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anupam/Desktop/Final_Files_14th Dec 2024_CASE_15/"/>
    </mc:Choice>
  </mc:AlternateContent>
  <xr:revisionPtr revIDLastSave="0" documentId="13_ncr:1_{5D85CDE5-2D1F-A24A-A37A-2455E376D6C5}" xr6:coauthVersionLast="47" xr6:coauthVersionMax="47" xr10:uidLastSave="{00000000-0000-0000-0000-000000000000}"/>
  <bookViews>
    <workbookView xWindow="4440" yWindow="840" windowWidth="24960" windowHeight="16680" activeTab="1" xr2:uid="{00000000-000D-0000-FFFF-FFFF00000000}"/>
  </bookViews>
  <sheets>
    <sheet name="Sheet1" sheetId="23" r:id="rId1"/>
    <sheet name="Daily Sales Data_Forecastin_Val" sheetId="24" r:id="rId2"/>
    <sheet name="TS_DAILY_PETROL" sheetId="25" r:id="rId3"/>
    <sheet name="TS_DAILY_DIESEL" sheetId="26" r:id="rId4"/>
    <sheet name="TS_DAILY_HSP" sheetId="27" r:id="rId5"/>
  </sheets>
  <definedNames>
    <definedName name="solver_adj" localSheetId="1" hidden="1">'Daily Sales Data_Forecastin_Val'!$M$16,'Daily Sales Data_Forecastin_Val'!$O$16</definedName>
    <definedName name="solver_adj" localSheetId="3" hidden="1">TS_DAILY_DIESEL!#REF!,TS_DAILY_DIESEL!#REF!</definedName>
    <definedName name="solver_adj" localSheetId="4" hidden="1">TS_DAILY_HSP!#REF!,TS_DAILY_HSP!#REF!</definedName>
    <definedName name="solver_adj" localSheetId="2" hidden="1">TS_DAILY_PETROL!#REF!,TS_DAILY_PETROL!#REF!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2" hidden="1">0.0001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drv" localSheetId="2" hidden="1">1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2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2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2" hidden="1">2147483647</definedName>
    <definedName name="solver_lhs1" localSheetId="1" hidden="1">'Daily Sales Data_Forecastin_Val'!$M$16</definedName>
    <definedName name="solver_lhs1" localSheetId="3" hidden="1">TS_DAILY_DIESEL!#REF!</definedName>
    <definedName name="solver_lhs1" localSheetId="4" hidden="1">TS_DAILY_HSP!#REF!</definedName>
    <definedName name="solver_lhs1" localSheetId="2" hidden="1">TS_DAILY_PETROL!#REF!</definedName>
    <definedName name="solver_lhs10" localSheetId="1" hidden="1">'Daily Sales Data_Forecastin_Val'!$K$26</definedName>
    <definedName name="solver_lhs10" localSheetId="3" hidden="1">TS_DAILY_DIESEL!#REF!</definedName>
    <definedName name="solver_lhs10" localSheetId="4" hidden="1">TS_DAILY_HSP!#REF!</definedName>
    <definedName name="solver_lhs10" localSheetId="2" hidden="1">TS_DAILY_PETROL!#REF!</definedName>
    <definedName name="solver_lhs11" localSheetId="1" hidden="1">'Daily Sales Data_Forecastin_Val'!$Y$423</definedName>
    <definedName name="solver_lhs11" localSheetId="3" hidden="1">TS_DAILY_DIESEL!#REF!</definedName>
    <definedName name="solver_lhs11" localSheetId="4" hidden="1">TS_DAILY_HSP!#REF!</definedName>
    <definedName name="solver_lhs11" localSheetId="2" hidden="1">TS_DAILY_PETROL!#REF!</definedName>
    <definedName name="solver_lhs12" localSheetId="1" hidden="1">'Daily Sales Data_Forecastin_Val'!$Y$423</definedName>
    <definedName name="solver_lhs12" localSheetId="3" hidden="1">TS_DAILY_DIESEL!#REF!</definedName>
    <definedName name="solver_lhs12" localSheetId="4" hidden="1">TS_DAILY_HSP!#REF!</definedName>
    <definedName name="solver_lhs12" localSheetId="2" hidden="1">TS_DAILY_PETROL!#REF!</definedName>
    <definedName name="solver_lhs2" localSheetId="1" hidden="1">'Daily Sales Data_Forecastin_Val'!$O$16</definedName>
    <definedName name="solver_lhs2" localSheetId="3" hidden="1">TS_DAILY_DIESEL!#REF!</definedName>
    <definedName name="solver_lhs2" localSheetId="4" hidden="1">TS_DAILY_HSP!#REF!</definedName>
    <definedName name="solver_lhs2" localSheetId="2" hidden="1">TS_DAILY_PETROL!#REF!</definedName>
    <definedName name="solver_lhs3" localSheetId="1" hidden="1">'Daily Sales Data_Forecastin_Val'!$M$16</definedName>
    <definedName name="solver_lhs3" localSheetId="3" hidden="1">TS_DAILY_DIESEL!#REF!</definedName>
    <definedName name="solver_lhs3" localSheetId="4" hidden="1">TS_DAILY_HSP!#REF!</definedName>
    <definedName name="solver_lhs3" localSheetId="2" hidden="1">TS_DAILY_PETROL!#REF!</definedName>
    <definedName name="solver_lhs4" localSheetId="1" hidden="1">'Daily Sales Data_Forecastin_Val'!$O$16</definedName>
    <definedName name="solver_lhs4" localSheetId="3" hidden="1">TS_DAILY_DIESEL!#REF!</definedName>
    <definedName name="solver_lhs4" localSheetId="4" hidden="1">TS_DAILY_HSP!#REF!</definedName>
    <definedName name="solver_lhs4" localSheetId="2" hidden="1">TS_DAILY_PETROL!#REF!</definedName>
    <definedName name="solver_lhs5" localSheetId="1" hidden="1">'Daily Sales Data_Forecastin_Val'!$K$21</definedName>
    <definedName name="solver_lhs5" localSheetId="3" hidden="1">TS_DAILY_DIESEL!#REF!</definedName>
    <definedName name="solver_lhs5" localSheetId="4" hidden="1">TS_DAILY_HSP!#REF!</definedName>
    <definedName name="solver_lhs5" localSheetId="2" hidden="1">TS_DAILY_PETROL!#REF!</definedName>
    <definedName name="solver_lhs6" localSheetId="1" hidden="1">'Daily Sales Data_Forecastin_Val'!$K$22</definedName>
    <definedName name="solver_lhs6" localSheetId="3" hidden="1">TS_DAILY_DIESEL!#REF!</definedName>
    <definedName name="solver_lhs6" localSheetId="4" hidden="1">TS_DAILY_HSP!#REF!</definedName>
    <definedName name="solver_lhs6" localSheetId="2" hidden="1">TS_DAILY_PETROL!#REF!</definedName>
    <definedName name="solver_lhs7" localSheetId="1" hidden="1">'Daily Sales Data_Forecastin_Val'!$K$23</definedName>
    <definedName name="solver_lhs7" localSheetId="3" hidden="1">TS_DAILY_DIESEL!#REF!</definedName>
    <definedName name="solver_lhs7" localSheetId="4" hidden="1">TS_DAILY_HSP!#REF!</definedName>
    <definedName name="solver_lhs7" localSheetId="2" hidden="1">TS_DAILY_PETROL!#REF!</definedName>
    <definedName name="solver_lhs8" localSheetId="1" hidden="1">'Daily Sales Data_Forecastin_Val'!$Y$423</definedName>
    <definedName name="solver_lhs8" localSheetId="3" hidden="1">TS_DAILY_DIESEL!#REF!</definedName>
    <definedName name="solver_lhs8" localSheetId="4" hidden="1">TS_DAILY_HSP!#REF!</definedName>
    <definedName name="solver_lhs8" localSheetId="2" hidden="1">TS_DAILY_PETROL!#REF!</definedName>
    <definedName name="solver_lhs9" localSheetId="1" hidden="1">'Daily Sales Data_Forecastin_Val'!$K$25</definedName>
    <definedName name="solver_lhs9" localSheetId="3" hidden="1">TS_DAILY_DIESEL!#REF!</definedName>
    <definedName name="solver_lhs9" localSheetId="4" hidden="1">TS_DAILY_HSP!#REF!</definedName>
    <definedName name="solver_lhs9" localSheetId="2" hidden="1">TS_DAILY_PETROL!#REF!</definedName>
    <definedName name="solver_lin" localSheetId="1" hidden="1">2</definedName>
    <definedName name="solver_lin" localSheetId="3" hidden="1">2</definedName>
    <definedName name="solver_lin" localSheetId="4" hidden="1">2</definedName>
    <definedName name="solver_lin" localSheetId="2" hidden="1">2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2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2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2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2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2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2" hidden="1">2147483647</definedName>
    <definedName name="solver_num" localSheetId="1" hidden="1">4</definedName>
    <definedName name="solver_num" localSheetId="3" hidden="1">4</definedName>
    <definedName name="solver_num" localSheetId="4" hidden="1">4</definedName>
    <definedName name="solver_num" localSheetId="2" hidden="1">4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2" hidden="1">1</definedName>
    <definedName name="solver_opt" localSheetId="1" hidden="1">'Daily Sales Data_Forecastin_Val'!$AI$415</definedName>
    <definedName name="solver_opt" localSheetId="3" hidden="1">TS_DAILY_DIESEL!#REF!</definedName>
    <definedName name="solver_opt" localSheetId="4" hidden="1">TS_DAILY_HSP!#REF!</definedName>
    <definedName name="solver_opt" localSheetId="2" hidden="1">TS_DAILY_PETROL!#REF!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2" hidden="1">0.000001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bv" localSheetId="2" hidden="1">1</definedName>
    <definedName name="solver_rel1" localSheetId="1" hidden="1">3</definedName>
    <definedName name="solver_rel1" localSheetId="3" hidden="1">3</definedName>
    <definedName name="solver_rel1" localSheetId="4" hidden="1">3</definedName>
    <definedName name="solver_rel1" localSheetId="2" hidden="1">3</definedName>
    <definedName name="solver_rel10" localSheetId="1" hidden="1">1</definedName>
    <definedName name="solver_rel10" localSheetId="3" hidden="1">1</definedName>
    <definedName name="solver_rel10" localSheetId="4" hidden="1">1</definedName>
    <definedName name="solver_rel10" localSheetId="2" hidden="1">1</definedName>
    <definedName name="solver_rel11" localSheetId="1" hidden="1">2</definedName>
    <definedName name="solver_rel11" localSheetId="3" hidden="1">2</definedName>
    <definedName name="solver_rel11" localSheetId="4" hidden="1">2</definedName>
    <definedName name="solver_rel11" localSheetId="2" hidden="1">2</definedName>
    <definedName name="solver_rel12" localSheetId="1" hidden="1">2</definedName>
    <definedName name="solver_rel12" localSheetId="3" hidden="1">2</definedName>
    <definedName name="solver_rel12" localSheetId="4" hidden="1">2</definedName>
    <definedName name="solver_rel12" localSheetId="2" hidden="1">2</definedName>
    <definedName name="solver_rel2" localSheetId="1" hidden="1">1</definedName>
    <definedName name="solver_rel2" localSheetId="3" hidden="1">1</definedName>
    <definedName name="solver_rel2" localSheetId="4" hidden="1">1</definedName>
    <definedName name="solver_rel2" localSheetId="2" hidden="1">1</definedName>
    <definedName name="solver_rel3" localSheetId="1" hidden="1">1</definedName>
    <definedName name="solver_rel3" localSheetId="3" hidden="1">1</definedName>
    <definedName name="solver_rel3" localSheetId="4" hidden="1">1</definedName>
    <definedName name="solver_rel3" localSheetId="2" hidden="1">1</definedName>
    <definedName name="solver_rel4" localSheetId="1" hidden="1">3</definedName>
    <definedName name="solver_rel4" localSheetId="3" hidden="1">3</definedName>
    <definedName name="solver_rel4" localSheetId="4" hidden="1">3</definedName>
    <definedName name="solver_rel4" localSheetId="2" hidden="1">3</definedName>
    <definedName name="solver_rel5" localSheetId="1" hidden="1">1</definedName>
    <definedName name="solver_rel5" localSheetId="3" hidden="1">1</definedName>
    <definedName name="solver_rel5" localSheetId="4" hidden="1">1</definedName>
    <definedName name="solver_rel5" localSheetId="2" hidden="1">1</definedName>
    <definedName name="solver_rel6" localSheetId="1" hidden="1">1</definedName>
    <definedName name="solver_rel6" localSheetId="3" hidden="1">1</definedName>
    <definedName name="solver_rel6" localSheetId="4" hidden="1">1</definedName>
    <definedName name="solver_rel6" localSheetId="2" hidden="1">1</definedName>
    <definedName name="solver_rel7" localSheetId="1" hidden="1">1</definedName>
    <definedName name="solver_rel7" localSheetId="3" hidden="1">1</definedName>
    <definedName name="solver_rel7" localSheetId="4" hidden="1">1</definedName>
    <definedName name="solver_rel7" localSheetId="2" hidden="1">1</definedName>
    <definedName name="solver_rel8" localSheetId="1" hidden="1">2</definedName>
    <definedName name="solver_rel8" localSheetId="3" hidden="1">2</definedName>
    <definedName name="solver_rel8" localSheetId="4" hidden="1">2</definedName>
    <definedName name="solver_rel8" localSheetId="2" hidden="1">2</definedName>
    <definedName name="solver_rel9" localSheetId="1" hidden="1">1</definedName>
    <definedName name="solver_rel9" localSheetId="3" hidden="1">1</definedName>
    <definedName name="solver_rel9" localSheetId="4" hidden="1">1</definedName>
    <definedName name="solver_rel9" localSheetId="2" hidden="1">1</definedName>
    <definedName name="solver_rhs1" localSheetId="1" hidden="1">0</definedName>
    <definedName name="solver_rhs1" localSheetId="3" hidden="1">0</definedName>
    <definedName name="solver_rhs1" localSheetId="4" hidden="1">0</definedName>
    <definedName name="solver_rhs1" localSheetId="2" hidden="1">0</definedName>
    <definedName name="solver_rhs10" localSheetId="1" hidden="1">1</definedName>
    <definedName name="solver_rhs10" localSheetId="3" hidden="1">1</definedName>
    <definedName name="solver_rhs10" localSheetId="4" hidden="1">1</definedName>
    <definedName name="solver_rhs10" localSheetId="2" hidden="1">1</definedName>
    <definedName name="solver_rhs11" localSheetId="1" hidden="1">1</definedName>
    <definedName name="solver_rhs11" localSheetId="3" hidden="1">1</definedName>
    <definedName name="solver_rhs11" localSheetId="4" hidden="1">1</definedName>
    <definedName name="solver_rhs11" localSheetId="2" hidden="1">1</definedName>
    <definedName name="solver_rhs12" localSheetId="1" hidden="1">1</definedName>
    <definedName name="solver_rhs12" localSheetId="3" hidden="1">1</definedName>
    <definedName name="solver_rhs12" localSheetId="4" hidden="1">1</definedName>
    <definedName name="solver_rhs12" localSheetId="2" hidden="1">1</definedName>
    <definedName name="solver_rhs2" localSheetId="1" hidden="1">1</definedName>
    <definedName name="solver_rhs2" localSheetId="3" hidden="1">1</definedName>
    <definedName name="solver_rhs2" localSheetId="4" hidden="1">1</definedName>
    <definedName name="solver_rhs2" localSheetId="2" hidden="1">1</definedName>
    <definedName name="solver_rhs3" localSheetId="1" hidden="1">1</definedName>
    <definedName name="solver_rhs3" localSheetId="3" hidden="1">1</definedName>
    <definedName name="solver_rhs3" localSheetId="4" hidden="1">1</definedName>
    <definedName name="solver_rhs3" localSheetId="2" hidden="1">1</definedName>
    <definedName name="solver_rhs4" localSheetId="1" hidden="1">0</definedName>
    <definedName name="solver_rhs4" localSheetId="3" hidden="1">0</definedName>
    <definedName name="solver_rhs4" localSheetId="4" hidden="1">0</definedName>
    <definedName name="solver_rhs4" localSheetId="2" hidden="1">0</definedName>
    <definedName name="solver_rhs5" localSheetId="1" hidden="1">1</definedName>
    <definedName name="solver_rhs5" localSheetId="3" hidden="1">1</definedName>
    <definedName name="solver_rhs5" localSheetId="4" hidden="1">1</definedName>
    <definedName name="solver_rhs5" localSheetId="2" hidden="1">1</definedName>
    <definedName name="solver_rhs6" localSheetId="1" hidden="1">1</definedName>
    <definedName name="solver_rhs6" localSheetId="3" hidden="1">1</definedName>
    <definedName name="solver_rhs6" localSheetId="4" hidden="1">1</definedName>
    <definedName name="solver_rhs6" localSheetId="2" hidden="1">1</definedName>
    <definedName name="solver_rhs7" localSheetId="1" hidden="1">1</definedName>
    <definedName name="solver_rhs7" localSheetId="3" hidden="1">1</definedName>
    <definedName name="solver_rhs7" localSheetId="4" hidden="1">1</definedName>
    <definedName name="solver_rhs7" localSheetId="2" hidden="1">1</definedName>
    <definedName name="solver_rhs8" localSheetId="1" hidden="1">1</definedName>
    <definedName name="solver_rhs8" localSheetId="3" hidden="1">1</definedName>
    <definedName name="solver_rhs8" localSheetId="4" hidden="1">1</definedName>
    <definedName name="solver_rhs8" localSheetId="2" hidden="1">1</definedName>
    <definedName name="solver_rhs9" localSheetId="1" hidden="1">1</definedName>
    <definedName name="solver_rhs9" localSheetId="3" hidden="1">1</definedName>
    <definedName name="solver_rhs9" localSheetId="4" hidden="1">1</definedName>
    <definedName name="solver_rhs9" localSheetId="2" hidden="1">1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2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2" hidden="1">0</definedName>
    <definedName name="solver_scl" localSheetId="1" hidden="1">1</definedName>
    <definedName name="solver_scl" localSheetId="3" hidden="1">1</definedName>
    <definedName name="solver_scl" localSheetId="4" hidden="1">1</definedName>
    <definedName name="solver_scl" localSheetId="2" hidden="1">1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2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2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2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2" hidden="1">0.01</definedName>
    <definedName name="solver_typ" localSheetId="1" hidden="1">2</definedName>
    <definedName name="solver_typ" localSheetId="3" hidden="1">2</definedName>
    <definedName name="solver_typ" localSheetId="4" hidden="1">2</definedName>
    <definedName name="solver_typ" localSheetId="2" hidden="1">2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al" localSheetId="2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2" i="27" l="1"/>
  <c r="G401" i="27"/>
  <c r="G400" i="27"/>
  <c r="G399" i="27"/>
  <c r="G398" i="27"/>
  <c r="G397" i="27"/>
  <c r="G396" i="27"/>
  <c r="G395" i="27"/>
  <c r="G394" i="27"/>
  <c r="G393" i="27"/>
  <c r="G392" i="27"/>
  <c r="G391" i="27"/>
  <c r="G390" i="27"/>
  <c r="G389" i="27"/>
  <c r="G388" i="27"/>
  <c r="G387" i="27"/>
  <c r="G386" i="27"/>
  <c r="G385" i="27"/>
  <c r="G384" i="27"/>
  <c r="G383" i="27"/>
  <c r="G382" i="27"/>
  <c r="G381" i="27"/>
  <c r="G380" i="27"/>
  <c r="G379" i="27"/>
  <c r="G378" i="27"/>
  <c r="G377" i="27"/>
  <c r="G376" i="27"/>
  <c r="G375" i="27"/>
  <c r="G374" i="27"/>
  <c r="G373" i="27"/>
  <c r="G372" i="27"/>
  <c r="G371" i="27"/>
  <c r="G370" i="27"/>
  <c r="G369" i="27"/>
  <c r="G368" i="27"/>
  <c r="G367" i="27"/>
  <c r="G366" i="27"/>
  <c r="G365" i="27"/>
  <c r="G364" i="27"/>
  <c r="G363" i="27"/>
  <c r="G362" i="27"/>
  <c r="G361" i="27"/>
  <c r="G360" i="27"/>
  <c r="G359" i="27"/>
  <c r="G358" i="27"/>
  <c r="G357" i="27"/>
  <c r="G356" i="27"/>
  <c r="G355" i="27"/>
  <c r="G354" i="27"/>
  <c r="G353" i="27"/>
  <c r="G352" i="27"/>
  <c r="G351" i="27"/>
  <c r="G350" i="27"/>
  <c r="G349" i="27"/>
  <c r="G348" i="27"/>
  <c r="G347" i="27"/>
  <c r="G346" i="27"/>
  <c r="G345" i="27"/>
  <c r="G344" i="27"/>
  <c r="G343" i="27"/>
  <c r="G342" i="27"/>
  <c r="G341" i="27"/>
  <c r="G340" i="27"/>
  <c r="G339" i="27"/>
  <c r="G338" i="27"/>
  <c r="G337" i="27"/>
  <c r="G336" i="27"/>
  <c r="G335" i="27"/>
  <c r="G334" i="27"/>
  <c r="G333" i="27"/>
  <c r="G332" i="27"/>
  <c r="G331" i="27"/>
  <c r="G330" i="27"/>
  <c r="G329" i="27"/>
  <c r="G328" i="27"/>
  <c r="G327" i="27"/>
  <c r="G326" i="27"/>
  <c r="G325" i="27"/>
  <c r="G324" i="27"/>
  <c r="G323" i="27"/>
  <c r="G322" i="27"/>
  <c r="G321" i="27"/>
  <c r="G320" i="27"/>
  <c r="G319" i="27"/>
  <c r="G318" i="27"/>
  <c r="G317" i="27"/>
  <c r="G316" i="27"/>
  <c r="G315" i="27"/>
  <c r="G314" i="27"/>
  <c r="G313" i="27"/>
  <c r="G312" i="27"/>
  <c r="G311" i="27"/>
  <c r="G310" i="27"/>
  <c r="G309" i="27"/>
  <c r="G308" i="27"/>
  <c r="G307" i="27"/>
  <c r="G306" i="27"/>
  <c r="G305" i="27"/>
  <c r="G304" i="27"/>
  <c r="G303" i="27"/>
  <c r="G302" i="27"/>
  <c r="G301" i="27"/>
  <c r="G300" i="27"/>
  <c r="G299" i="27"/>
  <c r="G298" i="27"/>
  <c r="G297" i="27"/>
  <c r="G296" i="27"/>
  <c r="G295" i="27"/>
  <c r="G294" i="27"/>
  <c r="G293" i="27"/>
  <c r="G292" i="27"/>
  <c r="G291" i="27"/>
  <c r="G290" i="27"/>
  <c r="G289" i="27"/>
  <c r="G288" i="27"/>
  <c r="G287" i="27"/>
  <c r="G286" i="27"/>
  <c r="G285" i="27"/>
  <c r="G284" i="27"/>
  <c r="G283" i="27"/>
  <c r="G282" i="27"/>
  <c r="G281" i="27"/>
  <c r="G280" i="27"/>
  <c r="G279" i="27"/>
  <c r="G278" i="27"/>
  <c r="G277" i="27"/>
  <c r="G276" i="27"/>
  <c r="G275" i="27"/>
  <c r="G274" i="27"/>
  <c r="G273" i="27"/>
  <c r="G272" i="27"/>
  <c r="G271" i="27"/>
  <c r="G270" i="27"/>
  <c r="G269" i="27"/>
  <c r="G268" i="27"/>
  <c r="G267" i="27"/>
  <c r="G266" i="27"/>
  <c r="G265" i="27"/>
  <c r="G264" i="27"/>
  <c r="G263" i="27"/>
  <c r="G262" i="27"/>
  <c r="G261" i="27"/>
  <c r="G260" i="27"/>
  <c r="G259" i="27"/>
  <c r="G258" i="27"/>
  <c r="G257" i="27"/>
  <c r="G256" i="27"/>
  <c r="G255" i="27"/>
  <c r="G254" i="27"/>
  <c r="G253" i="27"/>
  <c r="G252" i="27"/>
  <c r="G251" i="27"/>
  <c r="G250" i="27"/>
  <c r="G249" i="27"/>
  <c r="G248" i="27"/>
  <c r="G247" i="27"/>
  <c r="G246" i="27"/>
  <c r="G245" i="27"/>
  <c r="G244" i="27"/>
  <c r="G243" i="27"/>
  <c r="G242" i="27"/>
  <c r="G241" i="27"/>
  <c r="G240" i="27"/>
  <c r="G239" i="27"/>
  <c r="G238" i="27"/>
  <c r="G237" i="27"/>
  <c r="G236" i="27"/>
  <c r="G235" i="27"/>
  <c r="G234" i="27"/>
  <c r="G233" i="27"/>
  <c r="G232" i="27"/>
  <c r="G231" i="27"/>
  <c r="G230" i="27"/>
  <c r="G229" i="27"/>
  <c r="G228" i="27"/>
  <c r="G227" i="27"/>
  <c r="G226" i="27"/>
  <c r="G225" i="27"/>
  <c r="G224" i="27"/>
  <c r="G223" i="27"/>
  <c r="G222" i="27"/>
  <c r="G221" i="27"/>
  <c r="G220" i="27"/>
  <c r="G219" i="27"/>
  <c r="G218" i="27"/>
  <c r="G217" i="27"/>
  <c r="G216" i="27"/>
  <c r="G215" i="27"/>
  <c r="G214" i="27"/>
  <c r="G213" i="27"/>
  <c r="G212" i="27"/>
  <c r="G211" i="27"/>
  <c r="G210" i="27"/>
  <c r="G209" i="27"/>
  <c r="G208" i="27"/>
  <c r="G207" i="27"/>
  <c r="G206" i="27"/>
  <c r="G205" i="27"/>
  <c r="G204" i="27"/>
  <c r="G203" i="27"/>
  <c r="G202" i="27"/>
  <c r="G201" i="27"/>
  <c r="G200" i="27"/>
  <c r="G199" i="27"/>
  <c r="G198" i="27"/>
  <c r="G197" i="27"/>
  <c r="G196" i="27"/>
  <c r="G195" i="27"/>
  <c r="G194" i="27"/>
  <c r="G193" i="27"/>
  <c r="G192" i="27"/>
  <c r="G191" i="27"/>
  <c r="G190" i="27"/>
  <c r="G189" i="27"/>
  <c r="G188" i="27"/>
  <c r="G187" i="27"/>
  <c r="G186" i="27"/>
  <c r="G185" i="27"/>
  <c r="G184" i="27"/>
  <c r="G183" i="27"/>
  <c r="G182" i="27"/>
  <c r="G181" i="27"/>
  <c r="G180" i="27"/>
  <c r="G179" i="27"/>
  <c r="G178" i="27"/>
  <c r="G177" i="27"/>
  <c r="G176" i="27"/>
  <c r="G175" i="27"/>
  <c r="G174" i="27"/>
  <c r="G173" i="27"/>
  <c r="G172" i="27"/>
  <c r="G171" i="27"/>
  <c r="G170" i="27"/>
  <c r="G169" i="27"/>
  <c r="G168" i="27"/>
  <c r="G167" i="27"/>
  <c r="G166" i="27"/>
  <c r="G165" i="27"/>
  <c r="G164" i="27"/>
  <c r="G163" i="27"/>
  <c r="G162" i="27"/>
  <c r="G161" i="27"/>
  <c r="G160" i="27"/>
  <c r="G159" i="27"/>
  <c r="G158" i="27"/>
  <c r="G157" i="27"/>
  <c r="G156" i="27"/>
  <c r="G155" i="27"/>
  <c r="G154" i="27"/>
  <c r="G153" i="27"/>
  <c r="G152" i="27"/>
  <c r="G151" i="27"/>
  <c r="G150" i="27"/>
  <c r="G149" i="27"/>
  <c r="G148" i="27"/>
  <c r="G147" i="27"/>
  <c r="G146" i="27"/>
  <c r="G145" i="27"/>
  <c r="G144" i="27"/>
  <c r="G143" i="27"/>
  <c r="G142" i="27"/>
  <c r="G141" i="27"/>
  <c r="G140" i="27"/>
  <c r="G139" i="27"/>
  <c r="G138" i="27"/>
  <c r="G137" i="27"/>
  <c r="G136" i="27"/>
  <c r="G135" i="27"/>
  <c r="G134" i="27"/>
  <c r="G133" i="27"/>
  <c r="G132" i="27"/>
  <c r="G131" i="27"/>
  <c r="G130" i="27"/>
  <c r="G129" i="27"/>
  <c r="G128" i="27"/>
  <c r="G127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6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8" i="27"/>
  <c r="G77" i="27"/>
  <c r="G76" i="27"/>
  <c r="G75" i="27"/>
  <c r="G74" i="27"/>
  <c r="G73" i="27"/>
  <c r="G72" i="27"/>
  <c r="G71" i="27"/>
  <c r="G70" i="27"/>
  <c r="G69" i="27"/>
  <c r="G68" i="27"/>
  <c r="G67" i="27"/>
  <c r="G66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K13" i="27" s="1"/>
  <c r="G12" i="27"/>
  <c r="G11" i="27"/>
  <c r="G10" i="27"/>
  <c r="G9" i="27"/>
  <c r="G8" i="27"/>
  <c r="G7" i="27"/>
  <c r="K7" i="27" s="1"/>
  <c r="G6" i="27"/>
  <c r="G402" i="26"/>
  <c r="G401" i="26"/>
  <c r="G400" i="26"/>
  <c r="G399" i="26"/>
  <c r="G398" i="26"/>
  <c r="G397" i="26"/>
  <c r="G396" i="26"/>
  <c r="G395" i="26"/>
  <c r="G394" i="26"/>
  <c r="G393" i="26"/>
  <c r="G392" i="26"/>
  <c r="G391" i="26"/>
  <c r="G390" i="26"/>
  <c r="G389" i="26"/>
  <c r="G388" i="26"/>
  <c r="G387" i="26"/>
  <c r="G386" i="26"/>
  <c r="G385" i="26"/>
  <c r="G384" i="26"/>
  <c r="G383" i="26"/>
  <c r="G382" i="26"/>
  <c r="G381" i="26"/>
  <c r="G380" i="26"/>
  <c r="G379" i="26"/>
  <c r="G378" i="26"/>
  <c r="G377" i="26"/>
  <c r="G376" i="26"/>
  <c r="G375" i="26"/>
  <c r="G374" i="26"/>
  <c r="G373" i="26"/>
  <c r="G372" i="26"/>
  <c r="G371" i="26"/>
  <c r="G370" i="26"/>
  <c r="G369" i="26"/>
  <c r="G368" i="26"/>
  <c r="G367" i="26"/>
  <c r="G366" i="26"/>
  <c r="G365" i="26"/>
  <c r="G364" i="26"/>
  <c r="G363" i="26"/>
  <c r="G362" i="26"/>
  <c r="G361" i="26"/>
  <c r="G360" i="26"/>
  <c r="G359" i="26"/>
  <c r="G358" i="26"/>
  <c r="G357" i="26"/>
  <c r="G356" i="26"/>
  <c r="G355" i="26"/>
  <c r="G354" i="26"/>
  <c r="G353" i="26"/>
  <c r="G352" i="26"/>
  <c r="G351" i="26"/>
  <c r="G350" i="26"/>
  <c r="G349" i="26"/>
  <c r="G348" i="26"/>
  <c r="G347" i="26"/>
  <c r="G346" i="26"/>
  <c r="G345" i="26"/>
  <c r="G344" i="26"/>
  <c r="G343" i="26"/>
  <c r="G342" i="26"/>
  <c r="G341" i="26"/>
  <c r="G340" i="26"/>
  <c r="G339" i="26"/>
  <c r="G338" i="26"/>
  <c r="G337" i="26"/>
  <c r="G336" i="26"/>
  <c r="G335" i="26"/>
  <c r="G334" i="26"/>
  <c r="G333" i="26"/>
  <c r="G332" i="26"/>
  <c r="G331" i="26"/>
  <c r="G330" i="26"/>
  <c r="G329" i="26"/>
  <c r="G328" i="26"/>
  <c r="G327" i="26"/>
  <c r="G326" i="26"/>
  <c r="G325" i="26"/>
  <c r="G324" i="26"/>
  <c r="G323" i="26"/>
  <c r="G322" i="26"/>
  <c r="G321" i="26"/>
  <c r="G320" i="26"/>
  <c r="G319" i="26"/>
  <c r="G318" i="26"/>
  <c r="G317" i="26"/>
  <c r="G316" i="26"/>
  <c r="G315" i="26"/>
  <c r="G314" i="26"/>
  <c r="G313" i="26"/>
  <c r="G312" i="26"/>
  <c r="G311" i="26"/>
  <c r="G310" i="26"/>
  <c r="G309" i="26"/>
  <c r="G308" i="26"/>
  <c r="G307" i="26"/>
  <c r="G306" i="26"/>
  <c r="G305" i="26"/>
  <c r="G304" i="26"/>
  <c r="G303" i="26"/>
  <c r="G302" i="26"/>
  <c r="G301" i="26"/>
  <c r="G300" i="26"/>
  <c r="G299" i="26"/>
  <c r="G298" i="26"/>
  <c r="G297" i="26"/>
  <c r="G296" i="26"/>
  <c r="G295" i="26"/>
  <c r="G294" i="26"/>
  <c r="G293" i="26"/>
  <c r="G292" i="26"/>
  <c r="G291" i="26"/>
  <c r="G290" i="26"/>
  <c r="G289" i="26"/>
  <c r="G288" i="26"/>
  <c r="G287" i="26"/>
  <c r="G286" i="26"/>
  <c r="G285" i="26"/>
  <c r="G284" i="26"/>
  <c r="G283" i="26"/>
  <c r="G282" i="26"/>
  <c r="G281" i="26"/>
  <c r="G280" i="26"/>
  <c r="G279" i="26"/>
  <c r="G278" i="26"/>
  <c r="G277" i="26"/>
  <c r="G276" i="26"/>
  <c r="G275" i="26"/>
  <c r="G274" i="26"/>
  <c r="G273" i="26"/>
  <c r="G272" i="26"/>
  <c r="G271" i="26"/>
  <c r="G270" i="26"/>
  <c r="G269" i="26"/>
  <c r="G268" i="26"/>
  <c r="G267" i="26"/>
  <c r="G266" i="26"/>
  <c r="G265" i="26"/>
  <c r="G264" i="26"/>
  <c r="G263" i="26"/>
  <c r="G262" i="26"/>
  <c r="G261" i="26"/>
  <c r="G260" i="26"/>
  <c r="G259" i="26"/>
  <c r="G258" i="26"/>
  <c r="G257" i="26"/>
  <c r="G256" i="26"/>
  <c r="G255" i="26"/>
  <c r="G254" i="26"/>
  <c r="G253" i="26"/>
  <c r="G252" i="26"/>
  <c r="G251" i="26"/>
  <c r="G250" i="26"/>
  <c r="G249" i="26"/>
  <c r="G248" i="26"/>
  <c r="G247" i="26"/>
  <c r="G246" i="26"/>
  <c r="G245" i="26"/>
  <c r="G244" i="26"/>
  <c r="G243" i="26"/>
  <c r="G242" i="26"/>
  <c r="G241" i="26"/>
  <c r="G240" i="26"/>
  <c r="G239" i="26"/>
  <c r="G238" i="26"/>
  <c r="G237" i="26"/>
  <c r="G236" i="26"/>
  <c r="G235" i="26"/>
  <c r="G234" i="26"/>
  <c r="G233" i="26"/>
  <c r="G232" i="26"/>
  <c r="G231" i="26"/>
  <c r="G230" i="26"/>
  <c r="G229" i="26"/>
  <c r="G228" i="26"/>
  <c r="G227" i="26"/>
  <c r="G226" i="26"/>
  <c r="G225" i="26"/>
  <c r="G224" i="26"/>
  <c r="G223" i="26"/>
  <c r="G222" i="26"/>
  <c r="G221" i="26"/>
  <c r="G220" i="26"/>
  <c r="G219" i="26"/>
  <c r="G218" i="26"/>
  <c r="G217" i="26"/>
  <c r="G216" i="26"/>
  <c r="G215" i="26"/>
  <c r="G214" i="26"/>
  <c r="G213" i="26"/>
  <c r="G212" i="26"/>
  <c r="G211" i="26"/>
  <c r="G210" i="26"/>
  <c r="G209" i="26"/>
  <c r="G208" i="26"/>
  <c r="G207" i="26"/>
  <c r="G206" i="26"/>
  <c r="G205" i="26"/>
  <c r="G204" i="26"/>
  <c r="G203" i="26"/>
  <c r="G202" i="26"/>
  <c r="G201" i="26"/>
  <c r="G200" i="26"/>
  <c r="G199" i="26"/>
  <c r="G198" i="26"/>
  <c r="G197" i="26"/>
  <c r="G196" i="26"/>
  <c r="G195" i="26"/>
  <c r="G194" i="26"/>
  <c r="G193" i="26"/>
  <c r="G192" i="26"/>
  <c r="G191" i="26"/>
  <c r="G190" i="26"/>
  <c r="G189" i="26"/>
  <c r="G188" i="26"/>
  <c r="G187" i="26"/>
  <c r="G186" i="26"/>
  <c r="G185" i="26"/>
  <c r="G184" i="26"/>
  <c r="G183" i="26"/>
  <c r="G182" i="26"/>
  <c r="G181" i="26"/>
  <c r="G180" i="26"/>
  <c r="G179" i="26"/>
  <c r="G178" i="26"/>
  <c r="G177" i="26"/>
  <c r="G176" i="26"/>
  <c r="G175" i="26"/>
  <c r="G174" i="26"/>
  <c r="G173" i="26"/>
  <c r="G172" i="26"/>
  <c r="G171" i="26"/>
  <c r="G170" i="26"/>
  <c r="G169" i="26"/>
  <c r="G168" i="26"/>
  <c r="G167" i="26"/>
  <c r="G166" i="26"/>
  <c r="G165" i="26"/>
  <c r="G164" i="26"/>
  <c r="G163" i="26"/>
  <c r="G162" i="26"/>
  <c r="G161" i="26"/>
  <c r="G160" i="26"/>
  <c r="G159" i="26"/>
  <c r="G158" i="26"/>
  <c r="G157" i="26"/>
  <c r="G156" i="26"/>
  <c r="G155" i="26"/>
  <c r="G154" i="26"/>
  <c r="G153" i="26"/>
  <c r="G152" i="26"/>
  <c r="G151" i="26"/>
  <c r="G150" i="26"/>
  <c r="G149" i="26"/>
  <c r="G148" i="26"/>
  <c r="G147" i="26"/>
  <c r="G146" i="26"/>
  <c r="G145" i="26"/>
  <c r="G144" i="26"/>
  <c r="G143" i="26"/>
  <c r="G142" i="26"/>
  <c r="G141" i="26"/>
  <c r="G140" i="26"/>
  <c r="G139" i="26"/>
  <c r="G138" i="26"/>
  <c r="G137" i="26"/>
  <c r="G136" i="26"/>
  <c r="G135" i="26"/>
  <c r="G134" i="26"/>
  <c r="G133" i="26"/>
  <c r="G132" i="26"/>
  <c r="G131" i="26"/>
  <c r="G130" i="26"/>
  <c r="G129" i="26"/>
  <c r="G128" i="26"/>
  <c r="G127" i="26"/>
  <c r="G126" i="26"/>
  <c r="G125" i="26"/>
  <c r="G124" i="26"/>
  <c r="G123" i="26"/>
  <c r="G122" i="26"/>
  <c r="G121" i="26"/>
  <c r="G120" i="26"/>
  <c r="G119" i="26"/>
  <c r="G118" i="26"/>
  <c r="G117" i="26"/>
  <c r="G116" i="26"/>
  <c r="G115" i="26"/>
  <c r="G114" i="26"/>
  <c r="G113" i="26"/>
  <c r="G112" i="26"/>
  <c r="G111" i="26"/>
  <c r="G110" i="26"/>
  <c r="G109" i="26"/>
  <c r="G108" i="26"/>
  <c r="G107" i="26"/>
  <c r="G106" i="26"/>
  <c r="G105" i="26"/>
  <c r="G104" i="26"/>
  <c r="G103" i="26"/>
  <c r="G102" i="26"/>
  <c r="G101" i="26"/>
  <c r="G100" i="26"/>
  <c r="G99" i="26"/>
  <c r="G98" i="26"/>
  <c r="G97" i="26"/>
  <c r="G96" i="26"/>
  <c r="G95" i="26"/>
  <c r="G94" i="26"/>
  <c r="G93" i="26"/>
  <c r="G92" i="26"/>
  <c r="G91" i="26"/>
  <c r="G90" i="26"/>
  <c r="G89" i="26"/>
  <c r="G88" i="26"/>
  <c r="G87" i="26"/>
  <c r="G86" i="26"/>
  <c r="G85" i="26"/>
  <c r="G84" i="26"/>
  <c r="G83" i="26"/>
  <c r="G82" i="26"/>
  <c r="G81" i="26"/>
  <c r="G80" i="26"/>
  <c r="G79" i="26"/>
  <c r="G78" i="26"/>
  <c r="G77" i="26"/>
  <c r="G76" i="26"/>
  <c r="G75" i="26"/>
  <c r="G74" i="26"/>
  <c r="G73" i="26"/>
  <c r="G72" i="26"/>
  <c r="G71" i="26"/>
  <c r="G70" i="26"/>
  <c r="G69" i="26"/>
  <c r="G68" i="26"/>
  <c r="G67" i="26"/>
  <c r="G66" i="26"/>
  <c r="G65" i="26"/>
  <c r="G64" i="26"/>
  <c r="G63" i="26"/>
  <c r="G62" i="26"/>
  <c r="G61" i="26"/>
  <c r="G60" i="26"/>
  <c r="G59" i="26"/>
  <c r="G58" i="26"/>
  <c r="G57" i="26"/>
  <c r="G56" i="26"/>
  <c r="G55" i="26"/>
  <c r="G54" i="26"/>
  <c r="G53" i="26"/>
  <c r="G52" i="26"/>
  <c r="G51" i="26"/>
  <c r="G50" i="26"/>
  <c r="G49" i="26"/>
  <c r="G48" i="26"/>
  <c r="G47" i="26"/>
  <c r="G46" i="26"/>
  <c r="G45" i="26"/>
  <c r="G44" i="26"/>
  <c r="G43" i="26"/>
  <c r="G42" i="26"/>
  <c r="G41" i="26"/>
  <c r="G40" i="26"/>
  <c r="G39" i="26"/>
  <c r="G38" i="26"/>
  <c r="G37" i="26"/>
  <c r="G36" i="26"/>
  <c r="G35" i="26"/>
  <c r="G34" i="26"/>
  <c r="G33" i="26"/>
  <c r="G3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402" i="25"/>
  <c r="G401" i="25"/>
  <c r="G400" i="25"/>
  <c r="G399" i="25"/>
  <c r="G398" i="25"/>
  <c r="G397" i="25"/>
  <c r="G396" i="25"/>
  <c r="G395" i="25"/>
  <c r="G394" i="25"/>
  <c r="G393" i="25"/>
  <c r="G392" i="25"/>
  <c r="G391" i="25"/>
  <c r="G390" i="25"/>
  <c r="G389" i="25"/>
  <c r="G388" i="25"/>
  <c r="G387" i="25"/>
  <c r="G386" i="25"/>
  <c r="G385" i="25"/>
  <c r="G384" i="25"/>
  <c r="G383" i="25"/>
  <c r="G382" i="25"/>
  <c r="G381" i="25"/>
  <c r="G380" i="25"/>
  <c r="G379" i="25"/>
  <c r="G378" i="25"/>
  <c r="G377" i="25"/>
  <c r="G376" i="25"/>
  <c r="G375" i="25"/>
  <c r="G374" i="25"/>
  <c r="G373" i="25"/>
  <c r="G372" i="25"/>
  <c r="G371" i="25"/>
  <c r="G370" i="25"/>
  <c r="G369" i="25"/>
  <c r="G368" i="25"/>
  <c r="G367" i="25"/>
  <c r="G366" i="25"/>
  <c r="G365" i="25"/>
  <c r="G364" i="25"/>
  <c r="G363" i="25"/>
  <c r="G362" i="25"/>
  <c r="G361" i="25"/>
  <c r="G360" i="25"/>
  <c r="G359" i="25"/>
  <c r="G358" i="25"/>
  <c r="G357" i="25"/>
  <c r="G356" i="25"/>
  <c r="G355" i="25"/>
  <c r="G354" i="25"/>
  <c r="G353" i="25"/>
  <c r="G352" i="25"/>
  <c r="G351" i="25"/>
  <c r="G350" i="25"/>
  <c r="G349" i="25"/>
  <c r="G348" i="25"/>
  <c r="G347" i="25"/>
  <c r="G346" i="25"/>
  <c r="G345" i="25"/>
  <c r="G344" i="25"/>
  <c r="G343" i="25"/>
  <c r="G342" i="25"/>
  <c r="G341" i="25"/>
  <c r="G340" i="25"/>
  <c r="G339" i="25"/>
  <c r="G338" i="25"/>
  <c r="G337" i="25"/>
  <c r="G336" i="25"/>
  <c r="G335" i="25"/>
  <c r="G334" i="25"/>
  <c r="G333" i="25"/>
  <c r="G332" i="25"/>
  <c r="G331" i="25"/>
  <c r="G330" i="25"/>
  <c r="G329" i="25"/>
  <c r="G328" i="25"/>
  <c r="G327" i="25"/>
  <c r="G326" i="25"/>
  <c r="G325" i="25"/>
  <c r="G324" i="25"/>
  <c r="G323" i="25"/>
  <c r="G322" i="25"/>
  <c r="G321" i="25"/>
  <c r="G320" i="25"/>
  <c r="G319" i="25"/>
  <c r="G318" i="25"/>
  <c r="G317" i="25"/>
  <c r="G316" i="25"/>
  <c r="G315" i="25"/>
  <c r="G314" i="25"/>
  <c r="G313" i="25"/>
  <c r="G312" i="25"/>
  <c r="G311" i="25"/>
  <c r="G310" i="25"/>
  <c r="G309" i="25"/>
  <c r="G308" i="25"/>
  <c r="G307" i="25"/>
  <c r="G306" i="25"/>
  <c r="G305" i="25"/>
  <c r="G304" i="25"/>
  <c r="G303" i="25"/>
  <c r="G302" i="25"/>
  <c r="G301" i="25"/>
  <c r="G300" i="25"/>
  <c r="G299" i="25"/>
  <c r="G298" i="25"/>
  <c r="G297" i="25"/>
  <c r="G296" i="25"/>
  <c r="G295" i="25"/>
  <c r="G294" i="25"/>
  <c r="G293" i="25"/>
  <c r="G292" i="25"/>
  <c r="G291" i="25"/>
  <c r="G290" i="25"/>
  <c r="G289" i="25"/>
  <c r="G288" i="25"/>
  <c r="G287" i="25"/>
  <c r="G286" i="25"/>
  <c r="G285" i="25"/>
  <c r="G284" i="25"/>
  <c r="G283" i="25"/>
  <c r="G282" i="25"/>
  <c r="G281" i="25"/>
  <c r="G280" i="25"/>
  <c r="G279" i="25"/>
  <c r="G278" i="25"/>
  <c r="G277" i="25"/>
  <c r="G276" i="25"/>
  <c r="G275" i="25"/>
  <c r="G274" i="25"/>
  <c r="G273" i="25"/>
  <c r="G272" i="25"/>
  <c r="G271" i="25"/>
  <c r="G270" i="25"/>
  <c r="G269" i="25"/>
  <c r="G268" i="25"/>
  <c r="G267" i="25"/>
  <c r="G266" i="25"/>
  <c r="G265" i="25"/>
  <c r="G264" i="25"/>
  <c r="G263" i="25"/>
  <c r="G262" i="25"/>
  <c r="G261" i="25"/>
  <c r="G260" i="25"/>
  <c r="G259" i="25"/>
  <c r="G258" i="25"/>
  <c r="G257" i="25"/>
  <c r="G256" i="25"/>
  <c r="G255" i="25"/>
  <c r="G254" i="25"/>
  <c r="G253" i="25"/>
  <c r="G252" i="25"/>
  <c r="G251" i="25"/>
  <c r="G250" i="25"/>
  <c r="G249" i="25"/>
  <c r="G248" i="25"/>
  <c r="G247" i="25"/>
  <c r="G246" i="25"/>
  <c r="G245" i="25"/>
  <c r="G244" i="25"/>
  <c r="G243" i="25"/>
  <c r="G242" i="25"/>
  <c r="G241" i="25"/>
  <c r="G240" i="25"/>
  <c r="G239" i="25"/>
  <c r="G238" i="25"/>
  <c r="G237" i="25"/>
  <c r="G236" i="25"/>
  <c r="G235" i="25"/>
  <c r="G234" i="25"/>
  <c r="G233" i="25"/>
  <c r="G232" i="25"/>
  <c r="G231" i="25"/>
  <c r="G230" i="25"/>
  <c r="G229" i="25"/>
  <c r="G228" i="25"/>
  <c r="G227" i="25"/>
  <c r="G226" i="25"/>
  <c r="G225" i="25"/>
  <c r="G224" i="25"/>
  <c r="G223" i="25"/>
  <c r="G222" i="25"/>
  <c r="G221" i="25"/>
  <c r="G220" i="25"/>
  <c r="G219" i="25"/>
  <c r="G218" i="25"/>
  <c r="G217" i="25"/>
  <c r="G216" i="25"/>
  <c r="G215" i="25"/>
  <c r="G214" i="25"/>
  <c r="G213" i="25"/>
  <c r="G212" i="25"/>
  <c r="G211" i="25"/>
  <c r="G210" i="25"/>
  <c r="G209" i="25"/>
  <c r="G208" i="25"/>
  <c r="G207" i="25"/>
  <c r="G206" i="25"/>
  <c r="G205" i="25"/>
  <c r="G204" i="25"/>
  <c r="G203" i="25"/>
  <c r="G202" i="25"/>
  <c r="G201" i="25"/>
  <c r="G200" i="25"/>
  <c r="G199" i="25"/>
  <c r="G198" i="25"/>
  <c r="G197" i="25"/>
  <c r="G196" i="25"/>
  <c r="G195" i="25"/>
  <c r="G194" i="25"/>
  <c r="G193" i="25"/>
  <c r="G192" i="25"/>
  <c r="G191" i="25"/>
  <c r="G190" i="25"/>
  <c r="G189" i="25"/>
  <c r="G188" i="25"/>
  <c r="G187" i="25"/>
  <c r="G186" i="25"/>
  <c r="G185" i="25"/>
  <c r="G184" i="25"/>
  <c r="G183" i="25"/>
  <c r="G182" i="25"/>
  <c r="G181" i="25"/>
  <c r="G180" i="25"/>
  <c r="G179" i="25"/>
  <c r="G178" i="25"/>
  <c r="G177" i="25"/>
  <c r="G176" i="25"/>
  <c r="G175" i="25"/>
  <c r="G174" i="25"/>
  <c r="G173" i="25"/>
  <c r="G172" i="25"/>
  <c r="G171" i="25"/>
  <c r="G170" i="25"/>
  <c r="G169" i="25"/>
  <c r="G168" i="25"/>
  <c r="G167" i="25"/>
  <c r="G166" i="25"/>
  <c r="G165" i="25"/>
  <c r="G164" i="25"/>
  <c r="G163" i="25"/>
  <c r="G162" i="25"/>
  <c r="G161" i="25"/>
  <c r="G160" i="25"/>
  <c r="G159" i="25"/>
  <c r="G158" i="25"/>
  <c r="G157" i="25"/>
  <c r="G156" i="25"/>
  <c r="G155" i="25"/>
  <c r="G154" i="25"/>
  <c r="G153" i="25"/>
  <c r="G152" i="25"/>
  <c r="G151" i="25"/>
  <c r="G150" i="25"/>
  <c r="G149" i="25"/>
  <c r="G148" i="25"/>
  <c r="G147" i="25"/>
  <c r="G146" i="25"/>
  <c r="G145" i="25"/>
  <c r="G144" i="25"/>
  <c r="G143" i="25"/>
  <c r="G142" i="25"/>
  <c r="G141" i="25"/>
  <c r="G140" i="25"/>
  <c r="G139" i="25"/>
  <c r="G138" i="25"/>
  <c r="G137" i="25"/>
  <c r="G136" i="25"/>
  <c r="G135" i="25"/>
  <c r="G134" i="25"/>
  <c r="G133" i="25"/>
  <c r="G132" i="25"/>
  <c r="G131" i="25"/>
  <c r="G130" i="25"/>
  <c r="G129" i="25"/>
  <c r="G128" i="25"/>
  <c r="G127" i="25"/>
  <c r="G126" i="25"/>
  <c r="G125" i="25"/>
  <c r="G124" i="25"/>
  <c r="G123" i="25"/>
  <c r="G122" i="25"/>
  <c r="G121" i="25"/>
  <c r="G120" i="25"/>
  <c r="G119" i="25"/>
  <c r="G118" i="25"/>
  <c r="G117" i="25"/>
  <c r="G116" i="25"/>
  <c r="G115" i="25"/>
  <c r="G114" i="25"/>
  <c r="G113" i="25"/>
  <c r="G112" i="25"/>
  <c r="G111" i="25"/>
  <c r="G110" i="25"/>
  <c r="G109" i="25"/>
  <c r="G108" i="25"/>
  <c r="G107" i="25"/>
  <c r="G106" i="25"/>
  <c r="G105" i="25"/>
  <c r="G104" i="25"/>
  <c r="G103" i="25"/>
  <c r="G102" i="25"/>
  <c r="G101" i="25"/>
  <c r="G100" i="25"/>
  <c r="G99" i="25"/>
  <c r="G98" i="25"/>
  <c r="G97" i="25"/>
  <c r="G96" i="25"/>
  <c r="G95" i="25"/>
  <c r="G94" i="25"/>
  <c r="G93" i="25"/>
  <c r="G92" i="25"/>
  <c r="G91" i="25"/>
  <c r="G90" i="25"/>
  <c r="G89" i="25"/>
  <c r="G88" i="25"/>
  <c r="G87" i="25"/>
  <c r="G86" i="25"/>
  <c r="G85" i="25"/>
  <c r="G84" i="25"/>
  <c r="G83" i="25"/>
  <c r="G82" i="25"/>
  <c r="G81" i="25"/>
  <c r="G80" i="25"/>
  <c r="G79" i="25"/>
  <c r="G78" i="25"/>
  <c r="G77" i="25"/>
  <c r="G76" i="25"/>
  <c r="G75" i="25"/>
  <c r="G74" i="25"/>
  <c r="G73" i="25"/>
  <c r="G72" i="25"/>
  <c r="G71" i="25"/>
  <c r="G70" i="25"/>
  <c r="G69" i="25"/>
  <c r="G68" i="25"/>
  <c r="G67" i="25"/>
  <c r="G66" i="25"/>
  <c r="G65" i="25"/>
  <c r="G64" i="25"/>
  <c r="G63" i="25"/>
  <c r="G62" i="25"/>
  <c r="G61" i="25"/>
  <c r="G60" i="25"/>
  <c r="G59" i="25"/>
  <c r="G58" i="25"/>
  <c r="G57" i="25"/>
  <c r="G56" i="25"/>
  <c r="G55" i="25"/>
  <c r="G54" i="25"/>
  <c r="G53" i="25"/>
  <c r="G52" i="25"/>
  <c r="G51" i="25"/>
  <c r="G50" i="25"/>
  <c r="G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K9" i="25" s="1"/>
  <c r="G8" i="25"/>
  <c r="K8" i="25" s="1"/>
  <c r="G7" i="25"/>
  <c r="K7" i="25" s="1"/>
  <c r="G6" i="25"/>
  <c r="K6" i="25" s="1"/>
  <c r="I10" i="25" l="1"/>
  <c r="J10" i="25"/>
  <c r="I11" i="25"/>
  <c r="K11" i="25" s="1"/>
  <c r="K16" i="26"/>
  <c r="K7" i="26"/>
  <c r="K11" i="26"/>
  <c r="K15" i="26"/>
  <c r="K19" i="26"/>
  <c r="K9" i="26"/>
  <c r="K13" i="26"/>
  <c r="K17" i="26"/>
  <c r="K8" i="26"/>
  <c r="K12" i="26"/>
  <c r="K18" i="26"/>
  <c r="K14" i="26"/>
  <c r="K10" i="26"/>
  <c r="K6" i="26"/>
  <c r="I20" i="26" s="1"/>
  <c r="K11" i="27"/>
  <c r="K8" i="27"/>
  <c r="K9" i="27"/>
  <c r="K10" i="27"/>
  <c r="K12" i="27"/>
  <c r="K6" i="27"/>
  <c r="J14" i="27" s="1"/>
  <c r="U12" i="24"/>
  <c r="U11" i="24"/>
  <c r="T11" i="24"/>
  <c r="I14" i="27" l="1"/>
  <c r="L15" i="27"/>
  <c r="I15" i="27"/>
  <c r="K14" i="27"/>
  <c r="J20" i="26"/>
  <c r="L21" i="26" s="1"/>
  <c r="J11" i="25"/>
  <c r="I12" i="25" s="1"/>
  <c r="K20" i="26"/>
  <c r="L11" i="25"/>
  <c r="K10" i="25"/>
  <c r="I21" i="26"/>
  <c r="Z17" i="24"/>
  <c r="Z19" i="24"/>
  <c r="Z20" i="24"/>
  <c r="AI435" i="24"/>
  <c r="AI434" i="24"/>
  <c r="AI433" i="24"/>
  <c r="AI432" i="24"/>
  <c r="AD432" i="24"/>
  <c r="AI431" i="24"/>
  <c r="AD431" i="24"/>
  <c r="AI430" i="24"/>
  <c r="AD430" i="24"/>
  <c r="AI429" i="24"/>
  <c r="AD429" i="24"/>
  <c r="T429" i="24"/>
  <c r="AD428" i="24"/>
  <c r="T428" i="24"/>
  <c r="T427" i="24"/>
  <c r="T426" i="24"/>
  <c r="T425" i="24"/>
  <c r="G413" i="24"/>
  <c r="G412" i="24"/>
  <c r="G411" i="24"/>
  <c r="G410" i="24"/>
  <c r="G409" i="24"/>
  <c r="G408" i="24"/>
  <c r="G407" i="24"/>
  <c r="G406" i="24"/>
  <c r="G405" i="24"/>
  <c r="G404" i="24"/>
  <c r="G403" i="24"/>
  <c r="G402" i="24"/>
  <c r="G401" i="24"/>
  <c r="G400" i="24"/>
  <c r="G399" i="24"/>
  <c r="G398" i="24"/>
  <c r="G397" i="24"/>
  <c r="G396" i="24"/>
  <c r="G395" i="24"/>
  <c r="G394" i="24"/>
  <c r="G393" i="24"/>
  <c r="G392" i="24"/>
  <c r="G391" i="24"/>
  <c r="G390" i="24"/>
  <c r="G389" i="24"/>
  <c r="G388" i="24"/>
  <c r="G387" i="24"/>
  <c r="G386" i="24"/>
  <c r="G385" i="24"/>
  <c r="G384" i="24"/>
  <c r="G383" i="24"/>
  <c r="G382" i="24"/>
  <c r="G381" i="24"/>
  <c r="G380" i="24"/>
  <c r="G379" i="24"/>
  <c r="G378" i="24"/>
  <c r="G377" i="24"/>
  <c r="G376" i="24"/>
  <c r="G375" i="24"/>
  <c r="G374" i="24"/>
  <c r="G373" i="24"/>
  <c r="G372" i="24"/>
  <c r="G371" i="24"/>
  <c r="G370" i="24"/>
  <c r="G369" i="24"/>
  <c r="G368" i="24"/>
  <c r="G367" i="24"/>
  <c r="G366" i="24"/>
  <c r="G365" i="24"/>
  <c r="G364" i="24"/>
  <c r="G363" i="24"/>
  <c r="G362" i="24"/>
  <c r="G361" i="24"/>
  <c r="G360" i="24"/>
  <c r="G359" i="24"/>
  <c r="G358" i="24"/>
  <c r="G357" i="24"/>
  <c r="G356" i="24"/>
  <c r="G355" i="24"/>
  <c r="G354" i="24"/>
  <c r="G353" i="24"/>
  <c r="G352" i="24"/>
  <c r="G351" i="24"/>
  <c r="G350" i="24"/>
  <c r="G349" i="24"/>
  <c r="G348" i="24"/>
  <c r="G347" i="24"/>
  <c r="G346" i="24"/>
  <c r="G345" i="24"/>
  <c r="G344" i="24"/>
  <c r="G343" i="24"/>
  <c r="G342" i="24"/>
  <c r="G341" i="24"/>
  <c r="G340" i="24"/>
  <c r="G339" i="24"/>
  <c r="G338" i="24"/>
  <c r="G337" i="24"/>
  <c r="G336" i="24"/>
  <c r="G335" i="24"/>
  <c r="G334" i="24"/>
  <c r="G333" i="24"/>
  <c r="G332" i="24"/>
  <c r="G331" i="24"/>
  <c r="G330" i="24"/>
  <c r="G329" i="24"/>
  <c r="G328" i="24"/>
  <c r="G327" i="24"/>
  <c r="G326" i="24"/>
  <c r="G325" i="24"/>
  <c r="G324" i="24"/>
  <c r="G323" i="24"/>
  <c r="G322" i="24"/>
  <c r="G321" i="24"/>
  <c r="G320" i="24"/>
  <c r="G319" i="24"/>
  <c r="G318" i="24"/>
  <c r="G317" i="24"/>
  <c r="G316" i="24"/>
  <c r="G315" i="24"/>
  <c r="G314" i="24"/>
  <c r="G313" i="24"/>
  <c r="G312" i="24"/>
  <c r="G311" i="24"/>
  <c r="G310" i="24"/>
  <c r="G309" i="24"/>
  <c r="G308" i="24"/>
  <c r="G307" i="24"/>
  <c r="G306" i="24"/>
  <c r="G305" i="24"/>
  <c r="G304" i="24"/>
  <c r="G303" i="24"/>
  <c r="G302" i="24"/>
  <c r="G301" i="24"/>
  <c r="G300" i="24"/>
  <c r="G299" i="24"/>
  <c r="G298" i="24"/>
  <c r="G297" i="24"/>
  <c r="G296" i="24"/>
  <c r="G295" i="24"/>
  <c r="G294" i="24"/>
  <c r="G293" i="24"/>
  <c r="G292" i="24"/>
  <c r="G291" i="24"/>
  <c r="G290" i="24"/>
  <c r="G289" i="24"/>
  <c r="G288" i="24"/>
  <c r="G287" i="24"/>
  <c r="G286" i="24"/>
  <c r="G285" i="24"/>
  <c r="G284" i="24"/>
  <c r="G283" i="24"/>
  <c r="G282" i="24"/>
  <c r="G281" i="24"/>
  <c r="G280" i="24"/>
  <c r="G279" i="24"/>
  <c r="G278" i="24"/>
  <c r="G277" i="24"/>
  <c r="G276" i="24"/>
  <c r="G275" i="24"/>
  <c r="G274" i="24"/>
  <c r="G273" i="24"/>
  <c r="G272" i="24"/>
  <c r="G271" i="24"/>
  <c r="G270" i="24"/>
  <c r="G269" i="24"/>
  <c r="G268" i="24"/>
  <c r="G267" i="24"/>
  <c r="G266" i="24"/>
  <c r="G265" i="24"/>
  <c r="G264" i="24"/>
  <c r="G263" i="24"/>
  <c r="G262" i="24"/>
  <c r="G261" i="24"/>
  <c r="G260" i="24"/>
  <c r="G259" i="24"/>
  <c r="G258" i="24"/>
  <c r="G257" i="24"/>
  <c r="G256" i="24"/>
  <c r="G255" i="24"/>
  <c r="G254" i="24"/>
  <c r="G253" i="24"/>
  <c r="G252" i="24"/>
  <c r="G251" i="24"/>
  <c r="G250" i="24"/>
  <c r="G249" i="24"/>
  <c r="G248" i="24"/>
  <c r="G247" i="24"/>
  <c r="G246" i="24"/>
  <c r="G245" i="24"/>
  <c r="G244" i="24"/>
  <c r="G243" i="24"/>
  <c r="G242" i="24"/>
  <c r="G241" i="24"/>
  <c r="G240" i="24"/>
  <c r="G239" i="24"/>
  <c r="G238" i="24"/>
  <c r="G237" i="24"/>
  <c r="G236" i="24"/>
  <c r="G235" i="24"/>
  <c r="G234" i="24"/>
  <c r="G233" i="24"/>
  <c r="G232" i="24"/>
  <c r="G231" i="24"/>
  <c r="G230" i="24"/>
  <c r="G229" i="24"/>
  <c r="G228" i="24"/>
  <c r="G227" i="24"/>
  <c r="G226" i="24"/>
  <c r="G225" i="24"/>
  <c r="G224" i="24"/>
  <c r="G223" i="24"/>
  <c r="G222" i="24"/>
  <c r="G221" i="24"/>
  <c r="G220" i="24"/>
  <c r="G219" i="24"/>
  <c r="G218" i="24"/>
  <c r="G217" i="24"/>
  <c r="G216" i="24"/>
  <c r="G215" i="24"/>
  <c r="G214" i="24"/>
  <c r="G213" i="24"/>
  <c r="G212" i="24"/>
  <c r="G211" i="24"/>
  <c r="G210" i="24"/>
  <c r="G209" i="24"/>
  <c r="G208" i="24"/>
  <c r="G207" i="24"/>
  <c r="G206" i="24"/>
  <c r="G205" i="24"/>
  <c r="G204" i="24"/>
  <c r="G203" i="24"/>
  <c r="G202" i="24"/>
  <c r="G201" i="24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Z21" i="24"/>
  <c r="Y21" i="24"/>
  <c r="X21" i="24"/>
  <c r="W21" i="24"/>
  <c r="G21" i="24"/>
  <c r="G20" i="24"/>
  <c r="G19" i="24"/>
  <c r="G18" i="24"/>
  <c r="G17" i="24"/>
  <c r="I17" i="24" s="1"/>
  <c r="U17" i="24" s="1"/>
  <c r="O4" i="24"/>
  <c r="S11" i="24" s="1"/>
  <c r="O3" i="24"/>
  <c r="R11" i="24" s="1"/>
  <c r="P2" i="24"/>
  <c r="L12" i="25" l="1"/>
  <c r="J21" i="26"/>
  <c r="L22" i="26" s="1"/>
  <c r="K21" i="26"/>
  <c r="I22" i="26"/>
  <c r="P21" i="26"/>
  <c r="N21" i="26"/>
  <c r="Q21" i="26"/>
  <c r="J15" i="27"/>
  <c r="I16" i="27" s="1"/>
  <c r="K15" i="27"/>
  <c r="P12" i="25"/>
  <c r="N12" i="25"/>
  <c r="O12" i="25" s="1"/>
  <c r="Q12" i="25"/>
  <c r="P15" i="27"/>
  <c r="N15" i="27"/>
  <c r="Q15" i="27"/>
  <c r="J12" i="25"/>
  <c r="L13" i="25" s="1"/>
  <c r="K12" i="25"/>
  <c r="Q11" i="25"/>
  <c r="P11" i="25"/>
  <c r="N11" i="25"/>
  <c r="O11" i="25" s="1"/>
  <c r="K63" i="24"/>
  <c r="Z63" i="24" s="1"/>
  <c r="K24" i="24"/>
  <c r="Y24" i="24" s="1"/>
  <c r="K23" i="24"/>
  <c r="Y23" i="24" s="1"/>
  <c r="K22" i="24"/>
  <c r="Y22" i="24" s="1"/>
  <c r="K25" i="24"/>
  <c r="W25" i="24" s="1"/>
  <c r="W19" i="24"/>
  <c r="X19" i="24"/>
  <c r="W17" i="24"/>
  <c r="Y19" i="24"/>
  <c r="X17" i="24"/>
  <c r="Y17" i="24"/>
  <c r="Y423" i="24"/>
  <c r="W18" i="24"/>
  <c r="X18" i="24"/>
  <c r="Y18" i="24"/>
  <c r="W20" i="24"/>
  <c r="Z18" i="24"/>
  <c r="X20" i="24"/>
  <c r="Y20" i="24"/>
  <c r="R17" i="24"/>
  <c r="I21" i="24"/>
  <c r="K39" i="24"/>
  <c r="K55" i="24"/>
  <c r="K35" i="24"/>
  <c r="K51" i="24"/>
  <c r="K89" i="24"/>
  <c r="K47" i="24"/>
  <c r="K69" i="24"/>
  <c r="K80" i="24"/>
  <c r="K67" i="24"/>
  <c r="K31" i="24"/>
  <c r="K27" i="24"/>
  <c r="K43" i="24"/>
  <c r="K59" i="24"/>
  <c r="S17" i="24"/>
  <c r="I18" i="24"/>
  <c r="I26" i="24"/>
  <c r="I30" i="24"/>
  <c r="I34" i="24"/>
  <c r="I38" i="24"/>
  <c r="I42" i="24"/>
  <c r="I46" i="24"/>
  <c r="I50" i="24"/>
  <c r="I54" i="24"/>
  <c r="I58" i="24"/>
  <c r="I62" i="24"/>
  <c r="I66" i="24"/>
  <c r="I70" i="24"/>
  <c r="K81" i="24"/>
  <c r="K93" i="24"/>
  <c r="I23" i="24"/>
  <c r="K26" i="24"/>
  <c r="K30" i="24"/>
  <c r="K34" i="24"/>
  <c r="K38" i="24"/>
  <c r="K42" i="24"/>
  <c r="K46" i="24"/>
  <c r="K50" i="24"/>
  <c r="K54" i="24"/>
  <c r="K58" i="24"/>
  <c r="K62" i="24"/>
  <c r="K66" i="24"/>
  <c r="K72" i="24"/>
  <c r="T17" i="24"/>
  <c r="I20" i="24"/>
  <c r="I29" i="24"/>
  <c r="I33" i="24"/>
  <c r="I37" i="24"/>
  <c r="I41" i="24"/>
  <c r="I45" i="24"/>
  <c r="I49" i="24"/>
  <c r="I53" i="24"/>
  <c r="I57" i="24"/>
  <c r="I61" i="24"/>
  <c r="I65" i="24"/>
  <c r="K73" i="24"/>
  <c r="K410" i="24"/>
  <c r="K406" i="24"/>
  <c r="K402" i="24"/>
  <c r="K398" i="24"/>
  <c r="K394" i="24"/>
  <c r="K390" i="24"/>
  <c r="K386" i="24"/>
  <c r="K382" i="24"/>
  <c r="I410" i="24"/>
  <c r="I408" i="24"/>
  <c r="K403" i="24"/>
  <c r="I401" i="24"/>
  <c r="I394" i="24"/>
  <c r="I392" i="24"/>
  <c r="K387" i="24"/>
  <c r="I385" i="24"/>
  <c r="I381" i="24"/>
  <c r="K412" i="24"/>
  <c r="K405" i="24"/>
  <c r="I403" i="24"/>
  <c r="K396" i="24"/>
  <c r="K414" i="24"/>
  <c r="S10" i="24" s="1"/>
  <c r="I412" i="24"/>
  <c r="K407" i="24"/>
  <c r="I405" i="24"/>
  <c r="I398" i="24"/>
  <c r="I396" i="24"/>
  <c r="K391" i="24"/>
  <c r="I389" i="24"/>
  <c r="K411" i="24"/>
  <c r="I409" i="24"/>
  <c r="I402" i="24"/>
  <c r="I400" i="24"/>
  <c r="K395" i="24"/>
  <c r="I393" i="24"/>
  <c r="I386" i="24"/>
  <c r="I384" i="24"/>
  <c r="K413" i="24"/>
  <c r="I411" i="24"/>
  <c r="K404" i="24"/>
  <c r="K397" i="24"/>
  <c r="I395" i="24"/>
  <c r="K388" i="24"/>
  <c r="K409" i="24"/>
  <c r="I404" i="24"/>
  <c r="K401" i="24"/>
  <c r="K400" i="24"/>
  <c r="K399" i="24"/>
  <c r="I397" i="24"/>
  <c r="K380" i="24"/>
  <c r="K376" i="24"/>
  <c r="K372" i="24"/>
  <c r="K368" i="24"/>
  <c r="K364" i="24"/>
  <c r="K408" i="24"/>
  <c r="I407" i="24"/>
  <c r="I406" i="24"/>
  <c r="I399" i="24"/>
  <c r="I390" i="24"/>
  <c r="I380" i="24"/>
  <c r="I376" i="24"/>
  <c r="I372" i="24"/>
  <c r="I368" i="24"/>
  <c r="I364" i="24"/>
  <c r="I413" i="24"/>
  <c r="K377" i="24"/>
  <c r="K373" i="24"/>
  <c r="K369" i="24"/>
  <c r="K365" i="24"/>
  <c r="K385" i="24"/>
  <c r="K378" i="24"/>
  <c r="K374" i="24"/>
  <c r="K370" i="24"/>
  <c r="K366" i="24"/>
  <c r="I388" i="24"/>
  <c r="K383" i="24"/>
  <c r="I382" i="24"/>
  <c r="K381" i="24"/>
  <c r="I378" i="24"/>
  <c r="I374" i="24"/>
  <c r="I370" i="24"/>
  <c r="I366" i="24"/>
  <c r="I377" i="24"/>
  <c r="I369" i="24"/>
  <c r="K363" i="24"/>
  <c r="K359" i="24"/>
  <c r="K355" i="24"/>
  <c r="K351" i="24"/>
  <c r="K347" i="24"/>
  <c r="I363" i="24"/>
  <c r="I359" i="24"/>
  <c r="I383" i="24"/>
  <c r="K375" i="24"/>
  <c r="K367" i="24"/>
  <c r="K360" i="24"/>
  <c r="K356" i="24"/>
  <c r="K352" i="24"/>
  <c r="K348" i="24"/>
  <c r="K389" i="24"/>
  <c r="K384" i="24"/>
  <c r="I373" i="24"/>
  <c r="I365" i="24"/>
  <c r="K361" i="24"/>
  <c r="K357" i="24"/>
  <c r="K353" i="24"/>
  <c r="K349" i="24"/>
  <c r="K345" i="24"/>
  <c r="I414" i="24"/>
  <c r="R10" i="24" s="1"/>
  <c r="I387" i="24"/>
  <c r="I361" i="24"/>
  <c r="I357" i="24"/>
  <c r="I353" i="24"/>
  <c r="I349" i="24"/>
  <c r="I345" i="24"/>
  <c r="I379" i="24"/>
  <c r="K362" i="24"/>
  <c r="I347" i="24"/>
  <c r="K341" i="24"/>
  <c r="K337" i="24"/>
  <c r="K333" i="24"/>
  <c r="K329" i="24"/>
  <c r="K325" i="24"/>
  <c r="I375" i="24"/>
  <c r="K371" i="24"/>
  <c r="I362" i="24"/>
  <c r="I351" i="24"/>
  <c r="I341" i="24"/>
  <c r="I337" i="24"/>
  <c r="I333" i="24"/>
  <c r="K393" i="24"/>
  <c r="I371" i="24"/>
  <c r="I360" i="24"/>
  <c r="I355" i="24"/>
  <c r="K342" i="24"/>
  <c r="K338" i="24"/>
  <c r="K334" i="24"/>
  <c r="K330" i="24"/>
  <c r="K326" i="24"/>
  <c r="K358" i="24"/>
  <c r="K350" i="24"/>
  <c r="I348" i="24"/>
  <c r="I346" i="24"/>
  <c r="K343" i="24"/>
  <c r="K339" i="24"/>
  <c r="K335" i="24"/>
  <c r="K331" i="24"/>
  <c r="K327" i="24"/>
  <c r="K392" i="24"/>
  <c r="I358" i="24"/>
  <c r="K354" i="24"/>
  <c r="I352" i="24"/>
  <c r="I350" i="24"/>
  <c r="I343" i="24"/>
  <c r="I339" i="24"/>
  <c r="I335" i="24"/>
  <c r="I331" i="24"/>
  <c r="I327" i="24"/>
  <c r="I340" i="24"/>
  <c r="I332" i="24"/>
  <c r="I323" i="24"/>
  <c r="I319" i="24"/>
  <c r="I315" i="24"/>
  <c r="I311" i="24"/>
  <c r="I307" i="24"/>
  <c r="I391" i="24"/>
  <c r="I338" i="24"/>
  <c r="K324" i="24"/>
  <c r="K320" i="24"/>
  <c r="K316" i="24"/>
  <c r="K312" i="24"/>
  <c r="K308" i="24"/>
  <c r="I325" i="24"/>
  <c r="I324" i="24"/>
  <c r="I320" i="24"/>
  <c r="I316" i="24"/>
  <c r="K344" i="24"/>
  <c r="K336" i="24"/>
  <c r="I329" i="24"/>
  <c r="K321" i="24"/>
  <c r="K317" i="24"/>
  <c r="K313" i="24"/>
  <c r="K309" i="24"/>
  <c r="I344" i="24"/>
  <c r="I336" i="24"/>
  <c r="I321" i="24"/>
  <c r="I317" i="24"/>
  <c r="I342" i="24"/>
  <c r="I334" i="24"/>
  <c r="K322" i="24"/>
  <c r="K318" i="24"/>
  <c r="K314" i="24"/>
  <c r="K379" i="24"/>
  <c r="I356" i="24"/>
  <c r="K328" i="24"/>
  <c r="I326" i="24"/>
  <c r="I322" i="24"/>
  <c r="I318" i="24"/>
  <c r="K346" i="24"/>
  <c r="I330" i="24"/>
  <c r="K319" i="24"/>
  <c r="I367" i="24"/>
  <c r="K311" i="24"/>
  <c r="I303" i="24"/>
  <c r="I299" i="24"/>
  <c r="I295" i="24"/>
  <c r="I291" i="24"/>
  <c r="I287" i="24"/>
  <c r="I283" i="24"/>
  <c r="I279" i="24"/>
  <c r="I275" i="24"/>
  <c r="I271" i="24"/>
  <c r="I267" i="24"/>
  <c r="K323" i="24"/>
  <c r="K315" i="24"/>
  <c r="I312" i="24"/>
  <c r="K307" i="24"/>
  <c r="K304" i="24"/>
  <c r="K300" i="24"/>
  <c r="K296" i="24"/>
  <c r="K292" i="24"/>
  <c r="K288" i="24"/>
  <c r="K284" i="24"/>
  <c r="I354" i="24"/>
  <c r="K340" i="24"/>
  <c r="K332" i="24"/>
  <c r="I314" i="24"/>
  <c r="I308" i="24"/>
  <c r="I304" i="24"/>
  <c r="I300" i="24"/>
  <c r="I296" i="24"/>
  <c r="I292" i="24"/>
  <c r="I288" i="24"/>
  <c r="I284" i="24"/>
  <c r="I280" i="24"/>
  <c r="I276" i="24"/>
  <c r="I272" i="24"/>
  <c r="I268" i="24"/>
  <c r="I328" i="24"/>
  <c r="I313" i="24"/>
  <c r="I309" i="24"/>
  <c r="I305" i="24"/>
  <c r="I301" i="24"/>
  <c r="I297" i="24"/>
  <c r="I293" i="24"/>
  <c r="I289" i="24"/>
  <c r="I285" i="24"/>
  <c r="I281" i="24"/>
  <c r="I277" i="24"/>
  <c r="I273" i="24"/>
  <c r="I269" i="24"/>
  <c r="I265" i="24"/>
  <c r="K306" i="24"/>
  <c r="K302" i="24"/>
  <c r="K298" i="24"/>
  <c r="K294" i="24"/>
  <c r="K290" i="24"/>
  <c r="K286" i="24"/>
  <c r="K282" i="24"/>
  <c r="K278" i="24"/>
  <c r="K274" i="24"/>
  <c r="K270" i="24"/>
  <c r="I294" i="24"/>
  <c r="K293" i="24"/>
  <c r="K283" i="24"/>
  <c r="K280" i="24"/>
  <c r="K275" i="24"/>
  <c r="I270" i="24"/>
  <c r="K268" i="24"/>
  <c r="K264" i="24"/>
  <c r="K260" i="24"/>
  <c r="K256" i="24"/>
  <c r="K252" i="24"/>
  <c r="K248" i="24"/>
  <c r="K303" i="24"/>
  <c r="I282" i="24"/>
  <c r="K277" i="24"/>
  <c r="I264" i="24"/>
  <c r="I260" i="24"/>
  <c r="I256" i="24"/>
  <c r="I252" i="24"/>
  <c r="I248" i="24"/>
  <c r="I302" i="24"/>
  <c r="K301" i="24"/>
  <c r="K291" i="24"/>
  <c r="K272" i="24"/>
  <c r="K261" i="24"/>
  <c r="I290" i="24"/>
  <c r="K289" i="24"/>
  <c r="K279" i="24"/>
  <c r="I274" i="24"/>
  <c r="K269" i="24"/>
  <c r="I261" i="24"/>
  <c r="I257" i="24"/>
  <c r="I253" i="24"/>
  <c r="I249" i="24"/>
  <c r="K310" i="24"/>
  <c r="K299" i="24"/>
  <c r="K281" i="24"/>
  <c r="K262" i="24"/>
  <c r="K258" i="24"/>
  <c r="I310" i="24"/>
  <c r="I298" i="24"/>
  <c r="K297" i="24"/>
  <c r="K287" i="24"/>
  <c r="K276" i="24"/>
  <c r="K271" i="24"/>
  <c r="K266" i="24"/>
  <c r="I262" i="24"/>
  <c r="I258" i="24"/>
  <c r="I254" i="24"/>
  <c r="I250" i="24"/>
  <c r="I286" i="24"/>
  <c r="K285" i="24"/>
  <c r="I278" i="24"/>
  <c r="K273" i="24"/>
  <c r="K267" i="24"/>
  <c r="I266" i="24"/>
  <c r="K265" i="24"/>
  <c r="K263" i="24"/>
  <c r="K259" i="24"/>
  <c r="K295" i="24"/>
  <c r="I259" i="24"/>
  <c r="K254" i="24"/>
  <c r="K249" i="24"/>
  <c r="K244" i="24"/>
  <c r="K240" i="24"/>
  <c r="K251" i="24"/>
  <c r="I244" i="24"/>
  <c r="I240" i="24"/>
  <c r="I236" i="24"/>
  <c r="I232" i="24"/>
  <c r="I228" i="24"/>
  <c r="I224" i="24"/>
  <c r="I220" i="24"/>
  <c r="I216" i="24"/>
  <c r="I212" i="24"/>
  <c r="I208" i="24"/>
  <c r="I204" i="24"/>
  <c r="I200" i="24"/>
  <c r="I196" i="24"/>
  <c r="I306" i="24"/>
  <c r="I251" i="24"/>
  <c r="K247" i="24"/>
  <c r="K245" i="24"/>
  <c r="K241" i="24"/>
  <c r="K237" i="24"/>
  <c r="K233" i="24"/>
  <c r="K229" i="24"/>
  <c r="K225" i="24"/>
  <c r="K221" i="24"/>
  <c r="K217" i="24"/>
  <c r="K253" i="24"/>
  <c r="I247" i="24"/>
  <c r="I245" i="24"/>
  <c r="I241" i="24"/>
  <c r="I237" i="24"/>
  <c r="I233" i="24"/>
  <c r="I229" i="24"/>
  <c r="I225" i="24"/>
  <c r="I221" i="24"/>
  <c r="I217" i="24"/>
  <c r="I213" i="24"/>
  <c r="I209" i="24"/>
  <c r="I205" i="24"/>
  <c r="I201" i="24"/>
  <c r="I197" i="24"/>
  <c r="K305" i="24"/>
  <c r="K246" i="24"/>
  <c r="K242" i="24"/>
  <c r="K257" i="24"/>
  <c r="K250" i="24"/>
  <c r="I246" i="24"/>
  <c r="I242" i="24"/>
  <c r="I238" i="24"/>
  <c r="I234" i="24"/>
  <c r="I230" i="24"/>
  <c r="I226" i="24"/>
  <c r="I222" i="24"/>
  <c r="I218" i="24"/>
  <c r="I214" i="24"/>
  <c r="I210" i="24"/>
  <c r="I206" i="24"/>
  <c r="I202" i="24"/>
  <c r="I198" i="24"/>
  <c r="I194" i="24"/>
  <c r="I263" i="24"/>
  <c r="K255" i="24"/>
  <c r="K243" i="24"/>
  <c r="K239" i="24"/>
  <c r="K235" i="24"/>
  <c r="K231" i="24"/>
  <c r="K227" i="24"/>
  <c r="K223" i="24"/>
  <c r="K219" i="24"/>
  <c r="K215" i="24"/>
  <c r="K211" i="24"/>
  <c r="K207" i="24"/>
  <c r="K203" i="24"/>
  <c r="I255" i="24"/>
  <c r="K238" i="24"/>
  <c r="I227" i="24"/>
  <c r="K226" i="24"/>
  <c r="K216" i="24"/>
  <c r="I199" i="24"/>
  <c r="I192" i="24"/>
  <c r="I188" i="24"/>
  <c r="I184" i="24"/>
  <c r="I180" i="24"/>
  <c r="I176" i="24"/>
  <c r="I172" i="24"/>
  <c r="I168" i="24"/>
  <c r="I164" i="24"/>
  <c r="I160" i="24"/>
  <c r="I156" i="24"/>
  <c r="I243" i="24"/>
  <c r="K236" i="24"/>
  <c r="K213" i="24"/>
  <c r="K208" i="24"/>
  <c r="I203" i="24"/>
  <c r="K196" i="24"/>
  <c r="K193" i="24"/>
  <c r="K189" i="24"/>
  <c r="K185" i="24"/>
  <c r="K181" i="24"/>
  <c r="K177" i="24"/>
  <c r="K173" i="24"/>
  <c r="K169" i="24"/>
  <c r="K165" i="24"/>
  <c r="K161" i="24"/>
  <c r="K157" i="24"/>
  <c r="I239" i="24"/>
  <c r="I235" i="24"/>
  <c r="K234" i="24"/>
  <c r="K224" i="24"/>
  <c r="I215" i="24"/>
  <c r="K210" i="24"/>
  <c r="K200" i="24"/>
  <c r="I193" i="24"/>
  <c r="I189" i="24"/>
  <c r="I185" i="24"/>
  <c r="I181" i="24"/>
  <c r="I177" i="24"/>
  <c r="I223" i="24"/>
  <c r="K222" i="24"/>
  <c r="K205" i="24"/>
  <c r="K197" i="24"/>
  <c r="K190" i="24"/>
  <c r="K186" i="24"/>
  <c r="K182" i="24"/>
  <c r="K178" i="24"/>
  <c r="K174" i="24"/>
  <c r="K170" i="24"/>
  <c r="K166" i="24"/>
  <c r="K162" i="24"/>
  <c r="K158" i="24"/>
  <c r="K232" i="24"/>
  <c r="K212" i="24"/>
  <c r="I207" i="24"/>
  <c r="K201" i="24"/>
  <c r="I190" i="24"/>
  <c r="I186" i="24"/>
  <c r="I182" i="24"/>
  <c r="I178" i="24"/>
  <c r="I174" i="24"/>
  <c r="I170" i="24"/>
  <c r="I166" i="24"/>
  <c r="I162" i="24"/>
  <c r="I158" i="24"/>
  <c r="I231" i="24"/>
  <c r="K230" i="24"/>
  <c r="K220" i="24"/>
  <c r="K214" i="24"/>
  <c r="K198" i="24"/>
  <c r="K191" i="24"/>
  <c r="K187" i="24"/>
  <c r="K183" i="24"/>
  <c r="K179" i="24"/>
  <c r="K175" i="24"/>
  <c r="K171" i="24"/>
  <c r="K167" i="24"/>
  <c r="K163" i="24"/>
  <c r="K159" i="24"/>
  <c r="I219" i="24"/>
  <c r="K218" i="24"/>
  <c r="K209" i="24"/>
  <c r="K204" i="24"/>
  <c r="K202" i="24"/>
  <c r="K195" i="24"/>
  <c r="I191" i="24"/>
  <c r="I187" i="24"/>
  <c r="I183" i="24"/>
  <c r="I179" i="24"/>
  <c r="I175" i="24"/>
  <c r="I171" i="24"/>
  <c r="I167" i="24"/>
  <c r="I163" i="24"/>
  <c r="I159" i="24"/>
  <c r="K206" i="24"/>
  <c r="K199" i="24"/>
  <c r="K184" i="24"/>
  <c r="I173" i="24"/>
  <c r="K164" i="24"/>
  <c r="K154" i="24"/>
  <c r="K150" i="24"/>
  <c r="K146" i="24"/>
  <c r="K142" i="24"/>
  <c r="K138" i="24"/>
  <c r="K134" i="24"/>
  <c r="K130" i="24"/>
  <c r="K126" i="24"/>
  <c r="K122" i="24"/>
  <c r="K118" i="24"/>
  <c r="K114" i="24"/>
  <c r="K110" i="24"/>
  <c r="K106" i="24"/>
  <c r="K228" i="24"/>
  <c r="I169" i="24"/>
  <c r="K160" i="24"/>
  <c r="I154" i="24"/>
  <c r="I150" i="24"/>
  <c r="I146" i="24"/>
  <c r="I142" i="24"/>
  <c r="I138" i="24"/>
  <c r="I134" i="24"/>
  <c r="I130" i="24"/>
  <c r="I126" i="24"/>
  <c r="I122" i="24"/>
  <c r="I118" i="24"/>
  <c r="I114" i="24"/>
  <c r="I195" i="24"/>
  <c r="K188" i="24"/>
  <c r="I165" i="24"/>
  <c r="K156" i="24"/>
  <c r="K155" i="24"/>
  <c r="K151" i="24"/>
  <c r="K147" i="24"/>
  <c r="K143" i="24"/>
  <c r="K139" i="24"/>
  <c r="K135" i="24"/>
  <c r="K131" i="24"/>
  <c r="K127" i="24"/>
  <c r="K123" i="24"/>
  <c r="K119" i="24"/>
  <c r="K115" i="24"/>
  <c r="K111" i="24"/>
  <c r="I211" i="24"/>
  <c r="K192" i="24"/>
  <c r="K176" i="24"/>
  <c r="I157" i="24"/>
  <c r="K152" i="24"/>
  <c r="K148" i="24"/>
  <c r="K144" i="24"/>
  <c r="K140" i="24"/>
  <c r="K136" i="24"/>
  <c r="K132" i="24"/>
  <c r="K128" i="24"/>
  <c r="K124" i="24"/>
  <c r="K120" i="24"/>
  <c r="K116" i="24"/>
  <c r="K112" i="24"/>
  <c r="K108" i="24"/>
  <c r="K194" i="24"/>
  <c r="I152" i="24"/>
  <c r="I148" i="24"/>
  <c r="I144" i="24"/>
  <c r="I140" i="24"/>
  <c r="I136" i="24"/>
  <c r="I132" i="24"/>
  <c r="I128" i="24"/>
  <c r="I124" i="24"/>
  <c r="I120" i="24"/>
  <c r="I116" i="24"/>
  <c r="I112" i="24"/>
  <c r="I108" i="24"/>
  <c r="K168" i="24"/>
  <c r="K149" i="24"/>
  <c r="K141" i="24"/>
  <c r="K133" i="24"/>
  <c r="K125" i="24"/>
  <c r="K117" i="24"/>
  <c r="K105" i="24"/>
  <c r="I101" i="24"/>
  <c r="I97" i="24"/>
  <c r="I93" i="24"/>
  <c r="I89" i="24"/>
  <c r="I85" i="24"/>
  <c r="I81" i="24"/>
  <c r="I77" i="24"/>
  <c r="I73" i="24"/>
  <c r="I69" i="24"/>
  <c r="I149" i="24"/>
  <c r="I141" i="24"/>
  <c r="I133" i="24"/>
  <c r="I125" i="24"/>
  <c r="I117" i="24"/>
  <c r="I105" i="24"/>
  <c r="K102" i="24"/>
  <c r="K98" i="24"/>
  <c r="K94" i="24"/>
  <c r="K90" i="24"/>
  <c r="K86" i="24"/>
  <c r="K82" i="24"/>
  <c r="K78" i="24"/>
  <c r="K74" i="24"/>
  <c r="K70" i="24"/>
  <c r="I155" i="24"/>
  <c r="I147" i="24"/>
  <c r="I139" i="24"/>
  <c r="I131" i="24"/>
  <c r="I123" i="24"/>
  <c r="I115" i="24"/>
  <c r="I110" i="24"/>
  <c r="I106" i="24"/>
  <c r="I102" i="24"/>
  <c r="I98" i="24"/>
  <c r="I94" i="24"/>
  <c r="I90" i="24"/>
  <c r="I86" i="24"/>
  <c r="K107" i="24"/>
  <c r="K103" i="24"/>
  <c r="K99" i="24"/>
  <c r="K95" i="24"/>
  <c r="K91" i="24"/>
  <c r="K87" i="24"/>
  <c r="K83" i="24"/>
  <c r="K79" i="24"/>
  <c r="K75" i="24"/>
  <c r="K71" i="24"/>
  <c r="K172" i="24"/>
  <c r="I161" i="24"/>
  <c r="K153" i="24"/>
  <c r="K145" i="24"/>
  <c r="K137" i="24"/>
  <c r="K129" i="24"/>
  <c r="K121" i="24"/>
  <c r="I107" i="24"/>
  <c r="I103" i="24"/>
  <c r="I99" i="24"/>
  <c r="I95" i="24"/>
  <c r="I91" i="24"/>
  <c r="I87" i="24"/>
  <c r="I83" i="24"/>
  <c r="I79" i="24"/>
  <c r="I75" i="24"/>
  <c r="I71" i="24"/>
  <c r="I153" i="24"/>
  <c r="I145" i="24"/>
  <c r="I137" i="24"/>
  <c r="I129" i="24"/>
  <c r="I121" i="24"/>
  <c r="K104" i="24"/>
  <c r="K100" i="24"/>
  <c r="K96" i="24"/>
  <c r="K92" i="24"/>
  <c r="K88" i="24"/>
  <c r="K84" i="24"/>
  <c r="K180" i="24"/>
  <c r="I151" i="24"/>
  <c r="I143" i="24"/>
  <c r="I135" i="24"/>
  <c r="I127" i="24"/>
  <c r="I119" i="24"/>
  <c r="K113" i="24"/>
  <c r="I111" i="24"/>
  <c r="K109" i="24"/>
  <c r="I104" i="24"/>
  <c r="I100" i="24"/>
  <c r="I96" i="24"/>
  <c r="I92" i="24"/>
  <c r="I88" i="24"/>
  <c r="I84" i="24"/>
  <c r="I80" i="24"/>
  <c r="I76" i="24"/>
  <c r="I72" i="24"/>
  <c r="I68" i="24"/>
  <c r="I25" i="24"/>
  <c r="K29" i="24"/>
  <c r="K33" i="24"/>
  <c r="K37" i="24"/>
  <c r="K41" i="24"/>
  <c r="K45" i="24"/>
  <c r="K49" i="24"/>
  <c r="K53" i="24"/>
  <c r="K57" i="24"/>
  <c r="K61" i="24"/>
  <c r="K65" i="24"/>
  <c r="I74" i="24"/>
  <c r="I28" i="24"/>
  <c r="I32" i="24"/>
  <c r="I36" i="24"/>
  <c r="I40" i="24"/>
  <c r="I44" i="24"/>
  <c r="I48" i="24"/>
  <c r="I52" i="24"/>
  <c r="I56" i="24"/>
  <c r="I60" i="24"/>
  <c r="I64" i="24"/>
  <c r="K76" i="24"/>
  <c r="K85" i="24"/>
  <c r="K101" i="24"/>
  <c r="I22" i="24"/>
  <c r="M17" i="24"/>
  <c r="I19" i="24"/>
  <c r="K28" i="24"/>
  <c r="K32" i="24"/>
  <c r="K36" i="24"/>
  <c r="K40" i="24"/>
  <c r="K44" i="24"/>
  <c r="K48" i="24"/>
  <c r="K52" i="24"/>
  <c r="K56" i="24"/>
  <c r="K60" i="24"/>
  <c r="K64" i="24"/>
  <c r="K77" i="24"/>
  <c r="I109" i="24"/>
  <c r="I24" i="24"/>
  <c r="I27" i="24"/>
  <c r="I31" i="24"/>
  <c r="I35" i="24"/>
  <c r="I39" i="24"/>
  <c r="I43" i="24"/>
  <c r="I47" i="24"/>
  <c r="I51" i="24"/>
  <c r="I55" i="24"/>
  <c r="I59" i="24"/>
  <c r="I63" i="24"/>
  <c r="I67" i="24"/>
  <c r="K68" i="24"/>
  <c r="I78" i="24"/>
  <c r="I82" i="24"/>
  <c r="K97" i="24"/>
  <c r="I113" i="24"/>
  <c r="N13" i="25" l="1"/>
  <c r="O13" i="25" s="1"/>
  <c r="P13" i="25"/>
  <c r="Q13" i="25"/>
  <c r="I13" i="25"/>
  <c r="J16" i="27"/>
  <c r="L17" i="27" s="1"/>
  <c r="K16" i="27"/>
  <c r="K22" i="26"/>
  <c r="J22" i="26"/>
  <c r="L23" i="26" s="1"/>
  <c r="I23" i="26"/>
  <c r="L16" i="27"/>
  <c r="O15" i="27"/>
  <c r="P22" i="26"/>
  <c r="N22" i="26"/>
  <c r="O22" i="26" s="1"/>
  <c r="Q22" i="26"/>
  <c r="O21" i="26"/>
  <c r="W63" i="24"/>
  <c r="X63" i="24" s="1"/>
  <c r="Y63" i="24"/>
  <c r="W23" i="24"/>
  <c r="X23" i="24" s="1"/>
  <c r="Z23" i="24"/>
  <c r="Z22" i="24"/>
  <c r="W22" i="24"/>
  <c r="X22" i="24" s="1"/>
  <c r="Y25" i="24"/>
  <c r="X25" i="24"/>
  <c r="Z25" i="24"/>
  <c r="Z24" i="24"/>
  <c r="W24" i="24"/>
  <c r="X24" i="24" s="1"/>
  <c r="W40" i="24"/>
  <c r="X40" i="24" s="1"/>
  <c r="Z40" i="24"/>
  <c r="Y40" i="24"/>
  <c r="Z83" i="24"/>
  <c r="Y83" i="24"/>
  <c r="W83" i="24"/>
  <c r="X83" i="24" s="1"/>
  <c r="W108" i="24"/>
  <c r="X108" i="24" s="1"/>
  <c r="Z108" i="24"/>
  <c r="Y108" i="24"/>
  <c r="W114" i="24"/>
  <c r="X114" i="24" s="1"/>
  <c r="Z114" i="24"/>
  <c r="Y114" i="24"/>
  <c r="Z182" i="24"/>
  <c r="Y182" i="24"/>
  <c r="W182" i="24"/>
  <c r="X182" i="24" s="1"/>
  <c r="Z242" i="24"/>
  <c r="Y242" i="24"/>
  <c r="W242" i="24"/>
  <c r="X242" i="24" s="1"/>
  <c r="U208" i="24"/>
  <c r="T208" i="24"/>
  <c r="R208" i="24"/>
  <c r="S208" i="24" s="1"/>
  <c r="W304" i="24"/>
  <c r="X304" i="24" s="1"/>
  <c r="Z304" i="24"/>
  <c r="Y304" i="24"/>
  <c r="U51" i="24"/>
  <c r="T51" i="24"/>
  <c r="R51" i="24"/>
  <c r="S51" i="24" s="1"/>
  <c r="U25" i="24"/>
  <c r="T25" i="24"/>
  <c r="R25" i="24"/>
  <c r="S25" i="24" s="1"/>
  <c r="R96" i="24"/>
  <c r="S96" i="24" s="1"/>
  <c r="U96" i="24"/>
  <c r="T96" i="24"/>
  <c r="T135" i="24"/>
  <c r="U135" i="24"/>
  <c r="R135" i="24"/>
  <c r="S135" i="24" s="1"/>
  <c r="Z100" i="24"/>
  <c r="Y100" i="24"/>
  <c r="W100" i="24"/>
  <c r="X100" i="24" s="1"/>
  <c r="U75" i="24"/>
  <c r="T75" i="24"/>
  <c r="R75" i="24"/>
  <c r="S75" i="24" s="1"/>
  <c r="T107" i="24"/>
  <c r="R107" i="24"/>
  <c r="S107" i="24" s="1"/>
  <c r="U107" i="24"/>
  <c r="Z71" i="24"/>
  <c r="Y71" i="24"/>
  <c r="W71" i="24"/>
  <c r="X71" i="24" s="1"/>
  <c r="Z103" i="24"/>
  <c r="Y103" i="24"/>
  <c r="W103" i="24"/>
  <c r="X103" i="24" s="1"/>
  <c r="T110" i="24"/>
  <c r="R110" i="24"/>
  <c r="S110" i="24" s="1"/>
  <c r="U110" i="24"/>
  <c r="W74" i="24"/>
  <c r="X74" i="24" s="1"/>
  <c r="Z74" i="24"/>
  <c r="Y74" i="24"/>
  <c r="R46" i="24"/>
  <c r="S46" i="24" s="1"/>
  <c r="U46" i="24"/>
  <c r="T46" i="24"/>
  <c r="Y109" i="24"/>
  <c r="Z109" i="24"/>
  <c r="W109" i="24"/>
  <c r="X109" i="24" s="1"/>
  <c r="T131" i="24"/>
  <c r="R131" i="24"/>
  <c r="S131" i="24" s="1"/>
  <c r="U131" i="24"/>
  <c r="R128" i="24"/>
  <c r="S128" i="24" s="1"/>
  <c r="U128" i="24"/>
  <c r="T128" i="24"/>
  <c r="W146" i="24"/>
  <c r="X146" i="24" s="1"/>
  <c r="Z146" i="24"/>
  <c r="Y146" i="24"/>
  <c r="Z234" i="24"/>
  <c r="Y234" i="24"/>
  <c r="W234" i="24"/>
  <c r="X234" i="24" s="1"/>
  <c r="U226" i="24"/>
  <c r="T226" i="24"/>
  <c r="R226" i="24"/>
  <c r="S226" i="24" s="1"/>
  <c r="U240" i="24"/>
  <c r="T240" i="24"/>
  <c r="R240" i="24"/>
  <c r="S240" i="24" s="1"/>
  <c r="U284" i="24"/>
  <c r="R284" i="24"/>
  <c r="S284" i="24" s="1"/>
  <c r="T284" i="24"/>
  <c r="U40" i="24"/>
  <c r="T40" i="24"/>
  <c r="R40" i="24"/>
  <c r="S40" i="24" s="1"/>
  <c r="Z39" i="24"/>
  <c r="Y39" i="24"/>
  <c r="W39" i="24"/>
  <c r="X39" i="24" s="1"/>
  <c r="T129" i="24"/>
  <c r="R129" i="24"/>
  <c r="S129" i="24" s="1"/>
  <c r="U129" i="24"/>
  <c r="Y141" i="24"/>
  <c r="Z141" i="24"/>
  <c r="W141" i="24"/>
  <c r="X141" i="24" s="1"/>
  <c r="U146" i="24"/>
  <c r="T146" i="24"/>
  <c r="R146" i="24"/>
  <c r="S146" i="24" s="1"/>
  <c r="R191" i="24"/>
  <c r="S191" i="24" s="1"/>
  <c r="U191" i="24"/>
  <c r="T191" i="24"/>
  <c r="W177" i="24"/>
  <c r="X177" i="24" s="1"/>
  <c r="Z177" i="24"/>
  <c r="Y177" i="24"/>
  <c r="U194" i="24"/>
  <c r="T194" i="24"/>
  <c r="R194" i="24"/>
  <c r="S194" i="24" s="1"/>
  <c r="U247" i="24"/>
  <c r="T247" i="24"/>
  <c r="R247" i="24"/>
  <c r="S247" i="24" s="1"/>
  <c r="Y332" i="24"/>
  <c r="Z332" i="24"/>
  <c r="W332" i="24"/>
  <c r="X332" i="24" s="1"/>
  <c r="U24" i="24"/>
  <c r="T24" i="24"/>
  <c r="R24" i="24"/>
  <c r="S24" i="24" s="1"/>
  <c r="Z97" i="24"/>
  <c r="Y97" i="24"/>
  <c r="W97" i="24"/>
  <c r="X97" i="24" s="1"/>
  <c r="U67" i="24"/>
  <c r="T67" i="24"/>
  <c r="R67" i="24"/>
  <c r="S67" i="24" s="1"/>
  <c r="P17" i="24"/>
  <c r="AB17" i="24"/>
  <c r="AD17" i="24"/>
  <c r="M18" i="24"/>
  <c r="AE17" i="24"/>
  <c r="Z41" i="24"/>
  <c r="Y41" i="24"/>
  <c r="W41" i="24"/>
  <c r="X41" i="24" s="1"/>
  <c r="Z59" i="24"/>
  <c r="Y59" i="24"/>
  <c r="W59" i="24"/>
  <c r="X59" i="24" s="1"/>
  <c r="Z180" i="24"/>
  <c r="Y180" i="24"/>
  <c r="W180" i="24"/>
  <c r="X180" i="24" s="1"/>
  <c r="U90" i="24"/>
  <c r="T90" i="24"/>
  <c r="R90" i="24"/>
  <c r="S90" i="24" s="1"/>
  <c r="Z140" i="24"/>
  <c r="Y140" i="24"/>
  <c r="W140" i="24"/>
  <c r="X140" i="24" s="1"/>
  <c r="Y163" i="24"/>
  <c r="W163" i="24"/>
  <c r="X163" i="24" s="1"/>
  <c r="Z163" i="24"/>
  <c r="U181" i="24"/>
  <c r="T181" i="24"/>
  <c r="R181" i="24"/>
  <c r="S181" i="24" s="1"/>
  <c r="U176" i="24"/>
  <c r="T176" i="24"/>
  <c r="R176" i="24"/>
  <c r="S176" i="24" s="1"/>
  <c r="Y241" i="24"/>
  <c r="W241" i="24"/>
  <c r="X241" i="24" s="1"/>
  <c r="Z241" i="24"/>
  <c r="Z299" i="24"/>
  <c r="Y299" i="24"/>
  <c r="W299" i="24"/>
  <c r="X299" i="24" s="1"/>
  <c r="Z286" i="24"/>
  <c r="W286" i="24"/>
  <c r="X286" i="24" s="1"/>
  <c r="Y286" i="24"/>
  <c r="T367" i="24"/>
  <c r="R367" i="24"/>
  <c r="S367" i="24" s="1"/>
  <c r="U367" i="24"/>
  <c r="W316" i="24"/>
  <c r="X316" i="24" s="1"/>
  <c r="Y316" i="24"/>
  <c r="Z316" i="24"/>
  <c r="Y330" i="24"/>
  <c r="W330" i="24"/>
  <c r="X330" i="24" s="1"/>
  <c r="Z330" i="24"/>
  <c r="R349" i="24"/>
  <c r="S349" i="24" s="1"/>
  <c r="U349" i="24"/>
  <c r="T349" i="24"/>
  <c r="Y353" i="24"/>
  <c r="W353" i="24"/>
  <c r="X353" i="24" s="1"/>
  <c r="Z353" i="24"/>
  <c r="Z370" i="24"/>
  <c r="Y370" i="24"/>
  <c r="W370" i="24"/>
  <c r="X370" i="24" s="1"/>
  <c r="T413" i="24"/>
  <c r="R413" i="24"/>
  <c r="S413" i="24" s="1"/>
  <c r="U413" i="24"/>
  <c r="T406" i="24"/>
  <c r="R406" i="24"/>
  <c r="S406" i="24" s="1"/>
  <c r="U406" i="24"/>
  <c r="T397" i="24"/>
  <c r="R397" i="24"/>
  <c r="S397" i="24" s="1"/>
  <c r="U397" i="24"/>
  <c r="Y397" i="24"/>
  <c r="Z397" i="24"/>
  <c r="W397" i="24"/>
  <c r="X397" i="24" s="1"/>
  <c r="R400" i="24"/>
  <c r="S400" i="24" s="1"/>
  <c r="U400" i="24"/>
  <c r="T400" i="24"/>
  <c r="T405" i="24"/>
  <c r="R405" i="24"/>
  <c r="S405" i="24" s="1"/>
  <c r="U405" i="24"/>
  <c r="U381" i="24"/>
  <c r="T381" i="24"/>
  <c r="R381" i="24"/>
  <c r="S381" i="24" s="1"/>
  <c r="U410" i="24"/>
  <c r="T410" i="24"/>
  <c r="R410" i="24"/>
  <c r="S410" i="24" s="1"/>
  <c r="W410" i="24"/>
  <c r="X410" i="24" s="1"/>
  <c r="Z410" i="24"/>
  <c r="Y410" i="24"/>
  <c r="Z43" i="24"/>
  <c r="Y43" i="24"/>
  <c r="W43" i="24"/>
  <c r="X43" i="24" s="1"/>
  <c r="Y137" i="24"/>
  <c r="Z137" i="24"/>
  <c r="W137" i="24"/>
  <c r="X137" i="24" s="1"/>
  <c r="U89" i="24"/>
  <c r="T89" i="24"/>
  <c r="R89" i="24"/>
  <c r="S89" i="24" s="1"/>
  <c r="U114" i="24"/>
  <c r="T114" i="24"/>
  <c r="R114" i="24"/>
  <c r="S114" i="24" s="1"/>
  <c r="Z212" i="24"/>
  <c r="Y212" i="24"/>
  <c r="W212" i="24"/>
  <c r="X212" i="24" s="1"/>
  <c r="R227" i="24"/>
  <c r="S227" i="24" s="1"/>
  <c r="U227" i="24"/>
  <c r="T227" i="24"/>
  <c r="Z285" i="24"/>
  <c r="Y285" i="24"/>
  <c r="W285" i="24"/>
  <c r="X285" i="24" s="1"/>
  <c r="W248" i="24"/>
  <c r="X248" i="24" s="1"/>
  <c r="Z248" i="24"/>
  <c r="Y248" i="24"/>
  <c r="U273" i="24"/>
  <c r="T273" i="24"/>
  <c r="R273" i="24"/>
  <c r="S273" i="24" s="1"/>
  <c r="T356" i="24"/>
  <c r="R356" i="24"/>
  <c r="S356" i="24" s="1"/>
  <c r="U356" i="24"/>
  <c r="U319" i="24"/>
  <c r="T319" i="24"/>
  <c r="R319" i="24"/>
  <c r="S319" i="24" s="1"/>
  <c r="Y352" i="24"/>
  <c r="W352" i="24"/>
  <c r="X352" i="24" s="1"/>
  <c r="Z352" i="24"/>
  <c r="T82" i="24"/>
  <c r="R82" i="24"/>
  <c r="S82" i="24" s="1"/>
  <c r="U82" i="24"/>
  <c r="U35" i="24"/>
  <c r="T35" i="24"/>
  <c r="R35" i="24"/>
  <c r="S35" i="24" s="1"/>
  <c r="W36" i="24"/>
  <c r="X36" i="24" s="1"/>
  <c r="Z36" i="24"/>
  <c r="Y36" i="24"/>
  <c r="R62" i="24"/>
  <c r="S62" i="24" s="1"/>
  <c r="U62" i="24"/>
  <c r="T62" i="24"/>
  <c r="R30" i="24"/>
  <c r="S30" i="24" s="1"/>
  <c r="U30" i="24"/>
  <c r="T30" i="24"/>
  <c r="Z27" i="24"/>
  <c r="Y27" i="24"/>
  <c r="W27" i="24"/>
  <c r="X27" i="24" s="1"/>
  <c r="U64" i="24"/>
  <c r="T64" i="24"/>
  <c r="R64" i="24"/>
  <c r="S64" i="24" s="1"/>
  <c r="U87" i="24"/>
  <c r="T87" i="24"/>
  <c r="R87" i="24"/>
  <c r="S87" i="24" s="1"/>
  <c r="T133" i="24"/>
  <c r="R133" i="24"/>
  <c r="S133" i="24" s="1"/>
  <c r="U133" i="24"/>
  <c r="Y143" i="24"/>
  <c r="W143" i="24"/>
  <c r="X143" i="24" s="1"/>
  <c r="Z143" i="24"/>
  <c r="R159" i="24"/>
  <c r="S159" i="24" s="1"/>
  <c r="U159" i="24"/>
  <c r="T159" i="24"/>
  <c r="U170" i="24"/>
  <c r="T170" i="24"/>
  <c r="R170" i="24"/>
  <c r="S170" i="24" s="1"/>
  <c r="Z223" i="24"/>
  <c r="W223" i="24"/>
  <c r="X223" i="24" s="1"/>
  <c r="Y223" i="24"/>
  <c r="Z295" i="24"/>
  <c r="Y295" i="24"/>
  <c r="W295" i="24"/>
  <c r="X295" i="24" s="1"/>
  <c r="Z279" i="24"/>
  <c r="Y279" i="24"/>
  <c r="W279" i="24"/>
  <c r="X279" i="24" s="1"/>
  <c r="Z280" i="24"/>
  <c r="Y280" i="24"/>
  <c r="W280" i="24"/>
  <c r="X280" i="24" s="1"/>
  <c r="U279" i="24"/>
  <c r="T279" i="24"/>
  <c r="R279" i="24"/>
  <c r="S279" i="24" s="1"/>
  <c r="U321" i="24"/>
  <c r="T321" i="24"/>
  <c r="R321" i="24"/>
  <c r="S321" i="24" s="1"/>
  <c r="Z335" i="24"/>
  <c r="Y335" i="24"/>
  <c r="W335" i="24"/>
  <c r="X335" i="24" s="1"/>
  <c r="U333" i="24"/>
  <c r="T333" i="24"/>
  <c r="R333" i="24"/>
  <c r="S333" i="24" s="1"/>
  <c r="W347" i="24"/>
  <c r="X347" i="24" s="1"/>
  <c r="Z347" i="24"/>
  <c r="Y347" i="24"/>
  <c r="Z57" i="24"/>
  <c r="Y57" i="24"/>
  <c r="W57" i="24"/>
  <c r="X57" i="24" s="1"/>
  <c r="Z31" i="24"/>
  <c r="Y31" i="24"/>
  <c r="W31" i="24"/>
  <c r="X31" i="24" s="1"/>
  <c r="R76" i="24"/>
  <c r="S76" i="24" s="1"/>
  <c r="U76" i="24"/>
  <c r="T76" i="24"/>
  <c r="W86" i="24"/>
  <c r="X86" i="24" s="1"/>
  <c r="Z86" i="24"/>
  <c r="Y86" i="24"/>
  <c r="Y111" i="24"/>
  <c r="W111" i="24"/>
  <c r="X111" i="24" s="1"/>
  <c r="Z111" i="24"/>
  <c r="Z198" i="24"/>
  <c r="W198" i="24"/>
  <c r="X198" i="24" s="1"/>
  <c r="Y198" i="24"/>
  <c r="Z213" i="24"/>
  <c r="Y213" i="24"/>
  <c r="W213" i="24"/>
  <c r="X213" i="24" s="1"/>
  <c r="U217" i="24"/>
  <c r="R217" i="24"/>
  <c r="S217" i="24" s="1"/>
  <c r="T217" i="24"/>
  <c r="Y276" i="24"/>
  <c r="W276" i="24"/>
  <c r="X276" i="24" s="1"/>
  <c r="Z276" i="24"/>
  <c r="U248" i="24"/>
  <c r="T248" i="24"/>
  <c r="R248" i="24"/>
  <c r="S248" i="24" s="1"/>
  <c r="U305" i="24"/>
  <c r="T305" i="24"/>
  <c r="R305" i="24"/>
  <c r="S305" i="24" s="1"/>
  <c r="Y336" i="24"/>
  <c r="W336" i="24"/>
  <c r="X336" i="24" s="1"/>
  <c r="Z336" i="24"/>
  <c r="R343" i="24"/>
  <c r="S343" i="24" s="1"/>
  <c r="U343" i="24"/>
  <c r="T343" i="24"/>
  <c r="W329" i="24"/>
  <c r="X329" i="24" s="1"/>
  <c r="Z329" i="24"/>
  <c r="Y329" i="24"/>
  <c r="R370" i="24"/>
  <c r="S370" i="24" s="1"/>
  <c r="U370" i="24"/>
  <c r="T370" i="24"/>
  <c r="U52" i="24"/>
  <c r="T52" i="24"/>
  <c r="R52" i="24"/>
  <c r="S52" i="24" s="1"/>
  <c r="T109" i="24"/>
  <c r="U109" i="24"/>
  <c r="R109" i="24"/>
  <c r="S109" i="24" s="1"/>
  <c r="W56" i="24"/>
  <c r="X56" i="24" s="1"/>
  <c r="Z56" i="24"/>
  <c r="Y56" i="24"/>
  <c r="U36" i="24"/>
  <c r="T36" i="24"/>
  <c r="R36" i="24"/>
  <c r="S36" i="24" s="1"/>
  <c r="R80" i="24"/>
  <c r="S80" i="24" s="1"/>
  <c r="U80" i="24"/>
  <c r="T80" i="24"/>
  <c r="T111" i="24"/>
  <c r="U111" i="24"/>
  <c r="R111" i="24"/>
  <c r="S111" i="24" s="1"/>
  <c r="Z84" i="24"/>
  <c r="Y84" i="24"/>
  <c r="W84" i="24"/>
  <c r="X84" i="24" s="1"/>
  <c r="T137" i="24"/>
  <c r="R137" i="24"/>
  <c r="S137" i="24" s="1"/>
  <c r="U137" i="24"/>
  <c r="U91" i="24"/>
  <c r="T91" i="24"/>
  <c r="R91" i="24"/>
  <c r="S91" i="24" s="1"/>
  <c r="Y145" i="24"/>
  <c r="Z145" i="24"/>
  <c r="W145" i="24"/>
  <c r="X145" i="24" s="1"/>
  <c r="Z87" i="24"/>
  <c r="Y87" i="24"/>
  <c r="W87" i="24"/>
  <c r="X87" i="24" s="1"/>
  <c r="U94" i="24"/>
  <c r="T94" i="24"/>
  <c r="R94" i="24"/>
  <c r="S94" i="24" s="1"/>
  <c r="T139" i="24"/>
  <c r="R139" i="24"/>
  <c r="S139" i="24" s="1"/>
  <c r="U139" i="24"/>
  <c r="W90" i="24"/>
  <c r="X90" i="24" s="1"/>
  <c r="Z90" i="24"/>
  <c r="Y90" i="24"/>
  <c r="T141" i="24"/>
  <c r="R141" i="24"/>
  <c r="S141" i="24" s="1"/>
  <c r="U141" i="24"/>
  <c r="U93" i="24"/>
  <c r="T93" i="24"/>
  <c r="R93" i="24"/>
  <c r="S93" i="24" s="1"/>
  <c r="Y149" i="24"/>
  <c r="Z149" i="24"/>
  <c r="W149" i="24"/>
  <c r="X149" i="24" s="1"/>
  <c r="R132" i="24"/>
  <c r="S132" i="24" s="1"/>
  <c r="U132" i="24"/>
  <c r="T132" i="24"/>
  <c r="Y112" i="24"/>
  <c r="W112" i="24"/>
  <c r="X112" i="24" s="1"/>
  <c r="Z112" i="24"/>
  <c r="Z144" i="24"/>
  <c r="Y144" i="24"/>
  <c r="W144" i="24"/>
  <c r="X144" i="24" s="1"/>
  <c r="Y115" i="24"/>
  <c r="W115" i="24"/>
  <c r="X115" i="24" s="1"/>
  <c r="Z115" i="24"/>
  <c r="Y147" i="24"/>
  <c r="W147" i="24"/>
  <c r="X147" i="24" s="1"/>
  <c r="Z147" i="24"/>
  <c r="U118" i="24"/>
  <c r="T118" i="24"/>
  <c r="R118" i="24"/>
  <c r="S118" i="24" s="1"/>
  <c r="U150" i="24"/>
  <c r="T150" i="24"/>
  <c r="R150" i="24"/>
  <c r="S150" i="24" s="1"/>
  <c r="W118" i="24"/>
  <c r="X118" i="24" s="1"/>
  <c r="Z118" i="24"/>
  <c r="Y118" i="24"/>
  <c r="W150" i="24"/>
  <c r="X150" i="24" s="1"/>
  <c r="Z150" i="24"/>
  <c r="Y150" i="24"/>
  <c r="R163" i="24"/>
  <c r="S163" i="24" s="1"/>
  <c r="U163" i="24"/>
  <c r="T163" i="24"/>
  <c r="Z195" i="24"/>
  <c r="Y195" i="24"/>
  <c r="W195" i="24"/>
  <c r="X195" i="24" s="1"/>
  <c r="Y167" i="24"/>
  <c r="W167" i="24"/>
  <c r="X167" i="24" s="1"/>
  <c r="Z167" i="24"/>
  <c r="Z214" i="24"/>
  <c r="Y214" i="24"/>
  <c r="W214" i="24"/>
  <c r="X214" i="24" s="1"/>
  <c r="U174" i="24"/>
  <c r="T174" i="24"/>
  <c r="R174" i="24"/>
  <c r="S174" i="24" s="1"/>
  <c r="Z232" i="24"/>
  <c r="Y232" i="24"/>
  <c r="W232" i="24"/>
  <c r="X232" i="24" s="1"/>
  <c r="Z186" i="24"/>
  <c r="Y186" i="24"/>
  <c r="W186" i="24"/>
  <c r="X186" i="24" s="1"/>
  <c r="U185" i="24"/>
  <c r="T185" i="24"/>
  <c r="R185" i="24"/>
  <c r="S185" i="24" s="1"/>
  <c r="R235" i="24"/>
  <c r="S235" i="24" s="1"/>
  <c r="T235" i="24"/>
  <c r="U235" i="24"/>
  <c r="W181" i="24"/>
  <c r="X181" i="24" s="1"/>
  <c r="Z181" i="24"/>
  <c r="Y181" i="24"/>
  <c r="Z236" i="24"/>
  <c r="Y236" i="24"/>
  <c r="W236" i="24"/>
  <c r="X236" i="24" s="1"/>
  <c r="U180" i="24"/>
  <c r="T180" i="24"/>
  <c r="R180" i="24"/>
  <c r="S180" i="24" s="1"/>
  <c r="Z238" i="24"/>
  <c r="Y238" i="24"/>
  <c r="W238" i="24"/>
  <c r="X238" i="24" s="1"/>
  <c r="Z227" i="24"/>
  <c r="W227" i="24"/>
  <c r="X227" i="24" s="1"/>
  <c r="Y227" i="24"/>
  <c r="U198" i="24"/>
  <c r="T198" i="24"/>
  <c r="R198" i="24"/>
  <c r="S198" i="24" s="1"/>
  <c r="U230" i="24"/>
  <c r="T230" i="24"/>
  <c r="R230" i="24"/>
  <c r="S230" i="24" s="1"/>
  <c r="Z246" i="24"/>
  <c r="Y246" i="24"/>
  <c r="W246" i="24"/>
  <c r="X246" i="24" s="1"/>
  <c r="U221" i="24"/>
  <c r="R221" i="24"/>
  <c r="S221" i="24" s="1"/>
  <c r="T221" i="24"/>
  <c r="Y253" i="24"/>
  <c r="Z253" i="24"/>
  <c r="W253" i="24"/>
  <c r="X253" i="24" s="1"/>
  <c r="Y245" i="24"/>
  <c r="W245" i="24"/>
  <c r="X245" i="24" s="1"/>
  <c r="Z245" i="24"/>
  <c r="U212" i="24"/>
  <c r="T212" i="24"/>
  <c r="R212" i="24"/>
  <c r="S212" i="24" s="1"/>
  <c r="U244" i="24"/>
  <c r="T244" i="24"/>
  <c r="R244" i="24"/>
  <c r="S244" i="24" s="1"/>
  <c r="Z259" i="24"/>
  <c r="Y259" i="24"/>
  <c r="W259" i="24"/>
  <c r="X259" i="24" s="1"/>
  <c r="R286" i="24"/>
  <c r="S286" i="24" s="1"/>
  <c r="U286" i="24"/>
  <c r="T286" i="24"/>
  <c r="Z287" i="24"/>
  <c r="Y287" i="24"/>
  <c r="W287" i="24"/>
  <c r="X287" i="24" s="1"/>
  <c r="Y310" i="24"/>
  <c r="W310" i="24"/>
  <c r="X310" i="24" s="1"/>
  <c r="Z310" i="24"/>
  <c r="Z289" i="24"/>
  <c r="Y289" i="24"/>
  <c r="W289" i="24"/>
  <c r="X289" i="24" s="1"/>
  <c r="U252" i="24"/>
  <c r="T252" i="24"/>
  <c r="R252" i="24"/>
  <c r="S252" i="24" s="1"/>
  <c r="W252" i="24"/>
  <c r="X252" i="24" s="1"/>
  <c r="Z252" i="24"/>
  <c r="Y252" i="24"/>
  <c r="Z283" i="24"/>
  <c r="Y283" i="24"/>
  <c r="W283" i="24"/>
  <c r="X283" i="24" s="1"/>
  <c r="Z290" i="24"/>
  <c r="W290" i="24"/>
  <c r="X290" i="24" s="1"/>
  <c r="Y290" i="24"/>
  <c r="U277" i="24"/>
  <c r="T277" i="24"/>
  <c r="R277" i="24"/>
  <c r="S277" i="24" s="1"/>
  <c r="T309" i="24"/>
  <c r="R309" i="24"/>
  <c r="S309" i="24" s="1"/>
  <c r="U309" i="24"/>
  <c r="U288" i="24"/>
  <c r="R288" i="24"/>
  <c r="S288" i="24" s="1"/>
  <c r="T288" i="24"/>
  <c r="Y340" i="24"/>
  <c r="Z340" i="24"/>
  <c r="W340" i="24"/>
  <c r="X340" i="24" s="1"/>
  <c r="Z307" i="24"/>
  <c r="Y307" i="24"/>
  <c r="W307" i="24"/>
  <c r="X307" i="24" s="1"/>
  <c r="U283" i="24"/>
  <c r="T283" i="24"/>
  <c r="R283" i="24"/>
  <c r="S283" i="24" s="1"/>
  <c r="Z319" i="24"/>
  <c r="Y319" i="24"/>
  <c r="W319" i="24"/>
  <c r="X319" i="24" s="1"/>
  <c r="Y379" i="24"/>
  <c r="Z379" i="24"/>
  <c r="W379" i="24"/>
  <c r="X379" i="24" s="1"/>
  <c r="T336" i="24"/>
  <c r="R336" i="24"/>
  <c r="S336" i="24" s="1"/>
  <c r="U336" i="24"/>
  <c r="Y344" i="24"/>
  <c r="Z344" i="24"/>
  <c r="W344" i="24"/>
  <c r="X344" i="24" s="1"/>
  <c r="W320" i="24"/>
  <c r="X320" i="24" s="1"/>
  <c r="Z320" i="24"/>
  <c r="Y320" i="24"/>
  <c r="U323" i="24"/>
  <c r="T323" i="24"/>
  <c r="R323" i="24"/>
  <c r="S323" i="24" s="1"/>
  <c r="T350" i="24"/>
  <c r="R350" i="24"/>
  <c r="S350" i="24" s="1"/>
  <c r="U350" i="24"/>
  <c r="Z339" i="24"/>
  <c r="Y339" i="24"/>
  <c r="W339" i="24"/>
  <c r="X339" i="24" s="1"/>
  <c r="Y334" i="24"/>
  <c r="W334" i="24"/>
  <c r="X334" i="24" s="1"/>
  <c r="Z334" i="24"/>
  <c r="U337" i="24"/>
  <c r="T337" i="24"/>
  <c r="R337" i="24"/>
  <c r="S337" i="24" s="1"/>
  <c r="W333" i="24"/>
  <c r="X333" i="24" s="1"/>
  <c r="Z333" i="24"/>
  <c r="Y333" i="24"/>
  <c r="R353" i="24"/>
  <c r="S353" i="24" s="1"/>
  <c r="U353" i="24"/>
  <c r="T353" i="24"/>
  <c r="Z357" i="24"/>
  <c r="Y357" i="24"/>
  <c r="W357" i="24"/>
  <c r="X357" i="24" s="1"/>
  <c r="Y356" i="24"/>
  <c r="W356" i="24"/>
  <c r="X356" i="24" s="1"/>
  <c r="Z356" i="24"/>
  <c r="W351" i="24"/>
  <c r="X351" i="24" s="1"/>
  <c r="Z351" i="24"/>
  <c r="Y351" i="24"/>
  <c r="R374" i="24"/>
  <c r="S374" i="24" s="1"/>
  <c r="U374" i="24"/>
  <c r="T374" i="24"/>
  <c r="Z374" i="24"/>
  <c r="Y374" i="24"/>
  <c r="W374" i="24"/>
  <c r="X374" i="24" s="1"/>
  <c r="U364" i="24"/>
  <c r="T364" i="24"/>
  <c r="R364" i="24"/>
  <c r="S364" i="24" s="1"/>
  <c r="U407" i="24"/>
  <c r="T407" i="24"/>
  <c r="R407" i="24"/>
  <c r="S407" i="24" s="1"/>
  <c r="Y399" i="24"/>
  <c r="Z399" i="24"/>
  <c r="W399" i="24"/>
  <c r="X399" i="24" s="1"/>
  <c r="Y404" i="24"/>
  <c r="Z404" i="24"/>
  <c r="W404" i="24"/>
  <c r="X404" i="24" s="1"/>
  <c r="R402" i="24"/>
  <c r="S402" i="24" s="1"/>
  <c r="U402" i="24"/>
  <c r="T402" i="24"/>
  <c r="Y407" i="24"/>
  <c r="Z407" i="24"/>
  <c r="W407" i="24"/>
  <c r="X407" i="24" s="1"/>
  <c r="T385" i="24"/>
  <c r="U385" i="24"/>
  <c r="R385" i="24"/>
  <c r="S385" i="24" s="1"/>
  <c r="W382" i="24"/>
  <c r="X382" i="24" s="1"/>
  <c r="Z382" i="24"/>
  <c r="Y382" i="24"/>
  <c r="U61" i="24"/>
  <c r="T61" i="24"/>
  <c r="R61" i="24"/>
  <c r="S61" i="24" s="1"/>
  <c r="U53" i="24"/>
  <c r="T53" i="24"/>
  <c r="R53" i="24"/>
  <c r="S53" i="24" s="1"/>
  <c r="U45" i="24"/>
  <c r="T45" i="24"/>
  <c r="R45" i="24"/>
  <c r="S45" i="24" s="1"/>
  <c r="U37" i="24"/>
  <c r="T37" i="24"/>
  <c r="R37" i="24"/>
  <c r="S37" i="24" s="1"/>
  <c r="U29" i="24"/>
  <c r="T29" i="24"/>
  <c r="R29" i="24"/>
  <c r="S29" i="24" s="1"/>
  <c r="R23" i="24"/>
  <c r="S23" i="24" s="1"/>
  <c r="U23" i="24"/>
  <c r="T23" i="24"/>
  <c r="T18" i="24"/>
  <c r="R18" i="24"/>
  <c r="U18" i="24"/>
  <c r="Z55" i="24"/>
  <c r="Y55" i="24"/>
  <c r="W55" i="24"/>
  <c r="X55" i="24" s="1"/>
  <c r="T113" i="24"/>
  <c r="R113" i="24"/>
  <c r="S113" i="24" s="1"/>
  <c r="U113" i="24"/>
  <c r="U63" i="24"/>
  <c r="T63" i="24"/>
  <c r="R63" i="24"/>
  <c r="S63" i="24" s="1"/>
  <c r="U47" i="24"/>
  <c r="T47" i="24"/>
  <c r="R47" i="24"/>
  <c r="S47" i="24" s="1"/>
  <c r="U31" i="24"/>
  <c r="T31" i="24"/>
  <c r="R31" i="24"/>
  <c r="S31" i="24" s="1"/>
  <c r="W44" i="24"/>
  <c r="X44" i="24" s="1"/>
  <c r="Z44" i="24"/>
  <c r="Y44" i="24"/>
  <c r="U32" i="24"/>
  <c r="T32" i="24"/>
  <c r="R32" i="24"/>
  <c r="S32" i="24" s="1"/>
  <c r="Z53" i="24"/>
  <c r="Y53" i="24"/>
  <c r="W53" i="24"/>
  <c r="X53" i="24" s="1"/>
  <c r="Z37" i="24"/>
  <c r="Y37" i="24"/>
  <c r="W37" i="24"/>
  <c r="X37" i="24" s="1"/>
  <c r="R84" i="24"/>
  <c r="S84" i="24" s="1"/>
  <c r="U84" i="24"/>
  <c r="T84" i="24"/>
  <c r="Y113" i="24"/>
  <c r="Z113" i="24"/>
  <c r="W113" i="24"/>
  <c r="X113" i="24" s="1"/>
  <c r="Z88" i="24"/>
  <c r="Y88" i="24"/>
  <c r="W88" i="24"/>
  <c r="X88" i="24" s="1"/>
  <c r="T145" i="24"/>
  <c r="R145" i="24"/>
  <c r="S145" i="24" s="1"/>
  <c r="U145" i="24"/>
  <c r="U95" i="24"/>
  <c r="T95" i="24"/>
  <c r="R95" i="24"/>
  <c r="S95" i="24" s="1"/>
  <c r="Y153" i="24"/>
  <c r="Z153" i="24"/>
  <c r="W153" i="24"/>
  <c r="X153" i="24" s="1"/>
  <c r="Z91" i="24"/>
  <c r="Y91" i="24"/>
  <c r="W91" i="24"/>
  <c r="X91" i="24" s="1"/>
  <c r="U98" i="24"/>
  <c r="T98" i="24"/>
  <c r="R98" i="24"/>
  <c r="S98" i="24" s="1"/>
  <c r="T147" i="24"/>
  <c r="R147" i="24"/>
  <c r="S147" i="24" s="1"/>
  <c r="U147" i="24"/>
  <c r="W94" i="24"/>
  <c r="X94" i="24" s="1"/>
  <c r="Z94" i="24"/>
  <c r="Y94" i="24"/>
  <c r="T149" i="24"/>
  <c r="R149" i="24"/>
  <c r="S149" i="24" s="1"/>
  <c r="U149" i="24"/>
  <c r="U97" i="24"/>
  <c r="T97" i="24"/>
  <c r="R97" i="24"/>
  <c r="S97" i="24" s="1"/>
  <c r="Z168" i="24"/>
  <c r="Y168" i="24"/>
  <c r="W168" i="24"/>
  <c r="X168" i="24" s="1"/>
  <c r="R136" i="24"/>
  <c r="S136" i="24" s="1"/>
  <c r="U136" i="24"/>
  <c r="T136" i="24"/>
  <c r="Z116" i="24"/>
  <c r="Y116" i="24"/>
  <c r="W116" i="24"/>
  <c r="X116" i="24" s="1"/>
  <c r="Z148" i="24"/>
  <c r="Y148" i="24"/>
  <c r="W148" i="24"/>
  <c r="X148" i="24" s="1"/>
  <c r="Y119" i="24"/>
  <c r="W119" i="24"/>
  <c r="X119" i="24" s="1"/>
  <c r="Z119" i="24"/>
  <c r="Y151" i="24"/>
  <c r="W151" i="24"/>
  <c r="X151" i="24" s="1"/>
  <c r="Z151" i="24"/>
  <c r="U122" i="24"/>
  <c r="T122" i="24"/>
  <c r="R122" i="24"/>
  <c r="S122" i="24" s="1"/>
  <c r="U154" i="24"/>
  <c r="T154" i="24"/>
  <c r="R154" i="24"/>
  <c r="S154" i="24" s="1"/>
  <c r="W122" i="24"/>
  <c r="X122" i="24" s="1"/>
  <c r="Z122" i="24"/>
  <c r="Y122" i="24"/>
  <c r="W154" i="24"/>
  <c r="X154" i="24" s="1"/>
  <c r="Z154" i="24"/>
  <c r="Y154" i="24"/>
  <c r="R167" i="24"/>
  <c r="S167" i="24" s="1"/>
  <c r="U167" i="24"/>
  <c r="T167" i="24"/>
  <c r="Z202" i="24"/>
  <c r="Y202" i="24"/>
  <c r="W202" i="24"/>
  <c r="X202" i="24" s="1"/>
  <c r="Y171" i="24"/>
  <c r="W171" i="24"/>
  <c r="X171" i="24" s="1"/>
  <c r="Z171" i="24"/>
  <c r="Z220" i="24"/>
  <c r="Y220" i="24"/>
  <c r="W220" i="24"/>
  <c r="X220" i="24" s="1"/>
  <c r="U178" i="24"/>
  <c r="T178" i="24"/>
  <c r="R178" i="24"/>
  <c r="S178" i="24" s="1"/>
  <c r="Z158" i="24"/>
  <c r="Y158" i="24"/>
  <c r="W158" i="24"/>
  <c r="X158" i="24" s="1"/>
  <c r="Z190" i="24"/>
  <c r="Y190" i="24"/>
  <c r="W190" i="24"/>
  <c r="X190" i="24" s="1"/>
  <c r="U189" i="24"/>
  <c r="T189" i="24"/>
  <c r="R189" i="24"/>
  <c r="S189" i="24" s="1"/>
  <c r="T239" i="24"/>
  <c r="R239" i="24"/>
  <c r="S239" i="24" s="1"/>
  <c r="U239" i="24"/>
  <c r="W185" i="24"/>
  <c r="X185" i="24" s="1"/>
  <c r="Z185" i="24"/>
  <c r="Y185" i="24"/>
  <c r="T243" i="24"/>
  <c r="R243" i="24"/>
  <c r="S243" i="24" s="1"/>
  <c r="U243" i="24"/>
  <c r="U184" i="24"/>
  <c r="T184" i="24"/>
  <c r="R184" i="24"/>
  <c r="S184" i="24" s="1"/>
  <c r="T255" i="24"/>
  <c r="U255" i="24"/>
  <c r="R255" i="24"/>
  <c r="S255" i="24" s="1"/>
  <c r="Z231" i="24"/>
  <c r="W231" i="24"/>
  <c r="X231" i="24" s="1"/>
  <c r="Y231" i="24"/>
  <c r="U202" i="24"/>
  <c r="T202" i="24"/>
  <c r="R202" i="24"/>
  <c r="S202" i="24" s="1"/>
  <c r="U234" i="24"/>
  <c r="T234" i="24"/>
  <c r="R234" i="24"/>
  <c r="S234" i="24" s="1"/>
  <c r="Z305" i="24"/>
  <c r="Y305" i="24"/>
  <c r="W305" i="24"/>
  <c r="X305" i="24" s="1"/>
  <c r="U225" i="24"/>
  <c r="R225" i="24"/>
  <c r="S225" i="24" s="1"/>
  <c r="T225" i="24"/>
  <c r="W217" i="24"/>
  <c r="X217" i="24" s="1"/>
  <c r="Z217" i="24"/>
  <c r="Y217" i="24"/>
  <c r="Z247" i="24"/>
  <c r="Y247" i="24"/>
  <c r="W247" i="24"/>
  <c r="X247" i="24" s="1"/>
  <c r="U216" i="24"/>
  <c r="T216" i="24"/>
  <c r="R216" i="24"/>
  <c r="S216" i="24" s="1"/>
  <c r="Z251" i="24"/>
  <c r="Y251" i="24"/>
  <c r="W251" i="24"/>
  <c r="X251" i="24" s="1"/>
  <c r="Z263" i="24"/>
  <c r="Y263" i="24"/>
  <c r="W263" i="24"/>
  <c r="X263" i="24" s="1"/>
  <c r="R250" i="24"/>
  <c r="S250" i="24" s="1"/>
  <c r="U250" i="24"/>
  <c r="T250" i="24"/>
  <c r="Z297" i="24"/>
  <c r="Y297" i="24"/>
  <c r="W297" i="24"/>
  <c r="X297" i="24" s="1"/>
  <c r="U249" i="24"/>
  <c r="T249" i="24"/>
  <c r="R249" i="24"/>
  <c r="S249" i="24" s="1"/>
  <c r="R290" i="24"/>
  <c r="S290" i="24" s="1"/>
  <c r="U290" i="24"/>
  <c r="T290" i="24"/>
  <c r="U256" i="24"/>
  <c r="R256" i="24"/>
  <c r="S256" i="24" s="1"/>
  <c r="T256" i="24"/>
  <c r="W256" i="24"/>
  <c r="X256" i="24" s="1"/>
  <c r="Z256" i="24"/>
  <c r="Y256" i="24"/>
  <c r="Z293" i="24"/>
  <c r="Y293" i="24"/>
  <c r="W293" i="24"/>
  <c r="X293" i="24" s="1"/>
  <c r="Z294" i="24"/>
  <c r="W294" i="24"/>
  <c r="X294" i="24" s="1"/>
  <c r="Y294" i="24"/>
  <c r="U281" i="24"/>
  <c r="T281" i="24"/>
  <c r="R281" i="24"/>
  <c r="S281" i="24" s="1"/>
  <c r="T313" i="24"/>
  <c r="U313" i="24"/>
  <c r="R313" i="24"/>
  <c r="S313" i="24" s="1"/>
  <c r="U292" i="24"/>
  <c r="R292" i="24"/>
  <c r="S292" i="24" s="1"/>
  <c r="T292" i="24"/>
  <c r="T354" i="24"/>
  <c r="R354" i="24"/>
  <c r="S354" i="24" s="1"/>
  <c r="U354" i="24"/>
  <c r="T312" i="24"/>
  <c r="U312" i="24"/>
  <c r="R312" i="24"/>
  <c r="S312" i="24" s="1"/>
  <c r="U287" i="24"/>
  <c r="T287" i="24"/>
  <c r="R287" i="24"/>
  <c r="S287" i="24" s="1"/>
  <c r="T330" i="24"/>
  <c r="U330" i="24"/>
  <c r="R330" i="24"/>
  <c r="S330" i="24" s="1"/>
  <c r="Z314" i="24"/>
  <c r="Y314" i="24"/>
  <c r="W314" i="24"/>
  <c r="X314" i="24" s="1"/>
  <c r="T344" i="24"/>
  <c r="U344" i="24"/>
  <c r="R344" i="24"/>
  <c r="S344" i="24" s="1"/>
  <c r="U316" i="24"/>
  <c r="T316" i="24"/>
  <c r="R316" i="24"/>
  <c r="S316" i="24" s="1"/>
  <c r="Y324" i="24"/>
  <c r="Z324" i="24"/>
  <c r="W324" i="24"/>
  <c r="X324" i="24" s="1"/>
  <c r="T332" i="24"/>
  <c r="R332" i="24"/>
  <c r="S332" i="24" s="1"/>
  <c r="U332" i="24"/>
  <c r="T352" i="24"/>
  <c r="U352" i="24"/>
  <c r="R352" i="24"/>
  <c r="S352" i="24" s="1"/>
  <c r="Z343" i="24"/>
  <c r="Y343" i="24"/>
  <c r="W343" i="24"/>
  <c r="X343" i="24" s="1"/>
  <c r="Y338" i="24"/>
  <c r="W338" i="24"/>
  <c r="X338" i="24" s="1"/>
  <c r="Z338" i="24"/>
  <c r="U341" i="24"/>
  <c r="T341" i="24"/>
  <c r="R341" i="24"/>
  <c r="S341" i="24" s="1"/>
  <c r="W337" i="24"/>
  <c r="X337" i="24" s="1"/>
  <c r="Z337" i="24"/>
  <c r="Y337" i="24"/>
  <c r="R357" i="24"/>
  <c r="S357" i="24" s="1"/>
  <c r="U357" i="24"/>
  <c r="T357" i="24"/>
  <c r="Z361" i="24"/>
  <c r="Y361" i="24"/>
  <c r="W361" i="24"/>
  <c r="X361" i="24" s="1"/>
  <c r="Y360" i="24"/>
  <c r="W360" i="24"/>
  <c r="X360" i="24" s="1"/>
  <c r="Z360" i="24"/>
  <c r="W355" i="24"/>
  <c r="X355" i="24" s="1"/>
  <c r="Z355" i="24"/>
  <c r="Y355" i="24"/>
  <c r="R378" i="24"/>
  <c r="S378" i="24" s="1"/>
  <c r="U378" i="24"/>
  <c r="T378" i="24"/>
  <c r="Z378" i="24"/>
  <c r="Y378" i="24"/>
  <c r="W378" i="24"/>
  <c r="X378" i="24" s="1"/>
  <c r="U368" i="24"/>
  <c r="T368" i="24"/>
  <c r="R368" i="24"/>
  <c r="S368" i="24" s="1"/>
  <c r="W408" i="24"/>
  <c r="X408" i="24" s="1"/>
  <c r="Z408" i="24"/>
  <c r="Y408" i="24"/>
  <c r="Z400" i="24"/>
  <c r="Y400" i="24"/>
  <c r="W400" i="24"/>
  <c r="X400" i="24" s="1"/>
  <c r="R411" i="24"/>
  <c r="S411" i="24" s="1"/>
  <c r="U411" i="24"/>
  <c r="T411" i="24"/>
  <c r="T409" i="24"/>
  <c r="U409" i="24"/>
  <c r="R409" i="24"/>
  <c r="S409" i="24" s="1"/>
  <c r="R412" i="24"/>
  <c r="S412" i="24" s="1"/>
  <c r="T412" i="24"/>
  <c r="U412" i="24"/>
  <c r="Y387" i="24"/>
  <c r="Z387" i="24"/>
  <c r="W387" i="24"/>
  <c r="X387" i="24" s="1"/>
  <c r="W386" i="24"/>
  <c r="X386" i="24" s="1"/>
  <c r="Z386" i="24"/>
  <c r="Y386" i="24"/>
  <c r="Z73" i="24"/>
  <c r="Y73" i="24"/>
  <c r="W73" i="24"/>
  <c r="X73" i="24" s="1"/>
  <c r="R20" i="24"/>
  <c r="S20" i="24" s="1"/>
  <c r="U20" i="24"/>
  <c r="T20" i="24"/>
  <c r="Z81" i="24"/>
  <c r="Y81" i="24"/>
  <c r="W81" i="24"/>
  <c r="X81" i="24" s="1"/>
  <c r="R58" i="24"/>
  <c r="S58" i="24" s="1"/>
  <c r="U58" i="24"/>
  <c r="T58" i="24"/>
  <c r="R42" i="24"/>
  <c r="S42" i="24" s="1"/>
  <c r="U42" i="24"/>
  <c r="T42" i="24"/>
  <c r="R26" i="24"/>
  <c r="S26" i="24" s="1"/>
  <c r="U26" i="24"/>
  <c r="T26" i="24"/>
  <c r="T78" i="24"/>
  <c r="U78" i="24"/>
  <c r="R78" i="24"/>
  <c r="S78" i="24" s="1"/>
  <c r="W64" i="24"/>
  <c r="X64" i="24" s="1"/>
  <c r="Z64" i="24"/>
  <c r="Y64" i="24"/>
  <c r="W32" i="24"/>
  <c r="X32" i="24" s="1"/>
  <c r="Z32" i="24"/>
  <c r="Y32" i="24"/>
  <c r="U19" i="24"/>
  <c r="T19" i="24"/>
  <c r="R19" i="24"/>
  <c r="S19" i="24" s="1"/>
  <c r="Z85" i="24"/>
  <c r="Y85" i="24"/>
  <c r="W85" i="24"/>
  <c r="X85" i="24" s="1"/>
  <c r="U60" i="24"/>
  <c r="T60" i="24"/>
  <c r="R60" i="24"/>
  <c r="S60" i="24" s="1"/>
  <c r="U28" i="24"/>
  <c r="T28" i="24"/>
  <c r="R28" i="24"/>
  <c r="S28" i="24" s="1"/>
  <c r="T74" i="24"/>
  <c r="U74" i="24"/>
  <c r="R74" i="24"/>
  <c r="S74" i="24" s="1"/>
  <c r="R88" i="24"/>
  <c r="S88" i="24" s="1"/>
  <c r="U88" i="24"/>
  <c r="T88" i="24"/>
  <c r="T119" i="24"/>
  <c r="U119" i="24"/>
  <c r="R119" i="24"/>
  <c r="S119" i="24" s="1"/>
  <c r="Z92" i="24"/>
  <c r="Y92" i="24"/>
  <c r="W92" i="24"/>
  <c r="X92" i="24" s="1"/>
  <c r="T153" i="24"/>
  <c r="R153" i="24"/>
  <c r="S153" i="24" s="1"/>
  <c r="U153" i="24"/>
  <c r="U99" i="24"/>
  <c r="T99" i="24"/>
  <c r="R99" i="24"/>
  <c r="S99" i="24" s="1"/>
  <c r="T161" i="24"/>
  <c r="R161" i="24"/>
  <c r="S161" i="24" s="1"/>
  <c r="U161" i="24"/>
  <c r="Z95" i="24"/>
  <c r="Y95" i="24"/>
  <c r="W95" i="24"/>
  <c r="X95" i="24" s="1"/>
  <c r="U102" i="24"/>
  <c r="T102" i="24"/>
  <c r="R102" i="24"/>
  <c r="S102" i="24" s="1"/>
  <c r="T155" i="24"/>
  <c r="R155" i="24"/>
  <c r="S155" i="24" s="1"/>
  <c r="U155" i="24"/>
  <c r="W98" i="24"/>
  <c r="X98" i="24" s="1"/>
  <c r="Z98" i="24"/>
  <c r="Y98" i="24"/>
  <c r="U69" i="24"/>
  <c r="T69" i="24"/>
  <c r="R69" i="24"/>
  <c r="S69" i="24" s="1"/>
  <c r="U101" i="24"/>
  <c r="T101" i="24"/>
  <c r="R101" i="24"/>
  <c r="S101" i="24" s="1"/>
  <c r="R108" i="24"/>
  <c r="S108" i="24" s="1"/>
  <c r="U108" i="24"/>
  <c r="T108" i="24"/>
  <c r="R140" i="24"/>
  <c r="S140" i="24" s="1"/>
  <c r="U140" i="24"/>
  <c r="T140" i="24"/>
  <c r="Z120" i="24"/>
  <c r="Y120" i="24"/>
  <c r="W120" i="24"/>
  <c r="X120" i="24" s="1"/>
  <c r="Z152" i="24"/>
  <c r="Y152" i="24"/>
  <c r="W152" i="24"/>
  <c r="X152" i="24" s="1"/>
  <c r="Y123" i="24"/>
  <c r="W123" i="24"/>
  <c r="X123" i="24" s="1"/>
  <c r="Z123" i="24"/>
  <c r="Z155" i="24"/>
  <c r="Y155" i="24"/>
  <c r="W155" i="24"/>
  <c r="X155" i="24" s="1"/>
  <c r="U126" i="24"/>
  <c r="T126" i="24"/>
  <c r="R126" i="24"/>
  <c r="S126" i="24" s="1"/>
  <c r="Z160" i="24"/>
  <c r="Y160" i="24"/>
  <c r="W160" i="24"/>
  <c r="X160" i="24" s="1"/>
  <c r="W126" i="24"/>
  <c r="X126" i="24" s="1"/>
  <c r="Z126" i="24"/>
  <c r="Y126" i="24"/>
  <c r="Z164" i="24"/>
  <c r="Y164" i="24"/>
  <c r="W164" i="24"/>
  <c r="X164" i="24" s="1"/>
  <c r="R171" i="24"/>
  <c r="S171" i="24" s="1"/>
  <c r="U171" i="24"/>
  <c r="T171" i="24"/>
  <c r="Z204" i="24"/>
  <c r="Y204" i="24"/>
  <c r="W204" i="24"/>
  <c r="X204" i="24" s="1"/>
  <c r="Z175" i="24"/>
  <c r="Y175" i="24"/>
  <c r="W175" i="24"/>
  <c r="X175" i="24" s="1"/>
  <c r="Z230" i="24"/>
  <c r="Y230" i="24"/>
  <c r="W230" i="24"/>
  <c r="X230" i="24" s="1"/>
  <c r="U182" i="24"/>
  <c r="T182" i="24"/>
  <c r="R182" i="24"/>
  <c r="S182" i="24" s="1"/>
  <c r="Z162" i="24"/>
  <c r="Y162" i="24"/>
  <c r="W162" i="24"/>
  <c r="X162" i="24" s="1"/>
  <c r="Z197" i="24"/>
  <c r="Y197" i="24"/>
  <c r="W197" i="24"/>
  <c r="X197" i="24" s="1"/>
  <c r="U193" i="24"/>
  <c r="T193" i="24"/>
  <c r="R193" i="24"/>
  <c r="S193" i="24" s="1"/>
  <c r="W157" i="24"/>
  <c r="X157" i="24" s="1"/>
  <c r="Z157" i="24"/>
  <c r="Y157" i="24"/>
  <c r="W189" i="24"/>
  <c r="X189" i="24" s="1"/>
  <c r="Z189" i="24"/>
  <c r="Y189" i="24"/>
  <c r="U156" i="24"/>
  <c r="T156" i="24"/>
  <c r="R156" i="24"/>
  <c r="S156" i="24" s="1"/>
  <c r="U188" i="24"/>
  <c r="T188" i="24"/>
  <c r="R188" i="24"/>
  <c r="S188" i="24" s="1"/>
  <c r="Z203" i="24"/>
  <c r="W203" i="24"/>
  <c r="X203" i="24" s="1"/>
  <c r="Y203" i="24"/>
  <c r="Z235" i="24"/>
  <c r="W235" i="24"/>
  <c r="X235" i="24" s="1"/>
  <c r="Y235" i="24"/>
  <c r="U206" i="24"/>
  <c r="T206" i="24"/>
  <c r="R206" i="24"/>
  <c r="S206" i="24" s="1"/>
  <c r="R238" i="24"/>
  <c r="S238" i="24" s="1"/>
  <c r="U238" i="24"/>
  <c r="T238" i="24"/>
  <c r="U197" i="24"/>
  <c r="R197" i="24"/>
  <c r="S197" i="24" s="1"/>
  <c r="T197" i="24"/>
  <c r="U229" i="24"/>
  <c r="R229" i="24"/>
  <c r="S229" i="24" s="1"/>
  <c r="T229" i="24"/>
  <c r="W221" i="24"/>
  <c r="X221" i="24" s="1"/>
  <c r="Z221" i="24"/>
  <c r="Y221" i="24"/>
  <c r="T251" i="24"/>
  <c r="U251" i="24"/>
  <c r="R251" i="24"/>
  <c r="S251" i="24" s="1"/>
  <c r="U220" i="24"/>
  <c r="T220" i="24"/>
  <c r="R220" i="24"/>
  <c r="S220" i="24" s="1"/>
  <c r="W240" i="24"/>
  <c r="X240" i="24" s="1"/>
  <c r="Z240" i="24"/>
  <c r="Y240" i="24"/>
  <c r="Z265" i="24"/>
  <c r="W265" i="24"/>
  <c r="X265" i="24" s="1"/>
  <c r="Y265" i="24"/>
  <c r="R254" i="24"/>
  <c r="S254" i="24" s="1"/>
  <c r="U254" i="24"/>
  <c r="T254" i="24"/>
  <c r="R298" i="24"/>
  <c r="S298" i="24" s="1"/>
  <c r="U298" i="24"/>
  <c r="T298" i="24"/>
  <c r="U253" i="24"/>
  <c r="T253" i="24"/>
  <c r="R253" i="24"/>
  <c r="S253" i="24" s="1"/>
  <c r="Y261" i="24"/>
  <c r="W261" i="24"/>
  <c r="X261" i="24" s="1"/>
  <c r="Z261" i="24"/>
  <c r="U260" i="24"/>
  <c r="R260" i="24"/>
  <c r="S260" i="24" s="1"/>
  <c r="T260" i="24"/>
  <c r="W260" i="24"/>
  <c r="X260" i="24" s="1"/>
  <c r="Z260" i="24"/>
  <c r="Y260" i="24"/>
  <c r="R294" i="24"/>
  <c r="S294" i="24" s="1"/>
  <c r="U294" i="24"/>
  <c r="T294" i="24"/>
  <c r="Z298" i="24"/>
  <c r="W298" i="24"/>
  <c r="X298" i="24" s="1"/>
  <c r="Y298" i="24"/>
  <c r="U285" i="24"/>
  <c r="T285" i="24"/>
  <c r="R285" i="24"/>
  <c r="S285" i="24" s="1"/>
  <c r="T328" i="24"/>
  <c r="R328" i="24"/>
  <c r="S328" i="24" s="1"/>
  <c r="U328" i="24"/>
  <c r="U296" i="24"/>
  <c r="R296" i="24"/>
  <c r="S296" i="24" s="1"/>
  <c r="T296" i="24"/>
  <c r="W284" i="24"/>
  <c r="X284" i="24" s="1"/>
  <c r="Z284" i="24"/>
  <c r="Y284" i="24"/>
  <c r="Y315" i="24"/>
  <c r="Z315" i="24"/>
  <c r="W315" i="24"/>
  <c r="X315" i="24" s="1"/>
  <c r="U291" i="24"/>
  <c r="T291" i="24"/>
  <c r="R291" i="24"/>
  <c r="S291" i="24" s="1"/>
  <c r="Y346" i="24"/>
  <c r="Z346" i="24"/>
  <c r="W346" i="24"/>
  <c r="X346" i="24" s="1"/>
  <c r="Z318" i="24"/>
  <c r="Y318" i="24"/>
  <c r="W318" i="24"/>
  <c r="X318" i="24" s="1"/>
  <c r="Z309" i="24"/>
  <c r="Y309" i="24"/>
  <c r="W309" i="24"/>
  <c r="X309" i="24" s="1"/>
  <c r="U320" i="24"/>
  <c r="T320" i="24"/>
  <c r="R320" i="24"/>
  <c r="S320" i="24" s="1"/>
  <c r="T338" i="24"/>
  <c r="U338" i="24"/>
  <c r="R338" i="24"/>
  <c r="S338" i="24" s="1"/>
  <c r="T340" i="24"/>
  <c r="R340" i="24"/>
  <c r="S340" i="24" s="1"/>
  <c r="U340" i="24"/>
  <c r="Y354" i="24"/>
  <c r="Z354" i="24"/>
  <c r="W354" i="24"/>
  <c r="X354" i="24" s="1"/>
  <c r="T346" i="24"/>
  <c r="R346" i="24"/>
  <c r="S346" i="24" s="1"/>
  <c r="U346" i="24"/>
  <c r="Y342" i="24"/>
  <c r="W342" i="24"/>
  <c r="X342" i="24" s="1"/>
  <c r="Z342" i="24"/>
  <c r="T351" i="24"/>
  <c r="R351" i="24"/>
  <c r="S351" i="24" s="1"/>
  <c r="U351" i="24"/>
  <c r="W341" i="24"/>
  <c r="X341" i="24" s="1"/>
  <c r="Z341" i="24"/>
  <c r="Y341" i="24"/>
  <c r="R361" i="24"/>
  <c r="S361" i="24" s="1"/>
  <c r="U361" i="24"/>
  <c r="T361" i="24"/>
  <c r="T365" i="24"/>
  <c r="U365" i="24"/>
  <c r="R365" i="24"/>
  <c r="S365" i="24" s="1"/>
  <c r="Y367" i="24"/>
  <c r="Z367" i="24"/>
  <c r="W367" i="24"/>
  <c r="X367" i="24" s="1"/>
  <c r="W359" i="24"/>
  <c r="X359" i="24" s="1"/>
  <c r="Z359" i="24"/>
  <c r="Y359" i="24"/>
  <c r="Z381" i="24"/>
  <c r="Y381" i="24"/>
  <c r="W381" i="24"/>
  <c r="X381" i="24" s="1"/>
  <c r="W385" i="24"/>
  <c r="X385" i="24" s="1"/>
  <c r="Z385" i="24"/>
  <c r="Y385" i="24"/>
  <c r="U372" i="24"/>
  <c r="T372" i="24"/>
  <c r="R372" i="24"/>
  <c r="S372" i="24" s="1"/>
  <c r="W364" i="24"/>
  <c r="X364" i="24" s="1"/>
  <c r="Z364" i="24"/>
  <c r="Y364" i="24"/>
  <c r="W401" i="24"/>
  <c r="X401" i="24" s="1"/>
  <c r="Z401" i="24"/>
  <c r="Y401" i="24"/>
  <c r="Y413" i="24"/>
  <c r="Z413" i="24"/>
  <c r="W413" i="24"/>
  <c r="X413" i="24" s="1"/>
  <c r="Y411" i="24"/>
  <c r="W411" i="24"/>
  <c r="X411" i="24" s="1"/>
  <c r="Z411" i="24"/>
  <c r="R392" i="24"/>
  <c r="S392" i="24" s="1"/>
  <c r="U392" i="24"/>
  <c r="T392" i="24"/>
  <c r="W390" i="24"/>
  <c r="X390" i="24" s="1"/>
  <c r="Z390" i="24"/>
  <c r="Y390" i="24"/>
  <c r="Z62" i="24"/>
  <c r="Y62" i="24"/>
  <c r="W62" i="24"/>
  <c r="X62" i="24" s="1"/>
  <c r="Z54" i="24"/>
  <c r="Y54" i="24"/>
  <c r="W54" i="24"/>
  <c r="X54" i="24" s="1"/>
  <c r="Z46" i="24"/>
  <c r="Y46" i="24"/>
  <c r="W46" i="24"/>
  <c r="X46" i="24" s="1"/>
  <c r="Z38" i="24"/>
  <c r="Y38" i="24"/>
  <c r="W38" i="24"/>
  <c r="X38" i="24" s="1"/>
  <c r="Z30" i="24"/>
  <c r="Y30" i="24"/>
  <c r="W30" i="24"/>
  <c r="X30" i="24" s="1"/>
  <c r="Z93" i="24"/>
  <c r="Y93" i="24"/>
  <c r="W93" i="24"/>
  <c r="X93" i="24" s="1"/>
  <c r="Y67" i="24"/>
  <c r="W67" i="24"/>
  <c r="X67" i="24" s="1"/>
  <c r="Z67" i="24"/>
  <c r="Z89" i="24"/>
  <c r="Y89" i="24"/>
  <c r="W89" i="24"/>
  <c r="X89" i="24" s="1"/>
  <c r="U59" i="24"/>
  <c r="T59" i="24"/>
  <c r="R59" i="24"/>
  <c r="S59" i="24" s="1"/>
  <c r="U43" i="24"/>
  <c r="T43" i="24"/>
  <c r="R43" i="24"/>
  <c r="S43" i="24" s="1"/>
  <c r="U27" i="24"/>
  <c r="T27" i="24"/>
  <c r="R27" i="24"/>
  <c r="S27" i="24" s="1"/>
  <c r="W52" i="24"/>
  <c r="X52" i="24" s="1"/>
  <c r="Z52" i="24"/>
  <c r="Y52" i="24"/>
  <c r="Z101" i="24"/>
  <c r="Y101" i="24"/>
  <c r="W101" i="24"/>
  <c r="X101" i="24" s="1"/>
  <c r="U56" i="24"/>
  <c r="T56" i="24"/>
  <c r="R56" i="24"/>
  <c r="S56" i="24" s="1"/>
  <c r="Z65" i="24"/>
  <c r="Y65" i="24"/>
  <c r="W65" i="24"/>
  <c r="X65" i="24" s="1"/>
  <c r="Z49" i="24"/>
  <c r="Y49" i="24"/>
  <c r="W49" i="24"/>
  <c r="X49" i="24" s="1"/>
  <c r="Z33" i="24"/>
  <c r="Y33" i="24"/>
  <c r="W33" i="24"/>
  <c r="X33" i="24" s="1"/>
  <c r="R92" i="24"/>
  <c r="S92" i="24" s="1"/>
  <c r="U92" i="24"/>
  <c r="T92" i="24"/>
  <c r="T127" i="24"/>
  <c r="U127" i="24"/>
  <c r="R127" i="24"/>
  <c r="S127" i="24" s="1"/>
  <c r="Z96" i="24"/>
  <c r="Y96" i="24"/>
  <c r="W96" i="24"/>
  <c r="X96" i="24" s="1"/>
  <c r="U71" i="24"/>
  <c r="T71" i="24"/>
  <c r="R71" i="24"/>
  <c r="S71" i="24" s="1"/>
  <c r="U103" i="24"/>
  <c r="T103" i="24"/>
  <c r="R103" i="24"/>
  <c r="S103" i="24" s="1"/>
  <c r="Z172" i="24"/>
  <c r="Y172" i="24"/>
  <c r="W172" i="24"/>
  <c r="X172" i="24" s="1"/>
  <c r="Z99" i="24"/>
  <c r="Y99" i="24"/>
  <c r="W99" i="24"/>
  <c r="X99" i="24" s="1"/>
  <c r="R106" i="24"/>
  <c r="S106" i="24" s="1"/>
  <c r="U106" i="24"/>
  <c r="T106" i="24"/>
  <c r="W70" i="24"/>
  <c r="X70" i="24" s="1"/>
  <c r="Z70" i="24"/>
  <c r="Y70" i="24"/>
  <c r="W102" i="24"/>
  <c r="X102" i="24" s="1"/>
  <c r="Z102" i="24"/>
  <c r="Y102" i="24"/>
  <c r="U73" i="24"/>
  <c r="T73" i="24"/>
  <c r="R73" i="24"/>
  <c r="S73" i="24" s="1"/>
  <c r="Y105" i="24"/>
  <c r="Z105" i="24"/>
  <c r="W105" i="24"/>
  <c r="X105" i="24" s="1"/>
  <c r="R112" i="24"/>
  <c r="S112" i="24" s="1"/>
  <c r="U112" i="24"/>
  <c r="T112" i="24"/>
  <c r="R144" i="24"/>
  <c r="S144" i="24" s="1"/>
  <c r="U144" i="24"/>
  <c r="T144" i="24"/>
  <c r="Z124" i="24"/>
  <c r="Y124" i="24"/>
  <c r="W124" i="24"/>
  <c r="X124" i="24" s="1"/>
  <c r="T157" i="24"/>
  <c r="R157" i="24"/>
  <c r="S157" i="24" s="1"/>
  <c r="U157" i="24"/>
  <c r="Y127" i="24"/>
  <c r="W127" i="24"/>
  <c r="X127" i="24" s="1"/>
  <c r="Z127" i="24"/>
  <c r="Z156" i="24"/>
  <c r="Y156" i="24"/>
  <c r="W156" i="24"/>
  <c r="X156" i="24" s="1"/>
  <c r="U130" i="24"/>
  <c r="T130" i="24"/>
  <c r="R130" i="24"/>
  <c r="S130" i="24" s="1"/>
  <c r="T169" i="24"/>
  <c r="R169" i="24"/>
  <c r="S169" i="24" s="1"/>
  <c r="U169" i="24"/>
  <c r="W130" i="24"/>
  <c r="X130" i="24" s="1"/>
  <c r="Z130" i="24"/>
  <c r="Y130" i="24"/>
  <c r="T173" i="24"/>
  <c r="R173" i="24"/>
  <c r="S173" i="24" s="1"/>
  <c r="U173" i="24"/>
  <c r="R175" i="24"/>
  <c r="S175" i="24" s="1"/>
  <c r="U175" i="24"/>
  <c r="T175" i="24"/>
  <c r="Z209" i="24"/>
  <c r="Y209" i="24"/>
  <c r="W209" i="24"/>
  <c r="X209" i="24" s="1"/>
  <c r="Z179" i="24"/>
  <c r="Y179" i="24"/>
  <c r="W179" i="24"/>
  <c r="X179" i="24" s="1"/>
  <c r="R231" i="24"/>
  <c r="S231" i="24" s="1"/>
  <c r="U231" i="24"/>
  <c r="T231" i="24"/>
  <c r="U186" i="24"/>
  <c r="T186" i="24"/>
  <c r="R186" i="24"/>
  <c r="S186" i="24" s="1"/>
  <c r="Z166" i="24"/>
  <c r="Y166" i="24"/>
  <c r="W166" i="24"/>
  <c r="X166" i="24" s="1"/>
  <c r="Z205" i="24"/>
  <c r="Y205" i="24"/>
  <c r="W205" i="24"/>
  <c r="X205" i="24" s="1"/>
  <c r="Z200" i="24"/>
  <c r="Y200" i="24"/>
  <c r="W200" i="24"/>
  <c r="X200" i="24" s="1"/>
  <c r="W161" i="24"/>
  <c r="X161" i="24" s="1"/>
  <c r="Z161" i="24"/>
  <c r="Y161" i="24"/>
  <c r="Y193" i="24"/>
  <c r="W193" i="24"/>
  <c r="X193" i="24" s="1"/>
  <c r="Z193" i="24"/>
  <c r="U160" i="24"/>
  <c r="T160" i="24"/>
  <c r="R160" i="24"/>
  <c r="S160" i="24" s="1"/>
  <c r="U192" i="24"/>
  <c r="T192" i="24"/>
  <c r="R192" i="24"/>
  <c r="S192" i="24" s="1"/>
  <c r="Z207" i="24"/>
  <c r="W207" i="24"/>
  <c r="X207" i="24" s="1"/>
  <c r="Y207" i="24"/>
  <c r="Z239" i="24"/>
  <c r="W239" i="24"/>
  <c r="X239" i="24" s="1"/>
  <c r="Y239" i="24"/>
  <c r="U210" i="24"/>
  <c r="T210" i="24"/>
  <c r="R210" i="24"/>
  <c r="S210" i="24" s="1"/>
  <c r="R242" i="24"/>
  <c r="S242" i="24" s="1"/>
  <c r="U242" i="24"/>
  <c r="T242" i="24"/>
  <c r="U201" i="24"/>
  <c r="T201" i="24"/>
  <c r="R201" i="24"/>
  <c r="S201" i="24" s="1"/>
  <c r="U233" i="24"/>
  <c r="R233" i="24"/>
  <c r="S233" i="24" s="1"/>
  <c r="T233" i="24"/>
  <c r="W225" i="24"/>
  <c r="X225" i="24" s="1"/>
  <c r="Z225" i="24"/>
  <c r="Y225" i="24"/>
  <c r="R306" i="24"/>
  <c r="S306" i="24" s="1"/>
  <c r="U306" i="24"/>
  <c r="T306" i="24"/>
  <c r="U224" i="24"/>
  <c r="T224" i="24"/>
  <c r="R224" i="24"/>
  <c r="S224" i="24" s="1"/>
  <c r="W244" i="24"/>
  <c r="X244" i="24" s="1"/>
  <c r="Z244" i="24"/>
  <c r="Y244" i="24"/>
  <c r="U266" i="24"/>
  <c r="T266" i="24"/>
  <c r="R266" i="24"/>
  <c r="S266" i="24" s="1"/>
  <c r="R258" i="24"/>
  <c r="S258" i="24" s="1"/>
  <c r="U258" i="24"/>
  <c r="T258" i="24"/>
  <c r="R310" i="24"/>
  <c r="S310" i="24" s="1"/>
  <c r="U310" i="24"/>
  <c r="T310" i="24"/>
  <c r="U257" i="24"/>
  <c r="T257" i="24"/>
  <c r="R257" i="24"/>
  <c r="S257" i="24" s="1"/>
  <c r="Z272" i="24"/>
  <c r="Y272" i="24"/>
  <c r="W272" i="24"/>
  <c r="X272" i="24" s="1"/>
  <c r="U264" i="24"/>
  <c r="T264" i="24"/>
  <c r="R264" i="24"/>
  <c r="S264" i="24" s="1"/>
  <c r="Y264" i="24"/>
  <c r="W264" i="24"/>
  <c r="X264" i="24" s="1"/>
  <c r="Z264" i="24"/>
  <c r="Z270" i="24"/>
  <c r="W270" i="24"/>
  <c r="X270" i="24" s="1"/>
  <c r="Y270" i="24"/>
  <c r="Z302" i="24"/>
  <c r="W302" i="24"/>
  <c r="X302" i="24" s="1"/>
  <c r="Y302" i="24"/>
  <c r="U289" i="24"/>
  <c r="T289" i="24"/>
  <c r="R289" i="24"/>
  <c r="S289" i="24" s="1"/>
  <c r="U268" i="24"/>
  <c r="T268" i="24"/>
  <c r="R268" i="24"/>
  <c r="S268" i="24" s="1"/>
  <c r="U300" i="24"/>
  <c r="R300" i="24"/>
  <c r="S300" i="24" s="1"/>
  <c r="T300" i="24"/>
  <c r="W288" i="24"/>
  <c r="X288" i="24" s="1"/>
  <c r="Z288" i="24"/>
  <c r="Y288" i="24"/>
  <c r="Z323" i="24"/>
  <c r="Y323" i="24"/>
  <c r="W323" i="24"/>
  <c r="X323" i="24" s="1"/>
  <c r="U295" i="24"/>
  <c r="T295" i="24"/>
  <c r="R295" i="24"/>
  <c r="S295" i="24" s="1"/>
  <c r="R318" i="24"/>
  <c r="S318" i="24" s="1"/>
  <c r="U318" i="24"/>
  <c r="T318" i="24"/>
  <c r="Z322" i="24"/>
  <c r="Y322" i="24"/>
  <c r="W322" i="24"/>
  <c r="X322" i="24" s="1"/>
  <c r="Z313" i="24"/>
  <c r="Y313" i="24"/>
  <c r="W313" i="24"/>
  <c r="X313" i="24" s="1"/>
  <c r="U324" i="24"/>
  <c r="T324" i="24"/>
  <c r="R324" i="24"/>
  <c r="S324" i="24" s="1"/>
  <c r="U391" i="24"/>
  <c r="T391" i="24"/>
  <c r="R391" i="24"/>
  <c r="S391" i="24" s="1"/>
  <c r="R327" i="24"/>
  <c r="S327" i="24" s="1"/>
  <c r="U327" i="24"/>
  <c r="T327" i="24"/>
  <c r="T358" i="24"/>
  <c r="R358" i="24"/>
  <c r="S358" i="24" s="1"/>
  <c r="U358" i="24"/>
  <c r="T348" i="24"/>
  <c r="U348" i="24"/>
  <c r="R348" i="24"/>
  <c r="S348" i="24" s="1"/>
  <c r="T355" i="24"/>
  <c r="R355" i="24"/>
  <c r="S355" i="24" s="1"/>
  <c r="U355" i="24"/>
  <c r="T362" i="24"/>
  <c r="R362" i="24"/>
  <c r="S362" i="24" s="1"/>
  <c r="U362" i="24"/>
  <c r="T347" i="24"/>
  <c r="R347" i="24"/>
  <c r="S347" i="24" s="1"/>
  <c r="U347" i="24"/>
  <c r="U387" i="24"/>
  <c r="R387" i="24"/>
  <c r="S387" i="24" s="1"/>
  <c r="T387" i="24"/>
  <c r="T373" i="24"/>
  <c r="U373" i="24"/>
  <c r="R373" i="24"/>
  <c r="S373" i="24" s="1"/>
  <c r="Y375" i="24"/>
  <c r="W375" i="24"/>
  <c r="X375" i="24" s="1"/>
  <c r="Z375" i="24"/>
  <c r="Y363" i="24"/>
  <c r="W363" i="24"/>
  <c r="X363" i="24" s="1"/>
  <c r="Z363" i="24"/>
  <c r="T382" i="24"/>
  <c r="U382" i="24"/>
  <c r="R382" i="24"/>
  <c r="S382" i="24" s="1"/>
  <c r="Y365" i="24"/>
  <c r="W365" i="24"/>
  <c r="X365" i="24" s="1"/>
  <c r="Z365" i="24"/>
  <c r="U376" i="24"/>
  <c r="T376" i="24"/>
  <c r="R376" i="24"/>
  <c r="S376" i="24" s="1"/>
  <c r="W368" i="24"/>
  <c r="X368" i="24" s="1"/>
  <c r="Z368" i="24"/>
  <c r="Y368" i="24"/>
  <c r="R404" i="24"/>
  <c r="S404" i="24" s="1"/>
  <c r="T404" i="24"/>
  <c r="U404" i="24"/>
  <c r="R384" i="24"/>
  <c r="S384" i="24" s="1"/>
  <c r="U384" i="24"/>
  <c r="T384" i="24"/>
  <c r="T389" i="24"/>
  <c r="R389" i="24"/>
  <c r="S389" i="24" s="1"/>
  <c r="U389" i="24"/>
  <c r="Y396" i="24"/>
  <c r="W396" i="24"/>
  <c r="X396" i="24" s="1"/>
  <c r="Z396" i="24"/>
  <c r="U394" i="24"/>
  <c r="T394" i="24"/>
  <c r="R394" i="24"/>
  <c r="S394" i="24" s="1"/>
  <c r="W394" i="24"/>
  <c r="X394" i="24" s="1"/>
  <c r="Z394" i="24"/>
  <c r="Y394" i="24"/>
  <c r="R54" i="24"/>
  <c r="S54" i="24" s="1"/>
  <c r="U54" i="24"/>
  <c r="T54" i="24"/>
  <c r="R38" i="24"/>
  <c r="S38" i="24" s="1"/>
  <c r="U38" i="24"/>
  <c r="T38" i="24"/>
  <c r="Y80" i="24"/>
  <c r="Z80" i="24"/>
  <c r="W80" i="24"/>
  <c r="X80" i="24" s="1"/>
  <c r="T105" i="24"/>
  <c r="U105" i="24"/>
  <c r="R105" i="24"/>
  <c r="S105" i="24" s="1"/>
  <c r="U77" i="24"/>
  <c r="T77" i="24"/>
  <c r="R77" i="24"/>
  <c r="S77" i="24" s="1"/>
  <c r="Y117" i="24"/>
  <c r="Z117" i="24"/>
  <c r="W117" i="24"/>
  <c r="X117" i="24" s="1"/>
  <c r="R116" i="24"/>
  <c r="S116" i="24" s="1"/>
  <c r="U116" i="24"/>
  <c r="T116" i="24"/>
  <c r="R148" i="24"/>
  <c r="S148" i="24" s="1"/>
  <c r="U148" i="24"/>
  <c r="T148" i="24"/>
  <c r="Z128" i="24"/>
  <c r="Y128" i="24"/>
  <c r="W128" i="24"/>
  <c r="X128" i="24" s="1"/>
  <c r="Z176" i="24"/>
  <c r="Y176" i="24"/>
  <c r="W176" i="24"/>
  <c r="X176" i="24" s="1"/>
  <c r="Y131" i="24"/>
  <c r="W131" i="24"/>
  <c r="X131" i="24" s="1"/>
  <c r="Z131" i="24"/>
  <c r="T165" i="24"/>
  <c r="R165" i="24"/>
  <c r="S165" i="24" s="1"/>
  <c r="U165" i="24"/>
  <c r="U134" i="24"/>
  <c r="T134" i="24"/>
  <c r="R134" i="24"/>
  <c r="S134" i="24" s="1"/>
  <c r="Z228" i="24"/>
  <c r="Y228" i="24"/>
  <c r="W228" i="24"/>
  <c r="X228" i="24" s="1"/>
  <c r="W134" i="24"/>
  <c r="X134" i="24" s="1"/>
  <c r="Z134" i="24"/>
  <c r="Y134" i="24"/>
  <c r="Z184" i="24"/>
  <c r="Y184" i="24"/>
  <c r="W184" i="24"/>
  <c r="X184" i="24" s="1"/>
  <c r="R179" i="24"/>
  <c r="S179" i="24" s="1"/>
  <c r="U179" i="24"/>
  <c r="T179" i="24"/>
  <c r="Z218" i="24"/>
  <c r="Y218" i="24"/>
  <c r="W218" i="24"/>
  <c r="X218" i="24" s="1"/>
  <c r="Z183" i="24"/>
  <c r="Y183" i="24"/>
  <c r="W183" i="24"/>
  <c r="X183" i="24" s="1"/>
  <c r="U158" i="24"/>
  <c r="T158" i="24"/>
  <c r="R158" i="24"/>
  <c r="S158" i="24" s="1"/>
  <c r="U190" i="24"/>
  <c r="T190" i="24"/>
  <c r="R190" i="24"/>
  <c r="S190" i="24" s="1"/>
  <c r="Z170" i="24"/>
  <c r="Y170" i="24"/>
  <c r="W170" i="24"/>
  <c r="X170" i="24" s="1"/>
  <c r="Z222" i="24"/>
  <c r="Y222" i="24"/>
  <c r="W222" i="24"/>
  <c r="X222" i="24" s="1"/>
  <c r="Z210" i="24"/>
  <c r="Y210" i="24"/>
  <c r="W210" i="24"/>
  <c r="X210" i="24" s="1"/>
  <c r="W165" i="24"/>
  <c r="X165" i="24" s="1"/>
  <c r="Z165" i="24"/>
  <c r="Y165" i="24"/>
  <c r="Z196" i="24"/>
  <c r="Y196" i="24"/>
  <c r="W196" i="24"/>
  <c r="X196" i="24" s="1"/>
  <c r="U164" i="24"/>
  <c r="T164" i="24"/>
  <c r="R164" i="24"/>
  <c r="S164" i="24" s="1"/>
  <c r="U199" i="24"/>
  <c r="T199" i="24"/>
  <c r="R199" i="24"/>
  <c r="S199" i="24" s="1"/>
  <c r="Z211" i="24"/>
  <c r="W211" i="24"/>
  <c r="X211" i="24" s="1"/>
  <c r="Y211" i="24"/>
  <c r="Z243" i="24"/>
  <c r="Y243" i="24"/>
  <c r="W243" i="24"/>
  <c r="X243" i="24" s="1"/>
  <c r="U214" i="24"/>
  <c r="T214" i="24"/>
  <c r="R214" i="24"/>
  <c r="S214" i="24" s="1"/>
  <c r="R246" i="24"/>
  <c r="S246" i="24" s="1"/>
  <c r="U246" i="24"/>
  <c r="T246" i="24"/>
  <c r="U205" i="24"/>
  <c r="R205" i="24"/>
  <c r="S205" i="24" s="1"/>
  <c r="T205" i="24"/>
  <c r="U237" i="24"/>
  <c r="R237" i="24"/>
  <c r="S237" i="24" s="1"/>
  <c r="T237" i="24"/>
  <c r="W229" i="24"/>
  <c r="X229" i="24" s="1"/>
  <c r="Z229" i="24"/>
  <c r="Y229" i="24"/>
  <c r="U196" i="24"/>
  <c r="T196" i="24"/>
  <c r="R196" i="24"/>
  <c r="S196" i="24" s="1"/>
  <c r="U228" i="24"/>
  <c r="T228" i="24"/>
  <c r="R228" i="24"/>
  <c r="S228" i="24" s="1"/>
  <c r="Y249" i="24"/>
  <c r="Z249" i="24"/>
  <c r="W249" i="24"/>
  <c r="X249" i="24" s="1"/>
  <c r="Z267" i="24"/>
  <c r="W267" i="24"/>
  <c r="X267" i="24" s="1"/>
  <c r="Y267" i="24"/>
  <c r="R262" i="24"/>
  <c r="S262" i="24" s="1"/>
  <c r="U262" i="24"/>
  <c r="T262" i="24"/>
  <c r="Z258" i="24"/>
  <c r="W258" i="24"/>
  <c r="X258" i="24" s="1"/>
  <c r="Y258" i="24"/>
  <c r="U261" i="24"/>
  <c r="T261" i="24"/>
  <c r="R261" i="24"/>
  <c r="S261" i="24" s="1"/>
  <c r="Z291" i="24"/>
  <c r="Y291" i="24"/>
  <c r="W291" i="24"/>
  <c r="X291" i="24" s="1"/>
  <c r="Z277" i="24"/>
  <c r="Y277" i="24"/>
  <c r="W277" i="24"/>
  <c r="X277" i="24" s="1"/>
  <c r="Z268" i="24"/>
  <c r="Y268" i="24"/>
  <c r="W268" i="24"/>
  <c r="X268" i="24" s="1"/>
  <c r="Z274" i="24"/>
  <c r="W274" i="24"/>
  <c r="X274" i="24" s="1"/>
  <c r="Y274" i="24"/>
  <c r="Z306" i="24"/>
  <c r="W306" i="24"/>
  <c r="X306" i="24" s="1"/>
  <c r="Y306" i="24"/>
  <c r="U293" i="24"/>
  <c r="T293" i="24"/>
  <c r="R293" i="24"/>
  <c r="S293" i="24" s="1"/>
  <c r="U272" i="24"/>
  <c r="R272" i="24"/>
  <c r="S272" i="24" s="1"/>
  <c r="T272" i="24"/>
  <c r="U304" i="24"/>
  <c r="R304" i="24"/>
  <c r="S304" i="24" s="1"/>
  <c r="T304" i="24"/>
  <c r="W292" i="24"/>
  <c r="X292" i="24" s="1"/>
  <c r="Z292" i="24"/>
  <c r="Y292" i="24"/>
  <c r="U267" i="24"/>
  <c r="T267" i="24"/>
  <c r="R267" i="24"/>
  <c r="S267" i="24" s="1"/>
  <c r="U299" i="24"/>
  <c r="T299" i="24"/>
  <c r="R299" i="24"/>
  <c r="S299" i="24" s="1"/>
  <c r="R322" i="24"/>
  <c r="S322" i="24" s="1"/>
  <c r="U322" i="24"/>
  <c r="T322" i="24"/>
  <c r="T334" i="24"/>
  <c r="U334" i="24"/>
  <c r="R334" i="24"/>
  <c r="S334" i="24" s="1"/>
  <c r="Z317" i="24"/>
  <c r="Y317" i="24"/>
  <c r="W317" i="24"/>
  <c r="X317" i="24" s="1"/>
  <c r="T325" i="24"/>
  <c r="R325" i="24"/>
  <c r="S325" i="24" s="1"/>
  <c r="U325" i="24"/>
  <c r="U307" i="24"/>
  <c r="T307" i="24"/>
  <c r="R307" i="24"/>
  <c r="S307" i="24" s="1"/>
  <c r="R331" i="24"/>
  <c r="S331" i="24" s="1"/>
  <c r="U331" i="24"/>
  <c r="T331" i="24"/>
  <c r="W392" i="24"/>
  <c r="X392" i="24" s="1"/>
  <c r="Z392" i="24"/>
  <c r="Y392" i="24"/>
  <c r="Y350" i="24"/>
  <c r="W350" i="24"/>
  <c r="X350" i="24" s="1"/>
  <c r="Z350" i="24"/>
  <c r="T360" i="24"/>
  <c r="R360" i="24"/>
  <c r="S360" i="24" s="1"/>
  <c r="U360" i="24"/>
  <c r="Y371" i="24"/>
  <c r="Z371" i="24"/>
  <c r="W371" i="24"/>
  <c r="X371" i="24" s="1"/>
  <c r="Y362" i="24"/>
  <c r="Z362" i="24"/>
  <c r="W362" i="24"/>
  <c r="X362" i="24" s="1"/>
  <c r="Y384" i="24"/>
  <c r="W384" i="24"/>
  <c r="X384" i="24" s="1"/>
  <c r="Z384" i="24"/>
  <c r="U383" i="24"/>
  <c r="T383" i="24"/>
  <c r="R383" i="24"/>
  <c r="S383" i="24" s="1"/>
  <c r="T369" i="24"/>
  <c r="U369" i="24"/>
  <c r="R369" i="24"/>
  <c r="S369" i="24" s="1"/>
  <c r="Y383" i="24"/>
  <c r="W383" i="24"/>
  <c r="X383" i="24" s="1"/>
  <c r="Z383" i="24"/>
  <c r="Y369" i="24"/>
  <c r="W369" i="24"/>
  <c r="X369" i="24" s="1"/>
  <c r="Z369" i="24"/>
  <c r="U380" i="24"/>
  <c r="T380" i="24"/>
  <c r="R380" i="24"/>
  <c r="S380" i="24" s="1"/>
  <c r="W372" i="24"/>
  <c r="X372" i="24" s="1"/>
  <c r="Z372" i="24"/>
  <c r="Y372" i="24"/>
  <c r="Z409" i="24"/>
  <c r="Y409" i="24"/>
  <c r="W409" i="24"/>
  <c r="X409" i="24" s="1"/>
  <c r="R386" i="24"/>
  <c r="S386" i="24" s="1"/>
  <c r="U386" i="24"/>
  <c r="T386" i="24"/>
  <c r="Y391" i="24"/>
  <c r="Z391" i="24"/>
  <c r="W391" i="24"/>
  <c r="X391" i="24" s="1"/>
  <c r="U403" i="24"/>
  <c r="R403" i="24"/>
  <c r="S403" i="24" s="1"/>
  <c r="T403" i="24"/>
  <c r="T401" i="24"/>
  <c r="U401" i="24"/>
  <c r="R401" i="24"/>
  <c r="S401" i="24" s="1"/>
  <c r="W398" i="24"/>
  <c r="X398" i="24" s="1"/>
  <c r="Z398" i="24"/>
  <c r="Y398" i="24"/>
  <c r="U65" i="24"/>
  <c r="T65" i="24"/>
  <c r="R65" i="24"/>
  <c r="S65" i="24" s="1"/>
  <c r="U57" i="24"/>
  <c r="T57" i="24"/>
  <c r="R57" i="24"/>
  <c r="S57" i="24" s="1"/>
  <c r="U49" i="24"/>
  <c r="T49" i="24"/>
  <c r="R49" i="24"/>
  <c r="S49" i="24" s="1"/>
  <c r="U41" i="24"/>
  <c r="T41" i="24"/>
  <c r="R41" i="24"/>
  <c r="S41" i="24" s="1"/>
  <c r="U33" i="24"/>
  <c r="T33" i="24"/>
  <c r="R33" i="24"/>
  <c r="S33" i="24" s="1"/>
  <c r="T70" i="24"/>
  <c r="U70" i="24"/>
  <c r="R70" i="24"/>
  <c r="S70" i="24" s="1"/>
  <c r="Z51" i="24"/>
  <c r="Y51" i="24"/>
  <c r="W51" i="24"/>
  <c r="X51" i="24" s="1"/>
  <c r="Z35" i="24"/>
  <c r="Y35" i="24"/>
  <c r="W35" i="24"/>
  <c r="X35" i="24" s="1"/>
  <c r="U55" i="24"/>
  <c r="T55" i="24"/>
  <c r="R55" i="24"/>
  <c r="S55" i="24" s="1"/>
  <c r="U39" i="24"/>
  <c r="T39" i="24"/>
  <c r="R39" i="24"/>
  <c r="S39" i="24" s="1"/>
  <c r="W60" i="24"/>
  <c r="X60" i="24" s="1"/>
  <c r="Z60" i="24"/>
  <c r="Y60" i="24"/>
  <c r="W28" i="24"/>
  <c r="X28" i="24" s="1"/>
  <c r="Z28" i="24"/>
  <c r="Y28" i="24"/>
  <c r="U22" i="24"/>
  <c r="T22" i="24"/>
  <c r="R22" i="24"/>
  <c r="S22" i="24" s="1"/>
  <c r="Y76" i="24"/>
  <c r="W76" i="24"/>
  <c r="X76" i="24" s="1"/>
  <c r="Z76" i="24"/>
  <c r="U48" i="24"/>
  <c r="T48" i="24"/>
  <c r="R48" i="24"/>
  <c r="S48" i="24" s="1"/>
  <c r="Z61" i="24"/>
  <c r="Y61" i="24"/>
  <c r="W61" i="24"/>
  <c r="X61" i="24" s="1"/>
  <c r="Z45" i="24"/>
  <c r="Y45" i="24"/>
  <c r="W45" i="24"/>
  <c r="X45" i="24" s="1"/>
  <c r="Z29" i="24"/>
  <c r="Y29" i="24"/>
  <c r="W29" i="24"/>
  <c r="X29" i="24" s="1"/>
  <c r="R68" i="24"/>
  <c r="S68" i="24" s="1"/>
  <c r="U68" i="24"/>
  <c r="T68" i="24"/>
  <c r="R100" i="24"/>
  <c r="S100" i="24" s="1"/>
  <c r="U100" i="24"/>
  <c r="T100" i="24"/>
  <c r="T143" i="24"/>
  <c r="U143" i="24"/>
  <c r="R143" i="24"/>
  <c r="S143" i="24" s="1"/>
  <c r="Z104" i="24"/>
  <c r="Y104" i="24"/>
  <c r="W104" i="24"/>
  <c r="X104" i="24" s="1"/>
  <c r="U79" i="24"/>
  <c r="T79" i="24"/>
  <c r="R79" i="24"/>
  <c r="S79" i="24" s="1"/>
  <c r="Y121" i="24"/>
  <c r="Z121" i="24"/>
  <c r="W121" i="24"/>
  <c r="X121" i="24" s="1"/>
  <c r="Z75" i="24"/>
  <c r="Y75" i="24"/>
  <c r="W75" i="24"/>
  <c r="X75" i="24" s="1"/>
  <c r="Y107" i="24"/>
  <c r="Z107" i="24"/>
  <c r="W107" i="24"/>
  <c r="X107" i="24" s="1"/>
  <c r="T115" i="24"/>
  <c r="R115" i="24"/>
  <c r="S115" i="24" s="1"/>
  <c r="U115" i="24"/>
  <c r="W78" i="24"/>
  <c r="X78" i="24" s="1"/>
  <c r="Z78" i="24"/>
  <c r="Y78" i="24"/>
  <c r="T117" i="24"/>
  <c r="R117" i="24"/>
  <c r="S117" i="24" s="1"/>
  <c r="U117" i="24"/>
  <c r="U81" i="24"/>
  <c r="T81" i="24"/>
  <c r="R81" i="24"/>
  <c r="S81" i="24" s="1"/>
  <c r="Y125" i="24"/>
  <c r="Z125" i="24"/>
  <c r="W125" i="24"/>
  <c r="X125" i="24" s="1"/>
  <c r="R120" i="24"/>
  <c r="S120" i="24" s="1"/>
  <c r="U120" i="24"/>
  <c r="T120" i="24"/>
  <c r="R152" i="24"/>
  <c r="S152" i="24" s="1"/>
  <c r="U152" i="24"/>
  <c r="T152" i="24"/>
  <c r="Z132" i="24"/>
  <c r="Y132" i="24"/>
  <c r="W132" i="24"/>
  <c r="X132" i="24" s="1"/>
  <c r="Z192" i="24"/>
  <c r="Y192" i="24"/>
  <c r="W192" i="24"/>
  <c r="X192" i="24" s="1"/>
  <c r="Y135" i="24"/>
  <c r="W135" i="24"/>
  <c r="X135" i="24" s="1"/>
  <c r="Z135" i="24"/>
  <c r="Z188" i="24"/>
  <c r="Y188" i="24"/>
  <c r="W188" i="24"/>
  <c r="X188" i="24" s="1"/>
  <c r="U138" i="24"/>
  <c r="T138" i="24"/>
  <c r="R138" i="24"/>
  <c r="S138" i="24" s="1"/>
  <c r="W106" i="24"/>
  <c r="X106" i="24" s="1"/>
  <c r="Z106" i="24"/>
  <c r="Y106" i="24"/>
  <c r="W138" i="24"/>
  <c r="X138" i="24" s="1"/>
  <c r="Z138" i="24"/>
  <c r="Y138" i="24"/>
  <c r="Z199" i="24"/>
  <c r="Y199" i="24"/>
  <c r="W199" i="24"/>
  <c r="X199" i="24" s="1"/>
  <c r="R183" i="24"/>
  <c r="S183" i="24" s="1"/>
  <c r="U183" i="24"/>
  <c r="T183" i="24"/>
  <c r="R219" i="24"/>
  <c r="S219" i="24" s="1"/>
  <c r="U219" i="24"/>
  <c r="T219" i="24"/>
  <c r="Z187" i="24"/>
  <c r="Y187" i="24"/>
  <c r="W187" i="24"/>
  <c r="X187" i="24" s="1"/>
  <c r="U162" i="24"/>
  <c r="T162" i="24"/>
  <c r="R162" i="24"/>
  <c r="S162" i="24" s="1"/>
  <c r="Z201" i="24"/>
  <c r="Y201" i="24"/>
  <c r="W201" i="24"/>
  <c r="X201" i="24" s="1"/>
  <c r="Z174" i="24"/>
  <c r="Y174" i="24"/>
  <c r="W174" i="24"/>
  <c r="X174" i="24" s="1"/>
  <c r="R223" i="24"/>
  <c r="S223" i="24" s="1"/>
  <c r="U223" i="24"/>
  <c r="T223" i="24"/>
  <c r="R215" i="24"/>
  <c r="S215" i="24" s="1"/>
  <c r="U215" i="24"/>
  <c r="T215" i="24"/>
  <c r="W169" i="24"/>
  <c r="X169" i="24" s="1"/>
  <c r="Z169" i="24"/>
  <c r="Y169" i="24"/>
  <c r="U203" i="24"/>
  <c r="T203" i="24"/>
  <c r="R203" i="24"/>
  <c r="S203" i="24" s="1"/>
  <c r="U168" i="24"/>
  <c r="T168" i="24"/>
  <c r="R168" i="24"/>
  <c r="S168" i="24" s="1"/>
  <c r="Z216" i="24"/>
  <c r="Y216" i="24"/>
  <c r="W216" i="24"/>
  <c r="X216" i="24" s="1"/>
  <c r="Z215" i="24"/>
  <c r="W215" i="24"/>
  <c r="X215" i="24" s="1"/>
  <c r="Y215" i="24"/>
  <c r="Z255" i="24"/>
  <c r="Y255" i="24"/>
  <c r="W255" i="24"/>
  <c r="X255" i="24" s="1"/>
  <c r="U218" i="24"/>
  <c r="T218" i="24"/>
  <c r="R218" i="24"/>
  <c r="S218" i="24" s="1"/>
  <c r="Z250" i="24"/>
  <c r="Y250" i="24"/>
  <c r="W250" i="24"/>
  <c r="X250" i="24" s="1"/>
  <c r="U209" i="24"/>
  <c r="R209" i="24"/>
  <c r="S209" i="24" s="1"/>
  <c r="T209" i="24"/>
  <c r="U241" i="24"/>
  <c r="T241" i="24"/>
  <c r="R241" i="24"/>
  <c r="S241" i="24" s="1"/>
  <c r="W233" i="24"/>
  <c r="X233" i="24" s="1"/>
  <c r="Y233" i="24"/>
  <c r="Z233" i="24"/>
  <c r="U200" i="24"/>
  <c r="T200" i="24"/>
  <c r="R200" i="24"/>
  <c r="S200" i="24" s="1"/>
  <c r="U232" i="24"/>
  <c r="T232" i="24"/>
  <c r="R232" i="24"/>
  <c r="S232" i="24" s="1"/>
  <c r="Z254" i="24"/>
  <c r="W254" i="24"/>
  <c r="X254" i="24" s="1"/>
  <c r="Y254" i="24"/>
  <c r="Z273" i="24"/>
  <c r="Y273" i="24"/>
  <c r="W273" i="24"/>
  <c r="X273" i="24" s="1"/>
  <c r="Z266" i="24"/>
  <c r="Y266" i="24"/>
  <c r="W266" i="24"/>
  <c r="X266" i="24" s="1"/>
  <c r="Z262" i="24"/>
  <c r="Y262" i="24"/>
  <c r="W262" i="24"/>
  <c r="X262" i="24" s="1"/>
  <c r="Z269" i="24"/>
  <c r="Y269" i="24"/>
  <c r="W269" i="24"/>
  <c r="X269" i="24" s="1"/>
  <c r="Z301" i="24"/>
  <c r="Y301" i="24"/>
  <c r="W301" i="24"/>
  <c r="X301" i="24" s="1"/>
  <c r="R282" i="24"/>
  <c r="S282" i="24" s="1"/>
  <c r="U282" i="24"/>
  <c r="T282" i="24"/>
  <c r="U270" i="24"/>
  <c r="T270" i="24"/>
  <c r="R270" i="24"/>
  <c r="S270" i="24" s="1"/>
  <c r="Z278" i="24"/>
  <c r="W278" i="24"/>
  <c r="X278" i="24" s="1"/>
  <c r="Y278" i="24"/>
  <c r="U265" i="24"/>
  <c r="T265" i="24"/>
  <c r="R265" i="24"/>
  <c r="S265" i="24" s="1"/>
  <c r="U297" i="24"/>
  <c r="T297" i="24"/>
  <c r="R297" i="24"/>
  <c r="S297" i="24" s="1"/>
  <c r="U276" i="24"/>
  <c r="R276" i="24"/>
  <c r="S276" i="24" s="1"/>
  <c r="T276" i="24"/>
  <c r="T308" i="24"/>
  <c r="U308" i="24"/>
  <c r="R308" i="24"/>
  <c r="S308" i="24" s="1"/>
  <c r="W296" i="24"/>
  <c r="X296" i="24" s="1"/>
  <c r="Z296" i="24"/>
  <c r="Y296" i="24"/>
  <c r="U271" i="24"/>
  <c r="T271" i="24"/>
  <c r="R271" i="24"/>
  <c r="S271" i="24" s="1"/>
  <c r="U303" i="24"/>
  <c r="T303" i="24"/>
  <c r="R303" i="24"/>
  <c r="S303" i="24" s="1"/>
  <c r="T326" i="24"/>
  <c r="U326" i="24"/>
  <c r="R326" i="24"/>
  <c r="S326" i="24" s="1"/>
  <c r="T342" i="24"/>
  <c r="U342" i="24"/>
  <c r="R342" i="24"/>
  <c r="S342" i="24" s="1"/>
  <c r="Z321" i="24"/>
  <c r="Y321" i="24"/>
  <c r="W321" i="24"/>
  <c r="X321" i="24" s="1"/>
  <c r="W308" i="24"/>
  <c r="X308" i="24" s="1"/>
  <c r="Y308" i="24"/>
  <c r="Z308" i="24"/>
  <c r="U311" i="24"/>
  <c r="T311" i="24"/>
  <c r="R311" i="24"/>
  <c r="S311" i="24" s="1"/>
  <c r="R335" i="24"/>
  <c r="S335" i="24" s="1"/>
  <c r="U335" i="24"/>
  <c r="T335" i="24"/>
  <c r="Y327" i="24"/>
  <c r="W327" i="24"/>
  <c r="X327" i="24" s="1"/>
  <c r="Z327" i="24"/>
  <c r="Y358" i="24"/>
  <c r="Z358" i="24"/>
  <c r="W358" i="24"/>
  <c r="X358" i="24" s="1"/>
  <c r="T371" i="24"/>
  <c r="R371" i="24"/>
  <c r="S371" i="24" s="1"/>
  <c r="U371" i="24"/>
  <c r="T375" i="24"/>
  <c r="R375" i="24"/>
  <c r="S375" i="24" s="1"/>
  <c r="U375" i="24"/>
  <c r="T379" i="24"/>
  <c r="R379" i="24"/>
  <c r="S379" i="24" s="1"/>
  <c r="U379" i="24"/>
  <c r="Y345" i="24"/>
  <c r="W345" i="24"/>
  <c r="X345" i="24" s="1"/>
  <c r="Z345" i="24"/>
  <c r="Y389" i="24"/>
  <c r="W389" i="24"/>
  <c r="X389" i="24" s="1"/>
  <c r="Z389" i="24"/>
  <c r="U359" i="24"/>
  <c r="T359" i="24"/>
  <c r="R359" i="24"/>
  <c r="S359" i="24" s="1"/>
  <c r="T377" i="24"/>
  <c r="U377" i="24"/>
  <c r="R377" i="24"/>
  <c r="S377" i="24" s="1"/>
  <c r="R388" i="24"/>
  <c r="S388" i="24" s="1"/>
  <c r="T388" i="24"/>
  <c r="U388" i="24"/>
  <c r="Y373" i="24"/>
  <c r="W373" i="24"/>
  <c r="X373" i="24" s="1"/>
  <c r="Z373" i="24"/>
  <c r="T390" i="24"/>
  <c r="R390" i="24"/>
  <c r="S390" i="24" s="1"/>
  <c r="U390" i="24"/>
  <c r="W376" i="24"/>
  <c r="X376" i="24" s="1"/>
  <c r="Z376" i="24"/>
  <c r="Y376" i="24"/>
  <c r="Y388" i="24"/>
  <c r="Z388" i="24"/>
  <c r="W388" i="24"/>
  <c r="X388" i="24" s="1"/>
  <c r="T393" i="24"/>
  <c r="U393" i="24"/>
  <c r="R393" i="24"/>
  <c r="S393" i="24" s="1"/>
  <c r="R396" i="24"/>
  <c r="S396" i="24" s="1"/>
  <c r="T396" i="24"/>
  <c r="U396" i="24"/>
  <c r="Y405" i="24"/>
  <c r="W405" i="24"/>
  <c r="X405" i="24" s="1"/>
  <c r="Z405" i="24"/>
  <c r="Y403" i="24"/>
  <c r="W403" i="24"/>
  <c r="X403" i="24" s="1"/>
  <c r="Z403" i="24"/>
  <c r="W402" i="24"/>
  <c r="X402" i="24" s="1"/>
  <c r="Z402" i="24"/>
  <c r="Y402" i="24"/>
  <c r="Y72" i="24"/>
  <c r="Z72" i="24"/>
  <c r="W72" i="24"/>
  <c r="X72" i="24" s="1"/>
  <c r="R66" i="24"/>
  <c r="S66" i="24" s="1"/>
  <c r="U66" i="24"/>
  <c r="T66" i="24"/>
  <c r="R50" i="24"/>
  <c r="S50" i="24" s="1"/>
  <c r="U50" i="24"/>
  <c r="T50" i="24"/>
  <c r="R34" i="24"/>
  <c r="S34" i="24" s="1"/>
  <c r="U34" i="24"/>
  <c r="T34" i="24"/>
  <c r="Z69" i="24"/>
  <c r="Y69" i="24"/>
  <c r="W69" i="24"/>
  <c r="X69" i="24" s="1"/>
  <c r="Z47" i="24"/>
  <c r="Y47" i="24"/>
  <c r="W47" i="24"/>
  <c r="X47" i="24" s="1"/>
  <c r="Y68" i="24"/>
  <c r="Z68" i="24"/>
  <c r="W68" i="24"/>
  <c r="X68" i="24" s="1"/>
  <c r="Z77" i="24"/>
  <c r="Y77" i="24"/>
  <c r="W77" i="24"/>
  <c r="X77" i="24" s="1"/>
  <c r="W48" i="24"/>
  <c r="X48" i="24" s="1"/>
  <c r="Z48" i="24"/>
  <c r="Y48" i="24"/>
  <c r="U44" i="24"/>
  <c r="T44" i="24"/>
  <c r="R44" i="24"/>
  <c r="S44" i="24" s="1"/>
  <c r="R72" i="24"/>
  <c r="S72" i="24" s="1"/>
  <c r="U72" i="24"/>
  <c r="T72" i="24"/>
  <c r="R104" i="24"/>
  <c r="S104" i="24" s="1"/>
  <c r="U104" i="24"/>
  <c r="T104" i="24"/>
  <c r="T151" i="24"/>
  <c r="U151" i="24"/>
  <c r="R151" i="24"/>
  <c r="S151" i="24" s="1"/>
  <c r="T121" i="24"/>
  <c r="R121" i="24"/>
  <c r="S121" i="24" s="1"/>
  <c r="U121" i="24"/>
  <c r="U83" i="24"/>
  <c r="T83" i="24"/>
  <c r="R83" i="24"/>
  <c r="S83" i="24" s="1"/>
  <c r="Y129" i="24"/>
  <c r="Z129" i="24"/>
  <c r="W129" i="24"/>
  <c r="X129" i="24" s="1"/>
  <c r="Z79" i="24"/>
  <c r="Y79" i="24"/>
  <c r="W79" i="24"/>
  <c r="X79" i="24" s="1"/>
  <c r="U86" i="24"/>
  <c r="T86" i="24"/>
  <c r="R86" i="24"/>
  <c r="S86" i="24" s="1"/>
  <c r="T123" i="24"/>
  <c r="R123" i="24"/>
  <c r="S123" i="24" s="1"/>
  <c r="U123" i="24"/>
  <c r="W82" i="24"/>
  <c r="X82" i="24" s="1"/>
  <c r="Z82" i="24"/>
  <c r="Y82" i="24"/>
  <c r="T125" i="24"/>
  <c r="R125" i="24"/>
  <c r="S125" i="24" s="1"/>
  <c r="U125" i="24"/>
  <c r="U85" i="24"/>
  <c r="T85" i="24"/>
  <c r="R85" i="24"/>
  <c r="S85" i="24" s="1"/>
  <c r="Y133" i="24"/>
  <c r="Z133" i="24"/>
  <c r="W133" i="24"/>
  <c r="X133" i="24" s="1"/>
  <c r="R124" i="24"/>
  <c r="S124" i="24" s="1"/>
  <c r="U124" i="24"/>
  <c r="T124" i="24"/>
  <c r="Z194" i="24"/>
  <c r="W194" i="24"/>
  <c r="X194" i="24" s="1"/>
  <c r="Y194" i="24"/>
  <c r="Z136" i="24"/>
  <c r="Y136" i="24"/>
  <c r="W136" i="24"/>
  <c r="X136" i="24" s="1"/>
  <c r="U211" i="24"/>
  <c r="T211" i="24"/>
  <c r="R211" i="24"/>
  <c r="S211" i="24" s="1"/>
  <c r="Y139" i="24"/>
  <c r="W139" i="24"/>
  <c r="X139" i="24" s="1"/>
  <c r="Z139" i="24"/>
  <c r="U195" i="24"/>
  <c r="T195" i="24"/>
  <c r="R195" i="24"/>
  <c r="S195" i="24" s="1"/>
  <c r="U142" i="24"/>
  <c r="T142" i="24"/>
  <c r="R142" i="24"/>
  <c r="S142" i="24" s="1"/>
  <c r="W110" i="24"/>
  <c r="X110" i="24" s="1"/>
  <c r="Z110" i="24"/>
  <c r="Y110" i="24"/>
  <c r="W142" i="24"/>
  <c r="X142" i="24" s="1"/>
  <c r="Z142" i="24"/>
  <c r="Y142" i="24"/>
  <c r="Z206" i="24"/>
  <c r="Y206" i="24"/>
  <c r="W206" i="24"/>
  <c r="X206" i="24" s="1"/>
  <c r="R187" i="24"/>
  <c r="S187" i="24" s="1"/>
  <c r="U187" i="24"/>
  <c r="T187" i="24"/>
  <c r="Y159" i="24"/>
  <c r="W159" i="24"/>
  <c r="X159" i="24" s="1"/>
  <c r="Z159" i="24"/>
  <c r="Z191" i="24"/>
  <c r="Y191" i="24"/>
  <c r="W191" i="24"/>
  <c r="X191" i="24" s="1"/>
  <c r="U166" i="24"/>
  <c r="T166" i="24"/>
  <c r="R166" i="24"/>
  <c r="S166" i="24" s="1"/>
  <c r="U207" i="24"/>
  <c r="T207" i="24"/>
  <c r="R207" i="24"/>
  <c r="S207" i="24" s="1"/>
  <c r="Z178" i="24"/>
  <c r="Y178" i="24"/>
  <c r="W178" i="24"/>
  <c r="X178" i="24" s="1"/>
  <c r="U177" i="24"/>
  <c r="T177" i="24"/>
  <c r="R177" i="24"/>
  <c r="S177" i="24" s="1"/>
  <c r="Z224" i="24"/>
  <c r="Y224" i="24"/>
  <c r="W224" i="24"/>
  <c r="X224" i="24" s="1"/>
  <c r="W173" i="24"/>
  <c r="X173" i="24" s="1"/>
  <c r="Z173" i="24"/>
  <c r="Y173" i="24"/>
  <c r="Z208" i="24"/>
  <c r="Y208" i="24"/>
  <c r="W208" i="24"/>
  <c r="X208" i="24" s="1"/>
  <c r="U172" i="24"/>
  <c r="T172" i="24"/>
  <c r="R172" i="24"/>
  <c r="S172" i="24" s="1"/>
  <c r="Z226" i="24"/>
  <c r="Y226" i="24"/>
  <c r="W226" i="24"/>
  <c r="X226" i="24" s="1"/>
  <c r="Z219" i="24"/>
  <c r="W219" i="24"/>
  <c r="X219" i="24" s="1"/>
  <c r="Y219" i="24"/>
  <c r="T263" i="24"/>
  <c r="R263" i="24"/>
  <c r="S263" i="24" s="1"/>
  <c r="U263" i="24"/>
  <c r="U222" i="24"/>
  <c r="T222" i="24"/>
  <c r="R222" i="24"/>
  <c r="S222" i="24" s="1"/>
  <c r="Y257" i="24"/>
  <c r="Z257" i="24"/>
  <c r="W257" i="24"/>
  <c r="X257" i="24" s="1"/>
  <c r="U213" i="24"/>
  <c r="R213" i="24"/>
  <c r="S213" i="24" s="1"/>
  <c r="T213" i="24"/>
  <c r="U245" i="24"/>
  <c r="T245" i="24"/>
  <c r="R245" i="24"/>
  <c r="S245" i="24" s="1"/>
  <c r="W237" i="24"/>
  <c r="X237" i="24" s="1"/>
  <c r="Z237" i="24"/>
  <c r="Y237" i="24"/>
  <c r="U204" i="24"/>
  <c r="T204" i="24"/>
  <c r="R204" i="24"/>
  <c r="S204" i="24" s="1"/>
  <c r="U236" i="24"/>
  <c r="T236" i="24"/>
  <c r="R236" i="24"/>
  <c r="S236" i="24" s="1"/>
  <c r="T259" i="24"/>
  <c r="U259" i="24"/>
  <c r="R259" i="24"/>
  <c r="S259" i="24" s="1"/>
  <c r="U278" i="24"/>
  <c r="T278" i="24"/>
  <c r="R278" i="24"/>
  <c r="S278" i="24" s="1"/>
  <c r="Z271" i="24"/>
  <c r="Y271" i="24"/>
  <c r="W271" i="24"/>
  <c r="X271" i="24" s="1"/>
  <c r="Z281" i="24"/>
  <c r="W281" i="24"/>
  <c r="X281" i="24" s="1"/>
  <c r="Y281" i="24"/>
  <c r="T274" i="24"/>
  <c r="R274" i="24"/>
  <c r="S274" i="24" s="1"/>
  <c r="U274" i="24"/>
  <c r="R302" i="24"/>
  <c r="S302" i="24" s="1"/>
  <c r="T302" i="24"/>
  <c r="U302" i="24"/>
  <c r="Z303" i="24"/>
  <c r="Y303" i="24"/>
  <c r="W303" i="24"/>
  <c r="X303" i="24" s="1"/>
  <c r="Z275" i="24"/>
  <c r="Y275" i="24"/>
  <c r="W275" i="24"/>
  <c r="X275" i="24" s="1"/>
  <c r="Z282" i="24"/>
  <c r="W282" i="24"/>
  <c r="X282" i="24" s="1"/>
  <c r="Y282" i="24"/>
  <c r="U269" i="24"/>
  <c r="T269" i="24"/>
  <c r="R269" i="24"/>
  <c r="S269" i="24" s="1"/>
  <c r="U301" i="24"/>
  <c r="T301" i="24"/>
  <c r="R301" i="24"/>
  <c r="S301" i="24" s="1"/>
  <c r="U280" i="24"/>
  <c r="R280" i="24"/>
  <c r="S280" i="24" s="1"/>
  <c r="T280" i="24"/>
  <c r="R314" i="24"/>
  <c r="S314" i="24" s="1"/>
  <c r="T314" i="24"/>
  <c r="U314" i="24"/>
  <c r="W300" i="24"/>
  <c r="X300" i="24" s="1"/>
  <c r="Y300" i="24"/>
  <c r="Z300" i="24"/>
  <c r="U275" i="24"/>
  <c r="T275" i="24"/>
  <c r="R275" i="24"/>
  <c r="S275" i="24" s="1"/>
  <c r="Z311" i="24"/>
  <c r="Y311" i="24"/>
  <c r="W311" i="24"/>
  <c r="X311" i="24" s="1"/>
  <c r="Y328" i="24"/>
  <c r="Z328" i="24"/>
  <c r="W328" i="24"/>
  <c r="X328" i="24" s="1"/>
  <c r="U317" i="24"/>
  <c r="T317" i="24"/>
  <c r="R317" i="24"/>
  <c r="S317" i="24" s="1"/>
  <c r="T329" i="24"/>
  <c r="R329" i="24"/>
  <c r="S329" i="24" s="1"/>
  <c r="U329" i="24"/>
  <c r="W312" i="24"/>
  <c r="X312" i="24" s="1"/>
  <c r="Z312" i="24"/>
  <c r="Y312" i="24"/>
  <c r="U315" i="24"/>
  <c r="T315" i="24"/>
  <c r="R315" i="24"/>
  <c r="S315" i="24" s="1"/>
  <c r="R339" i="24"/>
  <c r="S339" i="24" s="1"/>
  <c r="U339" i="24"/>
  <c r="T339" i="24"/>
  <c r="Y331" i="24"/>
  <c r="W331" i="24"/>
  <c r="X331" i="24" s="1"/>
  <c r="Z331" i="24"/>
  <c r="Y326" i="24"/>
  <c r="W326" i="24"/>
  <c r="X326" i="24" s="1"/>
  <c r="Z326" i="24"/>
  <c r="Z393" i="24"/>
  <c r="Y393" i="24"/>
  <c r="W393" i="24"/>
  <c r="X393" i="24" s="1"/>
  <c r="W325" i="24"/>
  <c r="X325" i="24" s="1"/>
  <c r="Z325" i="24"/>
  <c r="Y325" i="24"/>
  <c r="R345" i="24"/>
  <c r="S345" i="24" s="1"/>
  <c r="U345" i="24"/>
  <c r="T345" i="24"/>
  <c r="Y349" i="24"/>
  <c r="W349" i="24"/>
  <c r="X349" i="24" s="1"/>
  <c r="Z349" i="24"/>
  <c r="Y348" i="24"/>
  <c r="W348" i="24"/>
  <c r="X348" i="24" s="1"/>
  <c r="Z348" i="24"/>
  <c r="U363" i="24"/>
  <c r="T363" i="24"/>
  <c r="R363" i="24"/>
  <c r="S363" i="24" s="1"/>
  <c r="R366" i="24"/>
  <c r="S366" i="24" s="1"/>
  <c r="U366" i="24"/>
  <c r="T366" i="24"/>
  <c r="Z366" i="24"/>
  <c r="Y366" i="24"/>
  <c r="W366" i="24"/>
  <c r="X366" i="24" s="1"/>
  <c r="Y377" i="24"/>
  <c r="W377" i="24"/>
  <c r="X377" i="24" s="1"/>
  <c r="Z377" i="24"/>
  <c r="U399" i="24"/>
  <c r="T399" i="24"/>
  <c r="R399" i="24"/>
  <c r="S399" i="24" s="1"/>
  <c r="W380" i="24"/>
  <c r="X380" i="24" s="1"/>
  <c r="Z380" i="24"/>
  <c r="Y380" i="24"/>
  <c r="R395" i="24"/>
  <c r="S395" i="24" s="1"/>
  <c r="U395" i="24"/>
  <c r="T395" i="24"/>
  <c r="Y395" i="24"/>
  <c r="W395" i="24"/>
  <c r="X395" i="24" s="1"/>
  <c r="Z395" i="24"/>
  <c r="T398" i="24"/>
  <c r="U398" i="24"/>
  <c r="R398" i="24"/>
  <c r="S398" i="24" s="1"/>
  <c r="Y412" i="24"/>
  <c r="W412" i="24"/>
  <c r="X412" i="24" s="1"/>
  <c r="Z412" i="24"/>
  <c r="R408" i="24"/>
  <c r="S408" i="24" s="1"/>
  <c r="U408" i="24"/>
  <c r="T408" i="24"/>
  <c r="W406" i="24"/>
  <c r="X406" i="24" s="1"/>
  <c r="Z406" i="24"/>
  <c r="Y406" i="24"/>
  <c r="Z66" i="24"/>
  <c r="Y66" i="24"/>
  <c r="W66" i="24"/>
  <c r="X66" i="24" s="1"/>
  <c r="Z58" i="24"/>
  <c r="Y58" i="24"/>
  <c r="W58" i="24"/>
  <c r="X58" i="24" s="1"/>
  <c r="Z50" i="24"/>
  <c r="Y50" i="24"/>
  <c r="W50" i="24"/>
  <c r="X50" i="24" s="1"/>
  <c r="Z42" i="24"/>
  <c r="Y42" i="24"/>
  <c r="W42" i="24"/>
  <c r="X42" i="24" s="1"/>
  <c r="Z34" i="24"/>
  <c r="Y34" i="24"/>
  <c r="W34" i="24"/>
  <c r="X34" i="24" s="1"/>
  <c r="Z26" i="24"/>
  <c r="Y26" i="24"/>
  <c r="W26" i="24"/>
  <c r="X26" i="24" s="1"/>
  <c r="U21" i="24"/>
  <c r="T21" i="24"/>
  <c r="R21" i="24"/>
  <c r="S21" i="24" s="1"/>
  <c r="I17" i="27" l="1"/>
  <c r="P17" i="27"/>
  <c r="N17" i="27"/>
  <c r="O17" i="27" s="1"/>
  <c r="Q17" i="27"/>
  <c r="P23" i="26"/>
  <c r="N23" i="26"/>
  <c r="Q23" i="26"/>
  <c r="J13" i="25"/>
  <c r="L14" i="25" s="1"/>
  <c r="K13" i="25"/>
  <c r="J23" i="26"/>
  <c r="I24" i="26" s="1"/>
  <c r="K23" i="26"/>
  <c r="J17" i="27"/>
  <c r="L18" i="27" s="1"/>
  <c r="K17" i="27"/>
  <c r="N16" i="27"/>
  <c r="P16" i="27"/>
  <c r="Q16" i="27"/>
  <c r="T415" i="24"/>
  <c r="T421" i="24" s="1"/>
  <c r="Z415" i="24"/>
  <c r="Z416" i="24" s="1"/>
  <c r="O18" i="24"/>
  <c r="P18" i="24" s="1"/>
  <c r="M19" i="24"/>
  <c r="AD18" i="24"/>
  <c r="AB18" i="24"/>
  <c r="AC18" i="24" s="1"/>
  <c r="AE18" i="24"/>
  <c r="W415" i="24"/>
  <c r="R4" i="24" s="1"/>
  <c r="X415" i="24"/>
  <c r="S4" i="24" s="1"/>
  <c r="AC17" i="24"/>
  <c r="Y415" i="24"/>
  <c r="U415" i="24"/>
  <c r="AJ17" i="24"/>
  <c r="AG17" i="24"/>
  <c r="AI17" i="24"/>
  <c r="R415" i="24"/>
  <c r="R3" i="24" s="1"/>
  <c r="S18" i="24"/>
  <c r="S415" i="24" s="1"/>
  <c r="S3" i="24" s="1"/>
  <c r="L24" i="26" l="1"/>
  <c r="P14" i="25"/>
  <c r="N14" i="25"/>
  <c r="O14" i="25" s="1"/>
  <c r="Q14" i="25"/>
  <c r="P18" i="27"/>
  <c r="N18" i="27"/>
  <c r="O18" i="27" s="1"/>
  <c r="Q18" i="27"/>
  <c r="J24" i="26"/>
  <c r="I25" i="26" s="1"/>
  <c r="K24" i="26"/>
  <c r="O16" i="27"/>
  <c r="P24" i="26"/>
  <c r="Q24" i="26"/>
  <c r="N24" i="26"/>
  <c r="O24" i="26" s="1"/>
  <c r="I18" i="27"/>
  <c r="I14" i="25"/>
  <c r="O23" i="26"/>
  <c r="U4" i="24"/>
  <c r="T3" i="24"/>
  <c r="T424" i="24"/>
  <c r="AI18" i="24"/>
  <c r="AG18" i="24"/>
  <c r="AH18" i="24" s="1"/>
  <c r="AJ18" i="24"/>
  <c r="Y420" i="24"/>
  <c r="T4" i="24"/>
  <c r="U416" i="24"/>
  <c r="U3" i="24"/>
  <c r="O19" i="24"/>
  <c r="P19" i="24" s="1"/>
  <c r="AE19" i="24"/>
  <c r="AB19" i="24"/>
  <c r="AC19" i="24" s="1"/>
  <c r="AD19" i="24"/>
  <c r="M20" i="24"/>
  <c r="AH17" i="24"/>
  <c r="J25" i="26" l="1"/>
  <c r="L26" i="26" s="1"/>
  <c r="K25" i="26"/>
  <c r="I26" i="26"/>
  <c r="L25" i="26"/>
  <c r="K14" i="25"/>
  <c r="J14" i="25"/>
  <c r="L15" i="25" s="1"/>
  <c r="I15" i="25"/>
  <c r="K18" i="27"/>
  <c r="J18" i="27"/>
  <c r="L19" i="27"/>
  <c r="I19" i="27"/>
  <c r="AI19" i="24"/>
  <c r="AG19" i="24"/>
  <c r="AH19" i="24" s="1"/>
  <c r="AJ19" i="24"/>
  <c r="O20" i="24"/>
  <c r="P20" i="24" s="1"/>
  <c r="AD20" i="24"/>
  <c r="M21" i="24"/>
  <c r="AE20" i="24"/>
  <c r="AB20" i="24"/>
  <c r="N15" i="25" l="1"/>
  <c r="O15" i="25" s="1"/>
  <c r="P15" i="25"/>
  <c r="Q15" i="25"/>
  <c r="Q26" i="26"/>
  <c r="N26" i="26"/>
  <c r="O26" i="26" s="1"/>
  <c r="P26" i="26"/>
  <c r="J15" i="25"/>
  <c r="I16" i="25" s="1"/>
  <c r="K15" i="25"/>
  <c r="J26" i="26"/>
  <c r="L27" i="26" s="1"/>
  <c r="K26" i="26"/>
  <c r="I27" i="26"/>
  <c r="J19" i="27"/>
  <c r="L20" i="27" s="1"/>
  <c r="K19" i="27"/>
  <c r="I20" i="27"/>
  <c r="Q19" i="27"/>
  <c r="P19" i="27"/>
  <c r="N19" i="27"/>
  <c r="P25" i="26"/>
  <c r="Q25" i="26"/>
  <c r="N25" i="26"/>
  <c r="AI20" i="24"/>
  <c r="AG20" i="24"/>
  <c r="AJ20" i="24"/>
  <c r="AC20" i="24"/>
  <c r="M22" i="24"/>
  <c r="AD21" i="24"/>
  <c r="AB21" i="24"/>
  <c r="AC21" i="24" s="1"/>
  <c r="O21" i="24"/>
  <c r="P21" i="24" s="1"/>
  <c r="AE21" i="24"/>
  <c r="K16" i="25" l="1"/>
  <c r="J16" i="25"/>
  <c r="L17" i="25" s="1"/>
  <c r="I17" i="25"/>
  <c r="P20" i="27"/>
  <c r="N20" i="27"/>
  <c r="O20" i="27" s="1"/>
  <c r="Q20" i="27"/>
  <c r="P27" i="26"/>
  <c r="N27" i="26"/>
  <c r="O27" i="26" s="1"/>
  <c r="Q27" i="26"/>
  <c r="L16" i="25"/>
  <c r="K27" i="26"/>
  <c r="J27" i="26"/>
  <c r="L28" i="26"/>
  <c r="I28" i="26"/>
  <c r="O19" i="27"/>
  <c r="J20" i="27"/>
  <c r="L21" i="27" s="1"/>
  <c r="K20" i="27"/>
  <c r="O25" i="26"/>
  <c r="AI21" i="24"/>
  <c r="AG21" i="24"/>
  <c r="AH21" i="24" s="1"/>
  <c r="AJ21" i="24"/>
  <c r="O22" i="24"/>
  <c r="P22" i="24" s="1"/>
  <c r="AD22" i="24"/>
  <c r="M23" i="24"/>
  <c r="AB22" i="24"/>
  <c r="AE22" i="24"/>
  <c r="AH20" i="24"/>
  <c r="I21" i="27" l="1"/>
  <c r="P17" i="25"/>
  <c r="Q17" i="25"/>
  <c r="N17" i="25"/>
  <c r="O17" i="25" s="1"/>
  <c r="J21" i="27"/>
  <c r="L22" i="27" s="1"/>
  <c r="K21" i="27"/>
  <c r="I22" i="27"/>
  <c r="N21" i="27"/>
  <c r="P21" i="27"/>
  <c r="Q21" i="27"/>
  <c r="J17" i="25"/>
  <c r="L18" i="25" s="1"/>
  <c r="K17" i="25"/>
  <c r="I18" i="25"/>
  <c r="N16" i="25"/>
  <c r="O16" i="25" s="1"/>
  <c r="P16" i="25"/>
  <c r="Q16" i="25"/>
  <c r="J28" i="26"/>
  <c r="L29" i="26"/>
  <c r="K28" i="26"/>
  <c r="I29" i="26"/>
  <c r="P28" i="26"/>
  <c r="N28" i="26"/>
  <c r="Q28" i="26"/>
  <c r="AG22" i="24"/>
  <c r="AJ22" i="24"/>
  <c r="AI22" i="24"/>
  <c r="AC22" i="24"/>
  <c r="AB23" i="24"/>
  <c r="AC23" i="24" s="1"/>
  <c r="O23" i="24"/>
  <c r="P23" i="24" s="1"/>
  <c r="M24" i="24"/>
  <c r="AD23" i="24"/>
  <c r="AE23" i="24"/>
  <c r="P22" i="27" l="1"/>
  <c r="N22" i="27"/>
  <c r="O22" i="27" s="1"/>
  <c r="Q22" i="27"/>
  <c r="N18" i="25"/>
  <c r="O18" i="25" s="1"/>
  <c r="P18" i="25"/>
  <c r="Q18" i="25"/>
  <c r="L19" i="25"/>
  <c r="K18" i="25"/>
  <c r="J18" i="25"/>
  <c r="I19" i="25"/>
  <c r="O21" i="27"/>
  <c r="P29" i="26"/>
  <c r="N29" i="26"/>
  <c r="O29" i="26" s="1"/>
  <c r="Q29" i="26"/>
  <c r="J22" i="27"/>
  <c r="I23" i="27" s="1"/>
  <c r="L23" i="27"/>
  <c r="K22" i="27"/>
  <c r="J29" i="26"/>
  <c r="I30" i="26" s="1"/>
  <c r="K29" i="26"/>
  <c r="O28" i="26"/>
  <c r="AJ23" i="24"/>
  <c r="AI23" i="24"/>
  <c r="AG23" i="24"/>
  <c r="AH23" i="24" s="1"/>
  <c r="AD24" i="24"/>
  <c r="M25" i="24"/>
  <c r="O24" i="24"/>
  <c r="P24" i="24" s="1"/>
  <c r="AB24" i="24"/>
  <c r="AC24" i="24" s="1"/>
  <c r="AE24" i="24"/>
  <c r="AH22" i="24"/>
  <c r="K30" i="26" l="1"/>
  <c r="J30" i="26"/>
  <c r="L31" i="26" s="1"/>
  <c r="I31" i="26"/>
  <c r="L30" i="26"/>
  <c r="P19" i="25"/>
  <c r="N19" i="25"/>
  <c r="O19" i="25" s="1"/>
  <c r="Q19" i="25"/>
  <c r="Q23" i="27"/>
  <c r="P23" i="27"/>
  <c r="N23" i="27"/>
  <c r="O23" i="27" s="1"/>
  <c r="J23" i="27"/>
  <c r="L24" i="27" s="1"/>
  <c r="K23" i="27"/>
  <c r="I24" i="27"/>
  <c r="J19" i="25"/>
  <c r="L20" i="25" s="1"/>
  <c r="K19" i="25"/>
  <c r="I20" i="25"/>
  <c r="AI24" i="24"/>
  <c r="AG24" i="24"/>
  <c r="AJ24" i="24"/>
  <c r="O25" i="24"/>
  <c r="P25" i="24" s="1"/>
  <c r="AD25" i="24"/>
  <c r="AB25" i="24"/>
  <c r="AC25" i="24" s="1"/>
  <c r="AE25" i="24"/>
  <c r="M26" i="24"/>
  <c r="P20" i="25" l="1"/>
  <c r="N20" i="25"/>
  <c r="O20" i="25" s="1"/>
  <c r="Q20" i="25"/>
  <c r="N24" i="27"/>
  <c r="O24" i="27" s="1"/>
  <c r="P24" i="27"/>
  <c r="Q24" i="27"/>
  <c r="P31" i="26"/>
  <c r="N31" i="26"/>
  <c r="O31" i="26" s="1"/>
  <c r="Q31" i="26"/>
  <c r="N30" i="26"/>
  <c r="O30" i="26" s="1"/>
  <c r="P30" i="26"/>
  <c r="Q30" i="26"/>
  <c r="J24" i="27"/>
  <c r="L25" i="27" s="1"/>
  <c r="K24" i="27"/>
  <c r="I25" i="27"/>
  <c r="J20" i="25"/>
  <c r="L21" i="25" s="1"/>
  <c r="K20" i="25"/>
  <c r="J31" i="26"/>
  <c r="L32" i="26"/>
  <c r="K31" i="26"/>
  <c r="I32" i="26"/>
  <c r="AI25" i="24"/>
  <c r="AG25" i="24"/>
  <c r="AH25" i="24" s="1"/>
  <c r="AJ25" i="24"/>
  <c r="AH24" i="24"/>
  <c r="O26" i="24"/>
  <c r="P26" i="24" s="1"/>
  <c r="AE26" i="24"/>
  <c r="AB26" i="24"/>
  <c r="AC26" i="24" s="1"/>
  <c r="AD26" i="24"/>
  <c r="M27" i="24"/>
  <c r="I21" i="25" l="1"/>
  <c r="P25" i="27"/>
  <c r="N25" i="27"/>
  <c r="O25" i="27" s="1"/>
  <c r="Q25" i="27"/>
  <c r="Q32" i="26"/>
  <c r="P32" i="26"/>
  <c r="N32" i="26"/>
  <c r="O32" i="26" s="1"/>
  <c r="J25" i="27"/>
  <c r="I26" i="27" s="1"/>
  <c r="K25" i="27"/>
  <c r="J32" i="26"/>
  <c r="L33" i="26" s="1"/>
  <c r="K32" i="26"/>
  <c r="I33" i="26"/>
  <c r="J21" i="25"/>
  <c r="I22" i="25" s="1"/>
  <c r="K21" i="25"/>
  <c r="Q21" i="25"/>
  <c r="N21" i="25"/>
  <c r="O21" i="25" s="1"/>
  <c r="P21" i="25"/>
  <c r="AJ26" i="24"/>
  <c r="AI26" i="24"/>
  <c r="AG26" i="24"/>
  <c r="AH26" i="24" s="1"/>
  <c r="AB27" i="24"/>
  <c r="AC27" i="24" s="1"/>
  <c r="O27" i="24"/>
  <c r="P27" i="24" s="1"/>
  <c r="AD27" i="24"/>
  <c r="M28" i="24"/>
  <c r="AE27" i="24"/>
  <c r="K26" i="27" l="1"/>
  <c r="J26" i="27"/>
  <c r="L27" i="27"/>
  <c r="I27" i="27"/>
  <c r="K22" i="25"/>
  <c r="J22" i="25"/>
  <c r="L23" i="25" s="1"/>
  <c r="P33" i="26"/>
  <c r="N33" i="26"/>
  <c r="O33" i="26" s="1"/>
  <c r="Q33" i="26"/>
  <c r="J33" i="26"/>
  <c r="I34" i="26" s="1"/>
  <c r="K33" i="26"/>
  <c r="L22" i="25"/>
  <c r="L26" i="27"/>
  <c r="AG27" i="24"/>
  <c r="AH27" i="24" s="1"/>
  <c r="AI27" i="24"/>
  <c r="AJ27" i="24"/>
  <c r="M29" i="24"/>
  <c r="AE28" i="24"/>
  <c r="O28" i="24"/>
  <c r="P28" i="24" s="1"/>
  <c r="AD28" i="24"/>
  <c r="AB28" i="24"/>
  <c r="AC28" i="24" s="1"/>
  <c r="I23" i="25" l="1"/>
  <c r="P23" i="25"/>
  <c r="N23" i="25"/>
  <c r="O23" i="25" s="1"/>
  <c r="Q23" i="25"/>
  <c r="J34" i="26"/>
  <c r="L35" i="26" s="1"/>
  <c r="K34" i="26"/>
  <c r="I35" i="26"/>
  <c r="L34" i="26"/>
  <c r="J23" i="25"/>
  <c r="L24" i="25" s="1"/>
  <c r="K23" i="25"/>
  <c r="I24" i="25"/>
  <c r="J27" i="27"/>
  <c r="I28" i="27" s="1"/>
  <c r="K27" i="27"/>
  <c r="N27" i="27"/>
  <c r="O27" i="27" s="1"/>
  <c r="P27" i="27"/>
  <c r="Q27" i="27"/>
  <c r="P26" i="27"/>
  <c r="N26" i="27"/>
  <c r="O26" i="27" s="1"/>
  <c r="Q26" i="27"/>
  <c r="P22" i="25"/>
  <c r="N22" i="25"/>
  <c r="O22" i="25" s="1"/>
  <c r="Q22" i="25"/>
  <c r="AI28" i="24"/>
  <c r="AG28" i="24"/>
  <c r="AH28" i="24" s="1"/>
  <c r="AJ28" i="24"/>
  <c r="O29" i="24"/>
  <c r="P29" i="24" s="1"/>
  <c r="AB29" i="24"/>
  <c r="AC29" i="24" s="1"/>
  <c r="M30" i="24"/>
  <c r="AD29" i="24"/>
  <c r="AE29" i="24"/>
  <c r="N24" i="25" l="1"/>
  <c r="O24" i="25" s="1"/>
  <c r="P24" i="25"/>
  <c r="Q24" i="25"/>
  <c r="P35" i="26"/>
  <c r="N35" i="26"/>
  <c r="O35" i="26" s="1"/>
  <c r="Q35" i="26"/>
  <c r="J28" i="27"/>
  <c r="L29" i="27" s="1"/>
  <c r="K28" i="27"/>
  <c r="K35" i="26"/>
  <c r="J35" i="26"/>
  <c r="L36" i="26" s="1"/>
  <c r="I36" i="26"/>
  <c r="L28" i="27"/>
  <c r="K24" i="25"/>
  <c r="J24" i="25"/>
  <c r="L25" i="25" s="1"/>
  <c r="P34" i="26"/>
  <c r="Q34" i="26"/>
  <c r="N34" i="26"/>
  <c r="O34" i="26" s="1"/>
  <c r="AG29" i="24"/>
  <c r="AH29" i="24" s="1"/>
  <c r="AJ29" i="24"/>
  <c r="AI29" i="24"/>
  <c r="O30" i="24"/>
  <c r="P30" i="24" s="1"/>
  <c r="AB30" i="24"/>
  <c r="AC30" i="24" s="1"/>
  <c r="AD30" i="24"/>
  <c r="M31" i="24"/>
  <c r="AE30" i="24"/>
  <c r="Q29" i="27" l="1"/>
  <c r="N29" i="27"/>
  <c r="O29" i="27" s="1"/>
  <c r="P29" i="27"/>
  <c r="N25" i="25"/>
  <c r="O25" i="25" s="1"/>
  <c r="Q25" i="25"/>
  <c r="P25" i="25"/>
  <c r="N36" i="26"/>
  <c r="O36" i="26" s="1"/>
  <c r="Q36" i="26"/>
  <c r="P36" i="26"/>
  <c r="I25" i="25"/>
  <c r="J36" i="26"/>
  <c r="L37" i="26"/>
  <c r="K36" i="26"/>
  <c r="I37" i="26"/>
  <c r="P28" i="27"/>
  <c r="N28" i="27"/>
  <c r="O28" i="27" s="1"/>
  <c r="Q28" i="27"/>
  <c r="I29" i="27"/>
  <c r="AJ30" i="24"/>
  <c r="AI30" i="24"/>
  <c r="AG30" i="24"/>
  <c r="AH30" i="24" s="1"/>
  <c r="AB31" i="24"/>
  <c r="AC31" i="24" s="1"/>
  <c r="O31" i="24"/>
  <c r="P31" i="24" s="1"/>
  <c r="AD31" i="24"/>
  <c r="AE31" i="24"/>
  <c r="M32" i="24"/>
  <c r="P37" i="26" l="1"/>
  <c r="N37" i="26"/>
  <c r="O37" i="26" s="1"/>
  <c r="Q37" i="26"/>
  <c r="J37" i="26"/>
  <c r="L38" i="26"/>
  <c r="K37" i="26"/>
  <c r="I38" i="26"/>
  <c r="J29" i="27"/>
  <c r="L30" i="27" s="1"/>
  <c r="K29" i="27"/>
  <c r="J25" i="25"/>
  <c r="L26" i="25" s="1"/>
  <c r="K25" i="25"/>
  <c r="I26" i="25"/>
  <c r="AG31" i="24"/>
  <c r="AH31" i="24" s="1"/>
  <c r="AJ31" i="24"/>
  <c r="AI31" i="24"/>
  <c r="M33" i="24"/>
  <c r="AE32" i="24"/>
  <c r="O32" i="24"/>
  <c r="P32" i="24" s="1"/>
  <c r="AB32" i="24"/>
  <c r="AC32" i="24" s="1"/>
  <c r="AD32" i="24"/>
  <c r="I30" i="27" l="1"/>
  <c r="P30" i="27"/>
  <c r="N30" i="27"/>
  <c r="O30" i="27" s="1"/>
  <c r="Q30" i="27"/>
  <c r="P26" i="25"/>
  <c r="N26" i="25"/>
  <c r="O26" i="25" s="1"/>
  <c r="Q26" i="25"/>
  <c r="K38" i="26"/>
  <c r="J38" i="26"/>
  <c r="I39" i="26" s="1"/>
  <c r="K26" i="25"/>
  <c r="J26" i="25"/>
  <c r="L27" i="25"/>
  <c r="I27" i="25"/>
  <c r="Q38" i="26"/>
  <c r="P38" i="26"/>
  <c r="N38" i="26"/>
  <c r="O38" i="26" s="1"/>
  <c r="J30" i="27"/>
  <c r="L31" i="27"/>
  <c r="K30" i="27"/>
  <c r="I31" i="27"/>
  <c r="AI32" i="24"/>
  <c r="AJ32" i="24"/>
  <c r="AG32" i="24"/>
  <c r="AH32" i="24" s="1"/>
  <c r="O33" i="24"/>
  <c r="P33" i="24" s="1"/>
  <c r="AB33" i="24"/>
  <c r="AC33" i="24" s="1"/>
  <c r="AE33" i="24"/>
  <c r="M34" i="24"/>
  <c r="AD33" i="24"/>
  <c r="J39" i="26" l="1"/>
  <c r="L40" i="26"/>
  <c r="K39" i="26"/>
  <c r="I40" i="26"/>
  <c r="L39" i="26"/>
  <c r="J27" i="25"/>
  <c r="I28" i="25" s="1"/>
  <c r="K27" i="25"/>
  <c r="P27" i="25"/>
  <c r="Q27" i="25"/>
  <c r="N27" i="25"/>
  <c r="O27" i="25" s="1"/>
  <c r="N31" i="27"/>
  <c r="O31" i="27" s="1"/>
  <c r="Q31" i="27"/>
  <c r="P31" i="27"/>
  <c r="J31" i="27"/>
  <c r="L32" i="27" s="1"/>
  <c r="K31" i="27"/>
  <c r="I32" i="27"/>
  <c r="AG33" i="24"/>
  <c r="AH33" i="24" s="1"/>
  <c r="AJ33" i="24"/>
  <c r="AI33" i="24"/>
  <c r="O34" i="24"/>
  <c r="P34" i="24" s="1"/>
  <c r="AD34" i="24"/>
  <c r="AB34" i="24"/>
  <c r="AC34" i="24" s="1"/>
  <c r="M35" i="24"/>
  <c r="AE34" i="24"/>
  <c r="N32" i="27" l="1"/>
  <c r="O32" i="27" s="1"/>
  <c r="P32" i="27"/>
  <c r="Q32" i="27"/>
  <c r="J28" i="25"/>
  <c r="K28" i="25"/>
  <c r="L29" i="25"/>
  <c r="I29" i="25"/>
  <c r="J32" i="27"/>
  <c r="L33" i="27" s="1"/>
  <c r="K32" i="27"/>
  <c r="P39" i="26"/>
  <c r="N39" i="26"/>
  <c r="O39" i="26" s="1"/>
  <c r="Q39" i="26"/>
  <c r="L28" i="25"/>
  <c r="J40" i="26"/>
  <c r="L41" i="26" s="1"/>
  <c r="K40" i="26"/>
  <c r="I41" i="26"/>
  <c r="P40" i="26"/>
  <c r="N40" i="26"/>
  <c r="O40" i="26" s="1"/>
  <c r="Q40" i="26"/>
  <c r="AJ34" i="24"/>
  <c r="AI34" i="24"/>
  <c r="AG34" i="24"/>
  <c r="AH34" i="24" s="1"/>
  <c r="AB35" i="24"/>
  <c r="AC35" i="24" s="1"/>
  <c r="O35" i="24"/>
  <c r="P35" i="24" s="1"/>
  <c r="AE35" i="24"/>
  <c r="M36" i="24"/>
  <c r="AD35" i="24"/>
  <c r="P41" i="26" l="1"/>
  <c r="Q41" i="26"/>
  <c r="N41" i="26"/>
  <c r="O41" i="26" s="1"/>
  <c r="P33" i="27"/>
  <c r="N33" i="27"/>
  <c r="O33" i="27" s="1"/>
  <c r="Q33" i="27"/>
  <c r="J41" i="26"/>
  <c r="I42" i="26" s="1"/>
  <c r="K41" i="26"/>
  <c r="P28" i="25"/>
  <c r="N28" i="25"/>
  <c r="O28" i="25" s="1"/>
  <c r="Q28" i="25"/>
  <c r="J29" i="25"/>
  <c r="I30" i="25" s="1"/>
  <c r="K29" i="25"/>
  <c r="Q29" i="25"/>
  <c r="N29" i="25"/>
  <c r="O29" i="25" s="1"/>
  <c r="P29" i="25"/>
  <c r="I33" i="27"/>
  <c r="AG35" i="24"/>
  <c r="AH35" i="24" s="1"/>
  <c r="AI35" i="24"/>
  <c r="AJ35" i="24"/>
  <c r="M37" i="24"/>
  <c r="AE36" i="24"/>
  <c r="O36" i="24"/>
  <c r="P36" i="24" s="1"/>
  <c r="AB36" i="24"/>
  <c r="AC36" i="24" s="1"/>
  <c r="AD36" i="24"/>
  <c r="J42" i="26" l="1"/>
  <c r="L43" i="26" s="1"/>
  <c r="K42" i="26"/>
  <c r="I43" i="26"/>
  <c r="K30" i="25"/>
  <c r="J30" i="25"/>
  <c r="L31" i="25" s="1"/>
  <c r="I31" i="25"/>
  <c r="L42" i="26"/>
  <c r="L30" i="25"/>
  <c r="J33" i="27"/>
  <c r="L34" i="27" s="1"/>
  <c r="K33" i="27"/>
  <c r="I34" i="27"/>
  <c r="AI36" i="24"/>
  <c r="AJ36" i="24"/>
  <c r="AG36" i="24"/>
  <c r="AH36" i="24" s="1"/>
  <c r="O37" i="24"/>
  <c r="P37" i="24" s="1"/>
  <c r="AB37" i="24"/>
  <c r="AC37" i="24" s="1"/>
  <c r="M38" i="24"/>
  <c r="AD37" i="24"/>
  <c r="AE37" i="24"/>
  <c r="P34" i="27" l="1"/>
  <c r="N34" i="27"/>
  <c r="O34" i="27" s="1"/>
  <c r="Q34" i="27"/>
  <c r="P43" i="26"/>
  <c r="N43" i="26"/>
  <c r="O43" i="26" s="1"/>
  <c r="Q43" i="26"/>
  <c r="Q31" i="25"/>
  <c r="N31" i="25"/>
  <c r="O31" i="25" s="1"/>
  <c r="P31" i="25"/>
  <c r="K34" i="27"/>
  <c r="J34" i="27"/>
  <c r="L35" i="27"/>
  <c r="I35" i="27"/>
  <c r="K43" i="26"/>
  <c r="J43" i="26"/>
  <c r="L44" i="26" s="1"/>
  <c r="P30" i="25"/>
  <c r="N30" i="25"/>
  <c r="O30" i="25" s="1"/>
  <c r="Q30" i="25"/>
  <c r="J31" i="25"/>
  <c r="I32" i="25" s="1"/>
  <c r="K31" i="25"/>
  <c r="Q42" i="26"/>
  <c r="N42" i="26"/>
  <c r="O42" i="26" s="1"/>
  <c r="P42" i="26"/>
  <c r="AG37" i="24"/>
  <c r="AH37" i="24" s="1"/>
  <c r="AI37" i="24"/>
  <c r="AJ37" i="24"/>
  <c r="O38" i="24"/>
  <c r="P38" i="24" s="1"/>
  <c r="AB38" i="24"/>
  <c r="AC38" i="24" s="1"/>
  <c r="M39" i="24"/>
  <c r="AE38" i="24"/>
  <c r="AD38" i="24"/>
  <c r="P44" i="26" l="1"/>
  <c r="N44" i="26"/>
  <c r="O44" i="26" s="1"/>
  <c r="Q44" i="26"/>
  <c r="K32" i="25"/>
  <c r="J32" i="25"/>
  <c r="L33" i="25" s="1"/>
  <c r="I33" i="25"/>
  <c r="L32" i="25"/>
  <c r="Q35" i="27"/>
  <c r="P35" i="27"/>
  <c r="N35" i="27"/>
  <c r="O35" i="27" s="1"/>
  <c r="J35" i="27"/>
  <c r="L36" i="27" s="1"/>
  <c r="K35" i="27"/>
  <c r="I36" i="27"/>
  <c r="I44" i="26"/>
  <c r="AJ38" i="24"/>
  <c r="AI38" i="24"/>
  <c r="AG38" i="24"/>
  <c r="AH38" i="24" s="1"/>
  <c r="AB39" i="24"/>
  <c r="AC39" i="24" s="1"/>
  <c r="O39" i="24"/>
  <c r="P39" i="24" s="1"/>
  <c r="M40" i="24"/>
  <c r="AD39" i="24"/>
  <c r="AE39" i="24"/>
  <c r="P33" i="25" l="1"/>
  <c r="Q33" i="25"/>
  <c r="N33" i="25"/>
  <c r="O33" i="25" s="1"/>
  <c r="P36" i="27"/>
  <c r="N36" i="27"/>
  <c r="O36" i="27" s="1"/>
  <c r="Q36" i="27"/>
  <c r="J36" i="27"/>
  <c r="I37" i="27" s="1"/>
  <c r="K36" i="27"/>
  <c r="J33" i="25"/>
  <c r="L34" i="25" s="1"/>
  <c r="K33" i="25"/>
  <c r="I34" i="25"/>
  <c r="J44" i="26"/>
  <c r="L45" i="26" s="1"/>
  <c r="K44" i="26"/>
  <c r="N32" i="25"/>
  <c r="O32" i="25" s="1"/>
  <c r="P32" i="25"/>
  <c r="Q32" i="25"/>
  <c r="AG39" i="24"/>
  <c r="AH39" i="24" s="1"/>
  <c r="AJ39" i="24"/>
  <c r="AI39" i="24"/>
  <c r="M41" i="24"/>
  <c r="AE40" i="24"/>
  <c r="O40" i="24"/>
  <c r="P40" i="24" s="1"/>
  <c r="AB40" i="24"/>
  <c r="AC40" i="24" s="1"/>
  <c r="AD40" i="24"/>
  <c r="L37" i="27" l="1"/>
  <c r="J37" i="27"/>
  <c r="L38" i="27" s="1"/>
  <c r="K37" i="27"/>
  <c r="I38" i="27"/>
  <c r="P45" i="26"/>
  <c r="N45" i="26"/>
  <c r="O45" i="26" s="1"/>
  <c r="Q45" i="26"/>
  <c r="N34" i="25"/>
  <c r="O34" i="25" s="1"/>
  <c r="P34" i="25"/>
  <c r="Q34" i="25"/>
  <c r="I45" i="26"/>
  <c r="K34" i="25"/>
  <c r="J34" i="25"/>
  <c r="I35" i="25" s="1"/>
  <c r="N37" i="27"/>
  <c r="O37" i="27" s="1"/>
  <c r="P37" i="27"/>
  <c r="Q37" i="27"/>
  <c r="AI40" i="24"/>
  <c r="AG40" i="24"/>
  <c r="AH40" i="24" s="1"/>
  <c r="AJ40" i="24"/>
  <c r="O41" i="24"/>
  <c r="P41" i="24" s="1"/>
  <c r="AB41" i="24"/>
  <c r="AC41" i="24" s="1"/>
  <c r="AE41" i="24"/>
  <c r="M42" i="24"/>
  <c r="AD41" i="24"/>
  <c r="J35" i="25" l="1"/>
  <c r="L36" i="25"/>
  <c r="K35" i="25"/>
  <c r="I36" i="25"/>
  <c r="P38" i="27"/>
  <c r="N38" i="27"/>
  <c r="O38" i="27" s="1"/>
  <c r="Q38" i="27"/>
  <c r="J45" i="26"/>
  <c r="L46" i="26" s="1"/>
  <c r="K45" i="26"/>
  <c r="J38" i="27"/>
  <c r="L39" i="27" s="1"/>
  <c r="K38" i="27"/>
  <c r="I39" i="27"/>
  <c r="L35" i="25"/>
  <c r="AG41" i="24"/>
  <c r="AH41" i="24" s="1"/>
  <c r="AI41" i="24"/>
  <c r="AJ41" i="24"/>
  <c r="O42" i="24"/>
  <c r="P42" i="24" s="1"/>
  <c r="AE42" i="24"/>
  <c r="AD42" i="24"/>
  <c r="AB42" i="24"/>
  <c r="AC42" i="24" s="1"/>
  <c r="M43" i="24"/>
  <c r="P46" i="26" l="1"/>
  <c r="N46" i="26"/>
  <c r="O46" i="26" s="1"/>
  <c r="Q46" i="26"/>
  <c r="P39" i="27"/>
  <c r="Q39" i="27"/>
  <c r="N39" i="27"/>
  <c r="O39" i="27" s="1"/>
  <c r="J39" i="27"/>
  <c r="I40" i="27" s="1"/>
  <c r="K39" i="27"/>
  <c r="J36" i="25"/>
  <c r="K36" i="25"/>
  <c r="L37" i="25"/>
  <c r="I37" i="25"/>
  <c r="I46" i="26"/>
  <c r="P36" i="25"/>
  <c r="N36" i="25"/>
  <c r="O36" i="25" s="1"/>
  <c r="Q36" i="25"/>
  <c r="P35" i="25"/>
  <c r="N35" i="25"/>
  <c r="O35" i="25" s="1"/>
  <c r="Q35" i="25"/>
  <c r="AJ42" i="24"/>
  <c r="AI42" i="24"/>
  <c r="AG42" i="24"/>
  <c r="AH42" i="24" s="1"/>
  <c r="AB43" i="24"/>
  <c r="AC43" i="24" s="1"/>
  <c r="O43" i="24"/>
  <c r="P43" i="24" s="1"/>
  <c r="AD43" i="24"/>
  <c r="AE43" i="24"/>
  <c r="M44" i="24"/>
  <c r="J40" i="27" l="1"/>
  <c r="L41" i="27" s="1"/>
  <c r="K40" i="27"/>
  <c r="K46" i="26"/>
  <c r="J46" i="26"/>
  <c r="L47" i="26" s="1"/>
  <c r="I47" i="26"/>
  <c r="L40" i="27"/>
  <c r="J37" i="25"/>
  <c r="L38" i="25" s="1"/>
  <c r="K37" i="25"/>
  <c r="N37" i="25"/>
  <c r="O37" i="25" s="1"/>
  <c r="P37" i="25"/>
  <c r="Q37" i="25"/>
  <c r="AG43" i="24"/>
  <c r="AH43" i="24" s="1"/>
  <c r="AI43" i="24"/>
  <c r="AJ43" i="24"/>
  <c r="M45" i="24"/>
  <c r="AE44" i="24"/>
  <c r="O44" i="24"/>
  <c r="P44" i="24" s="1"/>
  <c r="AD44" i="24"/>
  <c r="AB44" i="24"/>
  <c r="AC44" i="24" s="1"/>
  <c r="I38" i="25" l="1"/>
  <c r="P38" i="25"/>
  <c r="N38" i="25"/>
  <c r="O38" i="25" s="1"/>
  <c r="Q38" i="25"/>
  <c r="P47" i="26"/>
  <c r="N47" i="26"/>
  <c r="O47" i="26" s="1"/>
  <c r="Q47" i="26"/>
  <c r="P41" i="27"/>
  <c r="N41" i="27"/>
  <c r="O41" i="27" s="1"/>
  <c r="Q41" i="27"/>
  <c r="N40" i="27"/>
  <c r="O40" i="27" s="1"/>
  <c r="P40" i="27"/>
  <c r="Q40" i="27"/>
  <c r="K38" i="25"/>
  <c r="J38" i="25"/>
  <c r="I39" i="25" s="1"/>
  <c r="I41" i="27"/>
  <c r="J47" i="26"/>
  <c r="L48" i="26"/>
  <c r="K47" i="26"/>
  <c r="I48" i="26"/>
  <c r="AI44" i="24"/>
  <c r="AG44" i="24"/>
  <c r="AH44" i="24" s="1"/>
  <c r="AJ44" i="24"/>
  <c r="O45" i="24"/>
  <c r="P45" i="24" s="1"/>
  <c r="AB45" i="24"/>
  <c r="AC45" i="24" s="1"/>
  <c r="M46" i="24"/>
  <c r="AD45" i="24"/>
  <c r="AE45" i="24"/>
  <c r="J39" i="25" l="1"/>
  <c r="L40" i="25" s="1"/>
  <c r="K39" i="25"/>
  <c r="I40" i="25"/>
  <c r="L39" i="25"/>
  <c r="J48" i="26"/>
  <c r="L49" i="26" s="1"/>
  <c r="K48" i="26"/>
  <c r="N48" i="26"/>
  <c r="O48" i="26" s="1"/>
  <c r="Q48" i="26"/>
  <c r="P48" i="26"/>
  <c r="J41" i="27"/>
  <c r="I42" i="27" s="1"/>
  <c r="K41" i="27"/>
  <c r="AG45" i="24"/>
  <c r="AH45" i="24" s="1"/>
  <c r="AJ45" i="24"/>
  <c r="AI45" i="24"/>
  <c r="O46" i="24"/>
  <c r="P46" i="24" s="1"/>
  <c r="AB46" i="24"/>
  <c r="AC46" i="24" s="1"/>
  <c r="AD46" i="24"/>
  <c r="M47" i="24"/>
  <c r="AE46" i="24"/>
  <c r="P49" i="26" l="1"/>
  <c r="N49" i="26"/>
  <c r="O49" i="26" s="1"/>
  <c r="Q49" i="26"/>
  <c r="K42" i="27"/>
  <c r="J42" i="27"/>
  <c r="L43" i="27"/>
  <c r="I43" i="27"/>
  <c r="K40" i="25"/>
  <c r="J40" i="25"/>
  <c r="I41" i="25" s="1"/>
  <c r="Q39" i="25"/>
  <c r="N39" i="25"/>
  <c r="O39" i="25" s="1"/>
  <c r="P39" i="25"/>
  <c r="I49" i="26"/>
  <c r="L42" i="27"/>
  <c r="N40" i="25"/>
  <c r="O40" i="25" s="1"/>
  <c r="P40" i="25"/>
  <c r="Q40" i="25"/>
  <c r="AJ46" i="24"/>
  <c r="AI46" i="24"/>
  <c r="AG46" i="24"/>
  <c r="AH46" i="24" s="1"/>
  <c r="AB47" i="24"/>
  <c r="AC47" i="24" s="1"/>
  <c r="O47" i="24"/>
  <c r="P47" i="24" s="1"/>
  <c r="M48" i="24"/>
  <c r="AE47" i="24"/>
  <c r="AD47" i="24"/>
  <c r="J41" i="25" l="1"/>
  <c r="I42" i="25" s="1"/>
  <c r="K41" i="25"/>
  <c r="P42" i="27"/>
  <c r="N42" i="27"/>
  <c r="O42" i="27" s="1"/>
  <c r="Q42" i="27"/>
  <c r="L41" i="25"/>
  <c r="J49" i="26"/>
  <c r="L50" i="26" s="1"/>
  <c r="K49" i="26"/>
  <c r="J43" i="27"/>
  <c r="L44" i="27" s="1"/>
  <c r="K43" i="27"/>
  <c r="I44" i="27"/>
  <c r="P43" i="27"/>
  <c r="N43" i="27"/>
  <c r="O43" i="27" s="1"/>
  <c r="Q43" i="27"/>
  <c r="AG47" i="24"/>
  <c r="AH47" i="24" s="1"/>
  <c r="AJ47" i="24"/>
  <c r="AI47" i="24"/>
  <c r="M49" i="24"/>
  <c r="AE48" i="24"/>
  <c r="O48" i="24"/>
  <c r="P48" i="24" s="1"/>
  <c r="AB48" i="24"/>
  <c r="AC48" i="24" s="1"/>
  <c r="AD48" i="24"/>
  <c r="K42" i="25" l="1"/>
  <c r="J42" i="25"/>
  <c r="L43" i="25" s="1"/>
  <c r="I43" i="25"/>
  <c r="P44" i="27"/>
  <c r="N44" i="27"/>
  <c r="O44" i="27" s="1"/>
  <c r="Q44" i="27"/>
  <c r="P50" i="26"/>
  <c r="Q50" i="26"/>
  <c r="N50" i="26"/>
  <c r="O50" i="26" s="1"/>
  <c r="L42" i="25"/>
  <c r="I50" i="26"/>
  <c r="J44" i="27"/>
  <c r="K44" i="27"/>
  <c r="L45" i="27"/>
  <c r="I45" i="27"/>
  <c r="N41" i="25"/>
  <c r="O41" i="25" s="1"/>
  <c r="P41" i="25"/>
  <c r="Q41" i="25"/>
  <c r="AI48" i="24"/>
  <c r="AJ48" i="24"/>
  <c r="AG48" i="24"/>
  <c r="AH48" i="24" s="1"/>
  <c r="O49" i="24"/>
  <c r="P49" i="24" s="1"/>
  <c r="AB49" i="24"/>
  <c r="AC49" i="24" s="1"/>
  <c r="AE49" i="24"/>
  <c r="M50" i="24"/>
  <c r="AD49" i="24"/>
  <c r="P43" i="25" l="1"/>
  <c r="Q43" i="25"/>
  <c r="N43" i="25"/>
  <c r="O43" i="25" s="1"/>
  <c r="J45" i="27"/>
  <c r="I46" i="27" s="1"/>
  <c r="K45" i="27"/>
  <c r="N45" i="27"/>
  <c r="O45" i="27" s="1"/>
  <c r="Q45" i="27"/>
  <c r="P45" i="27"/>
  <c r="J43" i="25"/>
  <c r="L44" i="25"/>
  <c r="K43" i="25"/>
  <c r="I44" i="25"/>
  <c r="J50" i="26"/>
  <c r="L51" i="26" s="1"/>
  <c r="K50" i="26"/>
  <c r="I51" i="26"/>
  <c r="N42" i="25"/>
  <c r="O42" i="25" s="1"/>
  <c r="P42" i="25"/>
  <c r="Q42" i="25"/>
  <c r="AG49" i="24"/>
  <c r="AH49" i="24" s="1"/>
  <c r="AI49" i="24"/>
  <c r="AJ49" i="24"/>
  <c r="O50" i="24"/>
  <c r="P50" i="24" s="1"/>
  <c r="AD50" i="24"/>
  <c r="AB50" i="24"/>
  <c r="AC50" i="24" s="1"/>
  <c r="M51" i="24"/>
  <c r="AE50" i="24"/>
  <c r="P51" i="26" l="1"/>
  <c r="N51" i="26"/>
  <c r="O51" i="26" s="1"/>
  <c r="Q51" i="26"/>
  <c r="J46" i="27"/>
  <c r="L47" i="27"/>
  <c r="K46" i="27"/>
  <c r="I47" i="27"/>
  <c r="J44" i="25"/>
  <c r="I45" i="25" s="1"/>
  <c r="K44" i="25"/>
  <c r="K51" i="26"/>
  <c r="J51" i="26"/>
  <c r="L52" i="26" s="1"/>
  <c r="I52" i="26"/>
  <c r="L46" i="27"/>
  <c r="P44" i="25"/>
  <c r="N44" i="25"/>
  <c r="O44" i="25" s="1"/>
  <c r="Q44" i="25"/>
  <c r="AJ50" i="24"/>
  <c r="AI50" i="24"/>
  <c r="AG50" i="24"/>
  <c r="AH50" i="24" s="1"/>
  <c r="AB51" i="24"/>
  <c r="AC51" i="24" s="1"/>
  <c r="O51" i="24"/>
  <c r="P51" i="24" s="1"/>
  <c r="AE51" i="24"/>
  <c r="M52" i="24"/>
  <c r="AD51" i="24"/>
  <c r="L45" i="25" l="1"/>
  <c r="N52" i="26"/>
  <c r="O52" i="26" s="1"/>
  <c r="Q52" i="26"/>
  <c r="P52" i="26"/>
  <c r="J47" i="27"/>
  <c r="L48" i="27" s="1"/>
  <c r="K47" i="27"/>
  <c r="I48" i="27"/>
  <c r="J45" i="25"/>
  <c r="L46" i="25" s="1"/>
  <c r="K45" i="25"/>
  <c r="N47" i="27"/>
  <c r="O47" i="27" s="1"/>
  <c r="P47" i="27"/>
  <c r="Q47" i="27"/>
  <c r="N45" i="25"/>
  <c r="O45" i="25" s="1"/>
  <c r="Q45" i="25"/>
  <c r="P45" i="25"/>
  <c r="J52" i="26"/>
  <c r="L53" i="26"/>
  <c r="K52" i="26"/>
  <c r="I53" i="26"/>
  <c r="P46" i="27"/>
  <c r="N46" i="27"/>
  <c r="O46" i="27" s="1"/>
  <c r="Q46" i="27"/>
  <c r="AG51" i="24"/>
  <c r="AH51" i="24" s="1"/>
  <c r="AI51" i="24"/>
  <c r="AJ51" i="24"/>
  <c r="M53" i="24"/>
  <c r="AE52" i="24"/>
  <c r="O52" i="24"/>
  <c r="P52" i="24" s="1"/>
  <c r="AB52" i="24"/>
  <c r="AC52" i="24" s="1"/>
  <c r="AD52" i="24"/>
  <c r="I46" i="25" l="1"/>
  <c r="P46" i="25"/>
  <c r="N46" i="25"/>
  <c r="O46" i="25" s="1"/>
  <c r="Q46" i="25"/>
  <c r="N48" i="27"/>
  <c r="O48" i="27" s="1"/>
  <c r="P48" i="27"/>
  <c r="Q48" i="27"/>
  <c r="J48" i="27"/>
  <c r="L49" i="27" s="1"/>
  <c r="K48" i="27"/>
  <c r="K46" i="25"/>
  <c r="J46" i="25"/>
  <c r="L47" i="25" s="1"/>
  <c r="P53" i="26"/>
  <c r="N53" i="26"/>
  <c r="O53" i="26" s="1"/>
  <c r="Q53" i="26"/>
  <c r="J53" i="26"/>
  <c r="L54" i="26"/>
  <c r="K53" i="26"/>
  <c r="I54" i="26"/>
  <c r="AI52" i="24"/>
  <c r="AG52" i="24"/>
  <c r="AH52" i="24" s="1"/>
  <c r="AJ52" i="24"/>
  <c r="O53" i="24"/>
  <c r="P53" i="24" s="1"/>
  <c r="AB53" i="24"/>
  <c r="AC53" i="24" s="1"/>
  <c r="M54" i="24"/>
  <c r="AD53" i="24"/>
  <c r="AE53" i="24"/>
  <c r="P49" i="27" l="1"/>
  <c r="N49" i="27"/>
  <c r="O49" i="27" s="1"/>
  <c r="Q49" i="27"/>
  <c r="N47" i="25"/>
  <c r="O47" i="25" s="1"/>
  <c r="Q47" i="25"/>
  <c r="P47" i="25"/>
  <c r="I47" i="25"/>
  <c r="I49" i="27"/>
  <c r="K54" i="26"/>
  <c r="J54" i="26"/>
  <c r="L55" i="26" s="1"/>
  <c r="N54" i="26"/>
  <c r="O54" i="26" s="1"/>
  <c r="Q54" i="26"/>
  <c r="P54" i="26"/>
  <c r="AG53" i="24"/>
  <c r="AH53" i="24" s="1"/>
  <c r="AI53" i="24"/>
  <c r="AJ53" i="24"/>
  <c r="O54" i="24"/>
  <c r="P54" i="24" s="1"/>
  <c r="AB54" i="24"/>
  <c r="AC54" i="24" s="1"/>
  <c r="M55" i="24"/>
  <c r="AD54" i="24"/>
  <c r="AE54" i="24"/>
  <c r="I55" i="26" l="1"/>
  <c r="P55" i="26"/>
  <c r="N55" i="26"/>
  <c r="O55" i="26" s="1"/>
  <c r="Q55" i="26"/>
  <c r="J55" i="26"/>
  <c r="L56" i="26" s="1"/>
  <c r="K55" i="26"/>
  <c r="J49" i="27"/>
  <c r="L50" i="27" s="1"/>
  <c r="K49" i="27"/>
  <c r="I50" i="27"/>
  <c r="J47" i="25"/>
  <c r="L48" i="25" s="1"/>
  <c r="K47" i="25"/>
  <c r="AJ54" i="24"/>
  <c r="AI54" i="24"/>
  <c r="AG54" i="24"/>
  <c r="AH54" i="24" s="1"/>
  <c r="AB55" i="24"/>
  <c r="AC55" i="24" s="1"/>
  <c r="O55" i="24"/>
  <c r="P55" i="24" s="1"/>
  <c r="M56" i="24"/>
  <c r="AD55" i="24"/>
  <c r="AE55" i="24"/>
  <c r="I56" i="26" l="1"/>
  <c r="I48" i="25"/>
  <c r="L49" i="25" s="1"/>
  <c r="N48" i="25"/>
  <c r="O48" i="25" s="1"/>
  <c r="P48" i="25"/>
  <c r="Q48" i="25"/>
  <c r="P50" i="27"/>
  <c r="N50" i="27"/>
  <c r="O50" i="27" s="1"/>
  <c r="Q50" i="27"/>
  <c r="K48" i="25"/>
  <c r="J48" i="25"/>
  <c r="I49" i="25" s="1"/>
  <c r="J56" i="26"/>
  <c r="L57" i="26" s="1"/>
  <c r="K56" i="26"/>
  <c r="I57" i="26"/>
  <c r="P56" i="26"/>
  <c r="N56" i="26"/>
  <c r="O56" i="26" s="1"/>
  <c r="Q56" i="26"/>
  <c r="K50" i="27"/>
  <c r="J50" i="27"/>
  <c r="L51" i="27" s="1"/>
  <c r="I51" i="27"/>
  <c r="AG55" i="24"/>
  <c r="AH55" i="24" s="1"/>
  <c r="AJ55" i="24"/>
  <c r="AI55" i="24"/>
  <c r="M57" i="24"/>
  <c r="AE56" i="24"/>
  <c r="O56" i="24"/>
  <c r="P56" i="24" s="1"/>
  <c r="AB56" i="24"/>
  <c r="AC56" i="24" s="1"/>
  <c r="AD56" i="24"/>
  <c r="P51" i="27" l="1"/>
  <c r="Q51" i="27"/>
  <c r="N51" i="27"/>
  <c r="O51" i="27" s="1"/>
  <c r="P57" i="26"/>
  <c r="Q57" i="26"/>
  <c r="N57" i="26"/>
  <c r="O57" i="26" s="1"/>
  <c r="J49" i="25"/>
  <c r="I50" i="25" s="1"/>
  <c r="K49" i="25"/>
  <c r="P49" i="25"/>
  <c r="Q49" i="25"/>
  <c r="N49" i="25"/>
  <c r="O49" i="25" s="1"/>
  <c r="J51" i="27"/>
  <c r="I52" i="27" s="1"/>
  <c r="K51" i="27"/>
  <c r="J57" i="26"/>
  <c r="L58" i="26" s="1"/>
  <c r="K57" i="26"/>
  <c r="I58" i="26"/>
  <c r="AI56" i="24"/>
  <c r="AG56" i="24"/>
  <c r="AH56" i="24" s="1"/>
  <c r="AJ56" i="24"/>
  <c r="O57" i="24"/>
  <c r="P57" i="24" s="1"/>
  <c r="AB57" i="24"/>
  <c r="AC57" i="24" s="1"/>
  <c r="AE57" i="24"/>
  <c r="M58" i="24"/>
  <c r="AD57" i="24"/>
  <c r="K50" i="25" l="1"/>
  <c r="J50" i="25"/>
  <c r="L51" i="25"/>
  <c r="I51" i="25"/>
  <c r="N58" i="26"/>
  <c r="O58" i="26" s="1"/>
  <c r="P58" i="26"/>
  <c r="Q58" i="26"/>
  <c r="J52" i="27"/>
  <c r="L53" i="27" s="1"/>
  <c r="K52" i="27"/>
  <c r="J58" i="26"/>
  <c r="L59" i="26" s="1"/>
  <c r="K58" i="26"/>
  <c r="I59" i="26"/>
  <c r="L50" i="25"/>
  <c r="L52" i="27"/>
  <c r="AG57" i="24"/>
  <c r="AH57" i="24" s="1"/>
  <c r="AJ57" i="24"/>
  <c r="AI57" i="24"/>
  <c r="O58" i="24"/>
  <c r="P58" i="24" s="1"/>
  <c r="AE58" i="24"/>
  <c r="AD58" i="24"/>
  <c r="AB58" i="24"/>
  <c r="AC58" i="24" s="1"/>
  <c r="M59" i="24"/>
  <c r="N53" i="27" l="1"/>
  <c r="O53" i="27" s="1"/>
  <c r="P53" i="27"/>
  <c r="Q53" i="27"/>
  <c r="P59" i="26"/>
  <c r="N59" i="26"/>
  <c r="O59" i="26" s="1"/>
  <c r="Q59" i="26"/>
  <c r="J51" i="25"/>
  <c r="L52" i="25" s="1"/>
  <c r="K51" i="25"/>
  <c r="K59" i="26"/>
  <c r="J59" i="26"/>
  <c r="L60" i="26"/>
  <c r="I60" i="26"/>
  <c r="I53" i="27"/>
  <c r="P51" i="25"/>
  <c r="N51" i="25"/>
  <c r="O51" i="25" s="1"/>
  <c r="Q51" i="25"/>
  <c r="N50" i="25"/>
  <c r="O50" i="25" s="1"/>
  <c r="P50" i="25"/>
  <c r="Q50" i="25"/>
  <c r="P52" i="27"/>
  <c r="N52" i="27"/>
  <c r="O52" i="27" s="1"/>
  <c r="Q52" i="27"/>
  <c r="AJ58" i="24"/>
  <c r="AI58" i="24"/>
  <c r="AG58" i="24"/>
  <c r="AH58" i="24" s="1"/>
  <c r="AB59" i="24"/>
  <c r="AC59" i="24" s="1"/>
  <c r="O59" i="24"/>
  <c r="P59" i="24" s="1"/>
  <c r="AD59" i="24"/>
  <c r="M60" i="24"/>
  <c r="AE59" i="24"/>
  <c r="P52" i="25" l="1"/>
  <c r="N52" i="25"/>
  <c r="O52" i="25" s="1"/>
  <c r="Q52" i="25"/>
  <c r="J53" i="27"/>
  <c r="L54" i="27" s="1"/>
  <c r="K53" i="27"/>
  <c r="I54" i="27"/>
  <c r="Q60" i="26"/>
  <c r="N60" i="26"/>
  <c r="O60" i="26" s="1"/>
  <c r="P60" i="26"/>
  <c r="I52" i="25"/>
  <c r="J60" i="26"/>
  <c r="I61" i="26" s="1"/>
  <c r="K60" i="26"/>
  <c r="AG59" i="24"/>
  <c r="AH59" i="24" s="1"/>
  <c r="AI59" i="24"/>
  <c r="AJ59" i="24"/>
  <c r="O60" i="24"/>
  <c r="P60" i="24" s="1"/>
  <c r="AD60" i="24"/>
  <c r="AB60" i="24"/>
  <c r="AC60" i="24" s="1"/>
  <c r="AE60" i="24"/>
  <c r="M61" i="24"/>
  <c r="L61" i="26" l="1"/>
  <c r="P54" i="27"/>
  <c r="N54" i="27"/>
  <c r="O54" i="27" s="1"/>
  <c r="Q54" i="27"/>
  <c r="J61" i="26"/>
  <c r="L62" i="26"/>
  <c r="K61" i="26"/>
  <c r="I62" i="26"/>
  <c r="N61" i="26"/>
  <c r="O61" i="26" s="1"/>
  <c r="P61" i="26"/>
  <c r="Q61" i="26"/>
  <c r="J54" i="27"/>
  <c r="L55" i="27"/>
  <c r="K54" i="27"/>
  <c r="I55" i="27"/>
  <c r="J52" i="25"/>
  <c r="L53" i="25" s="1"/>
  <c r="K52" i="25"/>
  <c r="AI60" i="24"/>
  <c r="AJ60" i="24"/>
  <c r="AG60" i="24"/>
  <c r="AH60" i="24" s="1"/>
  <c r="O61" i="24"/>
  <c r="P61" i="24" s="1"/>
  <c r="AB61" i="24"/>
  <c r="AC61" i="24" s="1"/>
  <c r="M62" i="24"/>
  <c r="AD61" i="24"/>
  <c r="AE61" i="24"/>
  <c r="N53" i="25" l="1"/>
  <c r="O53" i="25" s="1"/>
  <c r="P53" i="25"/>
  <c r="Q53" i="25"/>
  <c r="K62" i="26"/>
  <c r="J62" i="26"/>
  <c r="L63" i="26" s="1"/>
  <c r="I63" i="26"/>
  <c r="P55" i="27"/>
  <c r="Q55" i="27"/>
  <c r="N55" i="27"/>
  <c r="O55" i="27" s="1"/>
  <c r="J55" i="27"/>
  <c r="L56" i="27" s="1"/>
  <c r="K55" i="27"/>
  <c r="I56" i="27"/>
  <c r="I53" i="25"/>
  <c r="P62" i="26"/>
  <c r="N62" i="26"/>
  <c r="O62" i="26" s="1"/>
  <c r="Q62" i="26"/>
  <c r="AG61" i="24"/>
  <c r="AH61" i="24" s="1"/>
  <c r="AJ61" i="24"/>
  <c r="AI61" i="24"/>
  <c r="O62" i="24"/>
  <c r="P62" i="24" s="1"/>
  <c r="AD62" i="24"/>
  <c r="M63" i="24"/>
  <c r="AE62" i="24"/>
  <c r="AB62" i="24"/>
  <c r="AC62" i="24" s="1"/>
  <c r="P63" i="26" l="1"/>
  <c r="N63" i="26"/>
  <c r="O63" i="26" s="1"/>
  <c r="Q63" i="26"/>
  <c r="N56" i="27"/>
  <c r="O56" i="27" s="1"/>
  <c r="P56" i="27"/>
  <c r="Q56" i="27"/>
  <c r="J53" i="25"/>
  <c r="I54" i="25" s="1"/>
  <c r="K53" i="25"/>
  <c r="J56" i="27"/>
  <c r="L57" i="27" s="1"/>
  <c r="K56" i="27"/>
  <c r="I57" i="27"/>
  <c r="K63" i="26"/>
  <c r="J63" i="26"/>
  <c r="L64" i="26" s="1"/>
  <c r="AJ62" i="24"/>
  <c r="AI62" i="24"/>
  <c r="AG62" i="24"/>
  <c r="AH62" i="24" s="1"/>
  <c r="AB63" i="24"/>
  <c r="AC63" i="24" s="1"/>
  <c r="O63" i="24"/>
  <c r="P63" i="24" s="1"/>
  <c r="AD63" i="24"/>
  <c r="M64" i="24"/>
  <c r="AE63" i="24"/>
  <c r="K54" i="25" l="1"/>
  <c r="J54" i="25"/>
  <c r="L55" i="25" s="1"/>
  <c r="I55" i="25"/>
  <c r="Q64" i="26"/>
  <c r="P64" i="26"/>
  <c r="N64" i="26"/>
  <c r="O64" i="26" s="1"/>
  <c r="P57" i="27"/>
  <c r="N57" i="27"/>
  <c r="O57" i="27" s="1"/>
  <c r="Q57" i="27"/>
  <c r="L54" i="25"/>
  <c r="I64" i="26"/>
  <c r="J57" i="27"/>
  <c r="I58" i="27" s="1"/>
  <c r="K57" i="27"/>
  <c r="AG63" i="24"/>
  <c r="AH63" i="24" s="1"/>
  <c r="AJ63" i="24"/>
  <c r="AI63" i="24"/>
  <c r="AE64" i="24"/>
  <c r="O64" i="24"/>
  <c r="P64" i="24" s="1"/>
  <c r="M65" i="24"/>
  <c r="AB64" i="24"/>
  <c r="AC64" i="24" s="1"/>
  <c r="AD64" i="24"/>
  <c r="K58" i="27" l="1"/>
  <c r="J58" i="27"/>
  <c r="L59" i="27" s="1"/>
  <c r="I59" i="27"/>
  <c r="P55" i="25"/>
  <c r="Q55" i="25"/>
  <c r="N55" i="25"/>
  <c r="O55" i="25" s="1"/>
  <c r="L65" i="26"/>
  <c r="J64" i="26"/>
  <c r="K64" i="26"/>
  <c r="I65" i="26"/>
  <c r="J55" i="25"/>
  <c r="L56" i="25" s="1"/>
  <c r="K55" i="25"/>
  <c r="I56" i="25"/>
  <c r="L58" i="27"/>
  <c r="P54" i="25"/>
  <c r="N54" i="25"/>
  <c r="O54" i="25" s="1"/>
  <c r="Q54" i="25"/>
  <c r="AI64" i="24"/>
  <c r="AJ64" i="24"/>
  <c r="AG64" i="24"/>
  <c r="AH64" i="24" s="1"/>
  <c r="O65" i="24"/>
  <c r="P65" i="24" s="1"/>
  <c r="AB65" i="24"/>
  <c r="AC65" i="24" s="1"/>
  <c r="AE65" i="24"/>
  <c r="M66" i="24"/>
  <c r="AD65" i="24"/>
  <c r="P56" i="25" l="1"/>
  <c r="N56" i="25"/>
  <c r="O56" i="25" s="1"/>
  <c r="Q56" i="25"/>
  <c r="P58" i="27"/>
  <c r="N58" i="27"/>
  <c r="O58" i="27" s="1"/>
  <c r="Q58" i="27"/>
  <c r="J59" i="27"/>
  <c r="L60" i="27" s="1"/>
  <c r="K59" i="27"/>
  <c r="J65" i="26"/>
  <c r="L66" i="26" s="1"/>
  <c r="K65" i="26"/>
  <c r="I66" i="26"/>
  <c r="N59" i="27"/>
  <c r="O59" i="27" s="1"/>
  <c r="P59" i="27"/>
  <c r="Q59" i="27"/>
  <c r="P65" i="26"/>
  <c r="N65" i="26"/>
  <c r="O65" i="26" s="1"/>
  <c r="Q65" i="26"/>
  <c r="K56" i="25"/>
  <c r="J56" i="25"/>
  <c r="I57" i="25" s="1"/>
  <c r="AG65" i="24"/>
  <c r="AH65" i="24" s="1"/>
  <c r="AI65" i="24"/>
  <c r="AJ65" i="24"/>
  <c r="O66" i="24"/>
  <c r="P66" i="24" s="1"/>
  <c r="AD66" i="24"/>
  <c r="AB66" i="24"/>
  <c r="AC66" i="24" s="1"/>
  <c r="M67" i="24"/>
  <c r="AE66" i="24"/>
  <c r="L57" i="25" l="1"/>
  <c r="L58" i="25"/>
  <c r="J57" i="25"/>
  <c r="K57" i="25"/>
  <c r="I58" i="25"/>
  <c r="P60" i="27"/>
  <c r="N60" i="27"/>
  <c r="O60" i="27" s="1"/>
  <c r="Q60" i="27"/>
  <c r="Q66" i="26"/>
  <c r="N66" i="26"/>
  <c r="O66" i="26" s="1"/>
  <c r="P66" i="26"/>
  <c r="J66" i="26"/>
  <c r="L67" i="26" s="1"/>
  <c r="K66" i="26"/>
  <c r="I67" i="26"/>
  <c r="P57" i="25"/>
  <c r="N57" i="25"/>
  <c r="O57" i="25" s="1"/>
  <c r="Q57" i="25"/>
  <c r="I60" i="27"/>
  <c r="AJ66" i="24"/>
  <c r="AI66" i="24"/>
  <c r="AG66" i="24"/>
  <c r="AH66" i="24" s="1"/>
  <c r="O67" i="24"/>
  <c r="P67" i="24" s="1"/>
  <c r="AB67" i="24"/>
  <c r="AC67" i="24" s="1"/>
  <c r="AD67" i="24"/>
  <c r="M68" i="24"/>
  <c r="AE67" i="24"/>
  <c r="P67" i="26" l="1"/>
  <c r="N67" i="26"/>
  <c r="O67" i="26" s="1"/>
  <c r="Q67" i="26"/>
  <c r="K58" i="25"/>
  <c r="J58" i="25"/>
  <c r="L59" i="25" s="1"/>
  <c r="I59" i="25"/>
  <c r="K67" i="26"/>
  <c r="J67" i="26"/>
  <c r="L68" i="26" s="1"/>
  <c r="J60" i="27"/>
  <c r="K60" i="27"/>
  <c r="L61" i="27"/>
  <c r="I61" i="27"/>
  <c r="P58" i="25"/>
  <c r="N58" i="25"/>
  <c r="O58" i="25" s="1"/>
  <c r="Q58" i="25"/>
  <c r="AJ67" i="24"/>
  <c r="AI67" i="24"/>
  <c r="AG67" i="24"/>
  <c r="AH67" i="24" s="1"/>
  <c r="O68" i="24"/>
  <c r="P68" i="24" s="1"/>
  <c r="AD68" i="24"/>
  <c r="M69" i="24"/>
  <c r="AE68" i="24"/>
  <c r="AB68" i="24"/>
  <c r="AC68" i="24" s="1"/>
  <c r="P59" i="25" l="1"/>
  <c r="N59" i="25"/>
  <c r="O59" i="25" s="1"/>
  <c r="Q59" i="25"/>
  <c r="Q68" i="26"/>
  <c r="N68" i="26"/>
  <c r="O68" i="26" s="1"/>
  <c r="P68" i="26"/>
  <c r="L62" i="27"/>
  <c r="J61" i="27"/>
  <c r="I62" i="27" s="1"/>
  <c r="K61" i="27"/>
  <c r="N61" i="27"/>
  <c r="O61" i="27" s="1"/>
  <c r="Q61" i="27"/>
  <c r="P61" i="27"/>
  <c r="I68" i="26"/>
  <c r="J59" i="25"/>
  <c r="L60" i="25" s="1"/>
  <c r="K59" i="25"/>
  <c r="O69" i="24"/>
  <c r="P69" i="24" s="1"/>
  <c r="M70" i="24"/>
  <c r="AB69" i="24"/>
  <c r="AC69" i="24" s="1"/>
  <c r="AD69" i="24"/>
  <c r="AE69" i="24"/>
  <c r="AG68" i="24"/>
  <c r="AH68" i="24" s="1"/>
  <c r="AI68" i="24"/>
  <c r="AJ68" i="24"/>
  <c r="J62" i="27" l="1"/>
  <c r="L63" i="27" s="1"/>
  <c r="K62" i="27"/>
  <c r="I63" i="27"/>
  <c r="P60" i="25"/>
  <c r="N60" i="25"/>
  <c r="O60" i="25" s="1"/>
  <c r="Q60" i="25"/>
  <c r="J68" i="26"/>
  <c r="L69" i="26" s="1"/>
  <c r="K68" i="26"/>
  <c r="P62" i="27"/>
  <c r="N62" i="27"/>
  <c r="O62" i="27" s="1"/>
  <c r="Q62" i="27"/>
  <c r="I60" i="25"/>
  <c r="AI69" i="24"/>
  <c r="AG69" i="24"/>
  <c r="AH69" i="24" s="1"/>
  <c r="AJ69" i="24"/>
  <c r="AE70" i="24"/>
  <c r="AB70" i="24"/>
  <c r="AC70" i="24" s="1"/>
  <c r="M71" i="24"/>
  <c r="O70" i="24"/>
  <c r="P70" i="24" s="1"/>
  <c r="AD70" i="24"/>
  <c r="N63" i="27" l="1"/>
  <c r="O63" i="27" s="1"/>
  <c r="P63" i="27"/>
  <c r="Q63" i="27"/>
  <c r="N69" i="26"/>
  <c r="O69" i="26" s="1"/>
  <c r="P69" i="26"/>
  <c r="Q69" i="26"/>
  <c r="J63" i="27"/>
  <c r="I64" i="27" s="1"/>
  <c r="K63" i="27"/>
  <c r="I69" i="26"/>
  <c r="J60" i="25"/>
  <c r="K60" i="25"/>
  <c r="L61" i="25"/>
  <c r="I61" i="25"/>
  <c r="AI70" i="24"/>
  <c r="AG70" i="24"/>
  <c r="AH70" i="24" s="1"/>
  <c r="AJ70" i="24"/>
  <c r="O71" i="24"/>
  <c r="P71" i="24" s="1"/>
  <c r="M72" i="24"/>
  <c r="AB71" i="24"/>
  <c r="AC71" i="24" s="1"/>
  <c r="AE71" i="24"/>
  <c r="AD71" i="24"/>
  <c r="J64" i="27" l="1"/>
  <c r="L65" i="27" s="1"/>
  <c r="K64" i="27"/>
  <c r="J61" i="25"/>
  <c r="L62" i="25" s="1"/>
  <c r="K61" i="25"/>
  <c r="I62" i="25"/>
  <c r="Q61" i="25"/>
  <c r="N61" i="25"/>
  <c r="O61" i="25" s="1"/>
  <c r="P61" i="25"/>
  <c r="L64" i="27"/>
  <c r="J69" i="26"/>
  <c r="L70" i="26"/>
  <c r="K69" i="26"/>
  <c r="I70" i="26"/>
  <c r="AJ71" i="24"/>
  <c r="AI71" i="24"/>
  <c r="AG71" i="24"/>
  <c r="AH71" i="24" s="1"/>
  <c r="O72" i="24"/>
  <c r="P72" i="24" s="1"/>
  <c r="AB72" i="24"/>
  <c r="AC72" i="24" s="1"/>
  <c r="M73" i="24"/>
  <c r="AE72" i="24"/>
  <c r="AD72" i="24"/>
  <c r="P62" i="25" l="1"/>
  <c r="N62" i="25"/>
  <c r="O62" i="25" s="1"/>
  <c r="Q62" i="25"/>
  <c r="P65" i="27"/>
  <c r="Q65" i="27"/>
  <c r="N65" i="27"/>
  <c r="O65" i="27" s="1"/>
  <c r="K70" i="26"/>
  <c r="J70" i="26"/>
  <c r="I71" i="26" s="1"/>
  <c r="K62" i="25"/>
  <c r="J62" i="25"/>
  <c r="L63" i="25" s="1"/>
  <c r="I63" i="25"/>
  <c r="P70" i="26"/>
  <c r="N70" i="26"/>
  <c r="O70" i="26" s="1"/>
  <c r="Q70" i="26"/>
  <c r="N64" i="27"/>
  <c r="O64" i="27" s="1"/>
  <c r="P64" i="27"/>
  <c r="Q64" i="27"/>
  <c r="I65" i="27"/>
  <c r="AG72" i="24"/>
  <c r="AH72" i="24" s="1"/>
  <c r="AI72" i="24"/>
  <c r="AJ72" i="24"/>
  <c r="O73" i="24"/>
  <c r="P73" i="24" s="1"/>
  <c r="AE73" i="24"/>
  <c r="M74" i="24"/>
  <c r="AB73" i="24"/>
  <c r="AC73" i="24" s="1"/>
  <c r="AD73" i="24"/>
  <c r="N63" i="25" l="1"/>
  <c r="O63" i="25" s="1"/>
  <c r="Q63" i="25"/>
  <c r="P63" i="25"/>
  <c r="K71" i="26"/>
  <c r="J71" i="26"/>
  <c r="L72" i="26"/>
  <c r="I72" i="26"/>
  <c r="J65" i="27"/>
  <c r="L66" i="27" s="1"/>
  <c r="K65" i="27"/>
  <c r="L71" i="26"/>
  <c r="J63" i="25"/>
  <c r="L64" i="25" s="1"/>
  <c r="K63" i="25"/>
  <c r="AI73" i="24"/>
  <c r="AG73" i="24"/>
  <c r="AH73" i="24" s="1"/>
  <c r="AJ73" i="24"/>
  <c r="M75" i="24"/>
  <c r="O74" i="24"/>
  <c r="P74" i="24" s="1"/>
  <c r="AE74" i="24"/>
  <c r="AB74" i="24"/>
  <c r="AC74" i="24" s="1"/>
  <c r="AD74" i="24"/>
  <c r="P66" i="27" l="1"/>
  <c r="N66" i="27"/>
  <c r="O66" i="27" s="1"/>
  <c r="Q66" i="27"/>
  <c r="N64" i="25"/>
  <c r="O64" i="25" s="1"/>
  <c r="P64" i="25"/>
  <c r="Q64" i="25"/>
  <c r="I64" i="25"/>
  <c r="J72" i="26"/>
  <c r="I73" i="26" s="1"/>
  <c r="K72" i="26"/>
  <c r="P71" i="26"/>
  <c r="N71" i="26"/>
  <c r="O71" i="26" s="1"/>
  <c r="Q71" i="26"/>
  <c r="Q72" i="26"/>
  <c r="P72" i="26"/>
  <c r="N72" i="26"/>
  <c r="O72" i="26" s="1"/>
  <c r="I66" i="27"/>
  <c r="AI74" i="24"/>
  <c r="AG74" i="24"/>
  <c r="AH74" i="24" s="1"/>
  <c r="AJ74" i="24"/>
  <c r="O75" i="24"/>
  <c r="P75" i="24" s="1"/>
  <c r="AB75" i="24"/>
  <c r="AC75" i="24" s="1"/>
  <c r="M76" i="24"/>
  <c r="AE75" i="24"/>
  <c r="AD75" i="24"/>
  <c r="J73" i="26" l="1"/>
  <c r="I74" i="26" s="1"/>
  <c r="K73" i="26"/>
  <c r="L73" i="26"/>
  <c r="K64" i="25"/>
  <c r="J64" i="25"/>
  <c r="L65" i="25" s="1"/>
  <c r="I65" i="25"/>
  <c r="K66" i="27"/>
  <c r="J66" i="27"/>
  <c r="L67" i="27" s="1"/>
  <c r="AJ75" i="24"/>
  <c r="AI75" i="24"/>
  <c r="AG75" i="24"/>
  <c r="AH75" i="24" s="1"/>
  <c r="O76" i="24"/>
  <c r="P76" i="24" s="1"/>
  <c r="AD76" i="24"/>
  <c r="M77" i="24"/>
  <c r="AE76" i="24"/>
  <c r="AB76" i="24"/>
  <c r="AC76" i="24" s="1"/>
  <c r="I67" i="27" l="1"/>
  <c r="P67" i="27"/>
  <c r="Q67" i="27"/>
  <c r="N67" i="27"/>
  <c r="O67" i="27" s="1"/>
  <c r="P65" i="25"/>
  <c r="N65" i="25"/>
  <c r="O65" i="25" s="1"/>
  <c r="Q65" i="25"/>
  <c r="L75" i="26"/>
  <c r="J74" i="26"/>
  <c r="I75" i="26" s="1"/>
  <c r="K74" i="26"/>
  <c r="J65" i="25"/>
  <c r="L66" i="25" s="1"/>
  <c r="K65" i="25"/>
  <c r="I66" i="25"/>
  <c r="L74" i="26"/>
  <c r="L68" i="27"/>
  <c r="J67" i="27"/>
  <c r="I68" i="27" s="1"/>
  <c r="K67" i="27"/>
  <c r="P73" i="26"/>
  <c r="Q73" i="26"/>
  <c r="N73" i="26"/>
  <c r="O73" i="26" s="1"/>
  <c r="O77" i="24"/>
  <c r="P77" i="24" s="1"/>
  <c r="AE77" i="24"/>
  <c r="AB77" i="24"/>
  <c r="AC77" i="24" s="1"/>
  <c r="AD77" i="24"/>
  <c r="M78" i="24"/>
  <c r="AI76" i="24"/>
  <c r="AJ76" i="24"/>
  <c r="AG76" i="24"/>
  <c r="AH76" i="24" s="1"/>
  <c r="K75" i="26" l="1"/>
  <c r="J75" i="26"/>
  <c r="I76" i="26" s="1"/>
  <c r="L76" i="26"/>
  <c r="J68" i="27"/>
  <c r="L69" i="27"/>
  <c r="K68" i="27"/>
  <c r="I69" i="27"/>
  <c r="P66" i="25"/>
  <c r="N66" i="25"/>
  <c r="O66" i="25" s="1"/>
  <c r="Q66" i="25"/>
  <c r="P75" i="26"/>
  <c r="N75" i="26"/>
  <c r="O75" i="26" s="1"/>
  <c r="Q75" i="26"/>
  <c r="K66" i="25"/>
  <c r="L67" i="25"/>
  <c r="J66" i="25"/>
  <c r="I67" i="25" s="1"/>
  <c r="N68" i="27"/>
  <c r="O68" i="27" s="1"/>
  <c r="P68" i="27"/>
  <c r="Q68" i="27"/>
  <c r="N74" i="26"/>
  <c r="O74" i="26" s="1"/>
  <c r="P74" i="26"/>
  <c r="Q74" i="26"/>
  <c r="AI77" i="24"/>
  <c r="AG77" i="24"/>
  <c r="AH77" i="24" s="1"/>
  <c r="AJ77" i="24"/>
  <c r="AE78" i="24"/>
  <c r="AB78" i="24"/>
  <c r="AC78" i="24" s="1"/>
  <c r="O78" i="24"/>
  <c r="P78" i="24" s="1"/>
  <c r="M79" i="24"/>
  <c r="AD78" i="24"/>
  <c r="J76" i="26" l="1"/>
  <c r="I77" i="26" s="1"/>
  <c r="L77" i="26"/>
  <c r="K76" i="26"/>
  <c r="J69" i="27"/>
  <c r="L70" i="27" s="1"/>
  <c r="K69" i="27"/>
  <c r="I70" i="27"/>
  <c r="P67" i="25"/>
  <c r="N67" i="25"/>
  <c r="O67" i="25" s="1"/>
  <c r="Q67" i="25"/>
  <c r="Q69" i="27"/>
  <c r="P69" i="27"/>
  <c r="N69" i="27"/>
  <c r="O69" i="27" s="1"/>
  <c r="J67" i="25"/>
  <c r="L68" i="25" s="1"/>
  <c r="K67" i="25"/>
  <c r="Q76" i="26"/>
  <c r="N76" i="26"/>
  <c r="O76" i="26" s="1"/>
  <c r="P76" i="26"/>
  <c r="AI78" i="24"/>
  <c r="AJ78" i="24"/>
  <c r="AG78" i="24"/>
  <c r="AH78" i="24" s="1"/>
  <c r="O79" i="24"/>
  <c r="P79" i="24" s="1"/>
  <c r="AD79" i="24"/>
  <c r="AB79" i="24"/>
  <c r="AC79" i="24" s="1"/>
  <c r="M80" i="24"/>
  <c r="AE79" i="24"/>
  <c r="J77" i="26" l="1"/>
  <c r="I78" i="26" s="1"/>
  <c r="L78" i="26"/>
  <c r="K77" i="26"/>
  <c r="P68" i="25"/>
  <c r="N68" i="25"/>
  <c r="O68" i="25" s="1"/>
  <c r="Q68" i="25"/>
  <c r="P70" i="27"/>
  <c r="N70" i="27"/>
  <c r="O70" i="27" s="1"/>
  <c r="Q70" i="27"/>
  <c r="N77" i="26"/>
  <c r="O77" i="26" s="1"/>
  <c r="P77" i="26"/>
  <c r="Q77" i="26"/>
  <c r="I68" i="25"/>
  <c r="J70" i="27"/>
  <c r="L71" i="27" s="1"/>
  <c r="K70" i="27"/>
  <c r="AJ79" i="24"/>
  <c r="AI79" i="24"/>
  <c r="AG79" i="24"/>
  <c r="AH79" i="24" s="1"/>
  <c r="O80" i="24"/>
  <c r="P80" i="24" s="1"/>
  <c r="AD80" i="24"/>
  <c r="M81" i="24"/>
  <c r="AE80" i="24"/>
  <c r="AB80" i="24"/>
  <c r="AC80" i="24" s="1"/>
  <c r="K78" i="26" l="1"/>
  <c r="J78" i="26"/>
  <c r="L79" i="26" s="1"/>
  <c r="I79" i="26"/>
  <c r="Q71" i="27"/>
  <c r="N71" i="27"/>
  <c r="O71" i="27" s="1"/>
  <c r="P71" i="27"/>
  <c r="J68" i="25"/>
  <c r="L69" i="25" s="1"/>
  <c r="K68" i="25"/>
  <c r="P78" i="26"/>
  <c r="Q78" i="26"/>
  <c r="N78" i="26"/>
  <c r="O78" i="26" s="1"/>
  <c r="I71" i="27"/>
  <c r="O81" i="24"/>
  <c r="P81" i="24" s="1"/>
  <c r="M82" i="24"/>
  <c r="AD81" i="24"/>
  <c r="AB81" i="24"/>
  <c r="AC81" i="24" s="1"/>
  <c r="AE81" i="24"/>
  <c r="AG80" i="24"/>
  <c r="AH80" i="24" s="1"/>
  <c r="AI80" i="24"/>
  <c r="AJ80" i="24"/>
  <c r="N69" i="25" l="1"/>
  <c r="O69" i="25" s="1"/>
  <c r="Q69" i="25"/>
  <c r="P69" i="25"/>
  <c r="P79" i="26"/>
  <c r="N79" i="26"/>
  <c r="O79" i="26" s="1"/>
  <c r="Q79" i="26"/>
  <c r="J71" i="27"/>
  <c r="I72" i="27" s="1"/>
  <c r="K71" i="27"/>
  <c r="I69" i="25"/>
  <c r="K79" i="26"/>
  <c r="J79" i="26"/>
  <c r="I80" i="26" s="1"/>
  <c r="AJ81" i="24"/>
  <c r="AI81" i="24"/>
  <c r="AG81" i="24"/>
  <c r="AH81" i="24" s="1"/>
  <c r="AB82" i="24"/>
  <c r="AC82" i="24" s="1"/>
  <c r="M83" i="24"/>
  <c r="AE82" i="24"/>
  <c r="O82" i="24"/>
  <c r="P82" i="24" s="1"/>
  <c r="AD82" i="24"/>
  <c r="J72" i="27" l="1"/>
  <c r="L73" i="27"/>
  <c r="K72" i="27"/>
  <c r="I73" i="27"/>
  <c r="J80" i="26"/>
  <c r="L81" i="26" s="1"/>
  <c r="K80" i="26"/>
  <c r="L72" i="27"/>
  <c r="L80" i="26"/>
  <c r="J69" i="25"/>
  <c r="L70" i="25" s="1"/>
  <c r="K69" i="25"/>
  <c r="I70" i="25"/>
  <c r="AJ82" i="24"/>
  <c r="AI82" i="24"/>
  <c r="AG82" i="24"/>
  <c r="AH82" i="24" s="1"/>
  <c r="O83" i="24"/>
  <c r="P83" i="24" s="1"/>
  <c r="AB83" i="24"/>
  <c r="AC83" i="24" s="1"/>
  <c r="AD83" i="24"/>
  <c r="AE83" i="24"/>
  <c r="M84" i="24"/>
  <c r="I81" i="26" l="1"/>
  <c r="P81" i="26"/>
  <c r="N81" i="26"/>
  <c r="O81" i="26" s="1"/>
  <c r="Q81" i="26"/>
  <c r="P70" i="25"/>
  <c r="N70" i="25"/>
  <c r="O70" i="25" s="1"/>
  <c r="Q70" i="25"/>
  <c r="K70" i="25"/>
  <c r="J70" i="25"/>
  <c r="I71" i="25" s="1"/>
  <c r="J81" i="26"/>
  <c r="L82" i="26" s="1"/>
  <c r="K81" i="26"/>
  <c r="I82" i="26"/>
  <c r="J73" i="27"/>
  <c r="I74" i="27" s="1"/>
  <c r="K73" i="27"/>
  <c r="P73" i="27"/>
  <c r="Q73" i="27"/>
  <c r="N73" i="27"/>
  <c r="O73" i="27" s="1"/>
  <c r="Q80" i="26"/>
  <c r="P80" i="26"/>
  <c r="N80" i="26"/>
  <c r="O80" i="26" s="1"/>
  <c r="P72" i="27"/>
  <c r="N72" i="27"/>
  <c r="O72" i="27" s="1"/>
  <c r="Q72" i="27"/>
  <c r="AI83" i="24"/>
  <c r="AG83" i="24"/>
  <c r="AH83" i="24" s="1"/>
  <c r="AJ83" i="24"/>
  <c r="O84" i="24"/>
  <c r="P84" i="24" s="1"/>
  <c r="M85" i="24"/>
  <c r="AE84" i="24"/>
  <c r="AB84" i="24"/>
  <c r="AC84" i="24" s="1"/>
  <c r="AD84" i="24"/>
  <c r="J71" i="25" l="1"/>
  <c r="L72" i="25" s="1"/>
  <c r="K71" i="25"/>
  <c r="I72" i="25"/>
  <c r="Q82" i="26"/>
  <c r="N82" i="26"/>
  <c r="O82" i="26" s="1"/>
  <c r="P82" i="26"/>
  <c r="J74" i="27"/>
  <c r="I75" i="27" s="1"/>
  <c r="K74" i="27"/>
  <c r="L74" i="27"/>
  <c r="L71" i="25"/>
  <c r="J82" i="26"/>
  <c r="I83" i="26" s="1"/>
  <c r="K82" i="26"/>
  <c r="AI84" i="24"/>
  <c r="AG84" i="24"/>
  <c r="AH84" i="24" s="1"/>
  <c r="AJ84" i="24"/>
  <c r="O85" i="24"/>
  <c r="P85" i="24" s="1"/>
  <c r="AD85" i="24"/>
  <c r="AE85" i="24"/>
  <c r="M86" i="24"/>
  <c r="AB85" i="24"/>
  <c r="AC85" i="24" s="1"/>
  <c r="J75" i="27" l="1"/>
  <c r="L76" i="27" s="1"/>
  <c r="K75" i="27"/>
  <c r="I76" i="27"/>
  <c r="K83" i="26"/>
  <c r="J83" i="26"/>
  <c r="L84" i="26"/>
  <c r="I84" i="26"/>
  <c r="N72" i="25"/>
  <c r="O72" i="25" s="1"/>
  <c r="P72" i="25"/>
  <c r="Q72" i="25"/>
  <c r="K72" i="25"/>
  <c r="J72" i="25"/>
  <c r="L73" i="25" s="1"/>
  <c r="L83" i="26"/>
  <c r="L75" i="27"/>
  <c r="Q71" i="25"/>
  <c r="N71" i="25"/>
  <c r="O71" i="25" s="1"/>
  <c r="P71" i="25"/>
  <c r="Q74" i="27"/>
  <c r="P74" i="27"/>
  <c r="N74" i="27"/>
  <c r="O74" i="27" s="1"/>
  <c r="AJ85" i="24"/>
  <c r="AI85" i="24"/>
  <c r="AG85" i="24"/>
  <c r="AH85" i="24" s="1"/>
  <c r="M87" i="24"/>
  <c r="AE86" i="24"/>
  <c r="AB86" i="24"/>
  <c r="AC86" i="24" s="1"/>
  <c r="O86" i="24"/>
  <c r="P86" i="24" s="1"/>
  <c r="AD86" i="24"/>
  <c r="I73" i="25" l="1"/>
  <c r="Q73" i="25"/>
  <c r="P73" i="25"/>
  <c r="N73" i="25"/>
  <c r="O73" i="25" s="1"/>
  <c r="Q75" i="27"/>
  <c r="N75" i="27"/>
  <c r="O75" i="27" s="1"/>
  <c r="P75" i="27"/>
  <c r="N76" i="27"/>
  <c r="O76" i="27" s="1"/>
  <c r="P76" i="27"/>
  <c r="Q76" i="27"/>
  <c r="J84" i="26"/>
  <c r="L85" i="26"/>
  <c r="K84" i="26"/>
  <c r="I85" i="26"/>
  <c r="P83" i="26"/>
  <c r="N83" i="26"/>
  <c r="O83" i="26" s="1"/>
  <c r="Q83" i="26"/>
  <c r="P84" i="26"/>
  <c r="N84" i="26"/>
  <c r="O84" i="26" s="1"/>
  <c r="Q84" i="26"/>
  <c r="J73" i="25"/>
  <c r="I74" i="25" s="1"/>
  <c r="K73" i="25"/>
  <c r="J76" i="27"/>
  <c r="I77" i="27" s="1"/>
  <c r="K76" i="27"/>
  <c r="AJ86" i="24"/>
  <c r="AI86" i="24"/>
  <c r="AG86" i="24"/>
  <c r="AH86" i="24" s="1"/>
  <c r="O87" i="24"/>
  <c r="P87" i="24" s="1"/>
  <c r="AB87" i="24"/>
  <c r="AC87" i="24" s="1"/>
  <c r="AE87" i="24"/>
  <c r="M88" i="24"/>
  <c r="AD87" i="24"/>
  <c r="L77" i="27" l="1"/>
  <c r="K74" i="25"/>
  <c r="J74" i="25"/>
  <c r="L75" i="25"/>
  <c r="I75" i="25"/>
  <c r="J77" i="27"/>
  <c r="L78" i="27" s="1"/>
  <c r="K77" i="27"/>
  <c r="N77" i="27"/>
  <c r="O77" i="27" s="1"/>
  <c r="Q77" i="27"/>
  <c r="P77" i="27"/>
  <c r="L74" i="25"/>
  <c r="J85" i="26"/>
  <c r="L86" i="26" s="1"/>
  <c r="K85" i="26"/>
  <c r="P85" i="26"/>
  <c r="N85" i="26"/>
  <c r="O85" i="26" s="1"/>
  <c r="Q85" i="26"/>
  <c r="AJ87" i="24"/>
  <c r="AG87" i="24"/>
  <c r="AH87" i="24" s="1"/>
  <c r="AI87" i="24"/>
  <c r="O88" i="24"/>
  <c r="P88" i="24" s="1"/>
  <c r="AD88" i="24"/>
  <c r="AB88" i="24"/>
  <c r="AC88" i="24" s="1"/>
  <c r="M89" i="24"/>
  <c r="AE88" i="24"/>
  <c r="P78" i="27" l="1"/>
  <c r="N78" i="27"/>
  <c r="O78" i="27" s="1"/>
  <c r="Q78" i="27"/>
  <c r="Q86" i="26"/>
  <c r="P86" i="26"/>
  <c r="N86" i="26"/>
  <c r="O86" i="26" s="1"/>
  <c r="I78" i="27"/>
  <c r="N74" i="25"/>
  <c r="O74" i="25" s="1"/>
  <c r="P74" i="25"/>
  <c r="Q74" i="25"/>
  <c r="I86" i="26"/>
  <c r="J75" i="25"/>
  <c r="L76" i="25" s="1"/>
  <c r="K75" i="25"/>
  <c r="I76" i="25"/>
  <c r="P75" i="25"/>
  <c r="N75" i="25"/>
  <c r="O75" i="25" s="1"/>
  <c r="Q75" i="25"/>
  <c r="AJ88" i="24"/>
  <c r="AG88" i="24"/>
  <c r="AH88" i="24" s="1"/>
  <c r="AI88" i="24"/>
  <c r="O89" i="24"/>
  <c r="P89" i="24" s="1"/>
  <c r="AD89" i="24"/>
  <c r="M90" i="24"/>
  <c r="AE89" i="24"/>
  <c r="AB89" i="24"/>
  <c r="AC89" i="24" s="1"/>
  <c r="P76" i="25" l="1"/>
  <c r="N76" i="25"/>
  <c r="O76" i="25" s="1"/>
  <c r="Q76" i="25"/>
  <c r="J76" i="25"/>
  <c r="L77" i="25"/>
  <c r="K76" i="25"/>
  <c r="I77" i="25"/>
  <c r="J78" i="27"/>
  <c r="L79" i="27" s="1"/>
  <c r="K78" i="27"/>
  <c r="K86" i="26"/>
  <c r="J86" i="26"/>
  <c r="L87" i="26" s="1"/>
  <c r="AJ89" i="24"/>
  <c r="AI89" i="24"/>
  <c r="AG89" i="24"/>
  <c r="AH89" i="24" s="1"/>
  <c r="M91" i="24"/>
  <c r="AE90" i="24"/>
  <c r="AB90" i="24"/>
  <c r="AC90" i="24" s="1"/>
  <c r="O90" i="24"/>
  <c r="P90" i="24" s="1"/>
  <c r="AD90" i="24"/>
  <c r="Q79" i="27" l="1"/>
  <c r="P79" i="27"/>
  <c r="N79" i="27"/>
  <c r="O79" i="27" s="1"/>
  <c r="P87" i="26"/>
  <c r="N87" i="26"/>
  <c r="O87" i="26" s="1"/>
  <c r="Q87" i="26"/>
  <c r="I87" i="26"/>
  <c r="J77" i="25"/>
  <c r="L78" i="25" s="1"/>
  <c r="K77" i="25"/>
  <c r="Q77" i="25"/>
  <c r="N77" i="25"/>
  <c r="O77" i="25" s="1"/>
  <c r="P77" i="25"/>
  <c r="I79" i="27"/>
  <c r="AJ90" i="24"/>
  <c r="AI90" i="24"/>
  <c r="AG90" i="24"/>
  <c r="AH90" i="24" s="1"/>
  <c r="O91" i="24"/>
  <c r="P91" i="24" s="1"/>
  <c r="AB91" i="24"/>
  <c r="AC91" i="24" s="1"/>
  <c r="M92" i="24"/>
  <c r="AD91" i="24"/>
  <c r="AE91" i="24"/>
  <c r="I78" i="25" l="1"/>
  <c r="K87" i="26"/>
  <c r="J87" i="26"/>
  <c r="L88" i="26" s="1"/>
  <c r="I88" i="26"/>
  <c r="J79" i="27"/>
  <c r="I80" i="27" s="1"/>
  <c r="K79" i="27"/>
  <c r="K78" i="25"/>
  <c r="J78" i="25"/>
  <c r="L79" i="25" s="1"/>
  <c r="P78" i="25"/>
  <c r="N78" i="25"/>
  <c r="O78" i="25" s="1"/>
  <c r="Q78" i="25"/>
  <c r="AI91" i="24"/>
  <c r="AJ91" i="24"/>
  <c r="AG91" i="24"/>
  <c r="AH91" i="24" s="1"/>
  <c r="O92" i="24"/>
  <c r="P92" i="24" s="1"/>
  <c r="M93" i="24"/>
  <c r="AB92" i="24"/>
  <c r="AC92" i="24" s="1"/>
  <c r="AD92" i="24"/>
  <c r="AE92" i="24"/>
  <c r="I79" i="25" l="1"/>
  <c r="N79" i="25"/>
  <c r="O79" i="25" s="1"/>
  <c r="Q79" i="25"/>
  <c r="P79" i="25"/>
  <c r="J80" i="27"/>
  <c r="K80" i="27"/>
  <c r="L81" i="27"/>
  <c r="I81" i="27"/>
  <c r="P88" i="26"/>
  <c r="Q88" i="26"/>
  <c r="N88" i="26"/>
  <c r="O88" i="26" s="1"/>
  <c r="L80" i="27"/>
  <c r="J79" i="25"/>
  <c r="L80" i="25" s="1"/>
  <c r="K79" i="25"/>
  <c r="I80" i="25"/>
  <c r="L89" i="26"/>
  <c r="J88" i="26"/>
  <c r="K88" i="26"/>
  <c r="I89" i="26"/>
  <c r="AG92" i="24"/>
  <c r="AH92" i="24" s="1"/>
  <c r="AJ92" i="24"/>
  <c r="AI92" i="24"/>
  <c r="O93" i="24"/>
  <c r="P93" i="24" s="1"/>
  <c r="M94" i="24"/>
  <c r="AB93" i="24"/>
  <c r="AC93" i="24" s="1"/>
  <c r="AD93" i="24"/>
  <c r="AE93" i="24"/>
  <c r="N80" i="25" l="1"/>
  <c r="O80" i="25" s="1"/>
  <c r="P80" i="25"/>
  <c r="Q80" i="25"/>
  <c r="K80" i="25"/>
  <c r="J80" i="25"/>
  <c r="L81" i="25" s="1"/>
  <c r="J81" i="27"/>
  <c r="I82" i="27" s="1"/>
  <c r="K81" i="27"/>
  <c r="P80" i="27"/>
  <c r="N80" i="27"/>
  <c r="O80" i="27" s="1"/>
  <c r="Q80" i="27"/>
  <c r="N81" i="27"/>
  <c r="O81" i="27" s="1"/>
  <c r="Q81" i="27"/>
  <c r="P81" i="27"/>
  <c r="K89" i="26"/>
  <c r="J89" i="26"/>
  <c r="L90" i="26" s="1"/>
  <c r="I90" i="26"/>
  <c r="P89" i="26"/>
  <c r="N89" i="26"/>
  <c r="O89" i="26" s="1"/>
  <c r="Q89" i="26"/>
  <c r="AJ93" i="24"/>
  <c r="AI93" i="24"/>
  <c r="AG93" i="24"/>
  <c r="AH93" i="24" s="1"/>
  <c r="M95" i="24"/>
  <c r="AE94" i="24"/>
  <c r="AB94" i="24"/>
  <c r="AC94" i="24" s="1"/>
  <c r="O94" i="24"/>
  <c r="P94" i="24" s="1"/>
  <c r="AD94" i="24"/>
  <c r="L82" i="27" l="1"/>
  <c r="P81" i="25"/>
  <c r="Q81" i="25"/>
  <c r="N81" i="25"/>
  <c r="O81" i="25" s="1"/>
  <c r="Q90" i="26"/>
  <c r="P90" i="26"/>
  <c r="N90" i="26"/>
  <c r="O90" i="26" s="1"/>
  <c r="I81" i="25"/>
  <c r="J90" i="26"/>
  <c r="L91" i="26" s="1"/>
  <c r="K90" i="26"/>
  <c r="I91" i="26"/>
  <c r="P82" i="27"/>
  <c r="N82" i="27"/>
  <c r="O82" i="27" s="1"/>
  <c r="Q82" i="27"/>
  <c r="J82" i="27"/>
  <c r="I83" i="27" s="1"/>
  <c r="K82" i="27"/>
  <c r="L83" i="27"/>
  <c r="AJ94" i="24"/>
  <c r="AI94" i="24"/>
  <c r="AG94" i="24"/>
  <c r="AH94" i="24" s="1"/>
  <c r="O95" i="24"/>
  <c r="P95" i="24" s="1"/>
  <c r="AB95" i="24"/>
  <c r="AC95" i="24" s="1"/>
  <c r="AE95" i="24"/>
  <c r="AD95" i="24"/>
  <c r="M96" i="24"/>
  <c r="P91" i="26" l="1"/>
  <c r="N91" i="26"/>
  <c r="O91" i="26" s="1"/>
  <c r="Q91" i="26"/>
  <c r="J81" i="25"/>
  <c r="L82" i="25" s="1"/>
  <c r="K81" i="25"/>
  <c r="I82" i="25"/>
  <c r="L84" i="27"/>
  <c r="J83" i="27"/>
  <c r="I84" i="27" s="1"/>
  <c r="K83" i="27"/>
  <c r="N83" i="27"/>
  <c r="O83" i="27" s="1"/>
  <c r="P83" i="27"/>
  <c r="Q83" i="27"/>
  <c r="K91" i="26"/>
  <c r="J91" i="26"/>
  <c r="I92" i="26" s="1"/>
  <c r="AJ95" i="24"/>
  <c r="AI95" i="24"/>
  <c r="AG95" i="24"/>
  <c r="AH95" i="24" s="1"/>
  <c r="O96" i="24"/>
  <c r="P96" i="24" s="1"/>
  <c r="AD96" i="24"/>
  <c r="AB96" i="24"/>
  <c r="AC96" i="24" s="1"/>
  <c r="M97" i="24"/>
  <c r="AE96" i="24"/>
  <c r="L92" i="26" l="1"/>
  <c r="N82" i="25"/>
  <c r="O82" i="25" s="1"/>
  <c r="P82" i="25"/>
  <c r="Q82" i="25"/>
  <c r="P84" i="27"/>
  <c r="N84" i="27"/>
  <c r="O84" i="27" s="1"/>
  <c r="Q84" i="27"/>
  <c r="J84" i="27"/>
  <c r="L85" i="27" s="1"/>
  <c r="K84" i="27"/>
  <c r="K82" i="25"/>
  <c r="J82" i="25"/>
  <c r="L83" i="25" s="1"/>
  <c r="I83" i="25"/>
  <c r="J92" i="26"/>
  <c r="L93" i="26" s="1"/>
  <c r="K92" i="26"/>
  <c r="Q92" i="26"/>
  <c r="P92" i="26"/>
  <c r="N92" i="26"/>
  <c r="O92" i="26" s="1"/>
  <c r="AJ96" i="24"/>
  <c r="AI96" i="24"/>
  <c r="AG96" i="24"/>
  <c r="AH96" i="24" s="1"/>
  <c r="O97" i="24"/>
  <c r="P97" i="24" s="1"/>
  <c r="AB97" i="24"/>
  <c r="AC97" i="24" s="1"/>
  <c r="M98" i="24"/>
  <c r="AE97" i="24"/>
  <c r="AD97" i="24"/>
  <c r="P93" i="26" l="1"/>
  <c r="N93" i="26"/>
  <c r="O93" i="26" s="1"/>
  <c r="Q93" i="26"/>
  <c r="Q85" i="27"/>
  <c r="P85" i="27"/>
  <c r="N85" i="27"/>
  <c r="O85" i="27" s="1"/>
  <c r="P83" i="25"/>
  <c r="Q83" i="25"/>
  <c r="N83" i="25"/>
  <c r="O83" i="25" s="1"/>
  <c r="J83" i="25"/>
  <c r="L84" i="25" s="1"/>
  <c r="K83" i="25"/>
  <c r="I93" i="26"/>
  <c r="I85" i="27"/>
  <c r="AJ97" i="24"/>
  <c r="AI97" i="24"/>
  <c r="AG97" i="24"/>
  <c r="AH97" i="24" s="1"/>
  <c r="M99" i="24"/>
  <c r="AE98" i="24"/>
  <c r="AB98" i="24"/>
  <c r="AC98" i="24" s="1"/>
  <c r="O98" i="24"/>
  <c r="P98" i="24" s="1"/>
  <c r="AD98" i="24"/>
  <c r="P84" i="25" l="1"/>
  <c r="N84" i="25"/>
  <c r="O84" i="25" s="1"/>
  <c r="Q84" i="25"/>
  <c r="J93" i="26"/>
  <c r="L94" i="26" s="1"/>
  <c r="K93" i="26"/>
  <c r="I94" i="26"/>
  <c r="I84" i="25"/>
  <c r="J85" i="27"/>
  <c r="L86" i="27" s="1"/>
  <c r="K85" i="27"/>
  <c r="AJ98" i="24"/>
  <c r="AI98" i="24"/>
  <c r="AG98" i="24"/>
  <c r="AH98" i="24" s="1"/>
  <c r="O99" i="24"/>
  <c r="P99" i="24" s="1"/>
  <c r="AB99" i="24"/>
  <c r="AC99" i="24" s="1"/>
  <c r="AE99" i="24"/>
  <c r="M100" i="24"/>
  <c r="AD99" i="24"/>
  <c r="I86" i="27" l="1"/>
  <c r="P86" i="27"/>
  <c r="N86" i="27"/>
  <c r="O86" i="27" s="1"/>
  <c r="Q86" i="27"/>
  <c r="P94" i="26"/>
  <c r="N94" i="26"/>
  <c r="O94" i="26" s="1"/>
  <c r="Q94" i="26"/>
  <c r="J84" i="25"/>
  <c r="L85" i="25" s="1"/>
  <c r="K84" i="25"/>
  <c r="K94" i="26"/>
  <c r="J94" i="26"/>
  <c r="L95" i="26" s="1"/>
  <c r="I95" i="26"/>
  <c r="J86" i="27"/>
  <c r="L87" i="27" s="1"/>
  <c r="K86" i="27"/>
  <c r="AI99" i="24"/>
  <c r="AJ99" i="24"/>
  <c r="AG99" i="24"/>
  <c r="AH99" i="24" s="1"/>
  <c r="O100" i="24"/>
  <c r="P100" i="24" s="1"/>
  <c r="M101" i="24"/>
  <c r="AE100" i="24"/>
  <c r="AB100" i="24"/>
  <c r="AC100" i="24" s="1"/>
  <c r="AD100" i="24"/>
  <c r="N85" i="25" l="1"/>
  <c r="O85" i="25" s="1"/>
  <c r="Q85" i="25"/>
  <c r="P85" i="25"/>
  <c r="Q87" i="27"/>
  <c r="P87" i="27"/>
  <c r="N87" i="27"/>
  <c r="O87" i="27" s="1"/>
  <c r="P95" i="26"/>
  <c r="N95" i="26"/>
  <c r="O95" i="26" s="1"/>
  <c r="Q95" i="26"/>
  <c r="K95" i="26"/>
  <c r="J95" i="26"/>
  <c r="L96" i="26" s="1"/>
  <c r="I87" i="27"/>
  <c r="I85" i="25"/>
  <c r="AG100" i="24"/>
  <c r="AH100" i="24" s="1"/>
  <c r="AJ100" i="24"/>
  <c r="AI100" i="24"/>
  <c r="M102" i="24"/>
  <c r="AE101" i="24"/>
  <c r="O101" i="24"/>
  <c r="P101" i="24" s="1"/>
  <c r="AB101" i="24"/>
  <c r="AC101" i="24" s="1"/>
  <c r="AD101" i="24"/>
  <c r="N96" i="26" l="1"/>
  <c r="O96" i="26" s="1"/>
  <c r="P96" i="26"/>
  <c r="Q96" i="26"/>
  <c r="J85" i="25"/>
  <c r="L86" i="25"/>
  <c r="K85" i="25"/>
  <c r="I86" i="25"/>
  <c r="L88" i="27"/>
  <c r="J87" i="27"/>
  <c r="K87" i="27"/>
  <c r="I88" i="27"/>
  <c r="I96" i="26"/>
  <c r="AJ101" i="24"/>
  <c r="AI101" i="24"/>
  <c r="AG101" i="24"/>
  <c r="AH101" i="24" s="1"/>
  <c r="M103" i="24"/>
  <c r="AE102" i="24"/>
  <c r="AB102" i="24"/>
  <c r="AC102" i="24" s="1"/>
  <c r="O102" i="24"/>
  <c r="P102" i="24" s="1"/>
  <c r="AD102" i="24"/>
  <c r="K86" i="25" l="1"/>
  <c r="J86" i="25"/>
  <c r="L87" i="25" s="1"/>
  <c r="P86" i="25"/>
  <c r="N86" i="25"/>
  <c r="O86" i="25" s="1"/>
  <c r="Q86" i="25"/>
  <c r="J96" i="26"/>
  <c r="L97" i="26" s="1"/>
  <c r="K96" i="26"/>
  <c r="I97" i="26"/>
  <c r="P88" i="27"/>
  <c r="N88" i="27"/>
  <c r="O88" i="27" s="1"/>
  <c r="Q88" i="27"/>
  <c r="J88" i="27"/>
  <c r="K88" i="27"/>
  <c r="L89" i="27"/>
  <c r="I89" i="27"/>
  <c r="AJ102" i="24"/>
  <c r="AI102" i="24"/>
  <c r="AG102" i="24"/>
  <c r="AH102" i="24" s="1"/>
  <c r="O103" i="24"/>
  <c r="P103" i="24" s="1"/>
  <c r="AB103" i="24"/>
  <c r="AC103" i="24" s="1"/>
  <c r="AE103" i="24"/>
  <c r="AD103" i="24"/>
  <c r="M104" i="24"/>
  <c r="P97" i="26" l="1"/>
  <c r="Q97" i="26"/>
  <c r="N97" i="26"/>
  <c r="O97" i="26" s="1"/>
  <c r="P87" i="25"/>
  <c r="Q87" i="25"/>
  <c r="N87" i="25"/>
  <c r="O87" i="25" s="1"/>
  <c r="J89" i="27"/>
  <c r="L90" i="27" s="1"/>
  <c r="K89" i="27"/>
  <c r="I87" i="25"/>
  <c r="Q89" i="27"/>
  <c r="P89" i="27"/>
  <c r="N89" i="27"/>
  <c r="O89" i="27" s="1"/>
  <c r="K97" i="26"/>
  <c r="J97" i="26"/>
  <c r="L98" i="26" s="1"/>
  <c r="I98" i="26"/>
  <c r="AG103" i="24"/>
  <c r="AH103" i="24" s="1"/>
  <c r="AI103" i="24"/>
  <c r="AJ103" i="24"/>
  <c r="O104" i="24"/>
  <c r="P104" i="24" s="1"/>
  <c r="AD104" i="24"/>
  <c r="AB104" i="24"/>
  <c r="AC104" i="24" s="1"/>
  <c r="AE104" i="24"/>
  <c r="M105" i="24"/>
  <c r="P90" i="27" l="1"/>
  <c r="N90" i="27"/>
  <c r="O90" i="27" s="1"/>
  <c r="Q90" i="27"/>
  <c r="N98" i="26"/>
  <c r="O98" i="26" s="1"/>
  <c r="Q98" i="26"/>
  <c r="P98" i="26"/>
  <c r="J98" i="26"/>
  <c r="I99" i="26" s="1"/>
  <c r="K98" i="26"/>
  <c r="I90" i="27"/>
  <c r="J87" i="25"/>
  <c r="L88" i="25" s="1"/>
  <c r="K87" i="25"/>
  <c r="I88" i="25"/>
  <c r="AG104" i="24"/>
  <c r="AH104" i="24" s="1"/>
  <c r="AI104" i="24"/>
  <c r="AJ104" i="24"/>
  <c r="O105" i="24"/>
  <c r="P105" i="24" s="1"/>
  <c r="AB105" i="24"/>
  <c r="AC105" i="24" s="1"/>
  <c r="M106" i="24"/>
  <c r="AE105" i="24"/>
  <c r="AD105" i="24"/>
  <c r="K99" i="26" l="1"/>
  <c r="J99" i="26"/>
  <c r="L100" i="26"/>
  <c r="I100" i="26"/>
  <c r="N88" i="25"/>
  <c r="O88" i="25" s="1"/>
  <c r="P88" i="25"/>
  <c r="Q88" i="25"/>
  <c r="J90" i="27"/>
  <c r="I91" i="27" s="1"/>
  <c r="K90" i="27"/>
  <c r="K88" i="25"/>
  <c r="J88" i="25"/>
  <c r="L89" i="25" s="1"/>
  <c r="L99" i="26"/>
  <c r="AE106" i="24"/>
  <c r="O106" i="24"/>
  <c r="P106" i="24" s="1"/>
  <c r="M107" i="24"/>
  <c r="AB106" i="24"/>
  <c r="AC106" i="24" s="1"/>
  <c r="AD106" i="24"/>
  <c r="AJ105" i="24"/>
  <c r="AG105" i="24"/>
  <c r="AH105" i="24" s="1"/>
  <c r="AI105" i="24"/>
  <c r="I89" i="25" l="1"/>
  <c r="J91" i="27"/>
  <c r="L92" i="27" s="1"/>
  <c r="K91" i="27"/>
  <c r="I92" i="27"/>
  <c r="Q89" i="25"/>
  <c r="P89" i="25"/>
  <c r="N89" i="25"/>
  <c r="O89" i="25" s="1"/>
  <c r="L90" i="25"/>
  <c r="J89" i="25"/>
  <c r="K89" i="25"/>
  <c r="I90" i="25"/>
  <c r="N100" i="26"/>
  <c r="O100" i="26" s="1"/>
  <c r="Q100" i="26"/>
  <c r="P100" i="26"/>
  <c r="P99" i="26"/>
  <c r="N99" i="26"/>
  <c r="O99" i="26" s="1"/>
  <c r="Q99" i="26"/>
  <c r="J100" i="26"/>
  <c r="L101" i="26"/>
  <c r="K100" i="26"/>
  <c r="I101" i="26"/>
  <c r="L91" i="27"/>
  <c r="AI106" i="24"/>
  <c r="AG106" i="24"/>
  <c r="AH106" i="24" s="1"/>
  <c r="AJ106" i="24"/>
  <c r="O107" i="24"/>
  <c r="P107" i="24" s="1"/>
  <c r="AE107" i="24"/>
  <c r="AB107" i="24"/>
  <c r="AC107" i="24" s="1"/>
  <c r="M108" i="24"/>
  <c r="AD107" i="24"/>
  <c r="P92" i="27" l="1"/>
  <c r="N92" i="27"/>
  <c r="O92" i="27" s="1"/>
  <c r="Q92" i="27"/>
  <c r="N90" i="25"/>
  <c r="O90" i="25" s="1"/>
  <c r="P90" i="25"/>
  <c r="Q90" i="25"/>
  <c r="J101" i="26"/>
  <c r="I102" i="26" s="1"/>
  <c r="K101" i="26"/>
  <c r="N91" i="27"/>
  <c r="O91" i="27" s="1"/>
  <c r="Q91" i="27"/>
  <c r="P91" i="27"/>
  <c r="Q101" i="26"/>
  <c r="N101" i="26"/>
  <c r="O101" i="26" s="1"/>
  <c r="P101" i="26"/>
  <c r="J92" i="27"/>
  <c r="L93" i="27" s="1"/>
  <c r="K92" i="27"/>
  <c r="K90" i="25"/>
  <c r="J90" i="25"/>
  <c r="L91" i="25" s="1"/>
  <c r="AG107" i="24"/>
  <c r="AH107" i="24" s="1"/>
  <c r="AJ107" i="24"/>
  <c r="AI107" i="24"/>
  <c r="O108" i="24"/>
  <c r="P108" i="24" s="1"/>
  <c r="AB108" i="24"/>
  <c r="AC108" i="24" s="1"/>
  <c r="M109" i="24"/>
  <c r="AE108" i="24"/>
  <c r="AD108" i="24"/>
  <c r="I93" i="27" l="1"/>
  <c r="L102" i="26"/>
  <c r="J102" i="26"/>
  <c r="L103" i="26"/>
  <c r="K102" i="26"/>
  <c r="I103" i="26"/>
  <c r="Q91" i="25"/>
  <c r="P91" i="25"/>
  <c r="N91" i="25"/>
  <c r="O91" i="25" s="1"/>
  <c r="N93" i="27"/>
  <c r="O93" i="27" s="1"/>
  <c r="Q93" i="27"/>
  <c r="P93" i="27"/>
  <c r="P102" i="26"/>
  <c r="N102" i="26"/>
  <c r="O102" i="26" s="1"/>
  <c r="Q102" i="26"/>
  <c r="J93" i="27"/>
  <c r="I94" i="27" s="1"/>
  <c r="K93" i="27"/>
  <c r="I91" i="25"/>
  <c r="AI108" i="24"/>
  <c r="AJ108" i="24"/>
  <c r="AG108" i="24"/>
  <c r="AH108" i="24" s="1"/>
  <c r="AB109" i="24"/>
  <c r="AC109" i="24" s="1"/>
  <c r="O109" i="24"/>
  <c r="P109" i="24" s="1"/>
  <c r="M110" i="24"/>
  <c r="AE109" i="24"/>
  <c r="AD109" i="24"/>
  <c r="J94" i="27" l="1"/>
  <c r="K94" i="27"/>
  <c r="L95" i="27"/>
  <c r="I95" i="27"/>
  <c r="L94" i="27"/>
  <c r="J103" i="26"/>
  <c r="I104" i="26" s="1"/>
  <c r="K103" i="26"/>
  <c r="Q103" i="26"/>
  <c r="N103" i="26"/>
  <c r="O103" i="26" s="1"/>
  <c r="P103" i="26"/>
  <c r="J91" i="25"/>
  <c r="I92" i="25" s="1"/>
  <c r="K91" i="25"/>
  <c r="AJ109" i="24"/>
  <c r="AG109" i="24"/>
  <c r="AH109" i="24" s="1"/>
  <c r="AI109" i="24"/>
  <c r="O110" i="24"/>
  <c r="P110" i="24" s="1"/>
  <c r="AE110" i="24"/>
  <c r="M111" i="24"/>
  <c r="AD110" i="24"/>
  <c r="AB110" i="24"/>
  <c r="AC110" i="24" s="1"/>
  <c r="L92" i="25" l="1"/>
  <c r="J104" i="26"/>
  <c r="K104" i="26"/>
  <c r="L105" i="26"/>
  <c r="I105" i="26"/>
  <c r="J92" i="25"/>
  <c r="I93" i="25" s="1"/>
  <c r="L93" i="25"/>
  <c r="K92" i="25"/>
  <c r="P92" i="25"/>
  <c r="N92" i="25"/>
  <c r="O92" i="25" s="1"/>
  <c r="Q92" i="25"/>
  <c r="L104" i="26"/>
  <c r="Q95" i="27"/>
  <c r="P95" i="27"/>
  <c r="N95" i="27"/>
  <c r="O95" i="27" s="1"/>
  <c r="P94" i="27"/>
  <c r="N94" i="27"/>
  <c r="O94" i="27" s="1"/>
  <c r="Q94" i="27"/>
  <c r="J95" i="27"/>
  <c r="L96" i="27" s="1"/>
  <c r="K95" i="27"/>
  <c r="I96" i="27"/>
  <c r="AI110" i="24"/>
  <c r="AJ110" i="24"/>
  <c r="AG110" i="24"/>
  <c r="AH110" i="24" s="1"/>
  <c r="O111" i="24"/>
  <c r="P111" i="24" s="1"/>
  <c r="M112" i="24"/>
  <c r="AE111" i="24"/>
  <c r="AB111" i="24"/>
  <c r="AC111" i="24" s="1"/>
  <c r="AD111" i="24"/>
  <c r="P96" i="27" l="1"/>
  <c r="N96" i="27"/>
  <c r="O96" i="27" s="1"/>
  <c r="Q96" i="27"/>
  <c r="Q93" i="25"/>
  <c r="N93" i="25"/>
  <c r="O93" i="25" s="1"/>
  <c r="P93" i="25"/>
  <c r="J96" i="27"/>
  <c r="I97" i="27" s="1"/>
  <c r="K96" i="27"/>
  <c r="P104" i="26"/>
  <c r="N104" i="26"/>
  <c r="O104" i="26" s="1"/>
  <c r="Q104" i="26"/>
  <c r="Q105" i="26"/>
  <c r="P105" i="26"/>
  <c r="N105" i="26"/>
  <c r="O105" i="26" s="1"/>
  <c r="J93" i="25"/>
  <c r="L94" i="25" s="1"/>
  <c r="K93" i="25"/>
  <c r="L106" i="26"/>
  <c r="J105" i="26"/>
  <c r="K105" i="26"/>
  <c r="I106" i="26"/>
  <c r="AG111" i="24"/>
  <c r="AH111" i="24" s="1"/>
  <c r="AJ111" i="24"/>
  <c r="AI111" i="24"/>
  <c r="O112" i="24"/>
  <c r="P112" i="24" s="1"/>
  <c r="M113" i="24"/>
  <c r="AE112" i="24"/>
  <c r="AB112" i="24"/>
  <c r="AC112" i="24" s="1"/>
  <c r="AD112" i="24"/>
  <c r="I94" i="25" l="1"/>
  <c r="P94" i="25"/>
  <c r="N94" i="25"/>
  <c r="O94" i="25" s="1"/>
  <c r="Q94" i="25"/>
  <c r="J97" i="27"/>
  <c r="L98" i="27" s="1"/>
  <c r="K97" i="27"/>
  <c r="I98" i="27"/>
  <c r="P106" i="26"/>
  <c r="N106" i="26"/>
  <c r="O106" i="26" s="1"/>
  <c r="Q106" i="26"/>
  <c r="K94" i="25"/>
  <c r="J94" i="25"/>
  <c r="L95" i="25" s="1"/>
  <c r="J106" i="26"/>
  <c r="L107" i="26" s="1"/>
  <c r="K106" i="26"/>
  <c r="L97" i="27"/>
  <c r="AJ112" i="24"/>
  <c r="AI112" i="24"/>
  <c r="AG112" i="24"/>
  <c r="AH112" i="24" s="1"/>
  <c r="AB113" i="24"/>
  <c r="AC113" i="24" s="1"/>
  <c r="O113" i="24"/>
  <c r="P113" i="24" s="1"/>
  <c r="M114" i="24"/>
  <c r="AE113" i="24"/>
  <c r="AD113" i="24"/>
  <c r="N107" i="26" l="1"/>
  <c r="O107" i="26" s="1"/>
  <c r="Q107" i="26"/>
  <c r="P107" i="26"/>
  <c r="P98" i="27"/>
  <c r="N98" i="27"/>
  <c r="O98" i="27" s="1"/>
  <c r="Q98" i="27"/>
  <c r="N95" i="25"/>
  <c r="O95" i="25" s="1"/>
  <c r="P95" i="25"/>
  <c r="Q95" i="25"/>
  <c r="I95" i="25"/>
  <c r="J98" i="27"/>
  <c r="K98" i="27"/>
  <c r="L99" i="27"/>
  <c r="I99" i="27"/>
  <c r="N97" i="27"/>
  <c r="O97" i="27" s="1"/>
  <c r="Q97" i="27"/>
  <c r="P97" i="27"/>
  <c r="I107" i="26"/>
  <c r="AJ113" i="24"/>
  <c r="AG113" i="24"/>
  <c r="AH113" i="24" s="1"/>
  <c r="AI113" i="24"/>
  <c r="M115" i="24"/>
  <c r="AE114" i="24"/>
  <c r="O114" i="24"/>
  <c r="P114" i="24" s="1"/>
  <c r="AB114" i="24"/>
  <c r="AC114" i="24" s="1"/>
  <c r="AD114" i="24"/>
  <c r="J99" i="27" l="1"/>
  <c r="L100" i="27" s="1"/>
  <c r="K99" i="27"/>
  <c r="I100" i="27"/>
  <c r="Q99" i="27"/>
  <c r="N99" i="27"/>
  <c r="O99" i="27" s="1"/>
  <c r="P99" i="27"/>
  <c r="J107" i="26"/>
  <c r="L108" i="26" s="1"/>
  <c r="K107" i="26"/>
  <c r="J95" i="25"/>
  <c r="L96" i="25" s="1"/>
  <c r="K95" i="25"/>
  <c r="I96" i="25"/>
  <c r="AI114" i="24"/>
  <c r="AG114" i="24"/>
  <c r="AH114" i="24" s="1"/>
  <c r="AJ114" i="24"/>
  <c r="O115" i="24"/>
  <c r="P115" i="24" s="1"/>
  <c r="M116" i="24"/>
  <c r="AE115" i="24"/>
  <c r="AB115" i="24"/>
  <c r="AC115" i="24" s="1"/>
  <c r="AD115" i="24"/>
  <c r="I108" i="26" l="1"/>
  <c r="P108" i="26"/>
  <c r="N108" i="26"/>
  <c r="O108" i="26" s="1"/>
  <c r="Q108" i="26"/>
  <c r="N96" i="25"/>
  <c r="O96" i="25" s="1"/>
  <c r="P96" i="25"/>
  <c r="Q96" i="25"/>
  <c r="P100" i="27"/>
  <c r="N100" i="27"/>
  <c r="O100" i="27" s="1"/>
  <c r="Q100" i="27"/>
  <c r="J108" i="26"/>
  <c r="K108" i="26"/>
  <c r="L109" i="26"/>
  <c r="I109" i="26"/>
  <c r="K96" i="25"/>
  <c r="J96" i="25"/>
  <c r="I97" i="25" s="1"/>
  <c r="J100" i="27"/>
  <c r="K100" i="27"/>
  <c r="L101" i="27"/>
  <c r="I101" i="27"/>
  <c r="O116" i="24"/>
  <c r="P116" i="24" s="1"/>
  <c r="AB116" i="24"/>
  <c r="AC116" i="24" s="1"/>
  <c r="AD116" i="24"/>
  <c r="M117" i="24"/>
  <c r="AE116" i="24"/>
  <c r="AG115" i="24"/>
  <c r="AH115" i="24" s="1"/>
  <c r="AJ115" i="24"/>
  <c r="AI115" i="24"/>
  <c r="J97" i="25" l="1"/>
  <c r="L98" i="25" s="1"/>
  <c r="K97" i="25"/>
  <c r="I98" i="25"/>
  <c r="L97" i="25"/>
  <c r="J101" i="27"/>
  <c r="I102" i="27" s="1"/>
  <c r="K101" i="27"/>
  <c r="Q101" i="27"/>
  <c r="N101" i="27"/>
  <c r="O101" i="27" s="1"/>
  <c r="P101" i="27"/>
  <c r="N109" i="26"/>
  <c r="O109" i="26" s="1"/>
  <c r="Q109" i="26"/>
  <c r="P109" i="26"/>
  <c r="J109" i="26"/>
  <c r="L110" i="26" s="1"/>
  <c r="K109" i="26"/>
  <c r="I110" i="26"/>
  <c r="AJ116" i="24"/>
  <c r="AG116" i="24"/>
  <c r="AH116" i="24" s="1"/>
  <c r="AI116" i="24"/>
  <c r="AB117" i="24"/>
  <c r="AC117" i="24" s="1"/>
  <c r="O117" i="24"/>
  <c r="P117" i="24" s="1"/>
  <c r="AE117" i="24"/>
  <c r="M118" i="24"/>
  <c r="AD117" i="24"/>
  <c r="J102" i="27" l="1"/>
  <c r="K102" i="27"/>
  <c r="L103" i="27"/>
  <c r="I103" i="27"/>
  <c r="P110" i="26"/>
  <c r="N110" i="26"/>
  <c r="O110" i="26" s="1"/>
  <c r="Q110" i="26"/>
  <c r="N98" i="25"/>
  <c r="O98" i="25" s="1"/>
  <c r="P98" i="25"/>
  <c r="Q98" i="25"/>
  <c r="L102" i="27"/>
  <c r="N97" i="25"/>
  <c r="O97" i="25" s="1"/>
  <c r="P97" i="25"/>
  <c r="Q97" i="25"/>
  <c r="J110" i="26"/>
  <c r="L111" i="26" s="1"/>
  <c r="K110" i="26"/>
  <c r="K98" i="25"/>
  <c r="J98" i="25"/>
  <c r="L99" i="25"/>
  <c r="I99" i="25"/>
  <c r="M119" i="24"/>
  <c r="AE118" i="24"/>
  <c r="O118" i="24"/>
  <c r="P118" i="24" s="1"/>
  <c r="AD118" i="24"/>
  <c r="AB118" i="24"/>
  <c r="AC118" i="24" s="1"/>
  <c r="AJ117" i="24"/>
  <c r="AG117" i="24"/>
  <c r="AH117" i="24" s="1"/>
  <c r="AI117" i="24"/>
  <c r="Q111" i="26" l="1"/>
  <c r="N111" i="26"/>
  <c r="O111" i="26" s="1"/>
  <c r="P111" i="26"/>
  <c r="P99" i="25"/>
  <c r="N99" i="25"/>
  <c r="O99" i="25" s="1"/>
  <c r="Q99" i="25"/>
  <c r="Q103" i="27"/>
  <c r="P103" i="27"/>
  <c r="N103" i="27"/>
  <c r="O103" i="27" s="1"/>
  <c r="J103" i="27"/>
  <c r="L104" i="27" s="1"/>
  <c r="K103" i="27"/>
  <c r="I104" i="27"/>
  <c r="J99" i="25"/>
  <c r="L100" i="25"/>
  <c r="K99" i="25"/>
  <c r="I100" i="25"/>
  <c r="I111" i="26"/>
  <c r="P102" i="27"/>
  <c r="N102" i="27"/>
  <c r="O102" i="27" s="1"/>
  <c r="Q102" i="27"/>
  <c r="AI118" i="24"/>
  <c r="AG118" i="24"/>
  <c r="AH118" i="24" s="1"/>
  <c r="AJ118" i="24"/>
  <c r="O119" i="24"/>
  <c r="P119" i="24" s="1"/>
  <c r="AE119" i="24"/>
  <c r="AB119" i="24"/>
  <c r="AC119" i="24" s="1"/>
  <c r="M120" i="24"/>
  <c r="AD119" i="24"/>
  <c r="P104" i="27" l="1"/>
  <c r="N104" i="27"/>
  <c r="O104" i="27" s="1"/>
  <c r="Q104" i="27"/>
  <c r="J111" i="26"/>
  <c r="L112" i="26" s="1"/>
  <c r="K111" i="26"/>
  <c r="I112" i="26"/>
  <c r="J104" i="27"/>
  <c r="I105" i="27" s="1"/>
  <c r="K104" i="27"/>
  <c r="J100" i="25"/>
  <c r="I101" i="25" s="1"/>
  <c r="K100" i="25"/>
  <c r="P100" i="25"/>
  <c r="N100" i="25"/>
  <c r="O100" i="25" s="1"/>
  <c r="Q100" i="25"/>
  <c r="O120" i="24"/>
  <c r="P120" i="24" s="1"/>
  <c r="M121" i="24"/>
  <c r="AB120" i="24"/>
  <c r="AC120" i="24" s="1"/>
  <c r="AD120" i="24"/>
  <c r="AE120" i="24"/>
  <c r="AG119" i="24"/>
  <c r="AH119" i="24" s="1"/>
  <c r="AJ119" i="24"/>
  <c r="AI119" i="24"/>
  <c r="P112" i="26" l="1"/>
  <c r="N112" i="26"/>
  <c r="O112" i="26" s="1"/>
  <c r="Q112" i="26"/>
  <c r="J105" i="27"/>
  <c r="L106" i="27" s="1"/>
  <c r="K105" i="27"/>
  <c r="I106" i="27"/>
  <c r="J101" i="25"/>
  <c r="L102" i="25" s="1"/>
  <c r="K101" i="25"/>
  <c r="J112" i="26"/>
  <c r="K112" i="26"/>
  <c r="L113" i="26"/>
  <c r="I113" i="26"/>
  <c r="L105" i="27"/>
  <c r="L101" i="25"/>
  <c r="AG120" i="24"/>
  <c r="AH120" i="24" s="1"/>
  <c r="AJ120" i="24"/>
  <c r="AI120" i="24"/>
  <c r="AB121" i="24"/>
  <c r="AC121" i="24" s="1"/>
  <c r="O121" i="24"/>
  <c r="P121" i="24" s="1"/>
  <c r="M122" i="24"/>
  <c r="AE121" i="24"/>
  <c r="AD121" i="24"/>
  <c r="P102" i="25" l="1"/>
  <c r="N102" i="25"/>
  <c r="O102" i="25" s="1"/>
  <c r="Q102" i="25"/>
  <c r="P106" i="27"/>
  <c r="N106" i="27"/>
  <c r="O106" i="27" s="1"/>
  <c r="Q106" i="27"/>
  <c r="J106" i="27"/>
  <c r="L107" i="27" s="1"/>
  <c r="K106" i="27"/>
  <c r="J113" i="26"/>
  <c r="L114" i="26" s="1"/>
  <c r="K113" i="26"/>
  <c r="I114" i="26"/>
  <c r="Q113" i="26"/>
  <c r="N113" i="26"/>
  <c r="O113" i="26" s="1"/>
  <c r="P113" i="26"/>
  <c r="N101" i="25"/>
  <c r="O101" i="25" s="1"/>
  <c r="Q101" i="25"/>
  <c r="P101" i="25"/>
  <c r="I102" i="25"/>
  <c r="Q105" i="27"/>
  <c r="P105" i="27"/>
  <c r="N105" i="27"/>
  <c r="O105" i="27" s="1"/>
  <c r="AE122" i="24"/>
  <c r="O122" i="24"/>
  <c r="P122" i="24" s="1"/>
  <c r="AB122" i="24"/>
  <c r="AC122" i="24" s="1"/>
  <c r="AD122" i="24"/>
  <c r="M123" i="24"/>
  <c r="AJ121" i="24"/>
  <c r="AG121" i="24"/>
  <c r="AH121" i="24" s="1"/>
  <c r="AI121" i="24"/>
  <c r="Q107" i="27" l="1"/>
  <c r="P107" i="27"/>
  <c r="N107" i="27"/>
  <c r="O107" i="27" s="1"/>
  <c r="P114" i="26"/>
  <c r="N114" i="26"/>
  <c r="O114" i="26" s="1"/>
  <c r="Q114" i="26"/>
  <c r="L103" i="25"/>
  <c r="K102" i="25"/>
  <c r="J102" i="25"/>
  <c r="I103" i="25"/>
  <c r="J114" i="26"/>
  <c r="L115" i="26" s="1"/>
  <c r="K114" i="26"/>
  <c r="I107" i="27"/>
  <c r="AI122" i="24"/>
  <c r="AG122" i="24"/>
  <c r="AH122" i="24" s="1"/>
  <c r="AJ122" i="24"/>
  <c r="O123" i="24"/>
  <c r="M124" i="24"/>
  <c r="P123" i="24"/>
  <c r="AE123" i="24"/>
  <c r="AB123" i="24"/>
  <c r="AC123" i="24" s="1"/>
  <c r="AD123" i="24"/>
  <c r="Q115" i="26" l="1"/>
  <c r="P115" i="26"/>
  <c r="N115" i="26"/>
  <c r="O115" i="26" s="1"/>
  <c r="P103" i="25"/>
  <c r="N103" i="25"/>
  <c r="O103" i="25" s="1"/>
  <c r="Q103" i="25"/>
  <c r="I115" i="26"/>
  <c r="J103" i="25"/>
  <c r="L104" i="25" s="1"/>
  <c r="K103" i="25"/>
  <c r="J107" i="27"/>
  <c r="I108" i="27" s="1"/>
  <c r="K107" i="27"/>
  <c r="AG123" i="24"/>
  <c r="AH123" i="24" s="1"/>
  <c r="AJ123" i="24"/>
  <c r="AI123" i="24"/>
  <c r="O124" i="24"/>
  <c r="P124" i="24" s="1"/>
  <c r="M125" i="24"/>
  <c r="AE124" i="24"/>
  <c r="AD124" i="24"/>
  <c r="AB124" i="24"/>
  <c r="AC124" i="24" s="1"/>
  <c r="N104" i="25" l="1"/>
  <c r="O104" i="25" s="1"/>
  <c r="P104" i="25"/>
  <c r="Q104" i="25"/>
  <c r="J108" i="27"/>
  <c r="K108" i="27"/>
  <c r="L109" i="27"/>
  <c r="I109" i="27"/>
  <c r="L116" i="26"/>
  <c r="J115" i="26"/>
  <c r="K115" i="26"/>
  <c r="I116" i="26"/>
  <c r="I104" i="25"/>
  <c r="L108" i="27"/>
  <c r="AJ124" i="24"/>
  <c r="AI124" i="24"/>
  <c r="AG124" i="24"/>
  <c r="AH124" i="24" s="1"/>
  <c r="AB125" i="24"/>
  <c r="AC125" i="24" s="1"/>
  <c r="O125" i="24"/>
  <c r="P125" i="24" s="1"/>
  <c r="AE125" i="24"/>
  <c r="M126" i="24"/>
  <c r="AD125" i="24"/>
  <c r="P108" i="27" l="1"/>
  <c r="N108" i="27"/>
  <c r="O108" i="27" s="1"/>
  <c r="Q108" i="27"/>
  <c r="P116" i="26"/>
  <c r="N116" i="26"/>
  <c r="O116" i="26" s="1"/>
  <c r="Q116" i="26"/>
  <c r="J109" i="27"/>
  <c r="L110" i="27" s="1"/>
  <c r="K109" i="27"/>
  <c r="P109" i="27"/>
  <c r="N109" i="27"/>
  <c r="O109" i="27" s="1"/>
  <c r="Q109" i="27"/>
  <c r="K104" i="25"/>
  <c r="J104" i="25"/>
  <c r="L105" i="25" s="1"/>
  <c r="I105" i="25"/>
  <c r="J116" i="26"/>
  <c r="L117" i="26" s="1"/>
  <c r="K116" i="26"/>
  <c r="O126" i="24"/>
  <c r="P126" i="24" s="1"/>
  <c r="M127" i="24"/>
  <c r="AB126" i="24"/>
  <c r="AC126" i="24" s="1"/>
  <c r="AD126" i="24"/>
  <c r="AE126" i="24"/>
  <c r="AJ125" i="24"/>
  <c r="AG125" i="24"/>
  <c r="AH125" i="24" s="1"/>
  <c r="AI125" i="24"/>
  <c r="I117" i="26" l="1"/>
  <c r="N110" i="27"/>
  <c r="O110" i="27" s="1"/>
  <c r="P110" i="27"/>
  <c r="Q110" i="27"/>
  <c r="N117" i="26"/>
  <c r="O117" i="26" s="1"/>
  <c r="P117" i="26"/>
  <c r="Q117" i="26"/>
  <c r="N105" i="25"/>
  <c r="O105" i="25" s="1"/>
  <c r="Q105" i="25"/>
  <c r="P105" i="25"/>
  <c r="I110" i="27"/>
  <c r="J117" i="26"/>
  <c r="L118" i="26" s="1"/>
  <c r="K117" i="26"/>
  <c r="J105" i="25"/>
  <c r="I106" i="25" s="1"/>
  <c r="K105" i="25"/>
  <c r="AI126" i="24"/>
  <c r="AG126" i="24"/>
  <c r="AH126" i="24" s="1"/>
  <c r="AJ126" i="24"/>
  <c r="O127" i="24"/>
  <c r="P127" i="24" s="1"/>
  <c r="AE127" i="24"/>
  <c r="AB127" i="24"/>
  <c r="AC127" i="24" s="1"/>
  <c r="M128" i="24"/>
  <c r="AD127" i="24"/>
  <c r="L106" i="25" l="1"/>
  <c r="P118" i="26"/>
  <c r="N118" i="26"/>
  <c r="O118" i="26" s="1"/>
  <c r="Q118" i="26"/>
  <c r="P106" i="25"/>
  <c r="N106" i="25"/>
  <c r="O106" i="25" s="1"/>
  <c r="Q106" i="25"/>
  <c r="I118" i="26"/>
  <c r="J110" i="27"/>
  <c r="L111" i="27"/>
  <c r="K110" i="27"/>
  <c r="I111" i="27"/>
  <c r="K106" i="25"/>
  <c r="J106" i="25"/>
  <c r="L107" i="25" s="1"/>
  <c r="AG127" i="24"/>
  <c r="AH127" i="24" s="1"/>
  <c r="AJ127" i="24"/>
  <c r="AI127" i="24"/>
  <c r="O128" i="24"/>
  <c r="P128" i="24" s="1"/>
  <c r="M129" i="24"/>
  <c r="AE128" i="24"/>
  <c r="AB128" i="24"/>
  <c r="AC128" i="24" s="1"/>
  <c r="AD128" i="24"/>
  <c r="Q107" i="25" l="1"/>
  <c r="P107" i="25"/>
  <c r="N107" i="25"/>
  <c r="O107" i="25" s="1"/>
  <c r="J118" i="26"/>
  <c r="L119" i="26"/>
  <c r="K118" i="26"/>
  <c r="I119" i="26"/>
  <c r="I107" i="25"/>
  <c r="J111" i="27"/>
  <c r="L112" i="27" s="1"/>
  <c r="K111" i="27"/>
  <c r="I112" i="27"/>
  <c r="P111" i="27"/>
  <c r="N111" i="27"/>
  <c r="O111" i="27" s="1"/>
  <c r="Q111" i="27"/>
  <c r="AJ128" i="24"/>
  <c r="AI128" i="24"/>
  <c r="AG128" i="24"/>
  <c r="AH128" i="24" s="1"/>
  <c r="AB129" i="24"/>
  <c r="AC129" i="24" s="1"/>
  <c r="O129" i="24"/>
  <c r="P129" i="24" s="1"/>
  <c r="M130" i="24"/>
  <c r="AE129" i="24"/>
  <c r="AD129" i="24"/>
  <c r="P112" i="27" l="1"/>
  <c r="N112" i="27"/>
  <c r="O112" i="27" s="1"/>
  <c r="Q112" i="27"/>
  <c r="J107" i="25"/>
  <c r="L108" i="25"/>
  <c r="K107" i="25"/>
  <c r="I108" i="25"/>
  <c r="K112" i="27"/>
  <c r="J112" i="27"/>
  <c r="L113" i="27"/>
  <c r="I113" i="27"/>
  <c r="J119" i="26"/>
  <c r="L120" i="26" s="1"/>
  <c r="K119" i="26"/>
  <c r="I120" i="26"/>
  <c r="Q119" i="26"/>
  <c r="N119" i="26"/>
  <c r="O119" i="26" s="1"/>
  <c r="P119" i="26"/>
  <c r="O130" i="24"/>
  <c r="P130" i="24" s="1"/>
  <c r="AE130" i="24"/>
  <c r="AB130" i="24"/>
  <c r="AC130" i="24" s="1"/>
  <c r="AD130" i="24"/>
  <c r="M131" i="24"/>
  <c r="AJ129" i="24"/>
  <c r="AG129" i="24"/>
  <c r="AH129" i="24" s="1"/>
  <c r="AI129" i="24"/>
  <c r="P120" i="26" l="1"/>
  <c r="N120" i="26"/>
  <c r="O120" i="26" s="1"/>
  <c r="Q120" i="26"/>
  <c r="J120" i="26"/>
  <c r="I121" i="26" s="1"/>
  <c r="K120" i="26"/>
  <c r="L121" i="26"/>
  <c r="J113" i="27"/>
  <c r="L114" i="27" s="1"/>
  <c r="K113" i="27"/>
  <c r="J108" i="25"/>
  <c r="I109" i="25" s="1"/>
  <c r="K108" i="25"/>
  <c r="L109" i="25"/>
  <c r="P108" i="25"/>
  <c r="N108" i="25"/>
  <c r="O108" i="25" s="1"/>
  <c r="Q108" i="25"/>
  <c r="P113" i="27"/>
  <c r="N113" i="27"/>
  <c r="O113" i="27" s="1"/>
  <c r="Q113" i="27"/>
  <c r="AI130" i="24"/>
  <c r="AJ130" i="24"/>
  <c r="AG130" i="24"/>
  <c r="AH130" i="24" s="1"/>
  <c r="O131" i="24"/>
  <c r="P131" i="24" s="1"/>
  <c r="M132" i="24"/>
  <c r="AE131" i="24"/>
  <c r="AB131" i="24"/>
  <c r="AC131" i="24" s="1"/>
  <c r="AD131" i="24"/>
  <c r="I114" i="27" l="1"/>
  <c r="P114" i="27"/>
  <c r="N114" i="27"/>
  <c r="O114" i="27" s="1"/>
  <c r="Q114" i="27"/>
  <c r="J121" i="26"/>
  <c r="L122" i="26" s="1"/>
  <c r="K121" i="26"/>
  <c r="I122" i="26"/>
  <c r="J109" i="25"/>
  <c r="L110" i="25" s="1"/>
  <c r="K109" i="25"/>
  <c r="Q109" i="25"/>
  <c r="N109" i="25"/>
  <c r="O109" i="25" s="1"/>
  <c r="P109" i="25"/>
  <c r="Q121" i="26"/>
  <c r="P121" i="26"/>
  <c r="N121" i="26"/>
  <c r="O121" i="26" s="1"/>
  <c r="J114" i="27"/>
  <c r="L115" i="27" s="1"/>
  <c r="K114" i="27"/>
  <c r="I115" i="27"/>
  <c r="O132" i="24"/>
  <c r="P132" i="24" s="1"/>
  <c r="AE132" i="24"/>
  <c r="AD132" i="24"/>
  <c r="AB132" i="24"/>
  <c r="AC132" i="24" s="1"/>
  <c r="M133" i="24"/>
  <c r="AG131" i="24"/>
  <c r="AH131" i="24" s="1"/>
  <c r="AJ131" i="24"/>
  <c r="AI131" i="24"/>
  <c r="P110" i="25" l="1"/>
  <c r="N110" i="25"/>
  <c r="O110" i="25" s="1"/>
  <c r="Q110" i="25"/>
  <c r="P122" i="26"/>
  <c r="N122" i="26"/>
  <c r="O122" i="26" s="1"/>
  <c r="Q122" i="26"/>
  <c r="J122" i="26"/>
  <c r="L123" i="26" s="1"/>
  <c r="K122" i="26"/>
  <c r="N115" i="27"/>
  <c r="O115" i="27" s="1"/>
  <c r="P115" i="27"/>
  <c r="Q115" i="27"/>
  <c r="I110" i="25"/>
  <c r="J115" i="27"/>
  <c r="L116" i="27" s="1"/>
  <c r="K115" i="27"/>
  <c r="I116" i="27"/>
  <c r="AI132" i="24"/>
  <c r="AG132" i="24"/>
  <c r="AH132" i="24" s="1"/>
  <c r="AJ132" i="24"/>
  <c r="AB133" i="24"/>
  <c r="AC133" i="24" s="1"/>
  <c r="O133" i="24"/>
  <c r="P133" i="24" s="1"/>
  <c r="AE133" i="24"/>
  <c r="M134" i="24"/>
  <c r="AD133" i="24"/>
  <c r="P123" i="26" l="1"/>
  <c r="N123" i="26"/>
  <c r="O123" i="26" s="1"/>
  <c r="Q123" i="26"/>
  <c r="P116" i="27"/>
  <c r="N116" i="27"/>
  <c r="O116" i="27" s="1"/>
  <c r="Q116" i="27"/>
  <c r="L111" i="25"/>
  <c r="K110" i="25"/>
  <c r="J110" i="25"/>
  <c r="I111" i="25"/>
  <c r="J116" i="27"/>
  <c r="K116" i="27"/>
  <c r="L117" i="27"/>
  <c r="I117" i="27"/>
  <c r="I123" i="26"/>
  <c r="AJ133" i="24"/>
  <c r="AG133" i="24"/>
  <c r="AH133" i="24" s="1"/>
  <c r="AI133" i="24"/>
  <c r="O134" i="24"/>
  <c r="P134" i="24" s="1"/>
  <c r="AB134" i="24"/>
  <c r="AC134" i="24" s="1"/>
  <c r="AE134" i="24"/>
  <c r="M135" i="24"/>
  <c r="AD134" i="24"/>
  <c r="J123" i="26" l="1"/>
  <c r="L124" i="26" s="1"/>
  <c r="K123" i="26"/>
  <c r="I124" i="26"/>
  <c r="P117" i="27"/>
  <c r="Q117" i="27"/>
  <c r="N117" i="27"/>
  <c r="O117" i="27" s="1"/>
  <c r="J117" i="27"/>
  <c r="L118" i="27" s="1"/>
  <c r="K117" i="27"/>
  <c r="J111" i="25"/>
  <c r="I112" i="25" s="1"/>
  <c r="K111" i="25"/>
  <c r="N111" i="25"/>
  <c r="O111" i="25" s="1"/>
  <c r="P111" i="25"/>
  <c r="Q111" i="25"/>
  <c r="AI134" i="24"/>
  <c r="AJ134" i="24"/>
  <c r="AG134" i="24"/>
  <c r="AH134" i="24" s="1"/>
  <c r="O135" i="24"/>
  <c r="P135" i="24" s="1"/>
  <c r="AE135" i="24"/>
  <c r="AB135" i="24"/>
  <c r="AC135" i="24" s="1"/>
  <c r="M136" i="24"/>
  <c r="AD135" i="24"/>
  <c r="I118" i="27" l="1"/>
  <c r="N118" i="27"/>
  <c r="O118" i="27" s="1"/>
  <c r="Q118" i="27"/>
  <c r="P118" i="27"/>
  <c r="K112" i="25"/>
  <c r="J112" i="25"/>
  <c r="L113" i="25" s="1"/>
  <c r="P124" i="26"/>
  <c r="N124" i="26"/>
  <c r="O124" i="26" s="1"/>
  <c r="Q124" i="26"/>
  <c r="J118" i="27"/>
  <c r="L119" i="27" s="1"/>
  <c r="K118" i="27"/>
  <c r="J124" i="26"/>
  <c r="K124" i="26"/>
  <c r="L125" i="26"/>
  <c r="I125" i="26"/>
  <c r="L112" i="25"/>
  <c r="O136" i="24"/>
  <c r="P136" i="24" s="1"/>
  <c r="AE136" i="24"/>
  <c r="AB136" i="24"/>
  <c r="AC136" i="24" s="1"/>
  <c r="AD136" i="24"/>
  <c r="M137" i="24"/>
  <c r="AG135" i="24"/>
  <c r="AH135" i="24" s="1"/>
  <c r="AJ135" i="24"/>
  <c r="AI135" i="24"/>
  <c r="I113" i="25" l="1"/>
  <c r="P113" i="25"/>
  <c r="N113" i="25"/>
  <c r="O113" i="25" s="1"/>
  <c r="Q113" i="25"/>
  <c r="P119" i="27"/>
  <c r="N119" i="27"/>
  <c r="O119" i="27" s="1"/>
  <c r="Q119" i="27"/>
  <c r="I119" i="27"/>
  <c r="J125" i="26"/>
  <c r="L126" i="26" s="1"/>
  <c r="K125" i="26"/>
  <c r="I126" i="26"/>
  <c r="N125" i="26"/>
  <c r="O125" i="26" s="1"/>
  <c r="Q125" i="26"/>
  <c r="P125" i="26"/>
  <c r="J113" i="25"/>
  <c r="L114" i="25" s="1"/>
  <c r="K113" i="25"/>
  <c r="N112" i="25"/>
  <c r="O112" i="25" s="1"/>
  <c r="P112" i="25"/>
  <c r="Q112" i="25"/>
  <c r="AJ136" i="24"/>
  <c r="AI136" i="24"/>
  <c r="AG136" i="24"/>
  <c r="AH136" i="24" s="1"/>
  <c r="AB137" i="24"/>
  <c r="AC137" i="24" s="1"/>
  <c r="O137" i="24"/>
  <c r="P137" i="24" s="1"/>
  <c r="M138" i="24"/>
  <c r="AE137" i="24"/>
  <c r="AD137" i="24"/>
  <c r="I114" i="25" l="1"/>
  <c r="P126" i="26"/>
  <c r="N126" i="26"/>
  <c r="O126" i="26" s="1"/>
  <c r="Q126" i="26"/>
  <c r="P114" i="25"/>
  <c r="N114" i="25"/>
  <c r="O114" i="25" s="1"/>
  <c r="Q114" i="25"/>
  <c r="J119" i="27"/>
  <c r="L120" i="27" s="1"/>
  <c r="K119" i="27"/>
  <c r="K114" i="25"/>
  <c r="J114" i="25"/>
  <c r="L115" i="25" s="1"/>
  <c r="I115" i="25"/>
  <c r="J126" i="26"/>
  <c r="I127" i="26" s="1"/>
  <c r="L127" i="26"/>
  <c r="K126" i="26"/>
  <c r="AJ137" i="24"/>
  <c r="AG137" i="24"/>
  <c r="AH137" i="24" s="1"/>
  <c r="AI137" i="24"/>
  <c r="O138" i="24"/>
  <c r="P138" i="24" s="1"/>
  <c r="AD138" i="24"/>
  <c r="AB138" i="24"/>
  <c r="AC138" i="24" s="1"/>
  <c r="AE138" i="24"/>
  <c r="M139" i="24"/>
  <c r="Q120" i="27" l="1"/>
  <c r="P120" i="27"/>
  <c r="N120" i="27"/>
  <c r="O120" i="27" s="1"/>
  <c r="J115" i="25"/>
  <c r="L116" i="25" s="1"/>
  <c r="K115" i="25"/>
  <c r="I116" i="25"/>
  <c r="P115" i="25"/>
  <c r="N115" i="25"/>
  <c r="O115" i="25" s="1"/>
  <c r="Q115" i="25"/>
  <c r="Q127" i="26"/>
  <c r="N127" i="26"/>
  <c r="O127" i="26" s="1"/>
  <c r="P127" i="26"/>
  <c r="I120" i="27"/>
  <c r="J127" i="26"/>
  <c r="L128" i="26" s="1"/>
  <c r="K127" i="26"/>
  <c r="I128" i="26"/>
  <c r="AI138" i="24"/>
  <c r="AG138" i="24"/>
  <c r="AH138" i="24" s="1"/>
  <c r="AJ138" i="24"/>
  <c r="O139" i="24"/>
  <c r="P139" i="24" s="1"/>
  <c r="M140" i="24"/>
  <c r="AE139" i="24"/>
  <c r="AB139" i="24"/>
  <c r="AC139" i="24" s="1"/>
  <c r="AD139" i="24"/>
  <c r="P128" i="26" l="1"/>
  <c r="N128" i="26"/>
  <c r="O128" i="26" s="1"/>
  <c r="Q128" i="26"/>
  <c r="P116" i="25"/>
  <c r="N116" i="25"/>
  <c r="O116" i="25" s="1"/>
  <c r="Q116" i="25"/>
  <c r="J116" i="25"/>
  <c r="L117" i="25" s="1"/>
  <c r="K116" i="25"/>
  <c r="J120" i="27"/>
  <c r="L121" i="27" s="1"/>
  <c r="K120" i="27"/>
  <c r="I121" i="27"/>
  <c r="J128" i="26"/>
  <c r="K128" i="26"/>
  <c r="L129" i="26"/>
  <c r="I129" i="26"/>
  <c r="AG139" i="24"/>
  <c r="AH139" i="24" s="1"/>
  <c r="AJ139" i="24"/>
  <c r="AI139" i="24"/>
  <c r="O140" i="24"/>
  <c r="P140" i="24" s="1"/>
  <c r="M141" i="24"/>
  <c r="AB140" i="24"/>
  <c r="AC140" i="24" s="1"/>
  <c r="AD140" i="24"/>
  <c r="AE140" i="24"/>
  <c r="N117" i="25" l="1"/>
  <c r="O117" i="25" s="1"/>
  <c r="P117" i="25"/>
  <c r="Q117" i="25"/>
  <c r="N121" i="27"/>
  <c r="O121" i="27" s="1"/>
  <c r="P121" i="27"/>
  <c r="Q121" i="27"/>
  <c r="J121" i="27"/>
  <c r="L122" i="27" s="1"/>
  <c r="K121" i="27"/>
  <c r="Q129" i="26"/>
  <c r="N129" i="26"/>
  <c r="O129" i="26" s="1"/>
  <c r="P129" i="26"/>
  <c r="I117" i="25"/>
  <c r="J129" i="26"/>
  <c r="L130" i="26" s="1"/>
  <c r="K129" i="26"/>
  <c r="I130" i="26"/>
  <c r="AG140" i="24"/>
  <c r="AH140" i="24" s="1"/>
  <c r="AJ140" i="24"/>
  <c r="AI140" i="24"/>
  <c r="AB141" i="24"/>
  <c r="AC141" i="24" s="1"/>
  <c r="O141" i="24"/>
  <c r="P141" i="24" s="1"/>
  <c r="AE141" i="24"/>
  <c r="M142" i="24"/>
  <c r="AD141" i="24"/>
  <c r="Q122" i="27" l="1"/>
  <c r="P122" i="27"/>
  <c r="N122" i="27"/>
  <c r="O122" i="27" s="1"/>
  <c r="P130" i="26"/>
  <c r="N130" i="26"/>
  <c r="O130" i="26" s="1"/>
  <c r="Q130" i="26"/>
  <c r="J117" i="25"/>
  <c r="L118" i="25" s="1"/>
  <c r="K117" i="25"/>
  <c r="J130" i="26"/>
  <c r="K130" i="26"/>
  <c r="L131" i="26"/>
  <c r="I131" i="26"/>
  <c r="I122" i="27"/>
  <c r="AJ141" i="24"/>
  <c r="AG141" i="24"/>
  <c r="AH141" i="24" s="1"/>
  <c r="AI141" i="24"/>
  <c r="O142" i="24"/>
  <c r="P142" i="24" s="1"/>
  <c r="M143" i="24"/>
  <c r="AD142" i="24"/>
  <c r="AE142" i="24"/>
  <c r="AB142" i="24"/>
  <c r="AC142" i="24" s="1"/>
  <c r="I118" i="25" l="1"/>
  <c r="P118" i="25"/>
  <c r="N118" i="25"/>
  <c r="O118" i="25" s="1"/>
  <c r="Q118" i="25"/>
  <c r="J131" i="26"/>
  <c r="L132" i="26" s="1"/>
  <c r="K131" i="26"/>
  <c r="I132" i="26"/>
  <c r="P131" i="26"/>
  <c r="Q131" i="26"/>
  <c r="N131" i="26"/>
  <c r="O131" i="26" s="1"/>
  <c r="K118" i="25"/>
  <c r="J118" i="25"/>
  <c r="L119" i="25" s="1"/>
  <c r="I119" i="25"/>
  <c r="J122" i="27"/>
  <c r="L123" i="27" s="1"/>
  <c r="K122" i="27"/>
  <c r="I123" i="27"/>
  <c r="AI142" i="24"/>
  <c r="AJ142" i="24"/>
  <c r="AG142" i="24"/>
  <c r="AH142" i="24" s="1"/>
  <c r="O143" i="24"/>
  <c r="P143" i="24" s="1"/>
  <c r="AE143" i="24"/>
  <c r="AB143" i="24"/>
  <c r="AC143" i="24" s="1"/>
  <c r="M144" i="24"/>
  <c r="AD143" i="24"/>
  <c r="Q123" i="27" l="1"/>
  <c r="P123" i="27"/>
  <c r="N123" i="27"/>
  <c r="O123" i="27" s="1"/>
  <c r="P132" i="26"/>
  <c r="N132" i="26"/>
  <c r="O132" i="26" s="1"/>
  <c r="Q132" i="26"/>
  <c r="P119" i="25"/>
  <c r="N119" i="25"/>
  <c r="O119" i="25" s="1"/>
  <c r="Q119" i="25"/>
  <c r="J123" i="27"/>
  <c r="L124" i="27" s="1"/>
  <c r="K123" i="27"/>
  <c r="I124" i="27"/>
  <c r="J119" i="25"/>
  <c r="I120" i="25" s="1"/>
  <c r="K119" i="25"/>
  <c r="J132" i="26"/>
  <c r="L133" i="26" s="1"/>
  <c r="K132" i="26"/>
  <c r="O144" i="24"/>
  <c r="P144" i="24" s="1"/>
  <c r="AD144" i="24"/>
  <c r="M145" i="24"/>
  <c r="AE144" i="24"/>
  <c r="AB144" i="24"/>
  <c r="AC144" i="24" s="1"/>
  <c r="AJ143" i="24"/>
  <c r="AI143" i="24"/>
  <c r="AG143" i="24"/>
  <c r="AH143" i="24" s="1"/>
  <c r="I133" i="26" l="1"/>
  <c r="K120" i="25"/>
  <c r="J120" i="25"/>
  <c r="L121" i="25" s="1"/>
  <c r="I121" i="25"/>
  <c r="Q124" i="27"/>
  <c r="P124" i="27"/>
  <c r="N124" i="27"/>
  <c r="O124" i="27" s="1"/>
  <c r="N133" i="26"/>
  <c r="O133" i="26" s="1"/>
  <c r="Q133" i="26"/>
  <c r="P133" i="26"/>
  <c r="L120" i="25"/>
  <c r="J133" i="26"/>
  <c r="L134" i="26" s="1"/>
  <c r="K133" i="26"/>
  <c r="I134" i="26"/>
  <c r="J124" i="27"/>
  <c r="L125" i="27" s="1"/>
  <c r="K124" i="27"/>
  <c r="AJ144" i="24"/>
  <c r="AI144" i="24"/>
  <c r="AG144" i="24"/>
  <c r="AH144" i="24" s="1"/>
  <c r="O145" i="24"/>
  <c r="P145" i="24" s="1"/>
  <c r="M146" i="24"/>
  <c r="AE145" i="24"/>
  <c r="AD145" i="24"/>
  <c r="AB145" i="24"/>
  <c r="AC145" i="24" s="1"/>
  <c r="I125" i="27" l="1"/>
  <c r="N125" i="27"/>
  <c r="O125" i="27" s="1"/>
  <c r="P125" i="27"/>
  <c r="Q125" i="27"/>
  <c r="P134" i="26"/>
  <c r="N134" i="26"/>
  <c r="O134" i="26" s="1"/>
  <c r="Q134" i="26"/>
  <c r="N121" i="25"/>
  <c r="O121" i="25" s="1"/>
  <c r="P121" i="25"/>
  <c r="Q121" i="25"/>
  <c r="N120" i="25"/>
  <c r="O120" i="25" s="1"/>
  <c r="P120" i="25"/>
  <c r="Q120" i="25"/>
  <c r="J121" i="25"/>
  <c r="L122" i="25" s="1"/>
  <c r="K121" i="25"/>
  <c r="I122" i="25"/>
  <c r="J134" i="26"/>
  <c r="L135" i="26"/>
  <c r="K134" i="26"/>
  <c r="I135" i="26"/>
  <c r="J125" i="27"/>
  <c r="K125" i="27"/>
  <c r="L126" i="27"/>
  <c r="I126" i="27"/>
  <c r="M147" i="24"/>
  <c r="AE146" i="24"/>
  <c r="O146" i="24"/>
  <c r="P146" i="24" s="1"/>
  <c r="AD146" i="24"/>
  <c r="AB146" i="24"/>
  <c r="AC146" i="24" s="1"/>
  <c r="AJ145" i="24"/>
  <c r="AG145" i="24"/>
  <c r="AH145" i="24" s="1"/>
  <c r="AI145" i="24"/>
  <c r="N122" i="25" l="1"/>
  <c r="O122" i="25" s="1"/>
  <c r="P122" i="25"/>
  <c r="Q122" i="25"/>
  <c r="J126" i="27"/>
  <c r="L127" i="27" s="1"/>
  <c r="K126" i="27"/>
  <c r="I127" i="27"/>
  <c r="N126" i="27"/>
  <c r="O126" i="27" s="1"/>
  <c r="Q126" i="27"/>
  <c r="P126" i="27"/>
  <c r="K122" i="25"/>
  <c r="J122" i="25"/>
  <c r="L123" i="25" s="1"/>
  <c r="J135" i="26"/>
  <c r="L136" i="26" s="1"/>
  <c r="K135" i="26"/>
  <c r="N135" i="26"/>
  <c r="O135" i="26" s="1"/>
  <c r="P135" i="26"/>
  <c r="Q135" i="26"/>
  <c r="AI146" i="24"/>
  <c r="AG146" i="24"/>
  <c r="AH146" i="24" s="1"/>
  <c r="AJ146" i="24"/>
  <c r="O147" i="24"/>
  <c r="P147" i="24" s="1"/>
  <c r="M148" i="24"/>
  <c r="AE147" i="24"/>
  <c r="AB147" i="24"/>
  <c r="AC147" i="24" s="1"/>
  <c r="AD147" i="24"/>
  <c r="I136" i="26" l="1"/>
  <c r="I123" i="25"/>
  <c r="P136" i="26"/>
  <c r="N136" i="26"/>
  <c r="O136" i="26" s="1"/>
  <c r="Q136" i="26"/>
  <c r="P127" i="27"/>
  <c r="N127" i="27"/>
  <c r="O127" i="27" s="1"/>
  <c r="Q127" i="27"/>
  <c r="J136" i="26"/>
  <c r="I137" i="26" s="1"/>
  <c r="K136" i="26"/>
  <c r="P123" i="25"/>
  <c r="Q123" i="25"/>
  <c r="N123" i="25"/>
  <c r="O123" i="25" s="1"/>
  <c r="J123" i="25"/>
  <c r="L124" i="25" s="1"/>
  <c r="K123" i="25"/>
  <c r="J127" i="27"/>
  <c r="I128" i="27" s="1"/>
  <c r="K127" i="27"/>
  <c r="AG147" i="24"/>
  <c r="AH147" i="24" s="1"/>
  <c r="AJ147" i="24"/>
  <c r="AI147" i="24"/>
  <c r="O148" i="24"/>
  <c r="P148" i="24" s="1"/>
  <c r="AD148" i="24"/>
  <c r="M149" i="24"/>
  <c r="AE148" i="24"/>
  <c r="AB148" i="24"/>
  <c r="AC148" i="24" s="1"/>
  <c r="L128" i="27" l="1"/>
  <c r="J137" i="26"/>
  <c r="L138" i="26" s="1"/>
  <c r="K137" i="26"/>
  <c r="I138" i="26"/>
  <c r="P124" i="25"/>
  <c r="N124" i="25"/>
  <c r="O124" i="25" s="1"/>
  <c r="Q124" i="25"/>
  <c r="L137" i="26"/>
  <c r="J128" i="27"/>
  <c r="L129" i="27" s="1"/>
  <c r="K128" i="27"/>
  <c r="I129" i="27"/>
  <c r="Q128" i="27"/>
  <c r="P128" i="27"/>
  <c r="N128" i="27"/>
  <c r="O128" i="27" s="1"/>
  <c r="I124" i="25"/>
  <c r="AJ148" i="24"/>
  <c r="AI148" i="24"/>
  <c r="AG148" i="24"/>
  <c r="AH148" i="24" s="1"/>
  <c r="AB149" i="24"/>
  <c r="AC149" i="24" s="1"/>
  <c r="O149" i="24"/>
  <c r="P149" i="24" s="1"/>
  <c r="AE149" i="24"/>
  <c r="M150" i="24"/>
  <c r="AD149" i="24"/>
  <c r="N129" i="27" l="1"/>
  <c r="O129" i="27" s="1"/>
  <c r="P129" i="27"/>
  <c r="Q129" i="27"/>
  <c r="N138" i="26"/>
  <c r="O138" i="26" s="1"/>
  <c r="P138" i="26"/>
  <c r="Q138" i="26"/>
  <c r="N137" i="26"/>
  <c r="O137" i="26" s="1"/>
  <c r="Q137" i="26"/>
  <c r="P137" i="26"/>
  <c r="J138" i="26"/>
  <c r="L139" i="26"/>
  <c r="K138" i="26"/>
  <c r="I139" i="26"/>
  <c r="J129" i="27"/>
  <c r="I130" i="27" s="1"/>
  <c r="K129" i="27"/>
  <c r="J124" i="25"/>
  <c r="L125" i="25" s="1"/>
  <c r="K124" i="25"/>
  <c r="M151" i="24"/>
  <c r="AE150" i="24"/>
  <c r="O150" i="24"/>
  <c r="P150" i="24" s="1"/>
  <c r="AB150" i="24"/>
  <c r="AC150" i="24" s="1"/>
  <c r="AD150" i="24"/>
  <c r="AJ149" i="24"/>
  <c r="AG149" i="24"/>
  <c r="AH149" i="24" s="1"/>
  <c r="AI149" i="24"/>
  <c r="I125" i="25" l="1"/>
  <c r="J130" i="27"/>
  <c r="L131" i="27" s="1"/>
  <c r="K130" i="27"/>
  <c r="I131" i="27"/>
  <c r="N125" i="25"/>
  <c r="O125" i="25" s="1"/>
  <c r="Q125" i="25"/>
  <c r="P125" i="25"/>
  <c r="J125" i="25"/>
  <c r="L126" i="25" s="1"/>
  <c r="K125" i="25"/>
  <c r="L130" i="27"/>
  <c r="J139" i="26"/>
  <c r="I140" i="26" s="1"/>
  <c r="K139" i="26"/>
  <c r="P139" i="26"/>
  <c r="N139" i="26"/>
  <c r="O139" i="26" s="1"/>
  <c r="Q139" i="26"/>
  <c r="AI150" i="24"/>
  <c r="AG150" i="24"/>
  <c r="AH150" i="24" s="1"/>
  <c r="AJ150" i="24"/>
  <c r="O151" i="24"/>
  <c r="P151" i="24" s="1"/>
  <c r="AE151" i="24"/>
  <c r="AB151" i="24"/>
  <c r="AC151" i="24" s="1"/>
  <c r="M152" i="24"/>
  <c r="AD151" i="24"/>
  <c r="I126" i="25" l="1"/>
  <c r="P126" i="25"/>
  <c r="N126" i="25"/>
  <c r="O126" i="25" s="1"/>
  <c r="Q126" i="25"/>
  <c r="K140" i="26"/>
  <c r="J140" i="26"/>
  <c r="L141" i="26"/>
  <c r="I141" i="26"/>
  <c r="Q131" i="27"/>
  <c r="P131" i="27"/>
  <c r="N131" i="27"/>
  <c r="O131" i="27" s="1"/>
  <c r="J131" i="27"/>
  <c r="L132" i="27" s="1"/>
  <c r="K131" i="27"/>
  <c r="I132" i="27"/>
  <c r="L127" i="25"/>
  <c r="K126" i="25"/>
  <c r="J126" i="25"/>
  <c r="I127" i="25"/>
  <c r="L140" i="26"/>
  <c r="Q130" i="27"/>
  <c r="P130" i="27"/>
  <c r="N130" i="27"/>
  <c r="O130" i="27" s="1"/>
  <c r="O152" i="24"/>
  <c r="P152" i="24" s="1"/>
  <c r="AB152" i="24"/>
  <c r="AC152" i="24" s="1"/>
  <c r="M153" i="24"/>
  <c r="AE152" i="24"/>
  <c r="AD152" i="24"/>
  <c r="AG151" i="24"/>
  <c r="AH151" i="24" s="1"/>
  <c r="AJ151" i="24"/>
  <c r="AI151" i="24"/>
  <c r="Q132" i="27" l="1"/>
  <c r="N132" i="27"/>
  <c r="O132" i="27" s="1"/>
  <c r="P132" i="27"/>
  <c r="J132" i="27"/>
  <c r="I133" i="27" s="1"/>
  <c r="K132" i="27"/>
  <c r="N141" i="26"/>
  <c r="O141" i="26" s="1"/>
  <c r="Q141" i="26"/>
  <c r="P141" i="26"/>
  <c r="N127" i="25"/>
  <c r="O127" i="25" s="1"/>
  <c r="P127" i="25"/>
  <c r="Q127" i="25"/>
  <c r="J127" i="25"/>
  <c r="L128" i="25" s="1"/>
  <c r="K127" i="25"/>
  <c r="I128" i="25"/>
  <c r="J141" i="26"/>
  <c r="L142" i="26" s="1"/>
  <c r="K141" i="26"/>
  <c r="P140" i="26"/>
  <c r="N140" i="26"/>
  <c r="O140" i="26" s="1"/>
  <c r="Q140" i="26"/>
  <c r="AI152" i="24"/>
  <c r="AG152" i="24"/>
  <c r="AH152" i="24" s="1"/>
  <c r="AJ152" i="24"/>
  <c r="AB153" i="24"/>
  <c r="AC153" i="24" s="1"/>
  <c r="O153" i="24"/>
  <c r="P153" i="24" s="1"/>
  <c r="M154" i="24"/>
  <c r="AE153" i="24"/>
  <c r="AD153" i="24"/>
  <c r="I142" i="26" l="1"/>
  <c r="P142" i="26"/>
  <c r="N142" i="26"/>
  <c r="O142" i="26" s="1"/>
  <c r="Q142" i="26"/>
  <c r="J133" i="27"/>
  <c r="L134" i="27"/>
  <c r="K133" i="27"/>
  <c r="I134" i="27"/>
  <c r="J142" i="26"/>
  <c r="L143" i="26" s="1"/>
  <c r="K142" i="26"/>
  <c r="L133" i="27"/>
  <c r="K128" i="25"/>
  <c r="J128" i="25"/>
  <c r="L129" i="25" s="1"/>
  <c r="I129" i="25"/>
  <c r="N128" i="25"/>
  <c r="O128" i="25" s="1"/>
  <c r="P128" i="25"/>
  <c r="Q128" i="25"/>
  <c r="AJ153" i="24"/>
  <c r="AG153" i="24"/>
  <c r="AH153" i="24" s="1"/>
  <c r="AI153" i="24"/>
  <c r="M155" i="24"/>
  <c r="AE154" i="24"/>
  <c r="O154" i="24"/>
  <c r="P154" i="24" s="1"/>
  <c r="AB154" i="24"/>
  <c r="AC154" i="24" s="1"/>
  <c r="AD154" i="24"/>
  <c r="Q143" i="26" l="1"/>
  <c r="P143" i="26"/>
  <c r="N143" i="26"/>
  <c r="O143" i="26" s="1"/>
  <c r="N133" i="27"/>
  <c r="O133" i="27" s="1"/>
  <c r="P133" i="27"/>
  <c r="Q133" i="27"/>
  <c r="L135" i="27"/>
  <c r="J134" i="27"/>
  <c r="I135" i="27" s="1"/>
  <c r="K134" i="27"/>
  <c r="N134" i="27"/>
  <c r="O134" i="27" s="1"/>
  <c r="Q134" i="27"/>
  <c r="P134" i="27"/>
  <c r="P129" i="25"/>
  <c r="N129" i="25"/>
  <c r="O129" i="25" s="1"/>
  <c r="Q129" i="25"/>
  <c r="I143" i="26"/>
  <c r="J129" i="25"/>
  <c r="L130" i="25" s="1"/>
  <c r="K129" i="25"/>
  <c r="I130" i="25"/>
  <c r="AI154" i="24"/>
  <c r="AG154" i="24"/>
  <c r="AH154" i="24" s="1"/>
  <c r="AJ154" i="24"/>
  <c r="O155" i="24"/>
  <c r="P155" i="24" s="1"/>
  <c r="AD155" i="24"/>
  <c r="AB155" i="24"/>
  <c r="AC155" i="24" s="1"/>
  <c r="AE155" i="24"/>
  <c r="M156" i="24"/>
  <c r="N130" i="25" l="1"/>
  <c r="O130" i="25" s="1"/>
  <c r="P130" i="25"/>
  <c r="Q130" i="25"/>
  <c r="K130" i="25"/>
  <c r="J130" i="25"/>
  <c r="L131" i="25" s="1"/>
  <c r="I131" i="25"/>
  <c r="K135" i="27"/>
  <c r="J135" i="27"/>
  <c r="L136" i="27" s="1"/>
  <c r="P135" i="27"/>
  <c r="N135" i="27"/>
  <c r="O135" i="27" s="1"/>
  <c r="Q135" i="27"/>
  <c r="J143" i="26"/>
  <c r="L144" i="26" s="1"/>
  <c r="K143" i="26"/>
  <c r="I144" i="26"/>
  <c r="AI155" i="24"/>
  <c r="AG155" i="24"/>
  <c r="AH155" i="24" s="1"/>
  <c r="AJ155" i="24"/>
  <c r="O156" i="24"/>
  <c r="P156" i="24" s="1"/>
  <c r="AB156" i="24"/>
  <c r="AC156" i="24" s="1"/>
  <c r="AD156" i="24"/>
  <c r="M157" i="24"/>
  <c r="AE156" i="24"/>
  <c r="I136" i="27" l="1"/>
  <c r="Q136" i="27"/>
  <c r="P136" i="27"/>
  <c r="N136" i="27"/>
  <c r="O136" i="27" s="1"/>
  <c r="N131" i="25"/>
  <c r="O131" i="25" s="1"/>
  <c r="Q131" i="25"/>
  <c r="P131" i="25"/>
  <c r="J131" i="25"/>
  <c r="L132" i="25" s="1"/>
  <c r="K131" i="25"/>
  <c r="P144" i="26"/>
  <c r="N144" i="26"/>
  <c r="O144" i="26" s="1"/>
  <c r="Q144" i="26"/>
  <c r="J144" i="26"/>
  <c r="I145" i="26" s="1"/>
  <c r="K144" i="26"/>
  <c r="J136" i="27"/>
  <c r="L137" i="27" s="1"/>
  <c r="K136" i="27"/>
  <c r="AG156" i="24"/>
  <c r="AH156" i="24" s="1"/>
  <c r="AJ156" i="24"/>
  <c r="AI156" i="24"/>
  <c r="AE157" i="24"/>
  <c r="M158" i="24"/>
  <c r="O157" i="24"/>
  <c r="P157" i="24" s="1"/>
  <c r="AB157" i="24"/>
  <c r="AC157" i="24" s="1"/>
  <c r="AD157" i="24"/>
  <c r="I137" i="27" l="1"/>
  <c r="P132" i="25"/>
  <c r="N132" i="25"/>
  <c r="O132" i="25" s="1"/>
  <c r="Q132" i="25"/>
  <c r="P137" i="27"/>
  <c r="N137" i="27"/>
  <c r="O137" i="27" s="1"/>
  <c r="Q137" i="27"/>
  <c r="J145" i="26"/>
  <c r="I146" i="26" s="1"/>
  <c r="K145" i="26"/>
  <c r="L145" i="26"/>
  <c r="J137" i="27"/>
  <c r="K137" i="27"/>
  <c r="L138" i="27"/>
  <c r="I138" i="27"/>
  <c r="I132" i="25"/>
  <c r="AI157" i="24"/>
  <c r="AJ157" i="24"/>
  <c r="AG157" i="24"/>
  <c r="AH157" i="24" s="1"/>
  <c r="O158" i="24"/>
  <c r="P158" i="24" s="1"/>
  <c r="AB158" i="24"/>
  <c r="AC158" i="24" s="1"/>
  <c r="AD158" i="24"/>
  <c r="M159" i="24"/>
  <c r="AE158" i="24"/>
  <c r="J146" i="26" l="1"/>
  <c r="L147" i="26"/>
  <c r="K146" i="26"/>
  <c r="I147" i="26"/>
  <c r="J138" i="27"/>
  <c r="L139" i="27" s="1"/>
  <c r="K138" i="27"/>
  <c r="L146" i="26"/>
  <c r="P138" i="27"/>
  <c r="N138" i="27"/>
  <c r="O138" i="27" s="1"/>
  <c r="Q138" i="27"/>
  <c r="Q145" i="26"/>
  <c r="P145" i="26"/>
  <c r="N145" i="26"/>
  <c r="O145" i="26" s="1"/>
  <c r="J132" i="25"/>
  <c r="I133" i="25" s="1"/>
  <c r="L133" i="25"/>
  <c r="K132" i="25"/>
  <c r="AJ158" i="24"/>
  <c r="AG158" i="24"/>
  <c r="AH158" i="24" s="1"/>
  <c r="AI158" i="24"/>
  <c r="O159" i="24"/>
  <c r="P159" i="24" s="1"/>
  <c r="M160" i="24"/>
  <c r="AB159" i="24"/>
  <c r="AC159" i="24" s="1"/>
  <c r="AE159" i="24"/>
  <c r="AD159" i="24"/>
  <c r="N139" i="27" l="1"/>
  <c r="O139" i="27" s="1"/>
  <c r="Q139" i="27"/>
  <c r="P139" i="27"/>
  <c r="N146" i="26"/>
  <c r="O146" i="26" s="1"/>
  <c r="P146" i="26"/>
  <c r="Q146" i="26"/>
  <c r="N147" i="26"/>
  <c r="O147" i="26" s="1"/>
  <c r="Q147" i="26"/>
  <c r="P147" i="26"/>
  <c r="I139" i="27"/>
  <c r="J133" i="25"/>
  <c r="I134" i="25" s="1"/>
  <c r="K133" i="25"/>
  <c r="J147" i="26"/>
  <c r="L148" i="26" s="1"/>
  <c r="K147" i="26"/>
  <c r="I148" i="26"/>
  <c r="N133" i="25"/>
  <c r="O133" i="25" s="1"/>
  <c r="P133" i="25"/>
  <c r="Q133" i="25"/>
  <c r="AJ159" i="24"/>
  <c r="AG159" i="24"/>
  <c r="AH159" i="24" s="1"/>
  <c r="AI159" i="24"/>
  <c r="O160" i="24"/>
  <c r="P160" i="24" s="1"/>
  <c r="AB160" i="24"/>
  <c r="AC160" i="24" s="1"/>
  <c r="AE160" i="24"/>
  <c r="AD160" i="24"/>
  <c r="M161" i="24"/>
  <c r="P148" i="26" l="1"/>
  <c r="N148" i="26"/>
  <c r="O148" i="26" s="1"/>
  <c r="Q148" i="26"/>
  <c r="J134" i="25"/>
  <c r="L135" i="25" s="1"/>
  <c r="K134" i="25"/>
  <c r="I135" i="25"/>
  <c r="K148" i="26"/>
  <c r="J148" i="26"/>
  <c r="L149" i="26" s="1"/>
  <c r="J139" i="27"/>
  <c r="L140" i="27" s="1"/>
  <c r="K139" i="27"/>
  <c r="I140" i="27"/>
  <c r="L134" i="25"/>
  <c r="AG160" i="24"/>
  <c r="AH160" i="24" s="1"/>
  <c r="AJ160" i="24"/>
  <c r="AI160" i="24"/>
  <c r="O161" i="24"/>
  <c r="P161" i="24" s="1"/>
  <c r="M162" i="24"/>
  <c r="AE161" i="24"/>
  <c r="AB161" i="24"/>
  <c r="AC161" i="24" s="1"/>
  <c r="AD161" i="24"/>
  <c r="I149" i="26" l="1"/>
  <c r="N135" i="25"/>
  <c r="O135" i="25" s="1"/>
  <c r="Q135" i="25"/>
  <c r="P135" i="25"/>
  <c r="N140" i="27"/>
  <c r="O140" i="27" s="1"/>
  <c r="P140" i="27"/>
  <c r="Q140" i="27"/>
  <c r="J135" i="25"/>
  <c r="I136" i="25" s="1"/>
  <c r="K135" i="25"/>
  <c r="P149" i="26"/>
  <c r="N149" i="26"/>
  <c r="O149" i="26" s="1"/>
  <c r="Q149" i="26"/>
  <c r="J149" i="26"/>
  <c r="I150" i="26" s="1"/>
  <c r="K149" i="26"/>
  <c r="J140" i="27"/>
  <c r="L141" i="27" s="1"/>
  <c r="K140" i="27"/>
  <c r="P134" i="25"/>
  <c r="N134" i="25"/>
  <c r="O134" i="25" s="1"/>
  <c r="Q134" i="25"/>
  <c r="AI161" i="24"/>
  <c r="AJ161" i="24"/>
  <c r="AG161" i="24"/>
  <c r="AH161" i="24" s="1"/>
  <c r="O162" i="24"/>
  <c r="P162" i="24" s="1"/>
  <c r="AB162" i="24"/>
  <c r="AC162" i="24" s="1"/>
  <c r="AD162" i="24"/>
  <c r="AE162" i="24"/>
  <c r="M163" i="24"/>
  <c r="L150" i="26" l="1"/>
  <c r="I141" i="27"/>
  <c r="J141" i="27" s="1"/>
  <c r="L142" i="27" s="1"/>
  <c r="J136" i="25"/>
  <c r="K136" i="25"/>
  <c r="L137" i="25"/>
  <c r="I137" i="25"/>
  <c r="N141" i="27"/>
  <c r="O141" i="27" s="1"/>
  <c r="P141" i="27"/>
  <c r="Q141" i="27"/>
  <c r="J150" i="26"/>
  <c r="L151" i="26" s="1"/>
  <c r="K150" i="26"/>
  <c r="P150" i="26"/>
  <c r="N150" i="26"/>
  <c r="O150" i="26" s="1"/>
  <c r="Q150" i="26"/>
  <c r="L136" i="25"/>
  <c r="AJ162" i="24"/>
  <c r="AI162" i="24"/>
  <c r="AG162" i="24"/>
  <c r="AH162" i="24" s="1"/>
  <c r="O163" i="24"/>
  <c r="P163" i="24" s="1"/>
  <c r="AE163" i="24"/>
  <c r="AD163" i="24"/>
  <c r="AB163" i="24"/>
  <c r="AC163" i="24" s="1"/>
  <c r="M164" i="24"/>
  <c r="K141" i="27" l="1"/>
  <c r="N151" i="26"/>
  <c r="O151" i="26" s="1"/>
  <c r="P151" i="26"/>
  <c r="Q151" i="26"/>
  <c r="P142" i="27"/>
  <c r="N142" i="27"/>
  <c r="O142" i="27" s="1"/>
  <c r="Q142" i="27"/>
  <c r="J137" i="25"/>
  <c r="I138" i="25" s="1"/>
  <c r="K137" i="25"/>
  <c r="I142" i="27"/>
  <c r="N137" i="25"/>
  <c r="O137" i="25" s="1"/>
  <c r="P137" i="25"/>
  <c r="Q137" i="25"/>
  <c r="I151" i="26"/>
  <c r="N136" i="25"/>
  <c r="O136" i="25" s="1"/>
  <c r="P136" i="25"/>
  <c r="Q136" i="25"/>
  <c r="AI163" i="24"/>
  <c r="AG163" i="24"/>
  <c r="AH163" i="24" s="1"/>
  <c r="AJ163" i="24"/>
  <c r="O164" i="24"/>
  <c r="P164" i="24" s="1"/>
  <c r="M165" i="24"/>
  <c r="AE164" i="24"/>
  <c r="AD164" i="24"/>
  <c r="AB164" i="24"/>
  <c r="AC164" i="24" s="1"/>
  <c r="J138" i="25" l="1"/>
  <c r="L139" i="25" s="1"/>
  <c r="K138" i="25"/>
  <c r="I139" i="25"/>
  <c r="J151" i="26"/>
  <c r="L152" i="26" s="1"/>
  <c r="K151" i="26"/>
  <c r="I152" i="26"/>
  <c r="J142" i="27"/>
  <c r="L143" i="27" s="1"/>
  <c r="K142" i="27"/>
  <c r="L138" i="25"/>
  <c r="AJ164" i="24"/>
  <c r="AG164" i="24"/>
  <c r="AH164" i="24" s="1"/>
  <c r="AI164" i="24"/>
  <c r="O165" i="24"/>
  <c r="P165" i="24" s="1"/>
  <c r="M166" i="24"/>
  <c r="AE165" i="24"/>
  <c r="AD165" i="24"/>
  <c r="AB165" i="24"/>
  <c r="AC165" i="24" s="1"/>
  <c r="P143" i="27" l="1"/>
  <c r="N143" i="27"/>
  <c r="O143" i="27" s="1"/>
  <c r="Q143" i="27"/>
  <c r="P152" i="26"/>
  <c r="N152" i="26"/>
  <c r="O152" i="26" s="1"/>
  <c r="Q152" i="26"/>
  <c r="P139" i="25"/>
  <c r="Q139" i="25"/>
  <c r="N139" i="25"/>
  <c r="O139" i="25" s="1"/>
  <c r="J152" i="26"/>
  <c r="L153" i="26"/>
  <c r="K152" i="26"/>
  <c r="I153" i="26"/>
  <c r="P138" i="25"/>
  <c r="N138" i="25"/>
  <c r="O138" i="25" s="1"/>
  <c r="Q138" i="25"/>
  <c r="J139" i="25"/>
  <c r="L140" i="25" s="1"/>
  <c r="K139" i="25"/>
  <c r="I140" i="25"/>
  <c r="I143" i="27"/>
  <c r="AJ165" i="24"/>
  <c r="AI165" i="24"/>
  <c r="AG165" i="24"/>
  <c r="AH165" i="24" s="1"/>
  <c r="O166" i="24"/>
  <c r="P166" i="24" s="1"/>
  <c r="M167" i="24"/>
  <c r="AE166" i="24"/>
  <c r="AB166" i="24"/>
  <c r="AC166" i="24" s="1"/>
  <c r="AD166" i="24"/>
  <c r="J140" i="25" l="1"/>
  <c r="L141" i="25"/>
  <c r="K140" i="25"/>
  <c r="I141" i="25"/>
  <c r="J153" i="26"/>
  <c r="L154" i="26" s="1"/>
  <c r="K153" i="26"/>
  <c r="I154" i="26"/>
  <c r="P140" i="25"/>
  <c r="N140" i="25"/>
  <c r="O140" i="25" s="1"/>
  <c r="Q140" i="25"/>
  <c r="K143" i="27"/>
  <c r="J143" i="27"/>
  <c r="L144" i="27" s="1"/>
  <c r="I144" i="27"/>
  <c r="Q153" i="26"/>
  <c r="N153" i="26"/>
  <c r="O153" i="26" s="1"/>
  <c r="P153" i="26"/>
  <c r="AG166" i="24"/>
  <c r="AH166" i="24" s="1"/>
  <c r="AJ166" i="24"/>
  <c r="AI166" i="24"/>
  <c r="O167" i="24"/>
  <c r="P167" i="24" s="1"/>
  <c r="AB167" i="24"/>
  <c r="AC167" i="24" s="1"/>
  <c r="M168" i="24"/>
  <c r="AE167" i="24"/>
  <c r="AD167" i="24"/>
  <c r="N154" i="26" l="1"/>
  <c r="O154" i="26" s="1"/>
  <c r="P154" i="26"/>
  <c r="Q154" i="26"/>
  <c r="P144" i="27"/>
  <c r="Q144" i="27"/>
  <c r="N144" i="27"/>
  <c r="O144" i="27" s="1"/>
  <c r="L142" i="25"/>
  <c r="J141" i="25"/>
  <c r="I142" i="25" s="1"/>
  <c r="K141" i="25"/>
  <c r="J144" i="27"/>
  <c r="L145" i="27" s="1"/>
  <c r="K144" i="27"/>
  <c r="I145" i="27"/>
  <c r="Q141" i="25"/>
  <c r="P141" i="25"/>
  <c r="N141" i="25"/>
  <c r="O141" i="25" s="1"/>
  <c r="J154" i="26"/>
  <c r="L155" i="26" s="1"/>
  <c r="K154" i="26"/>
  <c r="AI167" i="24"/>
  <c r="AJ167" i="24"/>
  <c r="AG167" i="24"/>
  <c r="AH167" i="24" s="1"/>
  <c r="O168" i="24"/>
  <c r="P168" i="24" s="1"/>
  <c r="M169" i="24"/>
  <c r="AD168" i="24"/>
  <c r="AB168" i="24"/>
  <c r="AC168" i="24" s="1"/>
  <c r="AE168" i="24"/>
  <c r="I155" i="26" l="1"/>
  <c r="P155" i="26"/>
  <c r="N155" i="26"/>
  <c r="O155" i="26" s="1"/>
  <c r="Q155" i="26"/>
  <c r="J142" i="25"/>
  <c r="L143" i="25" s="1"/>
  <c r="K142" i="25"/>
  <c r="I143" i="25"/>
  <c r="P145" i="27"/>
  <c r="N145" i="27"/>
  <c r="O145" i="27" s="1"/>
  <c r="Q145" i="27"/>
  <c r="P142" i="25"/>
  <c r="N142" i="25"/>
  <c r="O142" i="25" s="1"/>
  <c r="Q142" i="25"/>
  <c r="J155" i="26"/>
  <c r="I156" i="26" s="1"/>
  <c r="K155" i="26"/>
  <c r="J145" i="27"/>
  <c r="L146" i="27" s="1"/>
  <c r="K145" i="27"/>
  <c r="AJ168" i="24"/>
  <c r="AG168" i="24"/>
  <c r="AH168" i="24" s="1"/>
  <c r="AI168" i="24"/>
  <c r="O169" i="24"/>
  <c r="P169" i="24" s="1"/>
  <c r="M170" i="24"/>
  <c r="AE169" i="24"/>
  <c r="AB169" i="24"/>
  <c r="AC169" i="24" s="1"/>
  <c r="AD169" i="24"/>
  <c r="I146" i="27" l="1"/>
  <c r="K156" i="26"/>
  <c r="J156" i="26"/>
  <c r="L157" i="26" s="1"/>
  <c r="P143" i="25"/>
  <c r="N143" i="25"/>
  <c r="O143" i="25" s="1"/>
  <c r="Q143" i="25"/>
  <c r="L156" i="26"/>
  <c r="N146" i="27"/>
  <c r="O146" i="27" s="1"/>
  <c r="Q146" i="27"/>
  <c r="P146" i="27"/>
  <c r="J143" i="25"/>
  <c r="L144" i="25" s="1"/>
  <c r="K143" i="25"/>
  <c r="I144" i="25"/>
  <c r="J146" i="27"/>
  <c r="L147" i="27" s="1"/>
  <c r="K146" i="27"/>
  <c r="AJ169" i="24"/>
  <c r="AI169" i="24"/>
  <c r="AG169" i="24"/>
  <c r="AH169" i="24" s="1"/>
  <c r="O170" i="24"/>
  <c r="P170" i="24" s="1"/>
  <c r="M171" i="24"/>
  <c r="AE170" i="24"/>
  <c r="AB170" i="24"/>
  <c r="AC170" i="24" s="1"/>
  <c r="AD170" i="24"/>
  <c r="I157" i="26" l="1"/>
  <c r="I147" i="27"/>
  <c r="N147" i="27"/>
  <c r="O147" i="27" s="1"/>
  <c r="Q147" i="27"/>
  <c r="P147" i="27"/>
  <c r="N144" i="25"/>
  <c r="O144" i="25" s="1"/>
  <c r="P144" i="25"/>
  <c r="Q144" i="25"/>
  <c r="J157" i="26"/>
  <c r="L158" i="26" s="1"/>
  <c r="K157" i="26"/>
  <c r="I158" i="26"/>
  <c r="J144" i="25"/>
  <c r="L145" i="25" s="1"/>
  <c r="K144" i="25"/>
  <c r="I145" i="25"/>
  <c r="N157" i="26"/>
  <c r="O157" i="26" s="1"/>
  <c r="Q157" i="26"/>
  <c r="P157" i="26"/>
  <c r="J147" i="27"/>
  <c r="L148" i="27"/>
  <c r="K147" i="27"/>
  <c r="I148" i="27"/>
  <c r="P156" i="26"/>
  <c r="N156" i="26"/>
  <c r="O156" i="26" s="1"/>
  <c r="Q156" i="26"/>
  <c r="AJ170" i="24"/>
  <c r="AG170" i="24"/>
  <c r="AH170" i="24" s="1"/>
  <c r="AI170" i="24"/>
  <c r="O171" i="24"/>
  <c r="P171" i="24" s="1"/>
  <c r="AB171" i="24"/>
  <c r="AC171" i="24" s="1"/>
  <c r="M172" i="24"/>
  <c r="AE171" i="24"/>
  <c r="AD171" i="24"/>
  <c r="Q145" i="25" l="1"/>
  <c r="N145" i="25"/>
  <c r="O145" i="25" s="1"/>
  <c r="P145" i="25"/>
  <c r="P158" i="26"/>
  <c r="N158" i="26"/>
  <c r="O158" i="26" s="1"/>
  <c r="Q158" i="26"/>
  <c r="N148" i="27"/>
  <c r="O148" i="27" s="1"/>
  <c r="P148" i="27"/>
  <c r="Q148" i="27"/>
  <c r="J158" i="26"/>
  <c r="L159" i="26"/>
  <c r="K158" i="26"/>
  <c r="I159" i="26"/>
  <c r="J148" i="27"/>
  <c r="L149" i="27" s="1"/>
  <c r="K148" i="27"/>
  <c r="J145" i="25"/>
  <c r="L146" i="25" s="1"/>
  <c r="K145" i="25"/>
  <c r="AG171" i="24"/>
  <c r="AH171" i="24" s="1"/>
  <c r="AJ171" i="24"/>
  <c r="AI171" i="24"/>
  <c r="O172" i="24"/>
  <c r="P172" i="24" s="1"/>
  <c r="M173" i="24"/>
  <c r="AE172" i="24"/>
  <c r="AB172" i="24"/>
  <c r="AC172" i="24" s="1"/>
  <c r="AD172" i="24"/>
  <c r="P146" i="25" l="1"/>
  <c r="N146" i="25"/>
  <c r="O146" i="25" s="1"/>
  <c r="Q146" i="25"/>
  <c r="N149" i="27"/>
  <c r="O149" i="27" s="1"/>
  <c r="P149" i="27"/>
  <c r="Q149" i="27"/>
  <c r="I146" i="25"/>
  <c r="Q159" i="26"/>
  <c r="N159" i="26"/>
  <c r="O159" i="26" s="1"/>
  <c r="P159" i="26"/>
  <c r="I149" i="27"/>
  <c r="J159" i="26"/>
  <c r="I160" i="26" s="1"/>
  <c r="K159" i="26"/>
  <c r="AJ172" i="24"/>
  <c r="AG172" i="24"/>
  <c r="AH172" i="24" s="1"/>
  <c r="AI172" i="24"/>
  <c r="M174" i="24"/>
  <c r="AE173" i="24"/>
  <c r="AB173" i="24"/>
  <c r="AC173" i="24" s="1"/>
  <c r="O173" i="24"/>
  <c r="P173" i="24" s="1"/>
  <c r="AD173" i="24"/>
  <c r="J160" i="26" l="1"/>
  <c r="L161" i="26"/>
  <c r="K160" i="26"/>
  <c r="I161" i="26"/>
  <c r="L160" i="26"/>
  <c r="J149" i="27"/>
  <c r="I150" i="27" s="1"/>
  <c r="K149" i="27"/>
  <c r="K146" i="25"/>
  <c r="J146" i="25"/>
  <c r="L147" i="25"/>
  <c r="I147" i="25"/>
  <c r="AJ173" i="24"/>
  <c r="AI173" i="24"/>
  <c r="AG173" i="24"/>
  <c r="AH173" i="24" s="1"/>
  <c r="O174" i="24"/>
  <c r="P174" i="24" s="1"/>
  <c r="M175" i="24"/>
  <c r="AE174" i="24"/>
  <c r="AB174" i="24"/>
  <c r="AC174" i="24" s="1"/>
  <c r="AD174" i="24"/>
  <c r="J150" i="27" l="1"/>
  <c r="L151" i="27" s="1"/>
  <c r="K150" i="27"/>
  <c r="I151" i="27"/>
  <c r="L150" i="27"/>
  <c r="J147" i="25"/>
  <c r="L148" i="25" s="1"/>
  <c r="K147" i="25"/>
  <c r="P160" i="26"/>
  <c r="N160" i="26"/>
  <c r="O160" i="26" s="1"/>
  <c r="Q160" i="26"/>
  <c r="P161" i="26"/>
  <c r="N161" i="26"/>
  <c r="O161" i="26" s="1"/>
  <c r="Q161" i="26"/>
  <c r="Q147" i="25"/>
  <c r="P147" i="25"/>
  <c r="N147" i="25"/>
  <c r="O147" i="25" s="1"/>
  <c r="J161" i="26"/>
  <c r="L162" i="26" s="1"/>
  <c r="K161" i="26"/>
  <c r="AJ174" i="24"/>
  <c r="AI174" i="24"/>
  <c r="AG174" i="24"/>
  <c r="AH174" i="24" s="1"/>
  <c r="O175" i="24"/>
  <c r="P175" i="24" s="1"/>
  <c r="AD175" i="24"/>
  <c r="M176" i="24"/>
  <c r="AB175" i="24"/>
  <c r="AC175" i="24" s="1"/>
  <c r="AE175" i="24"/>
  <c r="I162" i="26" l="1"/>
  <c r="N162" i="26"/>
  <c r="O162" i="26" s="1"/>
  <c r="P162" i="26"/>
  <c r="Q162" i="26"/>
  <c r="P148" i="25"/>
  <c r="N148" i="25"/>
  <c r="O148" i="25" s="1"/>
  <c r="Q148" i="25"/>
  <c r="P151" i="27"/>
  <c r="N151" i="27"/>
  <c r="O151" i="27" s="1"/>
  <c r="Q151" i="27"/>
  <c r="K151" i="27"/>
  <c r="J151" i="27"/>
  <c r="L152" i="27"/>
  <c r="I152" i="27"/>
  <c r="J162" i="26"/>
  <c r="L163" i="26" s="1"/>
  <c r="K162" i="26"/>
  <c r="N150" i="27"/>
  <c r="O150" i="27" s="1"/>
  <c r="Q150" i="27"/>
  <c r="P150" i="27"/>
  <c r="I148" i="25"/>
  <c r="AG175" i="24"/>
  <c r="AH175" i="24" s="1"/>
  <c r="AJ175" i="24"/>
  <c r="AI175" i="24"/>
  <c r="O176" i="24"/>
  <c r="P176" i="24" s="1"/>
  <c r="AB176" i="24"/>
  <c r="AC176" i="24" s="1"/>
  <c r="M177" i="24"/>
  <c r="AD176" i="24"/>
  <c r="AE176" i="24"/>
  <c r="N163" i="26" l="1"/>
  <c r="O163" i="26" s="1"/>
  <c r="Q163" i="26"/>
  <c r="P163" i="26"/>
  <c r="J148" i="25"/>
  <c r="I149" i="25" s="1"/>
  <c r="K148" i="25"/>
  <c r="J152" i="27"/>
  <c r="I153" i="27" s="1"/>
  <c r="K152" i="27"/>
  <c r="P152" i="27"/>
  <c r="Q152" i="27"/>
  <c r="N152" i="27"/>
  <c r="O152" i="27" s="1"/>
  <c r="I163" i="26"/>
  <c r="AJ176" i="24"/>
  <c r="AG176" i="24"/>
  <c r="AH176" i="24" s="1"/>
  <c r="AI176" i="24"/>
  <c r="M178" i="24"/>
  <c r="AE177" i="24"/>
  <c r="AB177" i="24"/>
  <c r="AC177" i="24" s="1"/>
  <c r="O177" i="24"/>
  <c r="P177" i="24" s="1"/>
  <c r="AD177" i="24"/>
  <c r="L153" i="27" l="1"/>
  <c r="J149" i="25"/>
  <c r="L150" i="25" s="1"/>
  <c r="K149" i="25"/>
  <c r="I150" i="25"/>
  <c r="J163" i="26"/>
  <c r="L164" i="26" s="1"/>
  <c r="K163" i="26"/>
  <c r="I164" i="26"/>
  <c r="L149" i="25"/>
  <c r="J153" i="27"/>
  <c r="K153" i="27"/>
  <c r="L154" i="27"/>
  <c r="I154" i="27"/>
  <c r="P153" i="27"/>
  <c r="N153" i="27"/>
  <c r="O153" i="27" s="1"/>
  <c r="Q153" i="27"/>
  <c r="AJ177" i="24"/>
  <c r="AI177" i="24"/>
  <c r="AG177" i="24"/>
  <c r="AH177" i="24" s="1"/>
  <c r="O178" i="24"/>
  <c r="P178" i="24" s="1"/>
  <c r="M179" i="24"/>
  <c r="AE178" i="24"/>
  <c r="AB178" i="24"/>
  <c r="AC178" i="24" s="1"/>
  <c r="AD178" i="24"/>
  <c r="P164" i="26" l="1"/>
  <c r="N164" i="26"/>
  <c r="O164" i="26" s="1"/>
  <c r="Q164" i="26"/>
  <c r="P150" i="25"/>
  <c r="N150" i="25"/>
  <c r="O150" i="25" s="1"/>
  <c r="Q150" i="25"/>
  <c r="Q154" i="27"/>
  <c r="N154" i="27"/>
  <c r="O154" i="27" s="1"/>
  <c r="P154" i="27"/>
  <c r="K164" i="26"/>
  <c r="J164" i="26"/>
  <c r="L165" i="26" s="1"/>
  <c r="I165" i="26"/>
  <c r="J154" i="27"/>
  <c r="L155" i="27" s="1"/>
  <c r="K154" i="27"/>
  <c r="I155" i="27"/>
  <c r="J150" i="25"/>
  <c r="L151" i="25" s="1"/>
  <c r="K150" i="25"/>
  <c r="I151" i="25"/>
  <c r="P149" i="25"/>
  <c r="N149" i="25"/>
  <c r="O149" i="25" s="1"/>
  <c r="Q149" i="25"/>
  <c r="AI178" i="24"/>
  <c r="AG178" i="24"/>
  <c r="AH178" i="24" s="1"/>
  <c r="AJ178" i="24"/>
  <c r="O179" i="24"/>
  <c r="P179" i="24" s="1"/>
  <c r="AB179" i="24"/>
  <c r="AC179" i="24" s="1"/>
  <c r="AD179" i="24"/>
  <c r="M180" i="24"/>
  <c r="AE179" i="24"/>
  <c r="P151" i="25" l="1"/>
  <c r="Q151" i="25"/>
  <c r="N151" i="25"/>
  <c r="O151" i="25" s="1"/>
  <c r="Q165" i="26"/>
  <c r="P165" i="26"/>
  <c r="N165" i="26"/>
  <c r="O165" i="26" s="1"/>
  <c r="J151" i="25"/>
  <c r="I152" i="25" s="1"/>
  <c r="K151" i="25"/>
  <c r="J165" i="26"/>
  <c r="L166" i="26" s="1"/>
  <c r="K165" i="26"/>
  <c r="I166" i="26"/>
  <c r="N155" i="27"/>
  <c r="O155" i="27" s="1"/>
  <c r="Q155" i="27"/>
  <c r="P155" i="27"/>
  <c r="J155" i="27"/>
  <c r="I156" i="27" s="1"/>
  <c r="L156" i="27"/>
  <c r="K155" i="27"/>
  <c r="AI179" i="24"/>
  <c r="AG179" i="24"/>
  <c r="AH179" i="24" s="1"/>
  <c r="AJ179" i="24"/>
  <c r="M181" i="24"/>
  <c r="AE180" i="24"/>
  <c r="O180" i="24"/>
  <c r="P180" i="24" s="1"/>
  <c r="AD180" i="24"/>
  <c r="AB180" i="24"/>
  <c r="AC180" i="24" s="1"/>
  <c r="P166" i="26" l="1"/>
  <c r="N166" i="26"/>
  <c r="O166" i="26" s="1"/>
  <c r="Q166" i="26"/>
  <c r="K152" i="25"/>
  <c r="J152" i="25"/>
  <c r="L153" i="25" s="1"/>
  <c r="I153" i="25"/>
  <c r="J156" i="27"/>
  <c r="L157" i="27" s="1"/>
  <c r="K156" i="27"/>
  <c r="J166" i="26"/>
  <c r="L167" i="26"/>
  <c r="K166" i="26"/>
  <c r="I167" i="26"/>
  <c r="L152" i="25"/>
  <c r="N156" i="27"/>
  <c r="O156" i="27" s="1"/>
  <c r="P156" i="27"/>
  <c r="Q156" i="27"/>
  <c r="AJ180" i="24"/>
  <c r="AI180" i="24"/>
  <c r="AG180" i="24"/>
  <c r="AH180" i="24" s="1"/>
  <c r="M182" i="24"/>
  <c r="AE181" i="24"/>
  <c r="AB181" i="24"/>
  <c r="AC181" i="24" s="1"/>
  <c r="O181" i="24"/>
  <c r="P181" i="24" s="1"/>
  <c r="AD181" i="24"/>
  <c r="N157" i="27" l="1"/>
  <c r="O157" i="27" s="1"/>
  <c r="P157" i="27"/>
  <c r="Q157" i="27"/>
  <c r="Q153" i="25"/>
  <c r="P153" i="25"/>
  <c r="N153" i="25"/>
  <c r="O153" i="25" s="1"/>
  <c r="J167" i="26"/>
  <c r="I168" i="26" s="1"/>
  <c r="K167" i="26"/>
  <c r="N152" i="25"/>
  <c r="O152" i="25" s="1"/>
  <c r="P152" i="25"/>
  <c r="Q152" i="25"/>
  <c r="J153" i="25"/>
  <c r="L154" i="25" s="1"/>
  <c r="K153" i="25"/>
  <c r="I154" i="25"/>
  <c r="I157" i="27"/>
  <c r="N167" i="26"/>
  <c r="O167" i="26" s="1"/>
  <c r="P167" i="26"/>
  <c r="Q167" i="26"/>
  <c r="AJ181" i="24"/>
  <c r="AI181" i="24"/>
  <c r="AG181" i="24"/>
  <c r="AH181" i="24" s="1"/>
  <c r="O182" i="24"/>
  <c r="P182" i="24" s="1"/>
  <c r="M183" i="24"/>
  <c r="AE182" i="24"/>
  <c r="AB182" i="24"/>
  <c r="AC182" i="24" s="1"/>
  <c r="AD182" i="24"/>
  <c r="J168" i="26" l="1"/>
  <c r="L169" i="26"/>
  <c r="K168" i="26"/>
  <c r="I169" i="26"/>
  <c r="P154" i="25"/>
  <c r="N154" i="25"/>
  <c r="O154" i="25" s="1"/>
  <c r="Q154" i="25"/>
  <c r="K154" i="25"/>
  <c r="J154" i="25"/>
  <c r="L155" i="25"/>
  <c r="I155" i="25"/>
  <c r="L168" i="26"/>
  <c r="J157" i="27"/>
  <c r="I158" i="27" s="1"/>
  <c r="K157" i="27"/>
  <c r="AJ182" i="24"/>
  <c r="AG182" i="24"/>
  <c r="AH182" i="24" s="1"/>
  <c r="AI182" i="24"/>
  <c r="O183" i="24"/>
  <c r="P183" i="24" s="1"/>
  <c r="AD183" i="24"/>
  <c r="M184" i="24"/>
  <c r="AE183" i="24"/>
  <c r="AB183" i="24"/>
  <c r="AC183" i="24" s="1"/>
  <c r="J158" i="27" l="1"/>
  <c r="L159" i="27" s="1"/>
  <c r="K158" i="27"/>
  <c r="I159" i="27"/>
  <c r="L158" i="27"/>
  <c r="J169" i="26"/>
  <c r="I170" i="26" s="1"/>
  <c r="K169" i="26"/>
  <c r="P168" i="26"/>
  <c r="N168" i="26"/>
  <c r="O168" i="26" s="1"/>
  <c r="Q168" i="26"/>
  <c r="J155" i="25"/>
  <c r="I156" i="25" s="1"/>
  <c r="K155" i="25"/>
  <c r="P155" i="25"/>
  <c r="N155" i="25"/>
  <c r="O155" i="25" s="1"/>
  <c r="Q155" i="25"/>
  <c r="P169" i="26"/>
  <c r="N169" i="26"/>
  <c r="O169" i="26" s="1"/>
  <c r="Q169" i="26"/>
  <c r="AJ183" i="24"/>
  <c r="AI183" i="24"/>
  <c r="AG183" i="24"/>
  <c r="AH183" i="24" s="1"/>
  <c r="M185" i="24"/>
  <c r="AE184" i="24"/>
  <c r="O184" i="24"/>
  <c r="P184" i="24" s="1"/>
  <c r="AD184" i="24"/>
  <c r="AB184" i="24"/>
  <c r="AC184" i="24" s="1"/>
  <c r="J156" i="25" l="1"/>
  <c r="L157" i="25"/>
  <c r="K156" i="25"/>
  <c r="I157" i="25"/>
  <c r="J170" i="26"/>
  <c r="L171" i="26" s="1"/>
  <c r="K170" i="26"/>
  <c r="I171" i="26"/>
  <c r="P159" i="27"/>
  <c r="N159" i="27"/>
  <c r="O159" i="27" s="1"/>
  <c r="Q159" i="27"/>
  <c r="L156" i="25"/>
  <c r="L170" i="26"/>
  <c r="P158" i="27"/>
  <c r="N158" i="27"/>
  <c r="O158" i="27" s="1"/>
  <c r="Q158" i="27"/>
  <c r="K159" i="27"/>
  <c r="J159" i="27"/>
  <c r="L160" i="27"/>
  <c r="I160" i="27"/>
  <c r="AJ184" i="24"/>
  <c r="AI184" i="24"/>
  <c r="AG184" i="24"/>
  <c r="AH184" i="24" s="1"/>
  <c r="M186" i="24"/>
  <c r="AE185" i="24"/>
  <c r="AB185" i="24"/>
  <c r="AC185" i="24" s="1"/>
  <c r="O185" i="24"/>
  <c r="P185" i="24" s="1"/>
  <c r="AD185" i="24"/>
  <c r="P171" i="26" l="1"/>
  <c r="N171" i="26"/>
  <c r="O171" i="26" s="1"/>
  <c r="Q171" i="26"/>
  <c r="J171" i="26"/>
  <c r="L172" i="26" s="1"/>
  <c r="K171" i="26"/>
  <c r="I172" i="26"/>
  <c r="N170" i="26"/>
  <c r="O170" i="26" s="1"/>
  <c r="P170" i="26"/>
  <c r="Q170" i="26"/>
  <c r="J160" i="27"/>
  <c r="L161" i="27" s="1"/>
  <c r="K160" i="27"/>
  <c r="I161" i="27"/>
  <c r="Q160" i="27"/>
  <c r="P160" i="27"/>
  <c r="N160" i="27"/>
  <c r="O160" i="27" s="1"/>
  <c r="P157" i="25"/>
  <c r="N157" i="25"/>
  <c r="O157" i="25" s="1"/>
  <c r="Q157" i="25"/>
  <c r="P156" i="25"/>
  <c r="N156" i="25"/>
  <c r="O156" i="25" s="1"/>
  <c r="Q156" i="25"/>
  <c r="J157" i="25"/>
  <c r="L158" i="25" s="1"/>
  <c r="K157" i="25"/>
  <c r="I158" i="25"/>
  <c r="AJ185" i="24"/>
  <c r="AI185" i="24"/>
  <c r="AG185" i="24"/>
  <c r="AH185" i="24" s="1"/>
  <c r="O186" i="24"/>
  <c r="P186" i="24" s="1"/>
  <c r="M187" i="24"/>
  <c r="AE186" i="24"/>
  <c r="AB186" i="24"/>
  <c r="AC186" i="24" s="1"/>
  <c r="AD186" i="24"/>
  <c r="P158" i="25" l="1"/>
  <c r="N158" i="25"/>
  <c r="O158" i="25" s="1"/>
  <c r="Q158" i="25"/>
  <c r="P172" i="26"/>
  <c r="N172" i="26"/>
  <c r="O172" i="26" s="1"/>
  <c r="Q172" i="26"/>
  <c r="P161" i="27"/>
  <c r="N161" i="27"/>
  <c r="O161" i="27" s="1"/>
  <c r="Q161" i="27"/>
  <c r="J158" i="25"/>
  <c r="L159" i="25" s="1"/>
  <c r="K158" i="25"/>
  <c r="I159" i="25"/>
  <c r="J161" i="27"/>
  <c r="L162" i="27" s="1"/>
  <c r="K161" i="27"/>
  <c r="K172" i="26"/>
  <c r="J172" i="26"/>
  <c r="L173" i="26" s="1"/>
  <c r="AG186" i="24"/>
  <c r="AH186" i="24" s="1"/>
  <c r="AJ186" i="24"/>
  <c r="AI186" i="24"/>
  <c r="O187" i="24"/>
  <c r="P187" i="24" s="1"/>
  <c r="AB187" i="24"/>
  <c r="AC187" i="24" s="1"/>
  <c r="M188" i="24"/>
  <c r="AE187" i="24"/>
  <c r="AD187" i="24"/>
  <c r="I173" i="26" l="1"/>
  <c r="N162" i="27"/>
  <c r="O162" i="27" s="1"/>
  <c r="P162" i="27"/>
  <c r="Q162" i="27"/>
  <c r="P159" i="25"/>
  <c r="N159" i="25"/>
  <c r="O159" i="25" s="1"/>
  <c r="Q159" i="25"/>
  <c r="I162" i="27"/>
  <c r="J159" i="25"/>
  <c r="L160" i="25" s="1"/>
  <c r="K159" i="25"/>
  <c r="I160" i="25"/>
  <c r="J173" i="26"/>
  <c r="L174" i="26" s="1"/>
  <c r="K173" i="26"/>
  <c r="I174" i="26"/>
  <c r="Q173" i="26"/>
  <c r="N173" i="26"/>
  <c r="O173" i="26" s="1"/>
  <c r="P173" i="26"/>
  <c r="AI187" i="24"/>
  <c r="AG187" i="24"/>
  <c r="AH187" i="24" s="1"/>
  <c r="AJ187" i="24"/>
  <c r="M189" i="24"/>
  <c r="AE188" i="24"/>
  <c r="O188" i="24"/>
  <c r="P188" i="24" s="1"/>
  <c r="AB188" i="24"/>
  <c r="AC188" i="24" s="1"/>
  <c r="AD188" i="24"/>
  <c r="N160" i="25" l="1"/>
  <c r="O160" i="25" s="1"/>
  <c r="P160" i="25"/>
  <c r="Q160" i="25"/>
  <c r="P174" i="26"/>
  <c r="N174" i="26"/>
  <c r="O174" i="26" s="1"/>
  <c r="Q174" i="26"/>
  <c r="J162" i="27"/>
  <c r="I163" i="27" s="1"/>
  <c r="K162" i="27"/>
  <c r="K160" i="25"/>
  <c r="J160" i="25"/>
  <c r="L161" i="25" s="1"/>
  <c r="J174" i="26"/>
  <c r="L175" i="26" s="1"/>
  <c r="K174" i="26"/>
  <c r="I175" i="26"/>
  <c r="AJ188" i="24"/>
  <c r="AI188" i="24"/>
  <c r="AG188" i="24"/>
  <c r="AH188" i="24" s="1"/>
  <c r="M190" i="24"/>
  <c r="AE189" i="24"/>
  <c r="AB189" i="24"/>
  <c r="AC189" i="24" s="1"/>
  <c r="O189" i="24"/>
  <c r="P189" i="24" s="1"/>
  <c r="AD189" i="24"/>
  <c r="J163" i="27" l="1"/>
  <c r="L164" i="27" s="1"/>
  <c r="K163" i="27"/>
  <c r="I164" i="27"/>
  <c r="Q161" i="25"/>
  <c r="N161" i="25"/>
  <c r="O161" i="25" s="1"/>
  <c r="P161" i="25"/>
  <c r="I161" i="25"/>
  <c r="L163" i="27"/>
  <c r="J175" i="26"/>
  <c r="L176" i="26" s="1"/>
  <c r="K175" i="26"/>
  <c r="I176" i="26"/>
  <c r="Q175" i="26"/>
  <c r="P175" i="26"/>
  <c r="N175" i="26"/>
  <c r="O175" i="26" s="1"/>
  <c r="AJ189" i="24"/>
  <c r="AI189" i="24"/>
  <c r="AG189" i="24"/>
  <c r="AH189" i="24" s="1"/>
  <c r="O190" i="24"/>
  <c r="P190" i="24" s="1"/>
  <c r="M191" i="24"/>
  <c r="AE190" i="24"/>
  <c r="AB190" i="24"/>
  <c r="AC190" i="24" s="1"/>
  <c r="AD190" i="24"/>
  <c r="P176" i="26" l="1"/>
  <c r="N176" i="26"/>
  <c r="O176" i="26" s="1"/>
  <c r="Q176" i="26"/>
  <c r="P164" i="27"/>
  <c r="N164" i="27"/>
  <c r="O164" i="27" s="1"/>
  <c r="Q164" i="27"/>
  <c r="J176" i="26"/>
  <c r="I177" i="26" s="1"/>
  <c r="K176" i="26"/>
  <c r="J161" i="25"/>
  <c r="L162" i="25" s="1"/>
  <c r="K161" i="25"/>
  <c r="I162" i="25"/>
  <c r="K164" i="27"/>
  <c r="J164" i="27"/>
  <c r="L165" i="27" s="1"/>
  <c r="I165" i="27"/>
  <c r="P163" i="27"/>
  <c r="N163" i="27"/>
  <c r="O163" i="27" s="1"/>
  <c r="Q163" i="27"/>
  <c r="AG190" i="24"/>
  <c r="AH190" i="24" s="1"/>
  <c r="AI190" i="24"/>
  <c r="AJ190" i="24"/>
  <c r="O191" i="24"/>
  <c r="P191" i="24" s="1"/>
  <c r="AD191" i="24"/>
  <c r="M192" i="24"/>
  <c r="AE191" i="24"/>
  <c r="AB191" i="24"/>
  <c r="AC191" i="24" s="1"/>
  <c r="J177" i="26" l="1"/>
  <c r="L178" i="26" s="1"/>
  <c r="K177" i="26"/>
  <c r="I178" i="26"/>
  <c r="N165" i="27"/>
  <c r="O165" i="27" s="1"/>
  <c r="Q165" i="27"/>
  <c r="P165" i="27"/>
  <c r="P162" i="25"/>
  <c r="N162" i="25"/>
  <c r="O162" i="25" s="1"/>
  <c r="Q162" i="25"/>
  <c r="L177" i="26"/>
  <c r="J165" i="27"/>
  <c r="L166" i="27"/>
  <c r="K165" i="27"/>
  <c r="I166" i="27"/>
  <c r="K162" i="25"/>
  <c r="J162" i="25"/>
  <c r="L163" i="25" s="1"/>
  <c r="AJ191" i="24"/>
  <c r="AI191" i="24"/>
  <c r="AG191" i="24"/>
  <c r="AH191" i="24" s="1"/>
  <c r="M193" i="24"/>
  <c r="AE192" i="24"/>
  <c r="O192" i="24"/>
  <c r="P192" i="24" s="1"/>
  <c r="AD192" i="24"/>
  <c r="AB192" i="24"/>
  <c r="AC192" i="24" s="1"/>
  <c r="I163" i="25" l="1"/>
  <c r="N178" i="26"/>
  <c r="O178" i="26" s="1"/>
  <c r="P178" i="26"/>
  <c r="Q178" i="26"/>
  <c r="N166" i="27"/>
  <c r="O166" i="27" s="1"/>
  <c r="P166" i="27"/>
  <c r="Q166" i="27"/>
  <c r="J163" i="25"/>
  <c r="L164" i="25" s="1"/>
  <c r="K163" i="25"/>
  <c r="P163" i="25"/>
  <c r="N163" i="25"/>
  <c r="O163" i="25" s="1"/>
  <c r="Q163" i="25"/>
  <c r="P177" i="26"/>
  <c r="Q177" i="26"/>
  <c r="N177" i="26"/>
  <c r="O177" i="26" s="1"/>
  <c r="J166" i="27"/>
  <c r="K166" i="27"/>
  <c r="L167" i="27"/>
  <c r="I167" i="27"/>
  <c r="J178" i="26"/>
  <c r="I179" i="26" s="1"/>
  <c r="K178" i="26"/>
  <c r="AJ192" i="24"/>
  <c r="AI192" i="24"/>
  <c r="AG192" i="24"/>
  <c r="AH192" i="24" s="1"/>
  <c r="AE193" i="24"/>
  <c r="AD193" i="24"/>
  <c r="M194" i="24"/>
  <c r="AB193" i="24"/>
  <c r="AC193" i="24" s="1"/>
  <c r="O193" i="24"/>
  <c r="P193" i="24" s="1"/>
  <c r="I164" i="25" l="1"/>
  <c r="J179" i="26"/>
  <c r="L180" i="26" s="1"/>
  <c r="K179" i="26"/>
  <c r="Q167" i="27"/>
  <c r="P167" i="27"/>
  <c r="N167" i="27"/>
  <c r="O167" i="27" s="1"/>
  <c r="L179" i="26"/>
  <c r="J164" i="25"/>
  <c r="L165" i="25" s="1"/>
  <c r="K164" i="25"/>
  <c r="P164" i="25"/>
  <c r="N164" i="25"/>
  <c r="O164" i="25" s="1"/>
  <c r="Q164" i="25"/>
  <c r="K167" i="27"/>
  <c r="J167" i="27"/>
  <c r="L168" i="27" s="1"/>
  <c r="AI193" i="24"/>
  <c r="AG193" i="24"/>
  <c r="AH193" i="24" s="1"/>
  <c r="AJ193" i="24"/>
  <c r="AD194" i="24"/>
  <c r="O194" i="24"/>
  <c r="P194" i="24" s="1"/>
  <c r="AB194" i="24"/>
  <c r="AC194" i="24" s="1"/>
  <c r="M195" i="24"/>
  <c r="AE194" i="24"/>
  <c r="I165" i="25" l="1"/>
  <c r="I168" i="27"/>
  <c r="J168" i="27" s="1"/>
  <c r="L169" i="27" s="1"/>
  <c r="P168" i="27"/>
  <c r="N168" i="27"/>
  <c r="O168" i="27" s="1"/>
  <c r="Q168" i="27"/>
  <c r="P180" i="26"/>
  <c r="N180" i="26"/>
  <c r="O180" i="26" s="1"/>
  <c r="Q180" i="26"/>
  <c r="K168" i="27"/>
  <c r="J165" i="25"/>
  <c r="L166" i="25" s="1"/>
  <c r="K165" i="25"/>
  <c r="I166" i="25"/>
  <c r="I180" i="26"/>
  <c r="P165" i="25"/>
  <c r="N165" i="25"/>
  <c r="O165" i="25" s="1"/>
  <c r="Q165" i="25"/>
  <c r="Q179" i="26"/>
  <c r="P179" i="26"/>
  <c r="N179" i="26"/>
  <c r="O179" i="26" s="1"/>
  <c r="AI194" i="24"/>
  <c r="AG194" i="24"/>
  <c r="AH194" i="24" s="1"/>
  <c r="AJ194" i="24"/>
  <c r="AE195" i="24"/>
  <c r="O195" i="24"/>
  <c r="P195" i="24" s="1"/>
  <c r="AD195" i="24"/>
  <c r="AB195" i="24"/>
  <c r="AC195" i="24" s="1"/>
  <c r="M196" i="24"/>
  <c r="Q169" i="27" l="1"/>
  <c r="P169" i="27"/>
  <c r="N169" i="27"/>
  <c r="O169" i="27" s="1"/>
  <c r="P166" i="25"/>
  <c r="N166" i="25"/>
  <c r="O166" i="25" s="1"/>
  <c r="Q166" i="25"/>
  <c r="J166" i="25"/>
  <c r="L167" i="25" s="1"/>
  <c r="K166" i="25"/>
  <c r="I169" i="27"/>
  <c r="K180" i="26"/>
  <c r="J180" i="26"/>
  <c r="I181" i="26" s="1"/>
  <c r="AG195" i="24"/>
  <c r="AH195" i="24" s="1"/>
  <c r="AJ195" i="24"/>
  <c r="AI195" i="24"/>
  <c r="O196" i="24"/>
  <c r="P196" i="24" s="1"/>
  <c r="AB196" i="24"/>
  <c r="AC196" i="24" s="1"/>
  <c r="M197" i="24"/>
  <c r="AD196" i="24"/>
  <c r="AE196" i="24"/>
  <c r="N167" i="25" l="1"/>
  <c r="O167" i="25" s="1"/>
  <c r="P167" i="25"/>
  <c r="Q167" i="25"/>
  <c r="J181" i="26"/>
  <c r="L182" i="26" s="1"/>
  <c r="K181" i="26"/>
  <c r="L181" i="26"/>
  <c r="I167" i="25"/>
  <c r="J169" i="27"/>
  <c r="L170" i="27" s="1"/>
  <c r="K169" i="27"/>
  <c r="AG196" i="24"/>
  <c r="AH196" i="24" s="1"/>
  <c r="AJ196" i="24"/>
  <c r="AI196" i="24"/>
  <c r="AD197" i="24"/>
  <c r="O197" i="24"/>
  <c r="P197" i="24" s="1"/>
  <c r="AE197" i="24"/>
  <c r="M198" i="24"/>
  <c r="AB197" i="24"/>
  <c r="AC197" i="24" s="1"/>
  <c r="I182" i="26" l="1"/>
  <c r="P182" i="26"/>
  <c r="N182" i="26"/>
  <c r="O182" i="26" s="1"/>
  <c r="Q182" i="26"/>
  <c r="N170" i="27"/>
  <c r="O170" i="27" s="1"/>
  <c r="Q170" i="27"/>
  <c r="P170" i="27"/>
  <c r="P181" i="26"/>
  <c r="Q181" i="26"/>
  <c r="N181" i="26"/>
  <c r="O181" i="26" s="1"/>
  <c r="J182" i="26"/>
  <c r="L183" i="26"/>
  <c r="K182" i="26"/>
  <c r="I183" i="26"/>
  <c r="I170" i="27"/>
  <c r="J167" i="25"/>
  <c r="L168" i="25" s="1"/>
  <c r="K167" i="25"/>
  <c r="AJ197" i="24"/>
  <c r="AI197" i="24"/>
  <c r="AG197" i="24"/>
  <c r="AH197" i="24" s="1"/>
  <c r="O198" i="24"/>
  <c r="P198" i="24" s="1"/>
  <c r="AD198" i="24"/>
  <c r="AE198" i="24"/>
  <c r="AB198" i="24"/>
  <c r="AC198" i="24" s="1"/>
  <c r="M199" i="24"/>
  <c r="I168" i="25" l="1"/>
  <c r="N168" i="25"/>
  <c r="O168" i="25" s="1"/>
  <c r="P168" i="25"/>
  <c r="Q168" i="25"/>
  <c r="J183" i="26"/>
  <c r="L184" i="26" s="1"/>
  <c r="K183" i="26"/>
  <c r="I184" i="26"/>
  <c r="N183" i="26"/>
  <c r="O183" i="26" s="1"/>
  <c r="P183" i="26"/>
  <c r="Q183" i="26"/>
  <c r="J170" i="27"/>
  <c r="L171" i="27"/>
  <c r="K170" i="27"/>
  <c r="I171" i="27"/>
  <c r="L169" i="25"/>
  <c r="K168" i="25"/>
  <c r="J168" i="25"/>
  <c r="I169" i="25"/>
  <c r="AI198" i="24"/>
  <c r="AG198" i="24"/>
  <c r="AH198" i="24" s="1"/>
  <c r="AJ198" i="24"/>
  <c r="AB199" i="24"/>
  <c r="AC199" i="24" s="1"/>
  <c r="AE199" i="24"/>
  <c r="O199" i="24"/>
  <c r="P199" i="24" s="1"/>
  <c r="AD199" i="24"/>
  <c r="M200" i="24"/>
  <c r="Q169" i="25" l="1"/>
  <c r="P169" i="25"/>
  <c r="N169" i="25"/>
  <c r="O169" i="25" s="1"/>
  <c r="J171" i="27"/>
  <c r="L172" i="27" s="1"/>
  <c r="K171" i="27"/>
  <c r="I172" i="27"/>
  <c r="P171" i="27"/>
  <c r="Q171" i="27"/>
  <c r="N171" i="27"/>
  <c r="O171" i="27" s="1"/>
  <c r="J169" i="25"/>
  <c r="L170" i="25" s="1"/>
  <c r="K169" i="25"/>
  <c r="J184" i="26"/>
  <c r="I185" i="26" s="1"/>
  <c r="L185" i="26"/>
  <c r="K184" i="26"/>
  <c r="P184" i="26"/>
  <c r="N184" i="26"/>
  <c r="O184" i="26" s="1"/>
  <c r="Q184" i="26"/>
  <c r="AI199" i="24"/>
  <c r="AG199" i="24"/>
  <c r="AH199" i="24" s="1"/>
  <c r="AJ199" i="24"/>
  <c r="O200" i="24"/>
  <c r="P200" i="24" s="1"/>
  <c r="AB200" i="24"/>
  <c r="AC200" i="24" s="1"/>
  <c r="AD200" i="24"/>
  <c r="M201" i="24"/>
  <c r="AE200" i="24"/>
  <c r="I170" i="25" l="1"/>
  <c r="P172" i="27"/>
  <c r="N172" i="27"/>
  <c r="O172" i="27" s="1"/>
  <c r="Q172" i="27"/>
  <c r="P170" i="25"/>
  <c r="N170" i="25"/>
  <c r="O170" i="25" s="1"/>
  <c r="Q170" i="25"/>
  <c r="J172" i="27"/>
  <c r="L173" i="27" s="1"/>
  <c r="K172" i="27"/>
  <c r="K170" i="25"/>
  <c r="J170" i="25"/>
  <c r="L171" i="25"/>
  <c r="I171" i="25"/>
  <c r="N185" i="26"/>
  <c r="O185" i="26" s="1"/>
  <c r="Q185" i="26"/>
  <c r="P185" i="26"/>
  <c r="J185" i="26"/>
  <c r="L186" i="26" s="1"/>
  <c r="K185" i="26"/>
  <c r="I186" i="26"/>
  <c r="AG200" i="24"/>
  <c r="AH200" i="24" s="1"/>
  <c r="AI200" i="24"/>
  <c r="AJ200" i="24"/>
  <c r="O201" i="24"/>
  <c r="P201" i="24" s="1"/>
  <c r="AB201" i="24"/>
  <c r="AC201" i="24" s="1"/>
  <c r="AE201" i="24"/>
  <c r="AD201" i="24"/>
  <c r="M202" i="24"/>
  <c r="N186" i="26" l="1"/>
  <c r="O186" i="26" s="1"/>
  <c r="P186" i="26"/>
  <c r="Q186" i="26"/>
  <c r="N173" i="27"/>
  <c r="O173" i="27" s="1"/>
  <c r="Q173" i="27"/>
  <c r="P173" i="27"/>
  <c r="J186" i="26"/>
  <c r="I187" i="26" s="1"/>
  <c r="K186" i="26"/>
  <c r="Q171" i="25"/>
  <c r="N171" i="25"/>
  <c r="O171" i="25" s="1"/>
  <c r="P171" i="25"/>
  <c r="J171" i="25"/>
  <c r="L172" i="25"/>
  <c r="K171" i="25"/>
  <c r="I172" i="25"/>
  <c r="I173" i="27"/>
  <c r="AG201" i="24"/>
  <c r="AH201" i="24" s="1"/>
  <c r="AI201" i="24"/>
  <c r="AJ201" i="24"/>
  <c r="O202" i="24"/>
  <c r="P202" i="24" s="1"/>
  <c r="AB202" i="24"/>
  <c r="AC202" i="24" s="1"/>
  <c r="AD202" i="24"/>
  <c r="M203" i="24"/>
  <c r="AE202" i="24"/>
  <c r="J187" i="26" l="1"/>
  <c r="L188" i="26" s="1"/>
  <c r="K187" i="26"/>
  <c r="I188" i="26"/>
  <c r="L187" i="26"/>
  <c r="P172" i="25"/>
  <c r="N172" i="25"/>
  <c r="O172" i="25" s="1"/>
  <c r="Q172" i="25"/>
  <c r="J173" i="27"/>
  <c r="L174" i="27" s="1"/>
  <c r="K173" i="27"/>
  <c r="J172" i="25"/>
  <c r="L173" i="25"/>
  <c r="K172" i="25"/>
  <c r="I173" i="25"/>
  <c r="AJ202" i="24"/>
  <c r="AI202" i="24"/>
  <c r="AG202" i="24"/>
  <c r="AH202" i="24" s="1"/>
  <c r="O203" i="24"/>
  <c r="P203" i="24" s="1"/>
  <c r="AD203" i="24"/>
  <c r="M204" i="24"/>
  <c r="AB203" i="24"/>
  <c r="AC203" i="24" s="1"/>
  <c r="AE203" i="24"/>
  <c r="I174" i="27" l="1"/>
  <c r="P188" i="26"/>
  <c r="N188" i="26"/>
  <c r="O188" i="26" s="1"/>
  <c r="Q188" i="26"/>
  <c r="J173" i="25"/>
  <c r="L174" i="25" s="1"/>
  <c r="K173" i="25"/>
  <c r="I174" i="25"/>
  <c r="P187" i="26"/>
  <c r="Q187" i="26"/>
  <c r="N187" i="26"/>
  <c r="O187" i="26" s="1"/>
  <c r="K188" i="26"/>
  <c r="J188" i="26"/>
  <c r="L189" i="26" s="1"/>
  <c r="P173" i="25"/>
  <c r="Q173" i="25"/>
  <c r="N173" i="25"/>
  <c r="O173" i="25" s="1"/>
  <c r="J174" i="27"/>
  <c r="K174" i="27"/>
  <c r="L175" i="27"/>
  <c r="I175" i="27"/>
  <c r="N174" i="27"/>
  <c r="O174" i="27" s="1"/>
  <c r="P174" i="27"/>
  <c r="Q174" i="27"/>
  <c r="AJ203" i="24"/>
  <c r="AG203" i="24"/>
  <c r="AH203" i="24" s="1"/>
  <c r="AI203" i="24"/>
  <c r="O204" i="24"/>
  <c r="P204" i="24" s="1"/>
  <c r="AD204" i="24"/>
  <c r="AB204" i="24"/>
  <c r="AC204" i="24" s="1"/>
  <c r="M205" i="24"/>
  <c r="AE204" i="24"/>
  <c r="I189" i="26" l="1"/>
  <c r="P174" i="25"/>
  <c r="N174" i="25"/>
  <c r="O174" i="25" s="1"/>
  <c r="Q174" i="25"/>
  <c r="K175" i="27"/>
  <c r="J175" i="27"/>
  <c r="L176" i="27" s="1"/>
  <c r="Q175" i="27"/>
  <c r="P175" i="27"/>
  <c r="N175" i="27"/>
  <c r="O175" i="27" s="1"/>
  <c r="J174" i="25"/>
  <c r="L175" i="25" s="1"/>
  <c r="K174" i="25"/>
  <c r="P189" i="26"/>
  <c r="N189" i="26"/>
  <c r="O189" i="26" s="1"/>
  <c r="Q189" i="26"/>
  <c r="J189" i="26"/>
  <c r="L190" i="26" s="1"/>
  <c r="K189" i="26"/>
  <c r="AI204" i="24"/>
  <c r="AJ204" i="24"/>
  <c r="AG204" i="24"/>
  <c r="AH204" i="24" s="1"/>
  <c r="O205" i="24"/>
  <c r="P205" i="24" s="1"/>
  <c r="AE205" i="24"/>
  <c r="AB205" i="24"/>
  <c r="AC205" i="24" s="1"/>
  <c r="AD205" i="24"/>
  <c r="M206" i="24"/>
  <c r="I175" i="25" l="1"/>
  <c r="I190" i="26"/>
  <c r="P176" i="27"/>
  <c r="N176" i="27"/>
  <c r="O176" i="27" s="1"/>
  <c r="Q176" i="27"/>
  <c r="P190" i="26"/>
  <c r="N190" i="26"/>
  <c r="O190" i="26" s="1"/>
  <c r="Q190" i="26"/>
  <c r="P175" i="25"/>
  <c r="Q175" i="25"/>
  <c r="N175" i="25"/>
  <c r="O175" i="25" s="1"/>
  <c r="J190" i="26"/>
  <c r="L191" i="26"/>
  <c r="K190" i="26"/>
  <c r="I191" i="26"/>
  <c r="I176" i="27"/>
  <c r="J175" i="25"/>
  <c r="L176" i="25" s="1"/>
  <c r="K175" i="25"/>
  <c r="I176" i="25"/>
  <c r="AI205" i="24"/>
  <c r="AJ205" i="24"/>
  <c r="AG205" i="24"/>
  <c r="AH205" i="24" s="1"/>
  <c r="AB206" i="24"/>
  <c r="AC206" i="24" s="1"/>
  <c r="O206" i="24"/>
  <c r="P206" i="24" s="1"/>
  <c r="M207" i="24"/>
  <c r="AD206" i="24"/>
  <c r="AE206" i="24"/>
  <c r="P176" i="25" l="1"/>
  <c r="N176" i="25"/>
  <c r="O176" i="25" s="1"/>
  <c r="Q176" i="25"/>
  <c r="J191" i="26"/>
  <c r="L192" i="26" s="1"/>
  <c r="K191" i="26"/>
  <c r="I192" i="26"/>
  <c r="Q191" i="26"/>
  <c r="P191" i="26"/>
  <c r="N191" i="26"/>
  <c r="O191" i="26" s="1"/>
  <c r="J176" i="27"/>
  <c r="L177" i="27" s="1"/>
  <c r="K176" i="27"/>
  <c r="I177" i="27"/>
  <c r="K176" i="25"/>
  <c r="J176" i="25"/>
  <c r="I177" i="25" s="1"/>
  <c r="AI206" i="24"/>
  <c r="AG206" i="24"/>
  <c r="AH206" i="24" s="1"/>
  <c r="AJ206" i="24"/>
  <c r="O207" i="24"/>
  <c r="P207" i="24" s="1"/>
  <c r="AE207" i="24"/>
  <c r="AB207" i="24"/>
  <c r="AC207" i="24" s="1"/>
  <c r="AD207" i="24"/>
  <c r="M208" i="24"/>
  <c r="L177" i="25" l="1"/>
  <c r="P192" i="26"/>
  <c r="N192" i="26"/>
  <c r="O192" i="26" s="1"/>
  <c r="Q192" i="26"/>
  <c r="J177" i="27"/>
  <c r="L178" i="27" s="1"/>
  <c r="K177" i="27"/>
  <c r="I178" i="27"/>
  <c r="J192" i="26"/>
  <c r="L193" i="26" s="1"/>
  <c r="K192" i="26"/>
  <c r="J177" i="25"/>
  <c r="L178" i="25" s="1"/>
  <c r="K177" i="25"/>
  <c r="I178" i="25"/>
  <c r="Q177" i="25"/>
  <c r="N177" i="25"/>
  <c r="O177" i="25" s="1"/>
  <c r="P177" i="25"/>
  <c r="Q177" i="27"/>
  <c r="P177" i="27"/>
  <c r="N177" i="27"/>
  <c r="O177" i="27" s="1"/>
  <c r="AJ207" i="24"/>
  <c r="AG207" i="24"/>
  <c r="AH207" i="24" s="1"/>
  <c r="AI207" i="24"/>
  <c r="O208" i="24"/>
  <c r="P208" i="24" s="1"/>
  <c r="AB208" i="24"/>
  <c r="AC208" i="24" s="1"/>
  <c r="AD208" i="24"/>
  <c r="M209" i="24"/>
  <c r="AE208" i="24"/>
  <c r="P193" i="26" l="1"/>
  <c r="N193" i="26"/>
  <c r="O193" i="26" s="1"/>
  <c r="Q193" i="26"/>
  <c r="N178" i="27"/>
  <c r="O178" i="27" s="1"/>
  <c r="Q178" i="27"/>
  <c r="P178" i="27"/>
  <c r="P178" i="25"/>
  <c r="N178" i="25"/>
  <c r="O178" i="25" s="1"/>
  <c r="Q178" i="25"/>
  <c r="K178" i="25"/>
  <c r="J178" i="25"/>
  <c r="L179" i="25"/>
  <c r="I179" i="25"/>
  <c r="J178" i="27"/>
  <c r="I179" i="27" s="1"/>
  <c r="L179" i="27"/>
  <c r="K178" i="27"/>
  <c r="I193" i="26"/>
  <c r="AG208" i="24"/>
  <c r="AH208" i="24" s="1"/>
  <c r="AJ208" i="24"/>
  <c r="AI208" i="24"/>
  <c r="O209" i="24"/>
  <c r="P209" i="24" s="1"/>
  <c r="M210" i="24"/>
  <c r="AE209" i="24"/>
  <c r="AD209" i="24"/>
  <c r="AB209" i="24"/>
  <c r="AC209" i="24" s="1"/>
  <c r="J179" i="27" l="1"/>
  <c r="L180" i="27" s="1"/>
  <c r="K179" i="27"/>
  <c r="I180" i="27"/>
  <c r="P179" i="27"/>
  <c r="Q179" i="27"/>
  <c r="N179" i="27"/>
  <c r="O179" i="27" s="1"/>
  <c r="J179" i="25"/>
  <c r="L180" i="25" s="1"/>
  <c r="K179" i="25"/>
  <c r="J193" i="26"/>
  <c r="L194" i="26" s="1"/>
  <c r="K193" i="26"/>
  <c r="I194" i="26"/>
  <c r="Q179" i="25"/>
  <c r="N179" i="25"/>
  <c r="O179" i="25" s="1"/>
  <c r="P179" i="25"/>
  <c r="AJ209" i="24"/>
  <c r="AI209" i="24"/>
  <c r="AG209" i="24"/>
  <c r="AH209" i="24" s="1"/>
  <c r="O210" i="24"/>
  <c r="P210" i="24" s="1"/>
  <c r="AB210" i="24"/>
  <c r="AC210" i="24" s="1"/>
  <c r="AD210" i="24"/>
  <c r="AE210" i="24"/>
  <c r="M211" i="24"/>
  <c r="P180" i="25" l="1"/>
  <c r="N180" i="25"/>
  <c r="O180" i="25" s="1"/>
  <c r="Q180" i="25"/>
  <c r="N194" i="26"/>
  <c r="O194" i="26" s="1"/>
  <c r="P194" i="26"/>
  <c r="Q194" i="26"/>
  <c r="P180" i="27"/>
  <c r="N180" i="27"/>
  <c r="O180" i="27" s="1"/>
  <c r="Q180" i="27"/>
  <c r="J180" i="27"/>
  <c r="K180" i="27"/>
  <c r="L181" i="27"/>
  <c r="I181" i="27"/>
  <c r="I180" i="25"/>
  <c r="J194" i="26"/>
  <c r="I195" i="26" s="1"/>
  <c r="L195" i="26"/>
  <c r="K194" i="26"/>
  <c r="AI210" i="24"/>
  <c r="AG210" i="24"/>
  <c r="AH210" i="24" s="1"/>
  <c r="AJ210" i="24"/>
  <c r="O211" i="24"/>
  <c r="P211" i="24" s="1"/>
  <c r="AE211" i="24"/>
  <c r="M212" i="24"/>
  <c r="AB211" i="24"/>
  <c r="AC211" i="24" s="1"/>
  <c r="AD211" i="24"/>
  <c r="J181" i="27" l="1"/>
  <c r="L182" i="27" s="1"/>
  <c r="K181" i="27"/>
  <c r="I182" i="27"/>
  <c r="J180" i="25"/>
  <c r="L181" i="25" s="1"/>
  <c r="K180" i="25"/>
  <c r="I181" i="25"/>
  <c r="N181" i="27"/>
  <c r="O181" i="27" s="1"/>
  <c r="Q181" i="27"/>
  <c r="P181" i="27"/>
  <c r="J195" i="26"/>
  <c r="L196" i="26" s="1"/>
  <c r="K195" i="26"/>
  <c r="I196" i="26"/>
  <c r="N195" i="26"/>
  <c r="O195" i="26" s="1"/>
  <c r="Q195" i="26"/>
  <c r="P195" i="26"/>
  <c r="AI211" i="24"/>
  <c r="AJ211" i="24"/>
  <c r="AG211" i="24"/>
  <c r="AH211" i="24" s="1"/>
  <c r="O212" i="24"/>
  <c r="P212" i="24" s="1"/>
  <c r="AB212" i="24"/>
  <c r="AC212" i="24" s="1"/>
  <c r="M213" i="24"/>
  <c r="AE212" i="24"/>
  <c r="AD212" i="24"/>
  <c r="P196" i="26" l="1"/>
  <c r="N196" i="26"/>
  <c r="O196" i="26" s="1"/>
  <c r="Q196" i="26"/>
  <c r="N182" i="27"/>
  <c r="O182" i="27" s="1"/>
  <c r="P182" i="27"/>
  <c r="Q182" i="27"/>
  <c r="J181" i="25"/>
  <c r="I182" i="25" s="1"/>
  <c r="K181" i="25"/>
  <c r="Q181" i="25"/>
  <c r="P181" i="25"/>
  <c r="N181" i="25"/>
  <c r="O181" i="25" s="1"/>
  <c r="K196" i="26"/>
  <c r="J196" i="26"/>
  <c r="L197" i="26"/>
  <c r="I197" i="26"/>
  <c r="J182" i="27"/>
  <c r="L183" i="27" s="1"/>
  <c r="K182" i="27"/>
  <c r="I183" i="27"/>
  <c r="AG212" i="24"/>
  <c r="AH212" i="24" s="1"/>
  <c r="AI212" i="24"/>
  <c r="AJ212" i="24"/>
  <c r="O213" i="24"/>
  <c r="P213" i="24" s="1"/>
  <c r="M214" i="24"/>
  <c r="AB213" i="24"/>
  <c r="AC213" i="24" s="1"/>
  <c r="AD213" i="24"/>
  <c r="AE213" i="24"/>
  <c r="J182" i="25" l="1"/>
  <c r="L183" i="25" s="1"/>
  <c r="K182" i="25"/>
  <c r="I183" i="25"/>
  <c r="K183" i="27"/>
  <c r="J183" i="27"/>
  <c r="L184" i="27" s="1"/>
  <c r="L182" i="25"/>
  <c r="J197" i="26"/>
  <c r="L198" i="26" s="1"/>
  <c r="K197" i="26"/>
  <c r="Q183" i="27"/>
  <c r="P183" i="27"/>
  <c r="N183" i="27"/>
  <c r="O183" i="27" s="1"/>
  <c r="P197" i="26"/>
  <c r="N197" i="26"/>
  <c r="O197" i="26" s="1"/>
  <c r="Q197" i="26"/>
  <c r="O214" i="24"/>
  <c r="P214" i="24" s="1"/>
  <c r="AB214" i="24"/>
  <c r="AC214" i="24" s="1"/>
  <c r="AE214" i="24"/>
  <c r="M215" i="24"/>
  <c r="AD214" i="24"/>
  <c r="AJ213" i="24"/>
  <c r="AI213" i="24"/>
  <c r="AG213" i="24"/>
  <c r="AH213" i="24" s="1"/>
  <c r="I198" i="26" l="1"/>
  <c r="P184" i="27"/>
  <c r="N184" i="27"/>
  <c r="O184" i="27" s="1"/>
  <c r="Q184" i="27"/>
  <c r="P198" i="26"/>
  <c r="N198" i="26"/>
  <c r="O198" i="26" s="1"/>
  <c r="Q198" i="26"/>
  <c r="Q183" i="25"/>
  <c r="P183" i="25"/>
  <c r="N183" i="25"/>
  <c r="O183" i="25" s="1"/>
  <c r="J198" i="26"/>
  <c r="L199" i="26"/>
  <c r="K198" i="26"/>
  <c r="I199" i="26"/>
  <c r="I184" i="27"/>
  <c r="J183" i="25"/>
  <c r="L184" i="25" s="1"/>
  <c r="K183" i="25"/>
  <c r="P182" i="25"/>
  <c r="N182" i="25"/>
  <c r="O182" i="25" s="1"/>
  <c r="Q182" i="25"/>
  <c r="AI214" i="24"/>
  <c r="AG214" i="24"/>
  <c r="AH214" i="24" s="1"/>
  <c r="AJ214" i="24"/>
  <c r="O215" i="24"/>
  <c r="P215" i="24" s="1"/>
  <c r="AD215" i="24"/>
  <c r="M216" i="24"/>
  <c r="AB215" i="24"/>
  <c r="AC215" i="24" s="1"/>
  <c r="AE215" i="24"/>
  <c r="I184" i="25" l="1"/>
  <c r="P184" i="25"/>
  <c r="N184" i="25"/>
  <c r="O184" i="25" s="1"/>
  <c r="Q184" i="25"/>
  <c r="J184" i="27"/>
  <c r="K184" i="27"/>
  <c r="L185" i="27"/>
  <c r="I185" i="27"/>
  <c r="N199" i="26"/>
  <c r="O199" i="26" s="1"/>
  <c r="P199" i="26"/>
  <c r="Q199" i="26"/>
  <c r="K184" i="25"/>
  <c r="J184" i="25"/>
  <c r="L185" i="25" s="1"/>
  <c r="J199" i="26"/>
  <c r="I200" i="26" s="1"/>
  <c r="K199" i="26"/>
  <c r="AI215" i="24"/>
  <c r="AG215" i="24"/>
  <c r="AH215" i="24" s="1"/>
  <c r="AJ215" i="24"/>
  <c r="O216" i="24"/>
  <c r="P216" i="24" s="1"/>
  <c r="AB216" i="24"/>
  <c r="AC216" i="24" s="1"/>
  <c r="AE216" i="24"/>
  <c r="AD216" i="24"/>
  <c r="M217" i="24"/>
  <c r="L200" i="26" l="1"/>
  <c r="Q185" i="25"/>
  <c r="P185" i="25"/>
  <c r="N185" i="25"/>
  <c r="O185" i="25" s="1"/>
  <c r="I185" i="25"/>
  <c r="P200" i="26"/>
  <c r="N200" i="26"/>
  <c r="O200" i="26" s="1"/>
  <c r="Q200" i="26"/>
  <c r="J185" i="27"/>
  <c r="L186" i="27" s="1"/>
  <c r="K185" i="27"/>
  <c r="I186" i="27"/>
  <c r="J200" i="26"/>
  <c r="L201" i="26" s="1"/>
  <c r="K200" i="26"/>
  <c r="Q185" i="27"/>
  <c r="P185" i="27"/>
  <c r="N185" i="27"/>
  <c r="O185" i="27" s="1"/>
  <c r="AG216" i="24"/>
  <c r="AH216" i="24" s="1"/>
  <c r="AI216" i="24"/>
  <c r="AJ216" i="24"/>
  <c r="AD217" i="24"/>
  <c r="O217" i="24"/>
  <c r="P217" i="24" s="1"/>
  <c r="AE217" i="24"/>
  <c r="M218" i="24"/>
  <c r="AB217" i="24"/>
  <c r="AC217" i="24" s="1"/>
  <c r="N201" i="26" l="1"/>
  <c r="O201" i="26" s="1"/>
  <c r="Q201" i="26"/>
  <c r="P201" i="26"/>
  <c r="I201" i="26"/>
  <c r="N186" i="27"/>
  <c r="O186" i="27" s="1"/>
  <c r="Q186" i="27"/>
  <c r="P186" i="27"/>
  <c r="J185" i="25"/>
  <c r="L186" i="25" s="1"/>
  <c r="K185" i="25"/>
  <c r="J186" i="27"/>
  <c r="L187" i="27" s="1"/>
  <c r="K186" i="27"/>
  <c r="I187" i="27"/>
  <c r="AJ217" i="24"/>
  <c r="AI217" i="24"/>
  <c r="AG217" i="24"/>
  <c r="AH217" i="24" s="1"/>
  <c r="O218" i="24"/>
  <c r="P218" i="24" s="1"/>
  <c r="AB218" i="24"/>
  <c r="AC218" i="24" s="1"/>
  <c r="AE218" i="24"/>
  <c r="AD218" i="24"/>
  <c r="M219" i="24"/>
  <c r="I186" i="25" l="1"/>
  <c r="P186" i="25"/>
  <c r="N186" i="25"/>
  <c r="O186" i="25" s="1"/>
  <c r="Q186" i="25"/>
  <c r="P187" i="27"/>
  <c r="Q187" i="27"/>
  <c r="N187" i="27"/>
  <c r="O187" i="27" s="1"/>
  <c r="K186" i="25"/>
  <c r="J186" i="25"/>
  <c r="L187" i="25" s="1"/>
  <c r="J201" i="26"/>
  <c r="L202" i="26" s="1"/>
  <c r="K201" i="26"/>
  <c r="I202" i="26"/>
  <c r="L188" i="27"/>
  <c r="J187" i="27"/>
  <c r="I188" i="27" s="1"/>
  <c r="K187" i="27"/>
  <c r="AI218" i="24"/>
  <c r="AG218" i="24"/>
  <c r="AH218" i="24" s="1"/>
  <c r="AJ218" i="24"/>
  <c r="O219" i="24"/>
  <c r="P219" i="24" s="1"/>
  <c r="M220" i="24"/>
  <c r="AB219" i="24"/>
  <c r="AC219" i="24" s="1"/>
  <c r="AE219" i="24"/>
  <c r="AD219" i="24"/>
  <c r="P187" i="25" l="1"/>
  <c r="Q187" i="25"/>
  <c r="N187" i="25"/>
  <c r="O187" i="25" s="1"/>
  <c r="N202" i="26"/>
  <c r="O202" i="26" s="1"/>
  <c r="P202" i="26"/>
  <c r="Q202" i="26"/>
  <c r="J202" i="26"/>
  <c r="I203" i="26" s="1"/>
  <c r="K202" i="26"/>
  <c r="J188" i="27"/>
  <c r="K188" i="27"/>
  <c r="L189" i="27"/>
  <c r="I189" i="27"/>
  <c r="P188" i="27"/>
  <c r="N188" i="27"/>
  <c r="O188" i="27" s="1"/>
  <c r="Q188" i="27"/>
  <c r="I187" i="25"/>
  <c r="AI219" i="24"/>
  <c r="AJ219" i="24"/>
  <c r="AG219" i="24"/>
  <c r="AH219" i="24" s="1"/>
  <c r="O220" i="24"/>
  <c r="P220" i="24" s="1"/>
  <c r="AB220" i="24"/>
  <c r="AC220" i="24" s="1"/>
  <c r="M221" i="24"/>
  <c r="AE220" i="24"/>
  <c r="AD220" i="24"/>
  <c r="J203" i="26" l="1"/>
  <c r="L204" i="26" s="1"/>
  <c r="K203" i="26"/>
  <c r="I204" i="26"/>
  <c r="J189" i="27"/>
  <c r="L190" i="27"/>
  <c r="K189" i="27"/>
  <c r="I190" i="27"/>
  <c r="L203" i="26"/>
  <c r="J187" i="25"/>
  <c r="L188" i="25"/>
  <c r="K187" i="25"/>
  <c r="I188" i="25"/>
  <c r="Q189" i="27"/>
  <c r="N189" i="27"/>
  <c r="O189" i="27" s="1"/>
  <c r="P189" i="27"/>
  <c r="AG220" i="24"/>
  <c r="AH220" i="24" s="1"/>
  <c r="AJ220" i="24"/>
  <c r="AI220" i="24"/>
  <c r="O221" i="24"/>
  <c r="P221" i="24" s="1"/>
  <c r="AD221" i="24"/>
  <c r="AB221" i="24"/>
  <c r="AC221" i="24" s="1"/>
  <c r="M222" i="24"/>
  <c r="AE221" i="24"/>
  <c r="P204" i="26" l="1"/>
  <c r="N204" i="26"/>
  <c r="O204" i="26" s="1"/>
  <c r="Q204" i="26"/>
  <c r="J190" i="27"/>
  <c r="K190" i="27"/>
  <c r="L191" i="27"/>
  <c r="I191" i="27"/>
  <c r="P188" i="25"/>
  <c r="N188" i="25"/>
  <c r="O188" i="25" s="1"/>
  <c r="Q188" i="25"/>
  <c r="N190" i="27"/>
  <c r="O190" i="27" s="1"/>
  <c r="P190" i="27"/>
  <c r="Q190" i="27"/>
  <c r="K204" i="26"/>
  <c r="J204" i="26"/>
  <c r="L205" i="26" s="1"/>
  <c r="J188" i="25"/>
  <c r="L189" i="25" s="1"/>
  <c r="K188" i="25"/>
  <c r="I189" i="25"/>
  <c r="P203" i="26"/>
  <c r="N203" i="26"/>
  <c r="O203" i="26" s="1"/>
  <c r="Q203" i="26"/>
  <c r="AI221" i="24"/>
  <c r="AJ221" i="24"/>
  <c r="AG221" i="24"/>
  <c r="AH221" i="24" s="1"/>
  <c r="O222" i="24"/>
  <c r="P222" i="24" s="1"/>
  <c r="AB222" i="24"/>
  <c r="AC222" i="24" s="1"/>
  <c r="AD222" i="24"/>
  <c r="AE222" i="24"/>
  <c r="M223" i="24"/>
  <c r="N205" i="26" l="1"/>
  <c r="O205" i="26" s="1"/>
  <c r="Q205" i="26"/>
  <c r="P205" i="26"/>
  <c r="K189" i="25"/>
  <c r="J189" i="25"/>
  <c r="L190" i="25" s="1"/>
  <c r="I190" i="25"/>
  <c r="L192" i="27"/>
  <c r="K191" i="27"/>
  <c r="J191" i="27"/>
  <c r="I192" i="27"/>
  <c r="Q191" i="27"/>
  <c r="P191" i="27"/>
  <c r="N191" i="27"/>
  <c r="O191" i="27" s="1"/>
  <c r="P189" i="25"/>
  <c r="N189" i="25"/>
  <c r="O189" i="25" s="1"/>
  <c r="Q189" i="25"/>
  <c r="I205" i="26"/>
  <c r="AI222" i="24"/>
  <c r="AG222" i="24"/>
  <c r="AH222" i="24" s="1"/>
  <c r="AJ222" i="24"/>
  <c r="O223" i="24"/>
  <c r="P223" i="24" s="1"/>
  <c r="AE223" i="24"/>
  <c r="M224" i="24"/>
  <c r="AD223" i="24"/>
  <c r="AB223" i="24"/>
  <c r="AC223" i="24" s="1"/>
  <c r="P190" i="25" l="1"/>
  <c r="N190" i="25"/>
  <c r="O190" i="25" s="1"/>
  <c r="Q190" i="25"/>
  <c r="P192" i="27"/>
  <c r="N192" i="27"/>
  <c r="O192" i="27" s="1"/>
  <c r="Q192" i="27"/>
  <c r="J190" i="25"/>
  <c r="I191" i="25" s="1"/>
  <c r="K190" i="25"/>
  <c r="J205" i="26"/>
  <c r="L206" i="26" s="1"/>
  <c r="K205" i="26"/>
  <c r="I206" i="26"/>
  <c r="J192" i="27"/>
  <c r="L193" i="27" s="1"/>
  <c r="K192" i="27"/>
  <c r="O224" i="24"/>
  <c r="P224" i="24" s="1"/>
  <c r="AB224" i="24"/>
  <c r="AC224" i="24" s="1"/>
  <c r="M225" i="24"/>
  <c r="AD224" i="24"/>
  <c r="AE224" i="24"/>
  <c r="AJ223" i="24"/>
  <c r="AG223" i="24"/>
  <c r="AH223" i="24" s="1"/>
  <c r="AI223" i="24"/>
  <c r="L191" i="25" l="1"/>
  <c r="Q193" i="27"/>
  <c r="P193" i="27"/>
  <c r="N193" i="27"/>
  <c r="O193" i="27" s="1"/>
  <c r="P206" i="26"/>
  <c r="N206" i="26"/>
  <c r="O206" i="26" s="1"/>
  <c r="Q206" i="26"/>
  <c r="Q191" i="25"/>
  <c r="P191" i="25"/>
  <c r="N191" i="25"/>
  <c r="O191" i="25" s="1"/>
  <c r="I193" i="27"/>
  <c r="J206" i="26"/>
  <c r="L207" i="26"/>
  <c r="K206" i="26"/>
  <c r="I207" i="26"/>
  <c r="J191" i="25"/>
  <c r="L192" i="25" s="1"/>
  <c r="K191" i="25"/>
  <c r="AG224" i="24"/>
  <c r="AH224" i="24" s="1"/>
  <c r="AJ224" i="24"/>
  <c r="AI224" i="24"/>
  <c r="O225" i="24"/>
  <c r="P225" i="24" s="1"/>
  <c r="AD225" i="24"/>
  <c r="AB225" i="24"/>
  <c r="AC225" i="24" s="1"/>
  <c r="M226" i="24"/>
  <c r="AE225" i="24"/>
  <c r="I192" i="25" l="1"/>
  <c r="P192" i="25"/>
  <c r="Q192" i="25"/>
  <c r="N192" i="25"/>
  <c r="O192" i="25" s="1"/>
  <c r="J207" i="26"/>
  <c r="L208" i="26" s="1"/>
  <c r="K207" i="26"/>
  <c r="I208" i="26"/>
  <c r="K192" i="25"/>
  <c r="J192" i="25"/>
  <c r="L193" i="25" s="1"/>
  <c r="I193" i="25"/>
  <c r="Q207" i="26"/>
  <c r="P207" i="26"/>
  <c r="N207" i="26"/>
  <c r="O207" i="26" s="1"/>
  <c r="J193" i="27"/>
  <c r="L194" i="27" s="1"/>
  <c r="K193" i="27"/>
  <c r="I194" i="27"/>
  <c r="AG225" i="24"/>
  <c r="AH225" i="24" s="1"/>
  <c r="AJ225" i="24"/>
  <c r="AI225" i="24"/>
  <c r="O226" i="24"/>
  <c r="P226" i="24" s="1"/>
  <c r="AB226" i="24"/>
  <c r="AC226" i="24" s="1"/>
  <c r="AE226" i="24"/>
  <c r="AD226" i="24"/>
  <c r="M227" i="24"/>
  <c r="Q193" i="25" l="1"/>
  <c r="N193" i="25"/>
  <c r="O193" i="25" s="1"/>
  <c r="P193" i="25"/>
  <c r="Q194" i="27"/>
  <c r="N194" i="27"/>
  <c r="O194" i="27" s="1"/>
  <c r="P194" i="27"/>
  <c r="P208" i="26"/>
  <c r="N208" i="26"/>
  <c r="O208" i="26" s="1"/>
  <c r="Q208" i="26"/>
  <c r="J208" i="26"/>
  <c r="L209" i="26"/>
  <c r="K208" i="26"/>
  <c r="I209" i="26"/>
  <c r="J194" i="27"/>
  <c r="L195" i="27" s="1"/>
  <c r="K194" i="27"/>
  <c r="J193" i="25"/>
  <c r="L194" i="25" s="1"/>
  <c r="K193" i="25"/>
  <c r="AI226" i="24"/>
  <c r="AG226" i="24"/>
  <c r="AH226" i="24" s="1"/>
  <c r="AJ226" i="24"/>
  <c r="AE227" i="24"/>
  <c r="M228" i="24"/>
  <c r="O227" i="24"/>
  <c r="P227" i="24" s="1"/>
  <c r="AD227" i="24"/>
  <c r="AB227" i="24"/>
  <c r="AC227" i="24" s="1"/>
  <c r="I194" i="25" l="1"/>
  <c r="P194" i="25"/>
  <c r="N194" i="25"/>
  <c r="O194" i="25" s="1"/>
  <c r="Q194" i="25"/>
  <c r="P195" i="27"/>
  <c r="N195" i="27"/>
  <c r="O195" i="27" s="1"/>
  <c r="Q195" i="27"/>
  <c r="K194" i="25"/>
  <c r="J194" i="25"/>
  <c r="L195" i="25" s="1"/>
  <c r="Q209" i="26"/>
  <c r="P209" i="26"/>
  <c r="N209" i="26"/>
  <c r="O209" i="26" s="1"/>
  <c r="J209" i="26"/>
  <c r="I210" i="26" s="1"/>
  <c r="K209" i="26"/>
  <c r="I195" i="27"/>
  <c r="AG227" i="24"/>
  <c r="AH227" i="24" s="1"/>
  <c r="AI227" i="24"/>
  <c r="AJ227" i="24"/>
  <c r="O228" i="24"/>
  <c r="P228" i="24" s="1"/>
  <c r="AB228" i="24"/>
  <c r="AC228" i="24" s="1"/>
  <c r="AE228" i="24"/>
  <c r="M229" i="24"/>
  <c r="AD228" i="24"/>
  <c r="N195" i="25" l="1"/>
  <c r="O195" i="25" s="1"/>
  <c r="P195" i="25"/>
  <c r="Q195" i="25"/>
  <c r="J210" i="26"/>
  <c r="L211" i="26" s="1"/>
  <c r="K210" i="26"/>
  <c r="I211" i="26"/>
  <c r="L210" i="26"/>
  <c r="J195" i="27"/>
  <c r="L196" i="27" s="1"/>
  <c r="K195" i="27"/>
  <c r="I196" i="27"/>
  <c r="I195" i="25"/>
  <c r="AG228" i="24"/>
  <c r="AH228" i="24" s="1"/>
  <c r="AJ228" i="24"/>
  <c r="AI228" i="24"/>
  <c r="O229" i="24"/>
  <c r="P229" i="24" s="1"/>
  <c r="AD229" i="24"/>
  <c r="M230" i="24"/>
  <c r="AE229" i="24"/>
  <c r="AB229" i="24"/>
  <c r="AC229" i="24" s="1"/>
  <c r="P196" i="27" l="1"/>
  <c r="N196" i="27"/>
  <c r="O196" i="27" s="1"/>
  <c r="Q196" i="27"/>
  <c r="N210" i="26"/>
  <c r="O210" i="26" s="1"/>
  <c r="P210" i="26"/>
  <c r="Q210" i="26"/>
  <c r="J195" i="25"/>
  <c r="L196" i="25" s="1"/>
  <c r="K195" i="25"/>
  <c r="J211" i="26"/>
  <c r="L212" i="26" s="1"/>
  <c r="K211" i="26"/>
  <c r="I212" i="26"/>
  <c r="J196" i="27"/>
  <c r="I197" i="27" s="1"/>
  <c r="K196" i="27"/>
  <c r="N211" i="26"/>
  <c r="O211" i="26" s="1"/>
  <c r="Q211" i="26"/>
  <c r="P211" i="26"/>
  <c r="AJ229" i="24"/>
  <c r="AG229" i="24"/>
  <c r="AH229" i="24" s="1"/>
  <c r="AI229" i="24"/>
  <c r="O230" i="24"/>
  <c r="P230" i="24" s="1"/>
  <c r="AB230" i="24"/>
  <c r="AC230" i="24" s="1"/>
  <c r="M231" i="24"/>
  <c r="AD230" i="24"/>
  <c r="AE230" i="24"/>
  <c r="P196" i="25" l="1"/>
  <c r="N196" i="25"/>
  <c r="O196" i="25" s="1"/>
  <c r="Q196" i="25"/>
  <c r="J197" i="27"/>
  <c r="L198" i="27" s="1"/>
  <c r="K197" i="27"/>
  <c r="P212" i="26"/>
  <c r="N212" i="26"/>
  <c r="O212" i="26" s="1"/>
  <c r="Q212" i="26"/>
  <c r="L197" i="27"/>
  <c r="K212" i="26"/>
  <c r="J212" i="26"/>
  <c r="L213" i="26"/>
  <c r="I213" i="26"/>
  <c r="I196" i="25"/>
  <c r="AI230" i="24"/>
  <c r="AG230" i="24"/>
  <c r="AH230" i="24" s="1"/>
  <c r="AJ230" i="24"/>
  <c r="O231" i="24"/>
  <c r="P231" i="24" s="1"/>
  <c r="AE231" i="24"/>
  <c r="AB231" i="24"/>
  <c r="AC231" i="24" s="1"/>
  <c r="M232" i="24"/>
  <c r="AD231" i="24"/>
  <c r="I198" i="27" l="1"/>
  <c r="J198" i="27"/>
  <c r="L199" i="27"/>
  <c r="K198" i="27"/>
  <c r="I199" i="27"/>
  <c r="J213" i="26"/>
  <c r="L214" i="26" s="1"/>
  <c r="K213" i="26"/>
  <c r="I214" i="26"/>
  <c r="P213" i="26"/>
  <c r="N213" i="26"/>
  <c r="O213" i="26" s="1"/>
  <c r="Q213" i="26"/>
  <c r="N198" i="27"/>
  <c r="O198" i="27" s="1"/>
  <c r="P198" i="27"/>
  <c r="Q198" i="27"/>
  <c r="N197" i="27"/>
  <c r="O197" i="27" s="1"/>
  <c r="P197" i="27"/>
  <c r="Q197" i="27"/>
  <c r="J196" i="25"/>
  <c r="L197" i="25"/>
  <c r="K196" i="25"/>
  <c r="I197" i="25"/>
  <c r="AG231" i="24"/>
  <c r="AH231" i="24" s="1"/>
  <c r="AI231" i="24"/>
  <c r="AJ231" i="24"/>
  <c r="O232" i="24"/>
  <c r="P232" i="24" s="1"/>
  <c r="AB232" i="24"/>
  <c r="AC232" i="24" s="1"/>
  <c r="AD232" i="24"/>
  <c r="M233" i="24"/>
  <c r="AE232" i="24"/>
  <c r="P214" i="26" l="1"/>
  <c r="N214" i="26"/>
  <c r="O214" i="26" s="1"/>
  <c r="Q214" i="26"/>
  <c r="J214" i="26"/>
  <c r="L215" i="26" s="1"/>
  <c r="K214" i="26"/>
  <c r="L198" i="25"/>
  <c r="K197" i="25"/>
  <c r="J197" i="25"/>
  <c r="I198" i="25"/>
  <c r="P197" i="25"/>
  <c r="N197" i="25"/>
  <c r="O197" i="25" s="1"/>
  <c r="Q197" i="25"/>
  <c r="P199" i="27"/>
  <c r="N199" i="27"/>
  <c r="O199" i="27" s="1"/>
  <c r="Q199" i="27"/>
  <c r="K199" i="27"/>
  <c r="J199" i="27"/>
  <c r="L200" i="27" s="1"/>
  <c r="AG232" i="24"/>
  <c r="AH232" i="24" s="1"/>
  <c r="AJ232" i="24"/>
  <c r="AI232" i="24"/>
  <c r="O233" i="24"/>
  <c r="P233" i="24" s="1"/>
  <c r="M234" i="24"/>
  <c r="AD233" i="24"/>
  <c r="AE233" i="24"/>
  <c r="AB233" i="24"/>
  <c r="AC233" i="24" s="1"/>
  <c r="I215" i="26" l="1"/>
  <c r="I200" i="27"/>
  <c r="K200" i="27" s="1"/>
  <c r="N215" i="26"/>
  <c r="O215" i="26" s="1"/>
  <c r="P215" i="26"/>
  <c r="Q215" i="26"/>
  <c r="N200" i="27"/>
  <c r="O200" i="27" s="1"/>
  <c r="P200" i="27"/>
  <c r="Q200" i="27"/>
  <c r="J200" i="27"/>
  <c r="L201" i="27" s="1"/>
  <c r="I201" i="27"/>
  <c r="P198" i="25"/>
  <c r="N198" i="25"/>
  <c r="O198" i="25" s="1"/>
  <c r="Q198" i="25"/>
  <c r="J215" i="26"/>
  <c r="I216" i="26" s="1"/>
  <c r="K215" i="26"/>
  <c r="J198" i="25"/>
  <c r="L199" i="25" s="1"/>
  <c r="K198" i="25"/>
  <c r="I199" i="25"/>
  <c r="AI233" i="24"/>
  <c r="AG233" i="24"/>
  <c r="AH233" i="24" s="1"/>
  <c r="AJ233" i="24"/>
  <c r="O234" i="24"/>
  <c r="P234" i="24" s="1"/>
  <c r="AB234" i="24"/>
  <c r="AC234" i="24" s="1"/>
  <c r="M235" i="24"/>
  <c r="AD234" i="24"/>
  <c r="AE234" i="24"/>
  <c r="P199" i="25" l="1"/>
  <c r="N199" i="25"/>
  <c r="O199" i="25" s="1"/>
  <c r="Q199" i="25"/>
  <c r="J216" i="26"/>
  <c r="L217" i="26" s="1"/>
  <c r="K216" i="26"/>
  <c r="I217" i="26"/>
  <c r="J199" i="25"/>
  <c r="L200" i="25" s="1"/>
  <c r="K199" i="25"/>
  <c r="L216" i="26"/>
  <c r="J201" i="27"/>
  <c r="L202" i="27" s="1"/>
  <c r="K201" i="27"/>
  <c r="I202" i="27"/>
  <c r="Q201" i="27"/>
  <c r="P201" i="27"/>
  <c r="N201" i="27"/>
  <c r="O201" i="27" s="1"/>
  <c r="AI234" i="24"/>
  <c r="AG234" i="24"/>
  <c r="AH234" i="24" s="1"/>
  <c r="AJ234" i="24"/>
  <c r="O235" i="24"/>
  <c r="P235" i="24" s="1"/>
  <c r="AE235" i="24"/>
  <c r="AD235" i="24"/>
  <c r="AB235" i="24"/>
  <c r="AC235" i="24" s="1"/>
  <c r="M236" i="24"/>
  <c r="I200" i="25" l="1"/>
  <c r="P200" i="25"/>
  <c r="Q200" i="25"/>
  <c r="N200" i="25"/>
  <c r="O200" i="25" s="1"/>
  <c r="Q217" i="26"/>
  <c r="N217" i="26"/>
  <c r="O217" i="26" s="1"/>
  <c r="P217" i="26"/>
  <c r="N202" i="27"/>
  <c r="O202" i="27" s="1"/>
  <c r="Q202" i="27"/>
  <c r="P202" i="27"/>
  <c r="J217" i="26"/>
  <c r="L218" i="26" s="1"/>
  <c r="K217" i="26"/>
  <c r="I218" i="26"/>
  <c r="K200" i="25"/>
  <c r="J200" i="25"/>
  <c r="L201" i="25" s="1"/>
  <c r="I201" i="25"/>
  <c r="J202" i="27"/>
  <c r="L203" i="27" s="1"/>
  <c r="K202" i="27"/>
  <c r="I203" i="27"/>
  <c r="P216" i="26"/>
  <c r="N216" i="26"/>
  <c r="O216" i="26" s="1"/>
  <c r="Q216" i="26"/>
  <c r="AJ235" i="24"/>
  <c r="AI235" i="24"/>
  <c r="AG235" i="24"/>
  <c r="AH235" i="24" s="1"/>
  <c r="O236" i="24"/>
  <c r="P236" i="24" s="1"/>
  <c r="AB236" i="24"/>
  <c r="AC236" i="24" s="1"/>
  <c r="AD236" i="24"/>
  <c r="M237" i="24"/>
  <c r="AE236" i="24"/>
  <c r="N218" i="26" l="1"/>
  <c r="O218" i="26" s="1"/>
  <c r="P218" i="26"/>
  <c r="Q218" i="26"/>
  <c r="J203" i="27"/>
  <c r="L204" i="27" s="1"/>
  <c r="K203" i="27"/>
  <c r="I204" i="27"/>
  <c r="Q201" i="25"/>
  <c r="P201" i="25"/>
  <c r="N201" i="25"/>
  <c r="O201" i="25" s="1"/>
  <c r="J218" i="26"/>
  <c r="L219" i="26"/>
  <c r="K218" i="26"/>
  <c r="I219" i="26"/>
  <c r="Q203" i="27"/>
  <c r="P203" i="27"/>
  <c r="N203" i="27"/>
  <c r="O203" i="27" s="1"/>
  <c r="J201" i="25"/>
  <c r="L202" i="25" s="1"/>
  <c r="K201" i="25"/>
  <c r="I202" i="25"/>
  <c r="AG236" i="24"/>
  <c r="AH236" i="24" s="1"/>
  <c r="AJ236" i="24"/>
  <c r="AI236" i="24"/>
  <c r="O237" i="24"/>
  <c r="P237" i="24" s="1"/>
  <c r="AE237" i="24"/>
  <c r="AD237" i="24"/>
  <c r="AB237" i="24"/>
  <c r="AC237" i="24" s="1"/>
  <c r="M238" i="24"/>
  <c r="Q204" i="27" l="1"/>
  <c r="N204" i="27"/>
  <c r="O204" i="27" s="1"/>
  <c r="P204" i="27"/>
  <c r="P202" i="25"/>
  <c r="N202" i="25"/>
  <c r="O202" i="25" s="1"/>
  <c r="Q202" i="25"/>
  <c r="K202" i="25"/>
  <c r="J202" i="25"/>
  <c r="L203" i="25" s="1"/>
  <c r="P219" i="26"/>
  <c r="N219" i="26"/>
  <c r="O219" i="26" s="1"/>
  <c r="Q219" i="26"/>
  <c r="J219" i="26"/>
  <c r="I220" i="26" s="1"/>
  <c r="K219" i="26"/>
  <c r="J204" i="27"/>
  <c r="K204" i="27"/>
  <c r="L205" i="27"/>
  <c r="I205" i="27"/>
  <c r="AJ237" i="24"/>
  <c r="AI237" i="24"/>
  <c r="AG237" i="24"/>
  <c r="AH237" i="24" s="1"/>
  <c r="AB238" i="24"/>
  <c r="AC238" i="24" s="1"/>
  <c r="O238" i="24"/>
  <c r="P238" i="24" s="1"/>
  <c r="AD238" i="24"/>
  <c r="M239" i="24"/>
  <c r="AE238" i="24"/>
  <c r="L220" i="26" l="1"/>
  <c r="I203" i="25"/>
  <c r="J203" i="25" s="1"/>
  <c r="P220" i="26"/>
  <c r="N220" i="26"/>
  <c r="O220" i="26" s="1"/>
  <c r="Q220" i="26"/>
  <c r="Q205" i="27"/>
  <c r="P205" i="27"/>
  <c r="N205" i="27"/>
  <c r="O205" i="27" s="1"/>
  <c r="K203" i="25"/>
  <c r="N203" i="25"/>
  <c r="O203" i="25" s="1"/>
  <c r="P203" i="25"/>
  <c r="Q203" i="25"/>
  <c r="L206" i="27"/>
  <c r="J205" i="27"/>
  <c r="K205" i="27"/>
  <c r="I206" i="27"/>
  <c r="K220" i="26"/>
  <c r="J220" i="26"/>
  <c r="L221" i="26"/>
  <c r="I221" i="26"/>
  <c r="AG238" i="24"/>
  <c r="AH238" i="24" s="1"/>
  <c r="AJ238" i="24"/>
  <c r="AI238" i="24"/>
  <c r="O239" i="24"/>
  <c r="P239" i="24" s="1"/>
  <c r="M240" i="24"/>
  <c r="AE239" i="24"/>
  <c r="AD239" i="24"/>
  <c r="AB239" i="24"/>
  <c r="AC239" i="24" s="1"/>
  <c r="I204" i="25" l="1"/>
  <c r="L204" i="25"/>
  <c r="N206" i="27"/>
  <c r="O206" i="27" s="1"/>
  <c r="P206" i="27"/>
  <c r="Q206" i="27"/>
  <c r="J221" i="26"/>
  <c r="L222" i="26" s="1"/>
  <c r="K221" i="26"/>
  <c r="I222" i="26"/>
  <c r="N221" i="26"/>
  <c r="O221" i="26" s="1"/>
  <c r="Q221" i="26"/>
  <c r="P221" i="26"/>
  <c r="P204" i="25"/>
  <c r="N204" i="25"/>
  <c r="O204" i="25" s="1"/>
  <c r="Q204" i="25"/>
  <c r="J204" i="25"/>
  <c r="L205" i="25" s="1"/>
  <c r="K204" i="25"/>
  <c r="K206" i="27"/>
  <c r="J206" i="27"/>
  <c r="L207" i="27" s="1"/>
  <c r="I207" i="27"/>
  <c r="AI239" i="24"/>
  <c r="AJ239" i="24"/>
  <c r="AG239" i="24"/>
  <c r="AH239" i="24" s="1"/>
  <c r="AB240" i="24"/>
  <c r="AC240" i="24" s="1"/>
  <c r="O240" i="24"/>
  <c r="P240" i="24" s="1"/>
  <c r="M241" i="24"/>
  <c r="AD240" i="24"/>
  <c r="AE240" i="24"/>
  <c r="N207" i="27" l="1"/>
  <c r="O207" i="27" s="1"/>
  <c r="P207" i="27"/>
  <c r="Q207" i="27"/>
  <c r="Q205" i="25"/>
  <c r="P205" i="25"/>
  <c r="N205" i="25"/>
  <c r="O205" i="25" s="1"/>
  <c r="P222" i="26"/>
  <c r="N222" i="26"/>
  <c r="O222" i="26" s="1"/>
  <c r="Q222" i="26"/>
  <c r="J207" i="27"/>
  <c r="L208" i="27" s="1"/>
  <c r="K207" i="27"/>
  <c r="I208" i="27"/>
  <c r="I205" i="25"/>
  <c r="J222" i="26"/>
  <c r="L223" i="26" s="1"/>
  <c r="K222" i="26"/>
  <c r="AG240" i="24"/>
  <c r="AH240" i="24" s="1"/>
  <c r="AI240" i="24"/>
  <c r="AJ240" i="24"/>
  <c r="O241" i="24"/>
  <c r="P241" i="24" s="1"/>
  <c r="M242" i="24"/>
  <c r="AB241" i="24"/>
  <c r="AC241" i="24" s="1"/>
  <c r="AE241" i="24"/>
  <c r="AD241" i="24"/>
  <c r="Q223" i="26" l="1"/>
  <c r="N223" i="26"/>
  <c r="O223" i="26" s="1"/>
  <c r="P223" i="26"/>
  <c r="Q208" i="27"/>
  <c r="N208" i="27"/>
  <c r="O208" i="27" s="1"/>
  <c r="P208" i="27"/>
  <c r="J208" i="27"/>
  <c r="I209" i="27" s="1"/>
  <c r="K208" i="27"/>
  <c r="K205" i="25"/>
  <c r="J205" i="25"/>
  <c r="L206" i="25" s="1"/>
  <c r="I206" i="25"/>
  <c r="I223" i="26"/>
  <c r="AB242" i="24"/>
  <c r="AC242" i="24" s="1"/>
  <c r="O242" i="24"/>
  <c r="P242" i="24" s="1"/>
  <c r="AD242" i="24"/>
  <c r="M243" i="24"/>
  <c r="AE242" i="24"/>
  <c r="AJ241" i="24"/>
  <c r="AI241" i="24"/>
  <c r="AG241" i="24"/>
  <c r="AH241" i="24" s="1"/>
  <c r="J209" i="27" l="1"/>
  <c r="L210" i="27" s="1"/>
  <c r="K209" i="27"/>
  <c r="I210" i="27"/>
  <c r="P206" i="25"/>
  <c r="N206" i="25"/>
  <c r="O206" i="25" s="1"/>
  <c r="Q206" i="25"/>
  <c r="J223" i="26"/>
  <c r="I224" i="26" s="1"/>
  <c r="K223" i="26"/>
  <c r="L209" i="27"/>
  <c r="J206" i="25"/>
  <c r="L207" i="25" s="1"/>
  <c r="K206" i="25"/>
  <c r="I207" i="25"/>
  <c r="AG242" i="24"/>
  <c r="AH242" i="24" s="1"/>
  <c r="AJ242" i="24"/>
  <c r="AI242" i="24"/>
  <c r="O243" i="24"/>
  <c r="P243" i="24" s="1"/>
  <c r="M244" i="24"/>
  <c r="AE243" i="24"/>
  <c r="AD243" i="24"/>
  <c r="AB243" i="24"/>
  <c r="AC243" i="24" s="1"/>
  <c r="L224" i="26" l="1"/>
  <c r="P207" i="25"/>
  <c r="Q207" i="25"/>
  <c r="N207" i="25"/>
  <c r="O207" i="25" s="1"/>
  <c r="N210" i="27"/>
  <c r="O210" i="27" s="1"/>
  <c r="P210" i="27"/>
  <c r="Q210" i="27"/>
  <c r="J207" i="25"/>
  <c r="I208" i="25" s="1"/>
  <c r="K207" i="25"/>
  <c r="J210" i="27"/>
  <c r="L211" i="27" s="1"/>
  <c r="K210" i="27"/>
  <c r="I211" i="27"/>
  <c r="Q209" i="27"/>
  <c r="N209" i="27"/>
  <c r="O209" i="27" s="1"/>
  <c r="P209" i="27"/>
  <c r="J224" i="26"/>
  <c r="L225" i="26" s="1"/>
  <c r="K224" i="26"/>
  <c r="P224" i="26"/>
  <c r="N224" i="26"/>
  <c r="O224" i="26" s="1"/>
  <c r="Q224" i="26"/>
  <c r="AI243" i="24"/>
  <c r="AG243" i="24"/>
  <c r="AH243" i="24" s="1"/>
  <c r="AJ243" i="24"/>
  <c r="AB244" i="24"/>
  <c r="AC244" i="24" s="1"/>
  <c r="O244" i="24"/>
  <c r="P244" i="24" s="1"/>
  <c r="M245" i="24"/>
  <c r="AE244" i="24"/>
  <c r="AD244" i="24"/>
  <c r="I225" i="26" l="1"/>
  <c r="K208" i="25"/>
  <c r="J208" i="25"/>
  <c r="L209" i="25" s="1"/>
  <c r="N211" i="27"/>
  <c r="O211" i="27" s="1"/>
  <c r="Q211" i="27"/>
  <c r="P211" i="27"/>
  <c r="J211" i="27"/>
  <c r="L212" i="27" s="1"/>
  <c r="K211" i="27"/>
  <c r="J225" i="26"/>
  <c r="L226" i="26" s="1"/>
  <c r="K225" i="26"/>
  <c r="I226" i="26"/>
  <c r="L208" i="25"/>
  <c r="P225" i="26"/>
  <c r="Q225" i="26"/>
  <c r="N225" i="26"/>
  <c r="O225" i="26" s="1"/>
  <c r="AG244" i="24"/>
  <c r="AH244" i="24" s="1"/>
  <c r="AI244" i="24"/>
  <c r="AJ244" i="24"/>
  <c r="O245" i="24"/>
  <c r="P245" i="24" s="1"/>
  <c r="AD245" i="24"/>
  <c r="AE245" i="24"/>
  <c r="AB245" i="24"/>
  <c r="AC245" i="24" s="1"/>
  <c r="M246" i="24"/>
  <c r="I212" i="27" l="1"/>
  <c r="N226" i="26"/>
  <c r="O226" i="26" s="1"/>
  <c r="P226" i="26"/>
  <c r="Q226" i="26"/>
  <c r="Q209" i="25"/>
  <c r="N209" i="25"/>
  <c r="O209" i="25" s="1"/>
  <c r="P209" i="25"/>
  <c r="Q212" i="27"/>
  <c r="P212" i="27"/>
  <c r="N212" i="27"/>
  <c r="O212" i="27" s="1"/>
  <c r="J226" i="26"/>
  <c r="L227" i="26" s="1"/>
  <c r="K226" i="26"/>
  <c r="I227" i="26"/>
  <c r="P208" i="25"/>
  <c r="Q208" i="25"/>
  <c r="N208" i="25"/>
  <c r="O208" i="25" s="1"/>
  <c r="I209" i="25"/>
  <c r="J212" i="27"/>
  <c r="L213" i="27" s="1"/>
  <c r="K212" i="27"/>
  <c r="I213" i="27"/>
  <c r="AJ245" i="24"/>
  <c r="AG245" i="24"/>
  <c r="AH245" i="24" s="1"/>
  <c r="AI245" i="24"/>
  <c r="AD246" i="24"/>
  <c r="O246" i="24"/>
  <c r="P246" i="24" s="1"/>
  <c r="AE246" i="24"/>
  <c r="M247" i="24"/>
  <c r="AB246" i="24"/>
  <c r="AC246" i="24" s="1"/>
  <c r="J213" i="27" l="1"/>
  <c r="L214" i="27"/>
  <c r="K213" i="27"/>
  <c r="I214" i="27"/>
  <c r="P213" i="27"/>
  <c r="Q213" i="27"/>
  <c r="N213" i="27"/>
  <c r="O213" i="27" s="1"/>
  <c r="J209" i="25"/>
  <c r="L210" i="25" s="1"/>
  <c r="K209" i="25"/>
  <c r="J227" i="26"/>
  <c r="L228" i="26" s="1"/>
  <c r="K227" i="26"/>
  <c r="I228" i="26"/>
  <c r="N227" i="26"/>
  <c r="O227" i="26" s="1"/>
  <c r="Q227" i="26"/>
  <c r="P227" i="26"/>
  <c r="AI246" i="24"/>
  <c r="AJ246" i="24"/>
  <c r="AG246" i="24"/>
  <c r="AH246" i="24" s="1"/>
  <c r="O247" i="24"/>
  <c r="P247" i="24" s="1"/>
  <c r="AE247" i="24"/>
  <c r="AD247" i="24"/>
  <c r="AB247" i="24"/>
  <c r="AC247" i="24" s="1"/>
  <c r="M248" i="24"/>
  <c r="I210" i="25" l="1"/>
  <c r="P210" i="25"/>
  <c r="N210" i="25"/>
  <c r="O210" i="25" s="1"/>
  <c r="Q210" i="25"/>
  <c r="P228" i="26"/>
  <c r="N228" i="26"/>
  <c r="O228" i="26" s="1"/>
  <c r="Q228" i="26"/>
  <c r="K228" i="26"/>
  <c r="J228" i="26"/>
  <c r="L229" i="26"/>
  <c r="I229" i="26"/>
  <c r="K214" i="27"/>
  <c r="J214" i="27"/>
  <c r="I215" i="27" s="1"/>
  <c r="P214" i="27"/>
  <c r="N214" i="27"/>
  <c r="O214" i="27" s="1"/>
  <c r="Q214" i="27"/>
  <c r="K210" i="25"/>
  <c r="J210" i="25"/>
  <c r="L211" i="25"/>
  <c r="I211" i="25"/>
  <c r="AG247" i="24"/>
  <c r="AH247" i="24" s="1"/>
  <c r="AI247" i="24"/>
  <c r="AJ247" i="24"/>
  <c r="O248" i="24"/>
  <c r="P248" i="24" s="1"/>
  <c r="M249" i="24"/>
  <c r="AD248" i="24"/>
  <c r="AE248" i="24"/>
  <c r="AB248" i="24"/>
  <c r="AC248" i="24" s="1"/>
  <c r="J215" i="27" l="1"/>
  <c r="L216" i="27"/>
  <c r="K215" i="27"/>
  <c r="I216" i="27"/>
  <c r="L215" i="27"/>
  <c r="J211" i="25"/>
  <c r="I212" i="25" s="1"/>
  <c r="L212" i="25"/>
  <c r="K211" i="25"/>
  <c r="N211" i="25"/>
  <c r="O211" i="25" s="1"/>
  <c r="Q211" i="25"/>
  <c r="P211" i="25"/>
  <c r="J229" i="26"/>
  <c r="I230" i="26" s="1"/>
  <c r="K229" i="26"/>
  <c r="Q229" i="26"/>
  <c r="P229" i="26"/>
  <c r="N229" i="26"/>
  <c r="O229" i="26" s="1"/>
  <c r="AG248" i="24"/>
  <c r="AH248" i="24" s="1"/>
  <c r="AI248" i="24"/>
  <c r="AJ248" i="24"/>
  <c r="O249" i="24"/>
  <c r="P249" i="24" s="1"/>
  <c r="AB249" i="24"/>
  <c r="AC249" i="24" s="1"/>
  <c r="M250" i="24"/>
  <c r="AE249" i="24"/>
  <c r="AD249" i="24"/>
  <c r="J212" i="25" l="1"/>
  <c r="L213" i="25"/>
  <c r="K212" i="25"/>
  <c r="I213" i="25"/>
  <c r="J230" i="26"/>
  <c r="L231" i="26"/>
  <c r="K230" i="26"/>
  <c r="I231" i="26"/>
  <c r="L230" i="26"/>
  <c r="P212" i="25"/>
  <c r="N212" i="25"/>
  <c r="O212" i="25" s="1"/>
  <c r="Q212" i="25"/>
  <c r="J216" i="27"/>
  <c r="I217" i="27" s="1"/>
  <c r="K216" i="27"/>
  <c r="Q216" i="27"/>
  <c r="N216" i="27"/>
  <c r="O216" i="27" s="1"/>
  <c r="P216" i="27"/>
  <c r="N215" i="27"/>
  <c r="O215" i="27" s="1"/>
  <c r="Q215" i="27"/>
  <c r="P215" i="27"/>
  <c r="O250" i="24"/>
  <c r="P250" i="24" s="1"/>
  <c r="M251" i="24"/>
  <c r="AD250" i="24"/>
  <c r="AE250" i="24"/>
  <c r="AB250" i="24"/>
  <c r="AC250" i="24" s="1"/>
  <c r="AG249" i="24"/>
  <c r="AH249" i="24" s="1"/>
  <c r="AJ249" i="24"/>
  <c r="AI249" i="24"/>
  <c r="K217" i="27" l="1"/>
  <c r="J217" i="27"/>
  <c r="L218" i="27" s="1"/>
  <c r="J231" i="26"/>
  <c r="L232" i="26" s="1"/>
  <c r="K231" i="26"/>
  <c r="I232" i="26"/>
  <c r="L217" i="27"/>
  <c r="N231" i="26"/>
  <c r="O231" i="26" s="1"/>
  <c r="P231" i="26"/>
  <c r="Q231" i="26"/>
  <c r="P230" i="26"/>
  <c r="N230" i="26"/>
  <c r="O230" i="26" s="1"/>
  <c r="Q230" i="26"/>
  <c r="P213" i="25"/>
  <c r="N213" i="25"/>
  <c r="O213" i="25" s="1"/>
  <c r="Q213" i="25"/>
  <c r="K213" i="25"/>
  <c r="J213" i="25"/>
  <c r="L214" i="25" s="1"/>
  <c r="I214" i="25"/>
  <c r="AI250" i="24"/>
  <c r="AG250" i="24"/>
  <c r="AH250" i="24" s="1"/>
  <c r="AJ250" i="24"/>
  <c r="O251" i="24"/>
  <c r="P251" i="24" s="1"/>
  <c r="AE251" i="24"/>
  <c r="AB251" i="24"/>
  <c r="AC251" i="24" s="1"/>
  <c r="M252" i="24"/>
  <c r="AD251" i="24"/>
  <c r="P232" i="26" l="1"/>
  <c r="N232" i="26"/>
  <c r="O232" i="26" s="1"/>
  <c r="Q232" i="26"/>
  <c r="P218" i="27"/>
  <c r="N218" i="27"/>
  <c r="O218" i="27" s="1"/>
  <c r="Q218" i="27"/>
  <c r="P214" i="25"/>
  <c r="N214" i="25"/>
  <c r="O214" i="25" s="1"/>
  <c r="Q214" i="25"/>
  <c r="J214" i="25"/>
  <c r="L215" i="25" s="1"/>
  <c r="K214" i="25"/>
  <c r="I215" i="25"/>
  <c r="J232" i="26"/>
  <c r="I233" i="26" s="1"/>
  <c r="K232" i="26"/>
  <c r="I218" i="27"/>
  <c r="Q217" i="27"/>
  <c r="P217" i="27"/>
  <c r="N217" i="27"/>
  <c r="O217" i="27" s="1"/>
  <c r="AI251" i="24"/>
  <c r="AG251" i="24"/>
  <c r="AH251" i="24" s="1"/>
  <c r="AJ251" i="24"/>
  <c r="O252" i="24"/>
  <c r="P252" i="24" s="1"/>
  <c r="M253" i="24"/>
  <c r="AE252" i="24"/>
  <c r="AB252" i="24"/>
  <c r="AC252" i="24" s="1"/>
  <c r="AD252" i="24"/>
  <c r="J233" i="26" l="1"/>
  <c r="L234" i="26" s="1"/>
  <c r="K233" i="26"/>
  <c r="I234" i="26"/>
  <c r="Q215" i="25"/>
  <c r="P215" i="25"/>
  <c r="N215" i="25"/>
  <c r="O215" i="25" s="1"/>
  <c r="L233" i="26"/>
  <c r="K218" i="27"/>
  <c r="J218" i="27"/>
  <c r="L219" i="27" s="1"/>
  <c r="I219" i="27"/>
  <c r="J215" i="25"/>
  <c r="L216" i="25" s="1"/>
  <c r="K215" i="25"/>
  <c r="AI252" i="24"/>
  <c r="AJ252" i="24"/>
  <c r="AG252" i="24"/>
  <c r="AH252" i="24" s="1"/>
  <c r="O253" i="24"/>
  <c r="P253" i="24" s="1"/>
  <c r="M254" i="24"/>
  <c r="AB253" i="24"/>
  <c r="AC253" i="24" s="1"/>
  <c r="AE253" i="24"/>
  <c r="AD253" i="24"/>
  <c r="I216" i="25" l="1"/>
  <c r="P216" i="25"/>
  <c r="N216" i="25"/>
  <c r="O216" i="25" s="1"/>
  <c r="Q216" i="25"/>
  <c r="N219" i="27"/>
  <c r="O219" i="27" s="1"/>
  <c r="P219" i="27"/>
  <c r="Q219" i="27"/>
  <c r="N234" i="26"/>
  <c r="O234" i="26" s="1"/>
  <c r="P234" i="26"/>
  <c r="Q234" i="26"/>
  <c r="P233" i="26"/>
  <c r="N233" i="26"/>
  <c r="O233" i="26" s="1"/>
  <c r="Q233" i="26"/>
  <c r="L217" i="25"/>
  <c r="K216" i="25"/>
  <c r="J216" i="25"/>
  <c r="I217" i="25" s="1"/>
  <c r="J219" i="27"/>
  <c r="L220" i="27"/>
  <c r="K219" i="27"/>
  <c r="I220" i="27"/>
  <c r="J234" i="26"/>
  <c r="I235" i="26" s="1"/>
  <c r="K234" i="26"/>
  <c r="AD254" i="24"/>
  <c r="O254" i="24"/>
  <c r="P254" i="24" s="1"/>
  <c r="AB254" i="24"/>
  <c r="AC254" i="24" s="1"/>
  <c r="M255" i="24"/>
  <c r="AE254" i="24"/>
  <c r="AJ253" i="24"/>
  <c r="AG253" i="24"/>
  <c r="AH253" i="24" s="1"/>
  <c r="AI253" i="24"/>
  <c r="J235" i="26" l="1"/>
  <c r="L236" i="26" s="1"/>
  <c r="K235" i="26"/>
  <c r="I236" i="26"/>
  <c r="L235" i="26"/>
  <c r="J220" i="27"/>
  <c r="I221" i="27" s="1"/>
  <c r="K220" i="27"/>
  <c r="N220" i="27"/>
  <c r="O220" i="27" s="1"/>
  <c r="P220" i="27"/>
  <c r="Q220" i="27"/>
  <c r="J217" i="25"/>
  <c r="I218" i="25" s="1"/>
  <c r="K217" i="25"/>
  <c r="Q217" i="25"/>
  <c r="P217" i="25"/>
  <c r="N217" i="25"/>
  <c r="O217" i="25" s="1"/>
  <c r="AG254" i="24"/>
  <c r="AH254" i="24" s="1"/>
  <c r="AI254" i="24"/>
  <c r="AJ254" i="24"/>
  <c r="O255" i="24"/>
  <c r="P255" i="24" s="1"/>
  <c r="AE255" i="24"/>
  <c r="AB255" i="24"/>
  <c r="AC255" i="24" s="1"/>
  <c r="M256" i="24"/>
  <c r="AD255" i="24"/>
  <c r="J221" i="27" l="1"/>
  <c r="L222" i="27"/>
  <c r="K221" i="27"/>
  <c r="I222" i="27"/>
  <c r="K218" i="25"/>
  <c r="J218" i="25"/>
  <c r="L219" i="25"/>
  <c r="I219" i="25"/>
  <c r="P236" i="26"/>
  <c r="N236" i="26"/>
  <c r="O236" i="26" s="1"/>
  <c r="Q236" i="26"/>
  <c r="L221" i="27"/>
  <c r="P235" i="26"/>
  <c r="Q235" i="26"/>
  <c r="N235" i="26"/>
  <c r="O235" i="26" s="1"/>
  <c r="L218" i="25"/>
  <c r="K236" i="26"/>
  <c r="J236" i="26"/>
  <c r="L237" i="26" s="1"/>
  <c r="AI255" i="24"/>
  <c r="AG255" i="24"/>
  <c r="AH255" i="24" s="1"/>
  <c r="AJ255" i="24"/>
  <c r="O256" i="24"/>
  <c r="P256" i="24" s="1"/>
  <c r="AE256" i="24"/>
  <c r="AB256" i="24"/>
  <c r="AC256" i="24" s="1"/>
  <c r="AD256" i="24"/>
  <c r="M257" i="24"/>
  <c r="I237" i="26" l="1"/>
  <c r="J219" i="25"/>
  <c r="L220" i="25"/>
  <c r="K219" i="25"/>
  <c r="I220" i="25"/>
  <c r="J237" i="26"/>
  <c r="L238" i="26" s="1"/>
  <c r="K237" i="26"/>
  <c r="I238" i="26"/>
  <c r="P219" i="25"/>
  <c r="Q219" i="25"/>
  <c r="N219" i="25"/>
  <c r="O219" i="25" s="1"/>
  <c r="Q237" i="26"/>
  <c r="N237" i="26"/>
  <c r="O237" i="26" s="1"/>
  <c r="P237" i="26"/>
  <c r="K222" i="27"/>
  <c r="J222" i="27"/>
  <c r="L223" i="27" s="1"/>
  <c r="P222" i="27"/>
  <c r="N222" i="27"/>
  <c r="O222" i="27" s="1"/>
  <c r="Q222" i="27"/>
  <c r="P221" i="27"/>
  <c r="N221" i="27"/>
  <c r="O221" i="27" s="1"/>
  <c r="Q221" i="27"/>
  <c r="P218" i="25"/>
  <c r="N218" i="25"/>
  <c r="O218" i="25" s="1"/>
  <c r="Q218" i="25"/>
  <c r="AJ256" i="24"/>
  <c r="AI256" i="24"/>
  <c r="AG256" i="24"/>
  <c r="AH256" i="24" s="1"/>
  <c r="O257" i="24"/>
  <c r="P257" i="24" s="1"/>
  <c r="AB257" i="24"/>
  <c r="AC257" i="24" s="1"/>
  <c r="AE257" i="24"/>
  <c r="AD257" i="24"/>
  <c r="M258" i="24"/>
  <c r="I223" i="27" l="1"/>
  <c r="P238" i="26"/>
  <c r="N238" i="26"/>
  <c r="O238" i="26" s="1"/>
  <c r="Q238" i="26"/>
  <c r="J238" i="26"/>
  <c r="L239" i="26"/>
  <c r="K238" i="26"/>
  <c r="I239" i="26"/>
  <c r="J220" i="25"/>
  <c r="L221" i="25"/>
  <c r="K220" i="25"/>
  <c r="I221" i="25"/>
  <c r="N223" i="27"/>
  <c r="O223" i="27" s="1"/>
  <c r="Q223" i="27"/>
  <c r="P223" i="27"/>
  <c r="P220" i="25"/>
  <c r="N220" i="25"/>
  <c r="O220" i="25" s="1"/>
  <c r="Q220" i="25"/>
  <c r="K223" i="27"/>
  <c r="J223" i="27"/>
  <c r="L224" i="27"/>
  <c r="I224" i="27"/>
  <c r="AJ257" i="24"/>
  <c r="AG257" i="24"/>
  <c r="AH257" i="24" s="1"/>
  <c r="AI257" i="24"/>
  <c r="O258" i="24"/>
  <c r="P258" i="24" s="1"/>
  <c r="AB258" i="24"/>
  <c r="AC258" i="24" s="1"/>
  <c r="M259" i="24"/>
  <c r="AD258" i="24"/>
  <c r="AE258" i="24"/>
  <c r="J239" i="26" l="1"/>
  <c r="L240" i="26" s="1"/>
  <c r="K239" i="26"/>
  <c r="I240" i="26"/>
  <c r="K221" i="25"/>
  <c r="J221" i="25"/>
  <c r="L222" i="25" s="1"/>
  <c r="J224" i="27"/>
  <c r="L225" i="27" s="1"/>
  <c r="K224" i="27"/>
  <c r="I225" i="27"/>
  <c r="Q224" i="27"/>
  <c r="P224" i="27"/>
  <c r="N224" i="27"/>
  <c r="O224" i="27" s="1"/>
  <c r="Q239" i="26"/>
  <c r="N239" i="26"/>
  <c r="O239" i="26" s="1"/>
  <c r="P239" i="26"/>
  <c r="P221" i="25"/>
  <c r="N221" i="25"/>
  <c r="O221" i="25" s="1"/>
  <c r="Q221" i="25"/>
  <c r="AI258" i="24"/>
  <c r="AG258" i="24"/>
  <c r="AH258" i="24" s="1"/>
  <c r="AJ258" i="24"/>
  <c r="O259" i="24"/>
  <c r="P259" i="24" s="1"/>
  <c r="M260" i="24"/>
  <c r="AE259" i="24"/>
  <c r="AB259" i="24"/>
  <c r="AC259" i="24" s="1"/>
  <c r="AD259" i="24"/>
  <c r="Q225" i="27" l="1"/>
  <c r="P225" i="27"/>
  <c r="N225" i="27"/>
  <c r="O225" i="27" s="1"/>
  <c r="P222" i="25"/>
  <c r="N222" i="25"/>
  <c r="O222" i="25" s="1"/>
  <c r="Q222" i="25"/>
  <c r="P240" i="26"/>
  <c r="N240" i="26"/>
  <c r="O240" i="26" s="1"/>
  <c r="Q240" i="26"/>
  <c r="I222" i="25"/>
  <c r="K225" i="27"/>
  <c r="J225" i="27"/>
  <c r="L226" i="27" s="1"/>
  <c r="J240" i="26"/>
  <c r="L241" i="26" s="1"/>
  <c r="K240" i="26"/>
  <c r="AI259" i="24"/>
  <c r="AG259" i="24"/>
  <c r="AH259" i="24" s="1"/>
  <c r="AJ259" i="24"/>
  <c r="O260" i="24"/>
  <c r="P260" i="24" s="1"/>
  <c r="AD260" i="24"/>
  <c r="M261" i="24"/>
  <c r="AE260" i="24"/>
  <c r="AB260" i="24"/>
  <c r="AC260" i="24" s="1"/>
  <c r="P241" i="26" l="1"/>
  <c r="Q241" i="26"/>
  <c r="N241" i="26"/>
  <c r="O241" i="26" s="1"/>
  <c r="P226" i="27"/>
  <c r="Q226" i="27"/>
  <c r="N226" i="27"/>
  <c r="O226" i="27" s="1"/>
  <c r="I226" i="27"/>
  <c r="I241" i="26"/>
  <c r="J222" i="25"/>
  <c r="L223" i="25" s="1"/>
  <c r="K222" i="25"/>
  <c r="I223" i="25"/>
  <c r="AI260" i="24"/>
  <c r="AG260" i="24"/>
  <c r="AH260" i="24" s="1"/>
  <c r="AJ260" i="24"/>
  <c r="O261" i="24"/>
  <c r="P261" i="24" s="1"/>
  <c r="AB261" i="24"/>
  <c r="AC261" i="24" s="1"/>
  <c r="AD261" i="24"/>
  <c r="AE261" i="24"/>
  <c r="M262" i="24"/>
  <c r="Q223" i="25" l="1"/>
  <c r="P223" i="25"/>
  <c r="N223" i="25"/>
  <c r="O223" i="25" s="1"/>
  <c r="J223" i="25"/>
  <c r="L224" i="25" s="1"/>
  <c r="K223" i="25"/>
  <c r="I224" i="25"/>
  <c r="L227" i="27"/>
  <c r="K226" i="27"/>
  <c r="J226" i="27"/>
  <c r="I227" i="27"/>
  <c r="J241" i="26"/>
  <c r="L242" i="26" s="1"/>
  <c r="K241" i="26"/>
  <c r="I242" i="26"/>
  <c r="AG261" i="24"/>
  <c r="AH261" i="24" s="1"/>
  <c r="AJ261" i="24"/>
  <c r="AI261" i="24"/>
  <c r="O262" i="24"/>
  <c r="P262" i="24" s="1"/>
  <c r="AD262" i="24"/>
  <c r="AE262" i="24"/>
  <c r="AB262" i="24"/>
  <c r="AC262" i="24" s="1"/>
  <c r="M263" i="24"/>
  <c r="P224" i="25" l="1"/>
  <c r="N224" i="25"/>
  <c r="O224" i="25" s="1"/>
  <c r="Q224" i="25"/>
  <c r="N242" i="26"/>
  <c r="O242" i="26" s="1"/>
  <c r="P242" i="26"/>
  <c r="Q242" i="26"/>
  <c r="P227" i="27"/>
  <c r="Q227" i="27"/>
  <c r="N227" i="27"/>
  <c r="O227" i="27" s="1"/>
  <c r="J242" i="26"/>
  <c r="L243" i="26"/>
  <c r="K242" i="26"/>
  <c r="I243" i="26"/>
  <c r="J227" i="27"/>
  <c r="I228" i="27" s="1"/>
  <c r="L228" i="27"/>
  <c r="K227" i="27"/>
  <c r="J224" i="25"/>
  <c r="L225" i="25" s="1"/>
  <c r="K224" i="25"/>
  <c r="I225" i="25"/>
  <c r="AI262" i="24"/>
  <c r="AG262" i="24"/>
  <c r="AH262" i="24" s="1"/>
  <c r="AJ262" i="24"/>
  <c r="AB263" i="24"/>
  <c r="AC263" i="24" s="1"/>
  <c r="O263" i="24"/>
  <c r="P263" i="24" s="1"/>
  <c r="AE263" i="24"/>
  <c r="M264" i="24"/>
  <c r="AD263" i="24"/>
  <c r="J228" i="27" l="1"/>
  <c r="L229" i="27"/>
  <c r="K228" i="27"/>
  <c r="I229" i="27"/>
  <c r="P225" i="25"/>
  <c r="N225" i="25"/>
  <c r="O225" i="25" s="1"/>
  <c r="Q225" i="25"/>
  <c r="J225" i="25"/>
  <c r="L226" i="25" s="1"/>
  <c r="K225" i="25"/>
  <c r="J243" i="26"/>
  <c r="I244" i="26" s="1"/>
  <c r="K243" i="26"/>
  <c r="N228" i="27"/>
  <c r="O228" i="27" s="1"/>
  <c r="Q228" i="27"/>
  <c r="P228" i="27"/>
  <c r="Q243" i="26"/>
  <c r="P243" i="26"/>
  <c r="N243" i="26"/>
  <c r="O243" i="26" s="1"/>
  <c r="AI263" i="24"/>
  <c r="AG263" i="24"/>
  <c r="AH263" i="24" s="1"/>
  <c r="AJ263" i="24"/>
  <c r="O264" i="24"/>
  <c r="P264" i="24" s="1"/>
  <c r="AE264" i="24"/>
  <c r="AD264" i="24"/>
  <c r="AB264" i="24"/>
  <c r="AC264" i="24" s="1"/>
  <c r="M265" i="24"/>
  <c r="I226" i="25" l="1"/>
  <c r="K244" i="26"/>
  <c r="J244" i="26"/>
  <c r="L245" i="26" s="1"/>
  <c r="L244" i="26"/>
  <c r="J226" i="25"/>
  <c r="I227" i="25" s="1"/>
  <c r="K226" i="25"/>
  <c r="Q226" i="25"/>
  <c r="P226" i="25"/>
  <c r="N226" i="25"/>
  <c r="O226" i="25" s="1"/>
  <c r="P229" i="27"/>
  <c r="N229" i="27"/>
  <c r="O229" i="27" s="1"/>
  <c r="Q229" i="27"/>
  <c r="J229" i="27"/>
  <c r="L230" i="27"/>
  <c r="K229" i="27"/>
  <c r="I230" i="27"/>
  <c r="AG264" i="24"/>
  <c r="AH264" i="24" s="1"/>
  <c r="AJ264" i="24"/>
  <c r="AI264" i="24"/>
  <c r="O265" i="24"/>
  <c r="P265" i="24" s="1"/>
  <c r="AB265" i="24"/>
  <c r="AC265" i="24" s="1"/>
  <c r="AE265" i="24"/>
  <c r="AD265" i="24"/>
  <c r="M266" i="24"/>
  <c r="I245" i="26" l="1"/>
  <c r="L227" i="25"/>
  <c r="P244" i="26"/>
  <c r="N244" i="26"/>
  <c r="O244" i="26" s="1"/>
  <c r="Q244" i="26"/>
  <c r="J227" i="25"/>
  <c r="I228" i="25" s="1"/>
  <c r="K227" i="25"/>
  <c r="P245" i="26"/>
  <c r="Q245" i="26"/>
  <c r="N245" i="26"/>
  <c r="O245" i="26" s="1"/>
  <c r="K230" i="27"/>
  <c r="J230" i="27"/>
  <c r="L231" i="27"/>
  <c r="I231" i="27"/>
  <c r="P230" i="27"/>
  <c r="N230" i="27"/>
  <c r="O230" i="27" s="1"/>
  <c r="Q230" i="27"/>
  <c r="J245" i="26"/>
  <c r="L246" i="26" s="1"/>
  <c r="K245" i="26"/>
  <c r="P227" i="25"/>
  <c r="N227" i="25"/>
  <c r="O227" i="25" s="1"/>
  <c r="Q227" i="25"/>
  <c r="AJ265" i="24"/>
  <c r="AI265" i="24"/>
  <c r="AG265" i="24"/>
  <c r="AH265" i="24" s="1"/>
  <c r="O266" i="24"/>
  <c r="P266" i="24" s="1"/>
  <c r="AE266" i="24"/>
  <c r="AB266" i="24"/>
  <c r="AC266" i="24" s="1"/>
  <c r="M267" i="24"/>
  <c r="AD266" i="24"/>
  <c r="L228" i="25" l="1"/>
  <c r="I246" i="26"/>
  <c r="P246" i="26"/>
  <c r="N246" i="26"/>
  <c r="O246" i="26" s="1"/>
  <c r="Q246" i="26"/>
  <c r="J228" i="25"/>
  <c r="L229" i="25" s="1"/>
  <c r="K228" i="25"/>
  <c r="I229" i="25"/>
  <c r="N231" i="27"/>
  <c r="O231" i="27" s="1"/>
  <c r="Q231" i="27"/>
  <c r="P231" i="27"/>
  <c r="J246" i="26"/>
  <c r="L247" i="26"/>
  <c r="K246" i="26"/>
  <c r="I247" i="26"/>
  <c r="K231" i="27"/>
  <c r="J231" i="27"/>
  <c r="L232" i="27"/>
  <c r="I232" i="27"/>
  <c r="Q228" i="25"/>
  <c r="P228" i="25"/>
  <c r="N228" i="25"/>
  <c r="O228" i="25" s="1"/>
  <c r="AJ266" i="24"/>
  <c r="AG266" i="24"/>
  <c r="AH266" i="24" s="1"/>
  <c r="AI266" i="24"/>
  <c r="O267" i="24"/>
  <c r="P267" i="24" s="1"/>
  <c r="AD267" i="24"/>
  <c r="M268" i="24"/>
  <c r="AB267" i="24"/>
  <c r="AC267" i="24" s="1"/>
  <c r="AE267" i="24"/>
  <c r="P229" i="25" l="1"/>
  <c r="N229" i="25"/>
  <c r="O229" i="25" s="1"/>
  <c r="Q229" i="25"/>
  <c r="J247" i="26"/>
  <c r="L248" i="26" s="1"/>
  <c r="K247" i="26"/>
  <c r="I248" i="26"/>
  <c r="J229" i="25"/>
  <c r="I230" i="25" s="1"/>
  <c r="K229" i="25"/>
  <c r="J232" i="27"/>
  <c r="I233" i="27" s="1"/>
  <c r="K232" i="27"/>
  <c r="N247" i="26"/>
  <c r="O247" i="26" s="1"/>
  <c r="P247" i="26"/>
  <c r="Q247" i="26"/>
  <c r="Q232" i="27"/>
  <c r="P232" i="27"/>
  <c r="N232" i="27"/>
  <c r="O232" i="27" s="1"/>
  <c r="AI267" i="24"/>
  <c r="AG267" i="24"/>
  <c r="AH267" i="24" s="1"/>
  <c r="AJ267" i="24"/>
  <c r="O268" i="24"/>
  <c r="P268" i="24" s="1"/>
  <c r="AE268" i="24"/>
  <c r="AD268" i="24"/>
  <c r="M269" i="24"/>
  <c r="AB268" i="24"/>
  <c r="AC268" i="24" s="1"/>
  <c r="L230" i="25" l="1"/>
  <c r="K233" i="27"/>
  <c r="J233" i="27"/>
  <c r="L234" i="27" s="1"/>
  <c r="I234" i="27"/>
  <c r="J248" i="26"/>
  <c r="L249" i="26" s="1"/>
  <c r="K248" i="26"/>
  <c r="I249" i="26"/>
  <c r="L233" i="27"/>
  <c r="N230" i="25"/>
  <c r="O230" i="25" s="1"/>
  <c r="P230" i="25"/>
  <c r="Q230" i="25"/>
  <c r="Q248" i="26"/>
  <c r="N248" i="26"/>
  <c r="O248" i="26" s="1"/>
  <c r="P248" i="26"/>
  <c r="J230" i="25"/>
  <c r="L231" i="25" s="1"/>
  <c r="K230" i="25"/>
  <c r="AJ268" i="24"/>
  <c r="AI268" i="24"/>
  <c r="AG268" i="24"/>
  <c r="AH268" i="24" s="1"/>
  <c r="O269" i="24"/>
  <c r="P269" i="24" s="1"/>
  <c r="AB269" i="24"/>
  <c r="AC269" i="24" s="1"/>
  <c r="AD269" i="24"/>
  <c r="AE269" i="24"/>
  <c r="M270" i="24"/>
  <c r="I231" i="25" l="1"/>
  <c r="N249" i="26"/>
  <c r="O249" i="26" s="1"/>
  <c r="Q249" i="26"/>
  <c r="P249" i="26"/>
  <c r="P231" i="25"/>
  <c r="N231" i="25"/>
  <c r="O231" i="25" s="1"/>
  <c r="Q231" i="25"/>
  <c r="P234" i="27"/>
  <c r="N234" i="27"/>
  <c r="O234" i="27" s="1"/>
  <c r="Q234" i="27"/>
  <c r="J249" i="26"/>
  <c r="K249" i="26"/>
  <c r="L250" i="26"/>
  <c r="I250" i="26"/>
  <c r="J231" i="25"/>
  <c r="L232" i="25" s="1"/>
  <c r="K231" i="25"/>
  <c r="K234" i="27"/>
  <c r="J234" i="27"/>
  <c r="L235" i="27" s="1"/>
  <c r="I235" i="27"/>
  <c r="Q233" i="27"/>
  <c r="P233" i="27"/>
  <c r="N233" i="27"/>
  <c r="O233" i="27" s="1"/>
  <c r="AI269" i="24"/>
  <c r="AG269" i="24"/>
  <c r="AH269" i="24" s="1"/>
  <c r="AJ269" i="24"/>
  <c r="AB270" i="24"/>
  <c r="AC270" i="24" s="1"/>
  <c r="M271" i="24"/>
  <c r="O270" i="24"/>
  <c r="P270" i="24" s="1"/>
  <c r="AD270" i="24"/>
  <c r="AE270" i="24"/>
  <c r="P232" i="25" l="1"/>
  <c r="N232" i="25"/>
  <c r="O232" i="25" s="1"/>
  <c r="Q232" i="25"/>
  <c r="P235" i="27"/>
  <c r="Q235" i="27"/>
  <c r="N235" i="27"/>
  <c r="O235" i="27" s="1"/>
  <c r="J250" i="26"/>
  <c r="I251" i="26" s="1"/>
  <c r="K250" i="26"/>
  <c r="Q250" i="26"/>
  <c r="N250" i="26"/>
  <c r="O250" i="26" s="1"/>
  <c r="P250" i="26"/>
  <c r="I232" i="25"/>
  <c r="J235" i="27"/>
  <c r="L236" i="27"/>
  <c r="K235" i="27"/>
  <c r="I236" i="27"/>
  <c r="AI270" i="24"/>
  <c r="AG270" i="24"/>
  <c r="AH270" i="24" s="1"/>
  <c r="AJ270" i="24"/>
  <c r="O271" i="24"/>
  <c r="P271" i="24" s="1"/>
  <c r="AB271" i="24"/>
  <c r="AC271" i="24" s="1"/>
  <c r="AE271" i="24"/>
  <c r="AD271" i="24"/>
  <c r="M272" i="24"/>
  <c r="J251" i="26" l="1"/>
  <c r="L252" i="26" s="1"/>
  <c r="K251" i="26"/>
  <c r="I252" i="26"/>
  <c r="J232" i="25"/>
  <c r="L233" i="25" s="1"/>
  <c r="K232" i="25"/>
  <c r="I233" i="25"/>
  <c r="L251" i="26"/>
  <c r="J236" i="27"/>
  <c r="L237" i="27" s="1"/>
  <c r="K236" i="27"/>
  <c r="N236" i="27"/>
  <c r="O236" i="27" s="1"/>
  <c r="P236" i="27"/>
  <c r="Q236" i="27"/>
  <c r="AG271" i="24"/>
  <c r="AH271" i="24" s="1"/>
  <c r="AI271" i="24"/>
  <c r="AJ271" i="24"/>
  <c r="O272" i="24"/>
  <c r="P272" i="24" s="1"/>
  <c r="AB272" i="24"/>
  <c r="AC272" i="24" s="1"/>
  <c r="AE272" i="24"/>
  <c r="AD272" i="24"/>
  <c r="M273" i="24"/>
  <c r="I237" i="27" l="1"/>
  <c r="P233" i="25"/>
  <c r="N233" i="25"/>
  <c r="O233" i="25" s="1"/>
  <c r="Q233" i="25"/>
  <c r="P252" i="26"/>
  <c r="Q252" i="26"/>
  <c r="N252" i="26"/>
  <c r="O252" i="26" s="1"/>
  <c r="J233" i="25"/>
  <c r="I234" i="25" s="1"/>
  <c r="K233" i="25"/>
  <c r="P237" i="27"/>
  <c r="N237" i="27"/>
  <c r="O237" i="27" s="1"/>
  <c r="Q237" i="27"/>
  <c r="J237" i="27"/>
  <c r="I238" i="27" s="1"/>
  <c r="L238" i="27"/>
  <c r="K237" i="27"/>
  <c r="J252" i="26"/>
  <c r="L253" i="26" s="1"/>
  <c r="K252" i="26"/>
  <c r="I253" i="26"/>
  <c r="N251" i="26"/>
  <c r="O251" i="26" s="1"/>
  <c r="P251" i="26"/>
  <c r="Q251" i="26"/>
  <c r="AG272" i="24"/>
  <c r="AH272" i="24" s="1"/>
  <c r="AJ272" i="24"/>
  <c r="AI272" i="24"/>
  <c r="AB273" i="24"/>
  <c r="AC273" i="24" s="1"/>
  <c r="O273" i="24"/>
  <c r="P273" i="24" s="1"/>
  <c r="AD273" i="24"/>
  <c r="AE273" i="24"/>
  <c r="M274" i="24"/>
  <c r="L234" i="25" l="1"/>
  <c r="J234" i="25"/>
  <c r="L235" i="25" s="1"/>
  <c r="K234" i="25"/>
  <c r="I235" i="25"/>
  <c r="Q253" i="26"/>
  <c r="P253" i="26"/>
  <c r="N253" i="26"/>
  <c r="O253" i="26" s="1"/>
  <c r="Q234" i="25"/>
  <c r="P234" i="25"/>
  <c r="N234" i="25"/>
  <c r="O234" i="25" s="1"/>
  <c r="K238" i="27"/>
  <c r="J238" i="27"/>
  <c r="L239" i="27" s="1"/>
  <c r="I239" i="27"/>
  <c r="J253" i="26"/>
  <c r="I254" i="26" s="1"/>
  <c r="K253" i="26"/>
  <c r="P238" i="27"/>
  <c r="N238" i="27"/>
  <c r="O238" i="27" s="1"/>
  <c r="Q238" i="27"/>
  <c r="AI273" i="24"/>
  <c r="AG273" i="24"/>
  <c r="AH273" i="24" s="1"/>
  <c r="AJ273" i="24"/>
  <c r="O274" i="24"/>
  <c r="P274" i="24" s="1"/>
  <c r="M275" i="24"/>
  <c r="AB274" i="24"/>
  <c r="AC274" i="24" s="1"/>
  <c r="AE274" i="24"/>
  <c r="AD274" i="24"/>
  <c r="L254" i="26" l="1"/>
  <c r="P239" i="27"/>
  <c r="N239" i="27"/>
  <c r="O239" i="27" s="1"/>
  <c r="Q239" i="27"/>
  <c r="P235" i="25"/>
  <c r="N235" i="25"/>
  <c r="O235" i="25" s="1"/>
  <c r="Q235" i="25"/>
  <c r="Q254" i="26"/>
  <c r="N254" i="26"/>
  <c r="O254" i="26" s="1"/>
  <c r="P254" i="26"/>
  <c r="J235" i="25"/>
  <c r="K235" i="25"/>
  <c r="L236" i="25"/>
  <c r="I236" i="25"/>
  <c r="K239" i="27"/>
  <c r="J239" i="27"/>
  <c r="L240" i="27" s="1"/>
  <c r="J254" i="26"/>
  <c r="L255" i="26" s="1"/>
  <c r="K254" i="26"/>
  <c r="I255" i="26"/>
  <c r="AI274" i="24"/>
  <c r="AG274" i="24"/>
  <c r="AH274" i="24" s="1"/>
  <c r="AJ274" i="24"/>
  <c r="O275" i="24"/>
  <c r="P275" i="24" s="1"/>
  <c r="AB275" i="24"/>
  <c r="AC275" i="24" s="1"/>
  <c r="AE275" i="24"/>
  <c r="AD275" i="24"/>
  <c r="M276" i="24"/>
  <c r="I240" i="27" l="1"/>
  <c r="Q255" i="26"/>
  <c r="N255" i="26"/>
  <c r="O255" i="26" s="1"/>
  <c r="P255" i="26"/>
  <c r="J236" i="25"/>
  <c r="L237" i="25" s="1"/>
  <c r="K236" i="25"/>
  <c r="I237" i="25"/>
  <c r="L256" i="26"/>
  <c r="J255" i="26"/>
  <c r="K255" i="26"/>
  <c r="I256" i="26"/>
  <c r="Q236" i="25"/>
  <c r="P236" i="25"/>
  <c r="N236" i="25"/>
  <c r="O236" i="25" s="1"/>
  <c r="J240" i="27"/>
  <c r="L241" i="27" s="1"/>
  <c r="K240" i="27"/>
  <c r="Q240" i="27"/>
  <c r="N240" i="27"/>
  <c r="O240" i="27" s="1"/>
  <c r="P240" i="27"/>
  <c r="AJ275" i="24"/>
  <c r="AI275" i="24"/>
  <c r="AG275" i="24"/>
  <c r="AH275" i="24" s="1"/>
  <c r="O276" i="24"/>
  <c r="P276" i="24" s="1"/>
  <c r="AE276" i="24"/>
  <c r="M277" i="24"/>
  <c r="AB276" i="24"/>
  <c r="AC276" i="24" s="1"/>
  <c r="AD276" i="24"/>
  <c r="I241" i="27" l="1"/>
  <c r="Q241" i="27"/>
  <c r="P241" i="27"/>
  <c r="N241" i="27"/>
  <c r="O241" i="27" s="1"/>
  <c r="P237" i="25"/>
  <c r="N237" i="25"/>
  <c r="O237" i="25" s="1"/>
  <c r="Q237" i="25"/>
  <c r="J237" i="25"/>
  <c r="L238" i="25" s="1"/>
  <c r="K237" i="25"/>
  <c r="N256" i="26"/>
  <c r="O256" i="26" s="1"/>
  <c r="P256" i="26"/>
  <c r="Q256" i="26"/>
  <c r="L242" i="27"/>
  <c r="J241" i="27"/>
  <c r="K241" i="27"/>
  <c r="I242" i="27"/>
  <c r="J256" i="26"/>
  <c r="K256" i="26"/>
  <c r="L257" i="26"/>
  <c r="I257" i="26"/>
  <c r="AI276" i="24"/>
  <c r="AG276" i="24"/>
  <c r="AH276" i="24" s="1"/>
  <c r="AJ276" i="24"/>
  <c r="O277" i="24"/>
  <c r="P277" i="24" s="1"/>
  <c r="AB277" i="24"/>
  <c r="AC277" i="24" s="1"/>
  <c r="AD277" i="24"/>
  <c r="AE277" i="24"/>
  <c r="M278" i="24"/>
  <c r="P238" i="25" l="1"/>
  <c r="Q238" i="25"/>
  <c r="N238" i="25"/>
  <c r="O238" i="25" s="1"/>
  <c r="P242" i="27"/>
  <c r="N242" i="27"/>
  <c r="O242" i="27" s="1"/>
  <c r="Q242" i="27"/>
  <c r="P257" i="26"/>
  <c r="N257" i="26"/>
  <c r="O257" i="26" s="1"/>
  <c r="Q257" i="26"/>
  <c r="J257" i="26"/>
  <c r="L258" i="26"/>
  <c r="K257" i="26"/>
  <c r="I258" i="26"/>
  <c r="K242" i="27"/>
  <c r="J242" i="27"/>
  <c r="L243" i="27" s="1"/>
  <c r="I238" i="25"/>
  <c r="AI277" i="24"/>
  <c r="AG277" i="24"/>
  <c r="AH277" i="24" s="1"/>
  <c r="AJ277" i="24"/>
  <c r="O278" i="24"/>
  <c r="P278" i="24" s="1"/>
  <c r="M279" i="24"/>
  <c r="AE278" i="24"/>
  <c r="AD278" i="24"/>
  <c r="AB278" i="24"/>
  <c r="AC278" i="24" s="1"/>
  <c r="Q243" i="27" l="1"/>
  <c r="P243" i="27"/>
  <c r="N243" i="27"/>
  <c r="O243" i="27" s="1"/>
  <c r="J258" i="26"/>
  <c r="K258" i="26"/>
  <c r="L259" i="26"/>
  <c r="I259" i="26"/>
  <c r="N258" i="26"/>
  <c r="O258" i="26" s="1"/>
  <c r="P258" i="26"/>
  <c r="Q258" i="26"/>
  <c r="I243" i="27"/>
  <c r="J238" i="25"/>
  <c r="L239" i="25" s="1"/>
  <c r="K238" i="25"/>
  <c r="I239" i="25"/>
  <c r="AG278" i="24"/>
  <c r="AH278" i="24" s="1"/>
  <c r="AI278" i="24"/>
  <c r="AJ278" i="24"/>
  <c r="O279" i="24"/>
  <c r="P279" i="24" s="1"/>
  <c r="AB279" i="24"/>
  <c r="AC279" i="24" s="1"/>
  <c r="AD279" i="24"/>
  <c r="M280" i="24"/>
  <c r="AE279" i="24"/>
  <c r="P239" i="25" l="1"/>
  <c r="N239" i="25"/>
  <c r="O239" i="25" s="1"/>
  <c r="Q239" i="25"/>
  <c r="J239" i="25"/>
  <c r="K239" i="25"/>
  <c r="L240" i="25"/>
  <c r="I240" i="25"/>
  <c r="J259" i="26"/>
  <c r="L260" i="26" s="1"/>
  <c r="K259" i="26"/>
  <c r="Q259" i="26"/>
  <c r="P259" i="26"/>
  <c r="N259" i="26"/>
  <c r="O259" i="26" s="1"/>
  <c r="J243" i="27"/>
  <c r="L244" i="27" s="1"/>
  <c r="K243" i="27"/>
  <c r="I244" i="27"/>
  <c r="AJ279" i="24"/>
  <c r="AI279" i="24"/>
  <c r="AG279" i="24"/>
  <c r="AH279" i="24" s="1"/>
  <c r="O280" i="24"/>
  <c r="P280" i="24" s="1"/>
  <c r="M281" i="24"/>
  <c r="AB280" i="24"/>
  <c r="AC280" i="24" s="1"/>
  <c r="AD280" i="24"/>
  <c r="AE280" i="24"/>
  <c r="I260" i="26" l="1"/>
  <c r="N260" i="26"/>
  <c r="O260" i="26" s="1"/>
  <c r="P260" i="26"/>
  <c r="Q260" i="26"/>
  <c r="Q244" i="27"/>
  <c r="P244" i="27"/>
  <c r="N244" i="27"/>
  <c r="O244" i="27" s="1"/>
  <c r="K260" i="26"/>
  <c r="J260" i="26"/>
  <c r="L261" i="26" s="1"/>
  <c r="I261" i="26"/>
  <c r="J240" i="25"/>
  <c r="L241" i="25" s="1"/>
  <c r="K240" i="25"/>
  <c r="I241" i="25"/>
  <c r="J244" i="27"/>
  <c r="I245" i="27" s="1"/>
  <c r="L245" i="27"/>
  <c r="K244" i="27"/>
  <c r="P240" i="25"/>
  <c r="N240" i="25"/>
  <c r="O240" i="25" s="1"/>
  <c r="Q240" i="25"/>
  <c r="AJ280" i="24"/>
  <c r="AI280" i="24"/>
  <c r="AG280" i="24"/>
  <c r="AH280" i="24" s="1"/>
  <c r="O281" i="24"/>
  <c r="P281" i="24" s="1"/>
  <c r="AB281" i="24"/>
  <c r="AC281" i="24" s="1"/>
  <c r="AE281" i="24"/>
  <c r="M282" i="24"/>
  <c r="AD281" i="24"/>
  <c r="P241" i="25" l="1"/>
  <c r="N241" i="25"/>
  <c r="O241" i="25" s="1"/>
  <c r="Q241" i="25"/>
  <c r="J241" i="25"/>
  <c r="L242" i="25"/>
  <c r="K241" i="25"/>
  <c r="I242" i="25"/>
  <c r="P261" i="26"/>
  <c r="N261" i="26"/>
  <c r="O261" i="26" s="1"/>
  <c r="Q261" i="26"/>
  <c r="K245" i="27"/>
  <c r="J245" i="27"/>
  <c r="I246" i="27" s="1"/>
  <c r="J261" i="26"/>
  <c r="L262" i="26" s="1"/>
  <c r="K261" i="26"/>
  <c r="I262" i="26"/>
  <c r="P245" i="27"/>
  <c r="N245" i="27"/>
  <c r="O245" i="27" s="1"/>
  <c r="Q245" i="27"/>
  <c r="AI281" i="24"/>
  <c r="AG281" i="24"/>
  <c r="AH281" i="24" s="1"/>
  <c r="AJ281" i="24"/>
  <c r="O282" i="24"/>
  <c r="P282" i="24" s="1"/>
  <c r="M283" i="24"/>
  <c r="AE282" i="24"/>
  <c r="AD282" i="24"/>
  <c r="AB282" i="24"/>
  <c r="AC282" i="24" s="1"/>
  <c r="Q262" i="26" l="1"/>
  <c r="N262" i="26"/>
  <c r="O262" i="26" s="1"/>
  <c r="P262" i="26"/>
  <c r="J246" i="27"/>
  <c r="L247" i="27" s="1"/>
  <c r="K246" i="27"/>
  <c r="L243" i="25"/>
  <c r="J242" i="25"/>
  <c r="K242" i="25"/>
  <c r="I243" i="25"/>
  <c r="L246" i="27"/>
  <c r="J262" i="26"/>
  <c r="I263" i="26" s="1"/>
  <c r="K262" i="26"/>
  <c r="Q242" i="25"/>
  <c r="P242" i="25"/>
  <c r="N242" i="25"/>
  <c r="O242" i="25" s="1"/>
  <c r="AJ282" i="24"/>
  <c r="AG282" i="24"/>
  <c r="AH282" i="24" s="1"/>
  <c r="AI282" i="24"/>
  <c r="O283" i="24"/>
  <c r="P283" i="24" s="1"/>
  <c r="AB283" i="24"/>
  <c r="AC283" i="24" s="1"/>
  <c r="M284" i="24"/>
  <c r="AD283" i="24"/>
  <c r="AE283" i="24"/>
  <c r="I247" i="27" l="1"/>
  <c r="J263" i="26"/>
  <c r="L264" i="26" s="1"/>
  <c r="K263" i="26"/>
  <c r="I264" i="26"/>
  <c r="P243" i="25"/>
  <c r="N243" i="25"/>
  <c r="O243" i="25" s="1"/>
  <c r="Q243" i="25"/>
  <c r="K247" i="27"/>
  <c r="J247" i="27"/>
  <c r="L248" i="27"/>
  <c r="I248" i="27"/>
  <c r="P247" i="27"/>
  <c r="N247" i="27"/>
  <c r="O247" i="27" s="1"/>
  <c r="Q247" i="27"/>
  <c r="L263" i="26"/>
  <c r="P246" i="27"/>
  <c r="N246" i="27"/>
  <c r="O246" i="27" s="1"/>
  <c r="Q246" i="27"/>
  <c r="J243" i="25"/>
  <c r="L244" i="25" s="1"/>
  <c r="K243" i="25"/>
  <c r="I244" i="25"/>
  <c r="AG283" i="24"/>
  <c r="AH283" i="24" s="1"/>
  <c r="AJ283" i="24"/>
  <c r="AI283" i="24"/>
  <c r="AD284" i="24"/>
  <c r="O284" i="24"/>
  <c r="P284" i="24" s="1"/>
  <c r="M285" i="24"/>
  <c r="AE284" i="24"/>
  <c r="AB284" i="24"/>
  <c r="AC284" i="24" s="1"/>
  <c r="N264" i="26" l="1"/>
  <c r="O264" i="26" s="1"/>
  <c r="P264" i="26"/>
  <c r="Q264" i="26"/>
  <c r="J244" i="25"/>
  <c r="L245" i="25" s="1"/>
  <c r="K244" i="25"/>
  <c r="Q244" i="25"/>
  <c r="P244" i="25"/>
  <c r="N244" i="25"/>
  <c r="O244" i="25" s="1"/>
  <c r="J264" i="26"/>
  <c r="L265" i="26"/>
  <c r="K264" i="26"/>
  <c r="I265" i="26"/>
  <c r="J248" i="27"/>
  <c r="L249" i="27"/>
  <c r="K248" i="27"/>
  <c r="I249" i="27"/>
  <c r="N248" i="27"/>
  <c r="O248" i="27" s="1"/>
  <c r="Q248" i="27"/>
  <c r="P248" i="27"/>
  <c r="Q263" i="26"/>
  <c r="P263" i="26"/>
  <c r="N263" i="26"/>
  <c r="O263" i="26" s="1"/>
  <c r="AI284" i="24"/>
  <c r="AG284" i="24"/>
  <c r="AH284" i="24" s="1"/>
  <c r="AJ284" i="24"/>
  <c r="O285" i="24"/>
  <c r="P285" i="24" s="1"/>
  <c r="AB285" i="24"/>
  <c r="AC285" i="24" s="1"/>
  <c r="AD285" i="24"/>
  <c r="AE285" i="24"/>
  <c r="M286" i="24"/>
  <c r="P245" i="25" l="1"/>
  <c r="N245" i="25"/>
  <c r="O245" i="25" s="1"/>
  <c r="Q245" i="25"/>
  <c r="J265" i="26"/>
  <c r="L266" i="26" s="1"/>
  <c r="K265" i="26"/>
  <c r="I266" i="26"/>
  <c r="I245" i="25"/>
  <c r="Q265" i="26"/>
  <c r="P265" i="26"/>
  <c r="N265" i="26"/>
  <c r="O265" i="26" s="1"/>
  <c r="J249" i="27"/>
  <c r="I250" i="27" s="1"/>
  <c r="K249" i="27"/>
  <c r="P249" i="27"/>
  <c r="N249" i="27"/>
  <c r="O249" i="27" s="1"/>
  <c r="Q249" i="27"/>
  <c r="AI285" i="24"/>
  <c r="AG285" i="24"/>
  <c r="AH285" i="24" s="1"/>
  <c r="AJ285" i="24"/>
  <c r="O286" i="24"/>
  <c r="P286" i="24" s="1"/>
  <c r="M287" i="24"/>
  <c r="AB286" i="24"/>
  <c r="AC286" i="24" s="1"/>
  <c r="AE286" i="24"/>
  <c r="AD286" i="24"/>
  <c r="P266" i="26" l="1"/>
  <c r="N266" i="26"/>
  <c r="O266" i="26" s="1"/>
  <c r="Q266" i="26"/>
  <c r="J250" i="27"/>
  <c r="L251" i="27"/>
  <c r="K250" i="27"/>
  <c r="I251" i="27"/>
  <c r="J266" i="26"/>
  <c r="L267" i="26" s="1"/>
  <c r="K266" i="26"/>
  <c r="L250" i="27"/>
  <c r="J245" i="25"/>
  <c r="L246" i="25" s="1"/>
  <c r="K245" i="25"/>
  <c r="AJ286" i="24"/>
  <c r="AG286" i="24"/>
  <c r="AH286" i="24" s="1"/>
  <c r="AI286" i="24"/>
  <c r="O287" i="24"/>
  <c r="P287" i="24" s="1"/>
  <c r="AB287" i="24"/>
  <c r="AC287" i="24" s="1"/>
  <c r="M288" i="24"/>
  <c r="AD287" i="24"/>
  <c r="AE287" i="24"/>
  <c r="I267" i="26" l="1"/>
  <c r="N246" i="25"/>
  <c r="O246" i="25" s="1"/>
  <c r="P246" i="25"/>
  <c r="Q246" i="25"/>
  <c r="K251" i="27"/>
  <c r="J251" i="27"/>
  <c r="L252" i="27" s="1"/>
  <c r="I252" i="27"/>
  <c r="J267" i="26"/>
  <c r="L268" i="26" s="1"/>
  <c r="K267" i="26"/>
  <c r="Q267" i="26"/>
  <c r="P267" i="26"/>
  <c r="N267" i="26"/>
  <c r="O267" i="26" s="1"/>
  <c r="I246" i="25"/>
  <c r="Q250" i="27"/>
  <c r="N250" i="27"/>
  <c r="O250" i="27" s="1"/>
  <c r="P250" i="27"/>
  <c r="N251" i="27"/>
  <c r="O251" i="27" s="1"/>
  <c r="P251" i="27"/>
  <c r="Q251" i="27"/>
  <c r="AG287" i="24"/>
  <c r="AH287" i="24" s="1"/>
  <c r="AI287" i="24"/>
  <c r="AJ287" i="24"/>
  <c r="O288" i="24"/>
  <c r="P288" i="24" s="1"/>
  <c r="AD288" i="24"/>
  <c r="AE288" i="24"/>
  <c r="M289" i="24"/>
  <c r="AB288" i="24"/>
  <c r="AC288" i="24" s="1"/>
  <c r="I268" i="26" l="1"/>
  <c r="N268" i="26"/>
  <c r="O268" i="26" s="1"/>
  <c r="P268" i="26"/>
  <c r="Q268" i="26"/>
  <c r="Q252" i="27"/>
  <c r="P252" i="27"/>
  <c r="N252" i="27"/>
  <c r="O252" i="27" s="1"/>
  <c r="K252" i="27"/>
  <c r="J252" i="27"/>
  <c r="L253" i="27" s="1"/>
  <c r="I253" i="27"/>
  <c r="J268" i="26"/>
  <c r="L269" i="26" s="1"/>
  <c r="K268" i="26"/>
  <c r="I269" i="26"/>
  <c r="J246" i="25"/>
  <c r="L247" i="25" s="1"/>
  <c r="K246" i="25"/>
  <c r="AI288" i="24"/>
  <c r="AG288" i="24"/>
  <c r="AH288" i="24" s="1"/>
  <c r="AJ288" i="24"/>
  <c r="O289" i="24"/>
  <c r="P289" i="24" s="1"/>
  <c r="AB289" i="24"/>
  <c r="AC289" i="24" s="1"/>
  <c r="M290" i="24"/>
  <c r="AD289" i="24"/>
  <c r="AE289" i="24"/>
  <c r="I247" i="25" l="1"/>
  <c r="P247" i="25"/>
  <c r="N247" i="25"/>
  <c r="O247" i="25" s="1"/>
  <c r="Q247" i="25"/>
  <c r="Q269" i="26"/>
  <c r="P269" i="26"/>
  <c r="N269" i="26"/>
  <c r="O269" i="26" s="1"/>
  <c r="P253" i="27"/>
  <c r="Q253" i="27"/>
  <c r="N253" i="27"/>
  <c r="O253" i="27" s="1"/>
  <c r="J269" i="26"/>
  <c r="L270" i="26" s="1"/>
  <c r="K269" i="26"/>
  <c r="I270" i="26"/>
  <c r="J247" i="25"/>
  <c r="L248" i="25" s="1"/>
  <c r="K247" i="25"/>
  <c r="J253" i="27"/>
  <c r="L254" i="27" s="1"/>
  <c r="K253" i="27"/>
  <c r="AI289" i="24"/>
  <c r="AG289" i="24"/>
  <c r="AH289" i="24" s="1"/>
  <c r="AJ289" i="24"/>
  <c r="O290" i="24"/>
  <c r="P290" i="24" s="1"/>
  <c r="AD290" i="24"/>
  <c r="AB290" i="24"/>
  <c r="AC290" i="24" s="1"/>
  <c r="M291" i="24"/>
  <c r="AE290" i="24"/>
  <c r="I254" i="27" l="1"/>
  <c r="N248" i="25"/>
  <c r="O248" i="25" s="1"/>
  <c r="P248" i="25"/>
  <c r="Q248" i="25"/>
  <c r="P270" i="26"/>
  <c r="N270" i="26"/>
  <c r="O270" i="26" s="1"/>
  <c r="Q270" i="26"/>
  <c r="J254" i="27"/>
  <c r="I255" i="27" s="1"/>
  <c r="K254" i="27"/>
  <c r="J270" i="26"/>
  <c r="L271" i="26"/>
  <c r="K270" i="26"/>
  <c r="I271" i="26"/>
  <c r="Q254" i="27"/>
  <c r="P254" i="27"/>
  <c r="N254" i="27"/>
  <c r="O254" i="27" s="1"/>
  <c r="I248" i="25"/>
  <c r="AI290" i="24"/>
  <c r="AJ290" i="24"/>
  <c r="AG290" i="24"/>
  <c r="AH290" i="24" s="1"/>
  <c r="O291" i="24"/>
  <c r="P291" i="24" s="1"/>
  <c r="AB291" i="24"/>
  <c r="AC291" i="24" s="1"/>
  <c r="M292" i="24"/>
  <c r="AD291" i="24"/>
  <c r="AE291" i="24"/>
  <c r="J255" i="27" l="1"/>
  <c r="L256" i="27" s="1"/>
  <c r="K255" i="27"/>
  <c r="I256" i="27"/>
  <c r="J271" i="26"/>
  <c r="I272" i="26" s="1"/>
  <c r="K271" i="26"/>
  <c r="L255" i="27"/>
  <c r="P271" i="26"/>
  <c r="Q271" i="26"/>
  <c r="N271" i="26"/>
  <c r="O271" i="26" s="1"/>
  <c r="J248" i="25"/>
  <c r="I249" i="25" s="1"/>
  <c r="K248" i="25"/>
  <c r="AG291" i="24"/>
  <c r="AH291" i="24" s="1"/>
  <c r="AJ291" i="24"/>
  <c r="AI291" i="24"/>
  <c r="O292" i="24"/>
  <c r="P292" i="24" s="1"/>
  <c r="AD292" i="24"/>
  <c r="AE292" i="24"/>
  <c r="M293" i="24"/>
  <c r="AB292" i="24"/>
  <c r="AC292" i="24" s="1"/>
  <c r="J249" i="25" l="1"/>
  <c r="L250" i="25"/>
  <c r="K249" i="25"/>
  <c r="I250" i="25"/>
  <c r="J272" i="26"/>
  <c r="L273" i="26" s="1"/>
  <c r="K272" i="26"/>
  <c r="I273" i="26"/>
  <c r="N256" i="27"/>
  <c r="O256" i="27" s="1"/>
  <c r="Q256" i="27"/>
  <c r="P256" i="27"/>
  <c r="L249" i="25"/>
  <c r="L272" i="26"/>
  <c r="J256" i="27"/>
  <c r="L257" i="27" s="1"/>
  <c r="K256" i="27"/>
  <c r="I257" i="27"/>
  <c r="P255" i="27"/>
  <c r="N255" i="27"/>
  <c r="O255" i="27" s="1"/>
  <c r="Q255" i="27"/>
  <c r="AJ292" i="24"/>
  <c r="AG292" i="24"/>
  <c r="AH292" i="24" s="1"/>
  <c r="AI292" i="24"/>
  <c r="O293" i="24"/>
  <c r="P293" i="24" s="1"/>
  <c r="AB293" i="24"/>
  <c r="AC293" i="24" s="1"/>
  <c r="AE293" i="24"/>
  <c r="M294" i="24"/>
  <c r="AD293" i="24"/>
  <c r="N257" i="27" l="1"/>
  <c r="O257" i="27" s="1"/>
  <c r="P257" i="27"/>
  <c r="Q257" i="27"/>
  <c r="N273" i="26"/>
  <c r="O273" i="26" s="1"/>
  <c r="P273" i="26"/>
  <c r="Q273" i="26"/>
  <c r="P272" i="26"/>
  <c r="N272" i="26"/>
  <c r="O272" i="26" s="1"/>
  <c r="Q272" i="26"/>
  <c r="P249" i="25"/>
  <c r="N249" i="25"/>
  <c r="O249" i="25" s="1"/>
  <c r="Q249" i="25"/>
  <c r="J273" i="26"/>
  <c r="I274" i="26" s="1"/>
  <c r="K273" i="26"/>
  <c r="J257" i="27"/>
  <c r="I258" i="27" s="1"/>
  <c r="L258" i="27"/>
  <c r="K257" i="27"/>
  <c r="J250" i="25"/>
  <c r="I251" i="25" s="1"/>
  <c r="K250" i="25"/>
  <c r="Q250" i="25"/>
  <c r="P250" i="25"/>
  <c r="N250" i="25"/>
  <c r="O250" i="25" s="1"/>
  <c r="AI293" i="24"/>
  <c r="AG293" i="24"/>
  <c r="AH293" i="24" s="1"/>
  <c r="AJ293" i="24"/>
  <c r="AE294" i="24"/>
  <c r="M295" i="24"/>
  <c r="O294" i="24"/>
  <c r="P294" i="24" s="1"/>
  <c r="AB294" i="24"/>
  <c r="AC294" i="24" s="1"/>
  <c r="AD294" i="24"/>
  <c r="J274" i="26" l="1"/>
  <c r="K274" i="26"/>
  <c r="L275" i="26"/>
  <c r="I275" i="26"/>
  <c r="J251" i="25"/>
  <c r="K251" i="25"/>
  <c r="L252" i="25"/>
  <c r="I252" i="25"/>
  <c r="L274" i="26"/>
  <c r="L251" i="25"/>
  <c r="J258" i="27"/>
  <c r="L259" i="27" s="1"/>
  <c r="K258" i="27"/>
  <c r="I259" i="27"/>
  <c r="P258" i="27"/>
  <c r="Q258" i="27"/>
  <c r="N258" i="27"/>
  <c r="O258" i="27" s="1"/>
  <c r="AJ294" i="24"/>
  <c r="AG294" i="24"/>
  <c r="AH294" i="24" s="1"/>
  <c r="AI294" i="24"/>
  <c r="O295" i="24"/>
  <c r="P295" i="24" s="1"/>
  <c r="AB295" i="24"/>
  <c r="AC295" i="24" s="1"/>
  <c r="M296" i="24"/>
  <c r="AD295" i="24"/>
  <c r="AE295" i="24"/>
  <c r="N259" i="27" l="1"/>
  <c r="O259" i="27" s="1"/>
  <c r="P259" i="27"/>
  <c r="Q259" i="27"/>
  <c r="J259" i="27"/>
  <c r="L260" i="27"/>
  <c r="K259" i="27"/>
  <c r="I260" i="27"/>
  <c r="L253" i="25"/>
  <c r="J252" i="25"/>
  <c r="K252" i="25"/>
  <c r="I253" i="25"/>
  <c r="Q252" i="25"/>
  <c r="P252" i="25"/>
  <c r="N252" i="25"/>
  <c r="O252" i="25" s="1"/>
  <c r="P275" i="26"/>
  <c r="Q275" i="26"/>
  <c r="N275" i="26"/>
  <c r="O275" i="26" s="1"/>
  <c r="J275" i="26"/>
  <c r="L276" i="26" s="1"/>
  <c r="K275" i="26"/>
  <c r="I276" i="26"/>
  <c r="P274" i="26"/>
  <c r="N274" i="26"/>
  <c r="O274" i="26" s="1"/>
  <c r="Q274" i="26"/>
  <c r="P251" i="25"/>
  <c r="N251" i="25"/>
  <c r="O251" i="25" s="1"/>
  <c r="Q251" i="25"/>
  <c r="AG295" i="24"/>
  <c r="AH295" i="24" s="1"/>
  <c r="AI295" i="24"/>
  <c r="AJ295" i="24"/>
  <c r="O296" i="24"/>
  <c r="P296" i="24" s="1"/>
  <c r="M297" i="24"/>
  <c r="AE296" i="24"/>
  <c r="AD296" i="24"/>
  <c r="AB296" i="24"/>
  <c r="AC296" i="24" s="1"/>
  <c r="N276" i="26" l="1"/>
  <c r="O276" i="26" s="1"/>
  <c r="P276" i="26"/>
  <c r="Q276" i="26"/>
  <c r="P253" i="25"/>
  <c r="N253" i="25"/>
  <c r="O253" i="25" s="1"/>
  <c r="Q253" i="25"/>
  <c r="K260" i="27"/>
  <c r="J260" i="27"/>
  <c r="L261" i="27" s="1"/>
  <c r="J276" i="26"/>
  <c r="L277" i="26"/>
  <c r="K276" i="26"/>
  <c r="I277" i="26"/>
  <c r="J253" i="25"/>
  <c r="I254" i="25" s="1"/>
  <c r="K253" i="25"/>
  <c r="L254" i="25"/>
  <c r="P260" i="27"/>
  <c r="Q260" i="27"/>
  <c r="N260" i="27"/>
  <c r="O260" i="27" s="1"/>
  <c r="AI296" i="24"/>
  <c r="AG296" i="24"/>
  <c r="AH296" i="24" s="1"/>
  <c r="AJ296" i="24"/>
  <c r="O297" i="24"/>
  <c r="P297" i="24" s="1"/>
  <c r="AB297" i="24"/>
  <c r="AC297" i="24" s="1"/>
  <c r="AE297" i="24"/>
  <c r="AD297" i="24"/>
  <c r="M298" i="24"/>
  <c r="I261" i="27" l="1"/>
  <c r="N261" i="27"/>
  <c r="O261" i="27" s="1"/>
  <c r="Q261" i="27"/>
  <c r="P261" i="27"/>
  <c r="Q277" i="26"/>
  <c r="P277" i="26"/>
  <c r="N277" i="26"/>
  <c r="O277" i="26" s="1"/>
  <c r="L278" i="26"/>
  <c r="J277" i="26"/>
  <c r="K277" i="26"/>
  <c r="I278" i="26"/>
  <c r="J261" i="27"/>
  <c r="L262" i="27"/>
  <c r="K261" i="27"/>
  <c r="I262" i="27"/>
  <c r="J254" i="25"/>
  <c r="L255" i="25" s="1"/>
  <c r="K254" i="25"/>
  <c r="I255" i="25"/>
  <c r="P254" i="25"/>
  <c r="Q254" i="25"/>
  <c r="N254" i="25"/>
  <c r="O254" i="25" s="1"/>
  <c r="AI297" i="24"/>
  <c r="AG297" i="24"/>
  <c r="AH297" i="24" s="1"/>
  <c r="AJ297" i="24"/>
  <c r="O298" i="24"/>
  <c r="P298" i="24" s="1"/>
  <c r="AE298" i="24"/>
  <c r="AB298" i="24"/>
  <c r="AC298" i="24" s="1"/>
  <c r="M299" i="24"/>
  <c r="AD298" i="24"/>
  <c r="P255" i="25" l="1"/>
  <c r="N255" i="25"/>
  <c r="O255" i="25" s="1"/>
  <c r="Q255" i="25"/>
  <c r="P262" i="27"/>
  <c r="N262" i="27"/>
  <c r="O262" i="27" s="1"/>
  <c r="Q262" i="27"/>
  <c r="P278" i="26"/>
  <c r="N278" i="26"/>
  <c r="O278" i="26" s="1"/>
  <c r="Q278" i="26"/>
  <c r="J262" i="27"/>
  <c r="L263" i="27" s="1"/>
  <c r="K262" i="27"/>
  <c r="I263" i="27"/>
  <c r="J255" i="25"/>
  <c r="K255" i="25"/>
  <c r="L256" i="25"/>
  <c r="I256" i="25"/>
  <c r="J278" i="26"/>
  <c r="L279" i="26"/>
  <c r="K278" i="26"/>
  <c r="I279" i="26"/>
  <c r="AI298" i="24"/>
  <c r="AJ298" i="24"/>
  <c r="AG298" i="24"/>
  <c r="AH298" i="24" s="1"/>
  <c r="O299" i="24"/>
  <c r="P299" i="24" s="1"/>
  <c r="AB299" i="24"/>
  <c r="AC299" i="24" s="1"/>
  <c r="M300" i="24"/>
  <c r="AD299" i="24"/>
  <c r="AE299" i="24"/>
  <c r="P263" i="27" l="1"/>
  <c r="Q263" i="27"/>
  <c r="N263" i="27"/>
  <c r="O263" i="27" s="1"/>
  <c r="Q279" i="26"/>
  <c r="N279" i="26"/>
  <c r="O279" i="26" s="1"/>
  <c r="P279" i="26"/>
  <c r="L264" i="27"/>
  <c r="J263" i="27"/>
  <c r="I264" i="27" s="1"/>
  <c r="K263" i="27"/>
  <c r="P256" i="25"/>
  <c r="N256" i="25"/>
  <c r="O256" i="25" s="1"/>
  <c r="Q256" i="25"/>
  <c r="J256" i="25"/>
  <c r="I257" i="25" s="1"/>
  <c r="K256" i="25"/>
  <c r="J279" i="26"/>
  <c r="L280" i="26" s="1"/>
  <c r="K279" i="26"/>
  <c r="AG299" i="24"/>
  <c r="AH299" i="24" s="1"/>
  <c r="AI299" i="24"/>
  <c r="AJ299" i="24"/>
  <c r="O300" i="24"/>
  <c r="P300" i="24" s="1"/>
  <c r="AD300" i="24"/>
  <c r="AB300" i="24"/>
  <c r="AC300" i="24" s="1"/>
  <c r="AE300" i="24"/>
  <c r="M301" i="24"/>
  <c r="I280" i="26" l="1"/>
  <c r="L257" i="25"/>
  <c r="P280" i="26"/>
  <c r="N280" i="26"/>
  <c r="O280" i="26" s="1"/>
  <c r="Q280" i="26"/>
  <c r="J280" i="26"/>
  <c r="I281" i="26" s="1"/>
  <c r="K280" i="26"/>
  <c r="P257" i="25"/>
  <c r="N257" i="25"/>
  <c r="O257" i="25" s="1"/>
  <c r="Q257" i="25"/>
  <c r="P264" i="27"/>
  <c r="Q264" i="27"/>
  <c r="N264" i="27"/>
  <c r="O264" i="27" s="1"/>
  <c r="J264" i="27"/>
  <c r="I265" i="27" s="1"/>
  <c r="K264" i="27"/>
  <c r="J257" i="25"/>
  <c r="L258" i="25"/>
  <c r="K257" i="25"/>
  <c r="I258" i="25"/>
  <c r="AI300" i="24"/>
  <c r="AJ300" i="24"/>
  <c r="AG300" i="24"/>
  <c r="AH300" i="24" s="1"/>
  <c r="O301" i="24"/>
  <c r="P301" i="24" s="1"/>
  <c r="AB301" i="24"/>
  <c r="AC301" i="24" s="1"/>
  <c r="M302" i="24"/>
  <c r="AE301" i="24"/>
  <c r="AD301" i="24"/>
  <c r="L281" i="26" l="1"/>
  <c r="J265" i="27"/>
  <c r="L266" i="27"/>
  <c r="K265" i="27"/>
  <c r="I266" i="27"/>
  <c r="J258" i="25"/>
  <c r="L259" i="25" s="1"/>
  <c r="K258" i="25"/>
  <c r="I259" i="25"/>
  <c r="J281" i="26"/>
  <c r="L282" i="26" s="1"/>
  <c r="K281" i="26"/>
  <c r="I282" i="26"/>
  <c r="L265" i="27"/>
  <c r="Q258" i="25"/>
  <c r="P258" i="25"/>
  <c r="N258" i="25"/>
  <c r="O258" i="25" s="1"/>
  <c r="N281" i="26"/>
  <c r="O281" i="26" s="1"/>
  <c r="Q281" i="26"/>
  <c r="P281" i="26"/>
  <c r="AI301" i="24"/>
  <c r="AG301" i="24"/>
  <c r="AH301" i="24" s="1"/>
  <c r="AJ301" i="24"/>
  <c r="O302" i="24"/>
  <c r="P302" i="24" s="1"/>
  <c r="AE302" i="24"/>
  <c r="AD302" i="24"/>
  <c r="AB302" i="24"/>
  <c r="AC302" i="24" s="1"/>
  <c r="M303" i="24"/>
  <c r="P282" i="26" l="1"/>
  <c r="N282" i="26"/>
  <c r="O282" i="26" s="1"/>
  <c r="Q282" i="26"/>
  <c r="P259" i="25"/>
  <c r="N259" i="25"/>
  <c r="O259" i="25" s="1"/>
  <c r="Q259" i="25"/>
  <c r="J259" i="25"/>
  <c r="L260" i="25" s="1"/>
  <c r="K259" i="25"/>
  <c r="N265" i="27"/>
  <c r="O265" i="27" s="1"/>
  <c r="P265" i="27"/>
  <c r="Q265" i="27"/>
  <c r="J266" i="27"/>
  <c r="I267" i="27" s="1"/>
  <c r="K266" i="27"/>
  <c r="N266" i="27"/>
  <c r="O266" i="27" s="1"/>
  <c r="Q266" i="27"/>
  <c r="P266" i="27"/>
  <c r="J282" i="26"/>
  <c r="L283" i="26" s="1"/>
  <c r="K282" i="26"/>
  <c r="AG302" i="24"/>
  <c r="AH302" i="24" s="1"/>
  <c r="AI302" i="24"/>
  <c r="AJ302" i="24"/>
  <c r="O303" i="24"/>
  <c r="P303" i="24" s="1"/>
  <c r="AB303" i="24"/>
  <c r="AC303" i="24" s="1"/>
  <c r="M304" i="24"/>
  <c r="AE303" i="24"/>
  <c r="AD303" i="24"/>
  <c r="Q260" i="25" l="1"/>
  <c r="N260" i="25"/>
  <c r="O260" i="25" s="1"/>
  <c r="P260" i="25"/>
  <c r="J267" i="27"/>
  <c r="L268" i="27"/>
  <c r="K267" i="27"/>
  <c r="I268" i="27"/>
  <c r="Q283" i="26"/>
  <c r="P283" i="26"/>
  <c r="N283" i="26"/>
  <c r="O283" i="26" s="1"/>
  <c r="L267" i="27"/>
  <c r="I283" i="26"/>
  <c r="I260" i="25"/>
  <c r="AG303" i="24"/>
  <c r="AH303" i="24" s="1"/>
  <c r="AI303" i="24"/>
  <c r="AJ303" i="24"/>
  <c r="O304" i="24"/>
  <c r="P304" i="24" s="1"/>
  <c r="AE304" i="24"/>
  <c r="M305" i="24"/>
  <c r="AB304" i="24"/>
  <c r="AC304" i="24" s="1"/>
  <c r="AD304" i="24"/>
  <c r="J260" i="25" l="1"/>
  <c r="L261" i="25" s="1"/>
  <c r="K260" i="25"/>
  <c r="I261" i="25"/>
  <c r="P267" i="27"/>
  <c r="N267" i="27"/>
  <c r="O267" i="27" s="1"/>
  <c r="Q267" i="27"/>
  <c r="K268" i="27"/>
  <c r="J268" i="27"/>
  <c r="L269" i="27" s="1"/>
  <c r="J283" i="26"/>
  <c r="L284" i="26" s="1"/>
  <c r="K283" i="26"/>
  <c r="I284" i="26"/>
  <c r="N268" i="27"/>
  <c r="O268" i="27" s="1"/>
  <c r="P268" i="27"/>
  <c r="Q268" i="27"/>
  <c r="AI304" i="24"/>
  <c r="AJ304" i="24"/>
  <c r="AG304" i="24"/>
  <c r="AH304" i="24" s="1"/>
  <c r="O305" i="24"/>
  <c r="P305" i="24" s="1"/>
  <c r="AB305" i="24"/>
  <c r="AC305" i="24" s="1"/>
  <c r="AD305" i="24"/>
  <c r="AE305" i="24"/>
  <c r="M306" i="24"/>
  <c r="I269" i="27" l="1"/>
  <c r="N269" i="27"/>
  <c r="O269" i="27" s="1"/>
  <c r="Q269" i="27"/>
  <c r="P269" i="27"/>
  <c r="N284" i="26"/>
  <c r="O284" i="26" s="1"/>
  <c r="P284" i="26"/>
  <c r="Q284" i="26"/>
  <c r="P261" i="25"/>
  <c r="N261" i="25"/>
  <c r="O261" i="25" s="1"/>
  <c r="Q261" i="25"/>
  <c r="J284" i="26"/>
  <c r="L285" i="26"/>
  <c r="K284" i="26"/>
  <c r="I285" i="26"/>
  <c r="J261" i="25"/>
  <c r="I262" i="25" s="1"/>
  <c r="K261" i="25"/>
  <c r="J269" i="27"/>
  <c r="L270" i="27"/>
  <c r="K269" i="27"/>
  <c r="I270" i="27"/>
  <c r="AG305" i="24"/>
  <c r="AH305" i="24" s="1"/>
  <c r="AJ305" i="24"/>
  <c r="AI305" i="24"/>
  <c r="AE306" i="24"/>
  <c r="AD306" i="24"/>
  <c r="O306" i="24"/>
  <c r="P306" i="24" s="1"/>
  <c r="M307" i="24"/>
  <c r="AB306" i="24"/>
  <c r="AC306" i="24" s="1"/>
  <c r="J262" i="25" l="1"/>
  <c r="L263" i="25" s="1"/>
  <c r="K262" i="25"/>
  <c r="I263" i="25"/>
  <c r="J285" i="26"/>
  <c r="I286" i="26" s="1"/>
  <c r="K285" i="26"/>
  <c r="P270" i="27"/>
  <c r="Q270" i="27"/>
  <c r="N270" i="27"/>
  <c r="O270" i="27" s="1"/>
  <c r="L262" i="25"/>
  <c r="J270" i="27"/>
  <c r="I271" i="27" s="1"/>
  <c r="K270" i="27"/>
  <c r="P285" i="26"/>
  <c r="Q285" i="26"/>
  <c r="N285" i="26"/>
  <c r="O285" i="26" s="1"/>
  <c r="AG306" i="24"/>
  <c r="AH306" i="24" s="1"/>
  <c r="AI306" i="24"/>
  <c r="AJ306" i="24"/>
  <c r="O307" i="24"/>
  <c r="P307" i="24" s="1"/>
  <c r="AB307" i="24"/>
  <c r="AC307" i="24" s="1"/>
  <c r="AD307" i="24"/>
  <c r="M308" i="24"/>
  <c r="AE307" i="24"/>
  <c r="K286" i="26" l="1"/>
  <c r="J286" i="26"/>
  <c r="L287" i="26"/>
  <c r="I287" i="26"/>
  <c r="J271" i="27"/>
  <c r="L272" i="27" s="1"/>
  <c r="K271" i="27"/>
  <c r="I272" i="27"/>
  <c r="P263" i="25"/>
  <c r="N263" i="25"/>
  <c r="O263" i="25" s="1"/>
  <c r="Q263" i="25"/>
  <c r="L286" i="26"/>
  <c r="P262" i="25"/>
  <c r="Q262" i="25"/>
  <c r="N262" i="25"/>
  <c r="O262" i="25" s="1"/>
  <c r="L271" i="27"/>
  <c r="J263" i="25"/>
  <c r="L264" i="25" s="1"/>
  <c r="K263" i="25"/>
  <c r="AJ307" i="24"/>
  <c r="AI307" i="24"/>
  <c r="AG307" i="24"/>
  <c r="AH307" i="24" s="1"/>
  <c r="AE308" i="24"/>
  <c r="O308" i="24"/>
  <c r="P308" i="24" s="1"/>
  <c r="AB308" i="24"/>
  <c r="AC308" i="24" s="1"/>
  <c r="M309" i="24"/>
  <c r="AD308" i="24"/>
  <c r="I264" i="25" l="1"/>
  <c r="Q272" i="27"/>
  <c r="P272" i="27"/>
  <c r="N272" i="27"/>
  <c r="O272" i="27" s="1"/>
  <c r="J272" i="27"/>
  <c r="I273" i="27" s="1"/>
  <c r="K272" i="27"/>
  <c r="J264" i="25"/>
  <c r="I265" i="25" s="1"/>
  <c r="K264" i="25"/>
  <c r="Q287" i="26"/>
  <c r="P287" i="26"/>
  <c r="N287" i="26"/>
  <c r="O287" i="26" s="1"/>
  <c r="P286" i="26"/>
  <c r="N286" i="26"/>
  <c r="O286" i="26" s="1"/>
  <c r="Q286" i="26"/>
  <c r="N264" i="25"/>
  <c r="O264" i="25" s="1"/>
  <c r="Q264" i="25"/>
  <c r="P264" i="25"/>
  <c r="J287" i="26"/>
  <c r="I288" i="26" s="1"/>
  <c r="K287" i="26"/>
  <c r="P271" i="27"/>
  <c r="Q271" i="27"/>
  <c r="N271" i="27"/>
  <c r="O271" i="27" s="1"/>
  <c r="AJ308" i="24"/>
  <c r="AI308" i="24"/>
  <c r="AG308" i="24"/>
  <c r="AH308" i="24" s="1"/>
  <c r="O309" i="24"/>
  <c r="P309" i="24" s="1"/>
  <c r="AD309" i="24"/>
  <c r="AB309" i="24"/>
  <c r="AC309" i="24" s="1"/>
  <c r="AE309" i="24"/>
  <c r="M310" i="24"/>
  <c r="L265" i="25" l="1"/>
  <c r="J273" i="27"/>
  <c r="L274" i="27"/>
  <c r="K273" i="27"/>
  <c r="I274" i="27"/>
  <c r="J288" i="26"/>
  <c r="I289" i="26" s="1"/>
  <c r="L289" i="26"/>
  <c r="K288" i="26"/>
  <c r="L288" i="26"/>
  <c r="L273" i="27"/>
  <c r="N265" i="25"/>
  <c r="O265" i="25" s="1"/>
  <c r="P265" i="25"/>
  <c r="Q265" i="25"/>
  <c r="J265" i="25"/>
  <c r="L266" i="25" s="1"/>
  <c r="K265" i="25"/>
  <c r="AG309" i="24"/>
  <c r="AH309" i="24" s="1"/>
  <c r="AJ309" i="24"/>
  <c r="AI309" i="24"/>
  <c r="O310" i="24"/>
  <c r="P310" i="24" s="1"/>
  <c r="AE310" i="24"/>
  <c r="AD310" i="24"/>
  <c r="M311" i="24"/>
  <c r="AB310" i="24"/>
  <c r="AC310" i="24" s="1"/>
  <c r="P266" i="25" l="1"/>
  <c r="N266" i="25"/>
  <c r="O266" i="25" s="1"/>
  <c r="Q266" i="25"/>
  <c r="J289" i="26"/>
  <c r="L290" i="26" s="1"/>
  <c r="K289" i="26"/>
  <c r="I290" i="26"/>
  <c r="P289" i="26"/>
  <c r="N289" i="26"/>
  <c r="O289" i="26" s="1"/>
  <c r="Q289" i="26"/>
  <c r="J274" i="27"/>
  <c r="L275" i="27" s="1"/>
  <c r="K274" i="27"/>
  <c r="I275" i="27"/>
  <c r="P274" i="27"/>
  <c r="Q274" i="27"/>
  <c r="N274" i="27"/>
  <c r="O274" i="27" s="1"/>
  <c r="I266" i="25"/>
  <c r="N273" i="27"/>
  <c r="O273" i="27" s="1"/>
  <c r="P273" i="27"/>
  <c r="Q273" i="27"/>
  <c r="P288" i="26"/>
  <c r="N288" i="26"/>
  <c r="O288" i="26" s="1"/>
  <c r="Q288" i="26"/>
  <c r="AJ310" i="24"/>
  <c r="AG310" i="24"/>
  <c r="AH310" i="24" s="1"/>
  <c r="AI310" i="24"/>
  <c r="O311" i="24"/>
  <c r="P311" i="24" s="1"/>
  <c r="AB311" i="24"/>
  <c r="AC311" i="24" s="1"/>
  <c r="M312" i="24"/>
  <c r="AE311" i="24"/>
  <c r="AD311" i="24"/>
  <c r="P290" i="26" l="1"/>
  <c r="N290" i="26"/>
  <c r="O290" i="26" s="1"/>
  <c r="Q290" i="26"/>
  <c r="P275" i="27"/>
  <c r="N275" i="27"/>
  <c r="O275" i="27" s="1"/>
  <c r="Q275" i="27"/>
  <c r="J275" i="27"/>
  <c r="I276" i="27" s="1"/>
  <c r="L276" i="27"/>
  <c r="K275" i="27"/>
  <c r="J290" i="26"/>
  <c r="K290" i="26"/>
  <c r="L291" i="26"/>
  <c r="I291" i="26"/>
  <c r="J266" i="25"/>
  <c r="L267" i="25" s="1"/>
  <c r="K266" i="25"/>
  <c r="I267" i="25"/>
  <c r="AI311" i="24"/>
  <c r="AJ311" i="24"/>
  <c r="AG311" i="24"/>
  <c r="AH311" i="24" s="1"/>
  <c r="AB312" i="24"/>
  <c r="AC312" i="24" s="1"/>
  <c r="AE312" i="24"/>
  <c r="O312" i="24"/>
  <c r="P312" i="24" s="1"/>
  <c r="M313" i="24"/>
  <c r="AD312" i="24"/>
  <c r="K276" i="27" l="1"/>
  <c r="J276" i="27"/>
  <c r="L277" i="27" s="1"/>
  <c r="P267" i="25"/>
  <c r="N267" i="25"/>
  <c r="O267" i="25" s="1"/>
  <c r="Q267" i="25"/>
  <c r="Q276" i="27"/>
  <c r="N276" i="27"/>
  <c r="O276" i="27" s="1"/>
  <c r="P276" i="27"/>
  <c r="N291" i="26"/>
  <c r="O291" i="26" s="1"/>
  <c r="Q291" i="26"/>
  <c r="P291" i="26"/>
  <c r="J291" i="26"/>
  <c r="I292" i="26" s="1"/>
  <c r="K291" i="26"/>
  <c r="K267" i="25"/>
  <c r="J267" i="25"/>
  <c r="I268" i="25" s="1"/>
  <c r="L268" i="25"/>
  <c r="AJ312" i="24"/>
  <c r="AI312" i="24"/>
  <c r="AG312" i="24"/>
  <c r="AH312" i="24" s="1"/>
  <c r="O313" i="24"/>
  <c r="P313" i="24" s="1"/>
  <c r="M314" i="24"/>
  <c r="AE313" i="24"/>
  <c r="AB313" i="24"/>
  <c r="AC313" i="24" s="1"/>
  <c r="AD313" i="24"/>
  <c r="J292" i="26" l="1"/>
  <c r="L293" i="26"/>
  <c r="K292" i="26"/>
  <c r="I293" i="26"/>
  <c r="N277" i="27"/>
  <c r="O277" i="27" s="1"/>
  <c r="P277" i="27"/>
  <c r="Q277" i="27"/>
  <c r="L292" i="26"/>
  <c r="J268" i="25"/>
  <c r="L269" i="25" s="1"/>
  <c r="K268" i="25"/>
  <c r="I269" i="25"/>
  <c r="Q268" i="25"/>
  <c r="P268" i="25"/>
  <c r="N268" i="25"/>
  <c r="O268" i="25" s="1"/>
  <c r="I277" i="27"/>
  <c r="AI313" i="24"/>
  <c r="AG313" i="24"/>
  <c r="AH313" i="24" s="1"/>
  <c r="AJ313" i="24"/>
  <c r="O314" i="24"/>
  <c r="P314" i="24" s="1"/>
  <c r="AD314" i="24"/>
  <c r="M315" i="24"/>
  <c r="AB314" i="24"/>
  <c r="AC314" i="24" s="1"/>
  <c r="AE314" i="24"/>
  <c r="P269" i="25" l="1"/>
  <c r="N269" i="25"/>
  <c r="O269" i="25" s="1"/>
  <c r="Q269" i="25"/>
  <c r="N292" i="26"/>
  <c r="O292" i="26" s="1"/>
  <c r="P292" i="26"/>
  <c r="Q292" i="26"/>
  <c r="P293" i="26"/>
  <c r="Q293" i="26"/>
  <c r="N293" i="26"/>
  <c r="O293" i="26" s="1"/>
  <c r="J269" i="25"/>
  <c r="K269" i="25"/>
  <c r="L270" i="25"/>
  <c r="I270" i="25"/>
  <c r="J293" i="26"/>
  <c r="I294" i="26" s="1"/>
  <c r="K293" i="26"/>
  <c r="J277" i="27"/>
  <c r="L278" i="27"/>
  <c r="K277" i="27"/>
  <c r="I278" i="27"/>
  <c r="AJ314" i="24"/>
  <c r="AI314" i="24"/>
  <c r="AG314" i="24"/>
  <c r="AH314" i="24" s="1"/>
  <c r="O315" i="24"/>
  <c r="P315" i="24" s="1"/>
  <c r="AE315" i="24"/>
  <c r="AB315" i="24"/>
  <c r="AC315" i="24" s="1"/>
  <c r="AD315" i="24"/>
  <c r="M316" i="24"/>
  <c r="L294" i="26" l="1"/>
  <c r="J270" i="25"/>
  <c r="L271" i="25" s="1"/>
  <c r="K270" i="25"/>
  <c r="I271" i="25"/>
  <c r="J278" i="27"/>
  <c r="L279" i="27" s="1"/>
  <c r="K278" i="27"/>
  <c r="I279" i="27"/>
  <c r="Q278" i="27"/>
  <c r="N278" i="27"/>
  <c r="O278" i="27" s="1"/>
  <c r="P278" i="27"/>
  <c r="P294" i="26"/>
  <c r="N294" i="26"/>
  <c r="O294" i="26" s="1"/>
  <c r="Q294" i="26"/>
  <c r="N270" i="25"/>
  <c r="O270" i="25" s="1"/>
  <c r="Q270" i="25"/>
  <c r="P270" i="25"/>
  <c r="K294" i="26"/>
  <c r="J294" i="26"/>
  <c r="L295" i="26"/>
  <c r="I295" i="26"/>
  <c r="AI315" i="24"/>
  <c r="AJ315" i="24"/>
  <c r="AG315" i="24"/>
  <c r="AH315" i="24" s="1"/>
  <c r="M317" i="24"/>
  <c r="AE316" i="24"/>
  <c r="AB316" i="24"/>
  <c r="AC316" i="24" s="1"/>
  <c r="O316" i="24"/>
  <c r="P316" i="24" s="1"/>
  <c r="AD316" i="24"/>
  <c r="P279" i="27" l="1"/>
  <c r="N279" i="27"/>
  <c r="O279" i="27" s="1"/>
  <c r="Q279" i="27"/>
  <c r="P271" i="25"/>
  <c r="N271" i="25"/>
  <c r="O271" i="25" s="1"/>
  <c r="Q271" i="25"/>
  <c r="L280" i="27"/>
  <c r="J279" i="27"/>
  <c r="I280" i="27" s="1"/>
  <c r="K279" i="27"/>
  <c r="P295" i="26"/>
  <c r="N295" i="26"/>
  <c r="O295" i="26" s="1"/>
  <c r="Q295" i="26"/>
  <c r="J271" i="25"/>
  <c r="I272" i="25" s="1"/>
  <c r="K271" i="25"/>
  <c r="J295" i="26"/>
  <c r="L296" i="26" s="1"/>
  <c r="K295" i="26"/>
  <c r="I296" i="26"/>
  <c r="AJ316" i="24"/>
  <c r="AI316" i="24"/>
  <c r="AG316" i="24"/>
  <c r="AH316" i="24" s="1"/>
  <c r="O317" i="24"/>
  <c r="P317" i="24" s="1"/>
  <c r="M318" i="24"/>
  <c r="AE317" i="24"/>
  <c r="AB317" i="24"/>
  <c r="AC317" i="24" s="1"/>
  <c r="AD317" i="24"/>
  <c r="L272" i="25" l="1"/>
  <c r="J272" i="25"/>
  <c r="L273" i="25" s="1"/>
  <c r="K272" i="25"/>
  <c r="I273" i="25"/>
  <c r="P296" i="26"/>
  <c r="N296" i="26"/>
  <c r="O296" i="26" s="1"/>
  <c r="Q296" i="26"/>
  <c r="P280" i="27"/>
  <c r="N280" i="27"/>
  <c r="O280" i="27" s="1"/>
  <c r="Q280" i="27"/>
  <c r="P272" i="25"/>
  <c r="N272" i="25"/>
  <c r="O272" i="25" s="1"/>
  <c r="Q272" i="25"/>
  <c r="J296" i="26"/>
  <c r="L297" i="26" s="1"/>
  <c r="K296" i="26"/>
  <c r="J280" i="27"/>
  <c r="L281" i="27" s="1"/>
  <c r="K280" i="27"/>
  <c r="AG317" i="24"/>
  <c r="AH317" i="24" s="1"/>
  <c r="AJ317" i="24"/>
  <c r="AI317" i="24"/>
  <c r="O318" i="24"/>
  <c r="P318" i="24" s="1"/>
  <c r="M319" i="24"/>
  <c r="AE318" i="24"/>
  <c r="AB318" i="24"/>
  <c r="AC318" i="24" s="1"/>
  <c r="AD318" i="24"/>
  <c r="I281" i="27" l="1"/>
  <c r="N281" i="27"/>
  <c r="O281" i="27" s="1"/>
  <c r="P281" i="27"/>
  <c r="Q281" i="27"/>
  <c r="Q297" i="26"/>
  <c r="N297" i="26"/>
  <c r="O297" i="26" s="1"/>
  <c r="P297" i="26"/>
  <c r="N273" i="25"/>
  <c r="O273" i="25" s="1"/>
  <c r="P273" i="25"/>
  <c r="Q273" i="25"/>
  <c r="J273" i="25"/>
  <c r="L274" i="25" s="1"/>
  <c r="K273" i="25"/>
  <c r="I274" i="25"/>
  <c r="J281" i="27"/>
  <c r="I282" i="27" s="1"/>
  <c r="L282" i="27"/>
  <c r="K281" i="27"/>
  <c r="I297" i="26"/>
  <c r="AJ318" i="24"/>
  <c r="AI318" i="24"/>
  <c r="AG318" i="24"/>
  <c r="AH318" i="24" s="1"/>
  <c r="AB319" i="24"/>
  <c r="AC319" i="24" s="1"/>
  <c r="O319" i="24"/>
  <c r="P319" i="24" s="1"/>
  <c r="AE319" i="24"/>
  <c r="M320" i="24"/>
  <c r="AD319" i="24"/>
  <c r="N274" i="25" l="1"/>
  <c r="O274" i="25" s="1"/>
  <c r="Q274" i="25"/>
  <c r="P274" i="25"/>
  <c r="J274" i="25"/>
  <c r="L275" i="25" s="1"/>
  <c r="K274" i="25"/>
  <c r="I275" i="25"/>
  <c r="J297" i="26"/>
  <c r="L298" i="26" s="1"/>
  <c r="K297" i="26"/>
  <c r="J282" i="27"/>
  <c r="I283" i="27" s="1"/>
  <c r="K282" i="27"/>
  <c r="N282" i="27"/>
  <c r="O282" i="27" s="1"/>
  <c r="Q282" i="27"/>
  <c r="P282" i="27"/>
  <c r="AJ319" i="24"/>
  <c r="AI319" i="24"/>
  <c r="AG319" i="24"/>
  <c r="AH319" i="24" s="1"/>
  <c r="M321" i="24"/>
  <c r="AE320" i="24"/>
  <c r="AB320" i="24"/>
  <c r="AC320" i="24" s="1"/>
  <c r="O320" i="24"/>
  <c r="P320" i="24" s="1"/>
  <c r="AD320" i="24"/>
  <c r="I298" i="26" l="1"/>
  <c r="P275" i="25"/>
  <c r="N275" i="25"/>
  <c r="O275" i="25" s="1"/>
  <c r="Q275" i="25"/>
  <c r="P298" i="26"/>
  <c r="N298" i="26"/>
  <c r="O298" i="26" s="1"/>
  <c r="Q298" i="26"/>
  <c r="J283" i="27"/>
  <c r="I284" i="27" s="1"/>
  <c r="K283" i="27"/>
  <c r="K275" i="25"/>
  <c r="J275" i="25"/>
  <c r="L276" i="25"/>
  <c r="I276" i="25"/>
  <c r="J298" i="26"/>
  <c r="I299" i="26" s="1"/>
  <c r="K298" i="26"/>
  <c r="L299" i="26"/>
  <c r="L283" i="27"/>
  <c r="AJ320" i="24"/>
  <c r="AI320" i="24"/>
  <c r="AG320" i="24"/>
  <c r="AH320" i="24" s="1"/>
  <c r="O321" i="24"/>
  <c r="P321" i="24" s="1"/>
  <c r="M322" i="24"/>
  <c r="AE321" i="24"/>
  <c r="AB321" i="24"/>
  <c r="AC321" i="24" s="1"/>
  <c r="AD321" i="24"/>
  <c r="J284" i="27" l="1"/>
  <c r="L285" i="27" s="1"/>
  <c r="K284" i="27"/>
  <c r="I285" i="27"/>
  <c r="P276" i="25"/>
  <c r="N276" i="25"/>
  <c r="O276" i="25" s="1"/>
  <c r="Q276" i="25"/>
  <c r="L284" i="27"/>
  <c r="Q299" i="26"/>
  <c r="P299" i="26"/>
  <c r="N299" i="26"/>
  <c r="O299" i="26" s="1"/>
  <c r="P283" i="27"/>
  <c r="N283" i="27"/>
  <c r="O283" i="27" s="1"/>
  <c r="Q283" i="27"/>
  <c r="J276" i="25"/>
  <c r="L277" i="25" s="1"/>
  <c r="K276" i="25"/>
  <c r="I277" i="25"/>
  <c r="J299" i="26"/>
  <c r="L300" i="26" s="1"/>
  <c r="K299" i="26"/>
  <c r="I300" i="26"/>
  <c r="AI321" i="24"/>
  <c r="AG321" i="24"/>
  <c r="AH321" i="24" s="1"/>
  <c r="AJ321" i="24"/>
  <c r="O322" i="24"/>
  <c r="P322" i="24" s="1"/>
  <c r="AD322" i="24"/>
  <c r="M323" i="24"/>
  <c r="AE322" i="24"/>
  <c r="AB322" i="24"/>
  <c r="AC322" i="24" s="1"/>
  <c r="P277" i="25" l="1"/>
  <c r="N277" i="25"/>
  <c r="O277" i="25" s="1"/>
  <c r="Q277" i="25"/>
  <c r="N300" i="26"/>
  <c r="O300" i="26" s="1"/>
  <c r="P300" i="26"/>
  <c r="Q300" i="26"/>
  <c r="N285" i="27"/>
  <c r="O285" i="27" s="1"/>
  <c r="P285" i="27"/>
  <c r="Q285" i="27"/>
  <c r="N284" i="27"/>
  <c r="O284" i="27" s="1"/>
  <c r="Q284" i="27"/>
  <c r="P284" i="27"/>
  <c r="J285" i="27"/>
  <c r="I286" i="27" s="1"/>
  <c r="L286" i="27"/>
  <c r="K285" i="27"/>
  <c r="J300" i="26"/>
  <c r="L301" i="26" s="1"/>
  <c r="K300" i="26"/>
  <c r="J277" i="25"/>
  <c r="L278" i="25" s="1"/>
  <c r="K277" i="25"/>
  <c r="AJ322" i="24"/>
  <c r="AI322" i="24"/>
  <c r="AG322" i="24"/>
  <c r="AH322" i="24" s="1"/>
  <c r="AB323" i="24"/>
  <c r="AC323" i="24" s="1"/>
  <c r="O323" i="24"/>
  <c r="P323" i="24" s="1"/>
  <c r="AD323" i="24"/>
  <c r="M324" i="24"/>
  <c r="AE323" i="24"/>
  <c r="I301" i="26" l="1"/>
  <c r="J286" i="27"/>
  <c r="L287" i="27" s="1"/>
  <c r="K286" i="27"/>
  <c r="I287" i="27"/>
  <c r="P278" i="25"/>
  <c r="Q278" i="25"/>
  <c r="N278" i="25"/>
  <c r="O278" i="25" s="1"/>
  <c r="P286" i="27"/>
  <c r="N286" i="27"/>
  <c r="O286" i="27" s="1"/>
  <c r="Q286" i="27"/>
  <c r="J301" i="26"/>
  <c r="L302" i="26" s="1"/>
  <c r="K301" i="26"/>
  <c r="I302" i="26"/>
  <c r="I278" i="25"/>
  <c r="Q301" i="26"/>
  <c r="N301" i="26"/>
  <c r="O301" i="26" s="1"/>
  <c r="P301" i="26"/>
  <c r="AJ323" i="24"/>
  <c r="AI323" i="24"/>
  <c r="AG323" i="24"/>
  <c r="AH323" i="24" s="1"/>
  <c r="O324" i="24"/>
  <c r="P324" i="24" s="1"/>
  <c r="AE324" i="24"/>
  <c r="AB324" i="24"/>
  <c r="AC324" i="24" s="1"/>
  <c r="AD324" i="24"/>
  <c r="M325" i="24"/>
  <c r="P302" i="26" l="1"/>
  <c r="N302" i="26"/>
  <c r="O302" i="26" s="1"/>
  <c r="Q302" i="26"/>
  <c r="N287" i="27"/>
  <c r="O287" i="27" s="1"/>
  <c r="P287" i="27"/>
  <c r="Q287" i="27"/>
  <c r="K302" i="26"/>
  <c r="J302" i="26"/>
  <c r="L303" i="26" s="1"/>
  <c r="J287" i="27"/>
  <c r="L288" i="27" s="1"/>
  <c r="K287" i="27"/>
  <c r="I288" i="27"/>
  <c r="J278" i="25"/>
  <c r="L279" i="25" s="1"/>
  <c r="K278" i="25"/>
  <c r="I279" i="25"/>
  <c r="AJ324" i="24"/>
  <c r="AG324" i="24"/>
  <c r="AH324" i="24" s="1"/>
  <c r="AI324" i="24"/>
  <c r="O325" i="24"/>
  <c r="P325" i="24" s="1"/>
  <c r="AE325" i="24"/>
  <c r="M326" i="24"/>
  <c r="AB325" i="24"/>
  <c r="AC325" i="24" s="1"/>
  <c r="AD325" i="24"/>
  <c r="Q303" i="26" l="1"/>
  <c r="P303" i="26"/>
  <c r="N303" i="26"/>
  <c r="O303" i="26" s="1"/>
  <c r="P279" i="25"/>
  <c r="N279" i="25"/>
  <c r="O279" i="25" s="1"/>
  <c r="Q279" i="25"/>
  <c r="N288" i="27"/>
  <c r="O288" i="27" s="1"/>
  <c r="Q288" i="27"/>
  <c r="P288" i="27"/>
  <c r="J288" i="27"/>
  <c r="L289" i="27" s="1"/>
  <c r="K288" i="27"/>
  <c r="I289" i="27"/>
  <c r="J279" i="25"/>
  <c r="I280" i="25" s="1"/>
  <c r="L280" i="25"/>
  <c r="K279" i="25"/>
  <c r="I303" i="26"/>
  <c r="AI325" i="24"/>
  <c r="AJ325" i="24"/>
  <c r="AG325" i="24"/>
  <c r="AH325" i="24" s="1"/>
  <c r="O326" i="24"/>
  <c r="P326" i="24" s="1"/>
  <c r="M327" i="24"/>
  <c r="AE326" i="24"/>
  <c r="AB326" i="24"/>
  <c r="AC326" i="24" s="1"/>
  <c r="AD326" i="24"/>
  <c r="J280" i="25" l="1"/>
  <c r="L281" i="25" s="1"/>
  <c r="K280" i="25"/>
  <c r="I281" i="25"/>
  <c r="N289" i="27"/>
  <c r="O289" i="27" s="1"/>
  <c r="P289" i="27"/>
  <c r="Q289" i="27"/>
  <c r="P280" i="25"/>
  <c r="N280" i="25"/>
  <c r="O280" i="25" s="1"/>
  <c r="Q280" i="25"/>
  <c r="J303" i="26"/>
  <c r="L304" i="26" s="1"/>
  <c r="K303" i="26"/>
  <c r="I304" i="26"/>
  <c r="J289" i="27"/>
  <c r="L290" i="27"/>
  <c r="K289" i="27"/>
  <c r="I290" i="27"/>
  <c r="AJ326" i="24"/>
  <c r="AI326" i="24"/>
  <c r="AG326" i="24"/>
  <c r="AH326" i="24" s="1"/>
  <c r="O327" i="24"/>
  <c r="P327" i="24" s="1"/>
  <c r="M328" i="24"/>
  <c r="AE327" i="24"/>
  <c r="AD327" i="24"/>
  <c r="AB327" i="24"/>
  <c r="AC327" i="24" s="1"/>
  <c r="P304" i="26" l="1"/>
  <c r="N304" i="26"/>
  <c r="O304" i="26" s="1"/>
  <c r="Q304" i="26"/>
  <c r="N281" i="25"/>
  <c r="O281" i="25" s="1"/>
  <c r="P281" i="25"/>
  <c r="Q281" i="25"/>
  <c r="J290" i="27"/>
  <c r="L291" i="27" s="1"/>
  <c r="K290" i="27"/>
  <c r="J281" i="25"/>
  <c r="L282" i="25"/>
  <c r="K281" i="25"/>
  <c r="I282" i="25"/>
  <c r="J304" i="26"/>
  <c r="I305" i="26" s="1"/>
  <c r="K304" i="26"/>
  <c r="L305" i="26"/>
  <c r="Q290" i="27"/>
  <c r="N290" i="27"/>
  <c r="O290" i="27" s="1"/>
  <c r="P290" i="27"/>
  <c r="AI327" i="24"/>
  <c r="AG327" i="24"/>
  <c r="AH327" i="24" s="1"/>
  <c r="AJ327" i="24"/>
  <c r="O328" i="24"/>
  <c r="P328" i="24" s="1"/>
  <c r="M329" i="24"/>
  <c r="AE328" i="24"/>
  <c r="AD328" i="24"/>
  <c r="AB328" i="24"/>
  <c r="AC328" i="24" s="1"/>
  <c r="I291" i="27" l="1"/>
  <c r="P291" i="27"/>
  <c r="N291" i="27"/>
  <c r="O291" i="27" s="1"/>
  <c r="Q291" i="27"/>
  <c r="P282" i="25"/>
  <c r="N282" i="25"/>
  <c r="O282" i="25" s="1"/>
  <c r="Q282" i="25"/>
  <c r="J282" i="25"/>
  <c r="I283" i="25" s="1"/>
  <c r="K282" i="25"/>
  <c r="J291" i="27"/>
  <c r="L292" i="27"/>
  <c r="K291" i="27"/>
  <c r="I292" i="27"/>
  <c r="J305" i="26"/>
  <c r="L306" i="26" s="1"/>
  <c r="K305" i="26"/>
  <c r="I306" i="26"/>
  <c r="P305" i="26"/>
  <c r="N305" i="26"/>
  <c r="O305" i="26" s="1"/>
  <c r="Q305" i="26"/>
  <c r="AJ328" i="24"/>
  <c r="AG328" i="24"/>
  <c r="AH328" i="24" s="1"/>
  <c r="AI328" i="24"/>
  <c r="O329" i="24"/>
  <c r="P329" i="24" s="1"/>
  <c r="AE329" i="24"/>
  <c r="M330" i="24"/>
  <c r="AB329" i="24"/>
  <c r="AC329" i="24" s="1"/>
  <c r="AD329" i="24"/>
  <c r="K283" i="25" l="1"/>
  <c r="J283" i="25"/>
  <c r="L284" i="25"/>
  <c r="I284" i="25"/>
  <c r="P306" i="26"/>
  <c r="N306" i="26"/>
  <c r="O306" i="26" s="1"/>
  <c r="Q306" i="26"/>
  <c r="L283" i="25"/>
  <c r="J306" i="26"/>
  <c r="K306" i="26"/>
  <c r="L307" i="26"/>
  <c r="I307" i="26"/>
  <c r="J292" i="27"/>
  <c r="L293" i="27" s="1"/>
  <c r="K292" i="27"/>
  <c r="N292" i="27"/>
  <c r="O292" i="27" s="1"/>
  <c r="P292" i="27"/>
  <c r="Q292" i="27"/>
  <c r="AI329" i="24"/>
  <c r="AJ329" i="24"/>
  <c r="AG329" i="24"/>
  <c r="AH329" i="24" s="1"/>
  <c r="O330" i="24"/>
  <c r="AB330" i="24"/>
  <c r="AC330" i="24" s="1"/>
  <c r="M331" i="24"/>
  <c r="P330" i="24"/>
  <c r="AE330" i="24"/>
  <c r="AD330" i="24"/>
  <c r="P293" i="27" l="1"/>
  <c r="N293" i="27"/>
  <c r="O293" i="27" s="1"/>
  <c r="Q293" i="27"/>
  <c r="N284" i="25"/>
  <c r="O284" i="25" s="1"/>
  <c r="Q284" i="25"/>
  <c r="P284" i="25"/>
  <c r="I293" i="27"/>
  <c r="J307" i="26"/>
  <c r="L308" i="26" s="1"/>
  <c r="K307" i="26"/>
  <c r="I308" i="26"/>
  <c r="P283" i="25"/>
  <c r="N283" i="25"/>
  <c r="O283" i="25" s="1"/>
  <c r="Q283" i="25"/>
  <c r="J284" i="25"/>
  <c r="L285" i="25" s="1"/>
  <c r="K284" i="25"/>
  <c r="I285" i="25"/>
  <c r="Q307" i="26"/>
  <c r="N307" i="26"/>
  <c r="O307" i="26" s="1"/>
  <c r="P307" i="26"/>
  <c r="AJ330" i="24"/>
  <c r="AI330" i="24"/>
  <c r="AG330" i="24"/>
  <c r="AH330" i="24" s="1"/>
  <c r="O331" i="24"/>
  <c r="P331" i="24" s="1"/>
  <c r="AD331" i="24"/>
  <c r="AB331" i="24"/>
  <c r="AC331" i="24" s="1"/>
  <c r="M332" i="24"/>
  <c r="AE331" i="24"/>
  <c r="N308" i="26" l="1"/>
  <c r="O308" i="26" s="1"/>
  <c r="P308" i="26"/>
  <c r="Q308" i="26"/>
  <c r="P285" i="25"/>
  <c r="N285" i="25"/>
  <c r="O285" i="25" s="1"/>
  <c r="Q285" i="25"/>
  <c r="J293" i="27"/>
  <c r="L294" i="27" s="1"/>
  <c r="K293" i="27"/>
  <c r="J285" i="25"/>
  <c r="K285" i="25"/>
  <c r="L286" i="25"/>
  <c r="I286" i="25"/>
  <c r="J308" i="26"/>
  <c r="L309" i="26" s="1"/>
  <c r="K308" i="26"/>
  <c r="AJ331" i="24"/>
  <c r="AI331" i="24"/>
  <c r="AG331" i="24"/>
  <c r="AH331" i="24" s="1"/>
  <c r="O332" i="24"/>
  <c r="AE332" i="24"/>
  <c r="M333" i="24"/>
  <c r="P332" i="24"/>
  <c r="AD332" i="24"/>
  <c r="AB332" i="24"/>
  <c r="AC332" i="24" s="1"/>
  <c r="N294" i="27" l="1"/>
  <c r="O294" i="27" s="1"/>
  <c r="Q294" i="27"/>
  <c r="P294" i="27"/>
  <c r="Q309" i="26"/>
  <c r="P309" i="26"/>
  <c r="N309" i="26"/>
  <c r="O309" i="26" s="1"/>
  <c r="I309" i="26"/>
  <c r="L287" i="25"/>
  <c r="J286" i="25"/>
  <c r="K286" i="25"/>
  <c r="I287" i="25"/>
  <c r="N286" i="25"/>
  <c r="O286" i="25" s="1"/>
  <c r="Q286" i="25"/>
  <c r="P286" i="25"/>
  <c r="I294" i="27"/>
  <c r="M334" i="24"/>
  <c r="AE333" i="24"/>
  <c r="O333" i="24"/>
  <c r="P333" i="24" s="1"/>
  <c r="AB333" i="24"/>
  <c r="AC333" i="24" s="1"/>
  <c r="AD333" i="24"/>
  <c r="AJ332" i="24"/>
  <c r="AG332" i="24"/>
  <c r="AH332" i="24" s="1"/>
  <c r="AI332" i="24"/>
  <c r="P287" i="25" l="1"/>
  <c r="N287" i="25"/>
  <c r="O287" i="25" s="1"/>
  <c r="Q287" i="25"/>
  <c r="J309" i="26"/>
  <c r="L310" i="26" s="1"/>
  <c r="K309" i="26"/>
  <c r="I310" i="26"/>
  <c r="J287" i="25"/>
  <c r="I288" i="25" s="1"/>
  <c r="L288" i="25"/>
  <c r="K287" i="25"/>
  <c r="J294" i="27"/>
  <c r="L295" i="27" s="1"/>
  <c r="K294" i="27"/>
  <c r="AI333" i="24"/>
  <c r="AG333" i="24"/>
  <c r="AH333" i="24" s="1"/>
  <c r="AJ333" i="24"/>
  <c r="O334" i="24"/>
  <c r="P334" i="24" s="1"/>
  <c r="AB334" i="24"/>
  <c r="AC334" i="24" s="1"/>
  <c r="M335" i="24"/>
  <c r="AE334" i="24"/>
  <c r="AD334" i="24"/>
  <c r="I295" i="27" l="1"/>
  <c r="P310" i="26"/>
  <c r="N310" i="26"/>
  <c r="O310" i="26" s="1"/>
  <c r="Q310" i="26"/>
  <c r="N295" i="27"/>
  <c r="O295" i="27" s="1"/>
  <c r="P295" i="27"/>
  <c r="Q295" i="27"/>
  <c r="J295" i="27"/>
  <c r="I296" i="27" s="1"/>
  <c r="K295" i="27"/>
  <c r="J288" i="25"/>
  <c r="L289" i="25" s="1"/>
  <c r="K288" i="25"/>
  <c r="I289" i="25"/>
  <c r="K310" i="26"/>
  <c r="J310" i="26"/>
  <c r="L311" i="26" s="1"/>
  <c r="P288" i="25"/>
  <c r="N288" i="25"/>
  <c r="O288" i="25" s="1"/>
  <c r="Q288" i="25"/>
  <c r="AG334" i="24"/>
  <c r="AH334" i="24" s="1"/>
  <c r="AJ334" i="24"/>
  <c r="AI334" i="24"/>
  <c r="O335" i="24"/>
  <c r="P335" i="24" s="1"/>
  <c r="AD335" i="24"/>
  <c r="M336" i="24"/>
  <c r="AE335" i="24"/>
  <c r="AB335" i="24"/>
  <c r="AC335" i="24" s="1"/>
  <c r="J296" i="27" l="1"/>
  <c r="L297" i="27" s="1"/>
  <c r="K296" i="27"/>
  <c r="I297" i="27"/>
  <c r="Q311" i="26"/>
  <c r="N311" i="26"/>
  <c r="O311" i="26" s="1"/>
  <c r="P311" i="26"/>
  <c r="N289" i="25"/>
  <c r="O289" i="25" s="1"/>
  <c r="P289" i="25"/>
  <c r="Q289" i="25"/>
  <c r="J289" i="25"/>
  <c r="L290" i="25"/>
  <c r="K289" i="25"/>
  <c r="I290" i="25"/>
  <c r="L296" i="27"/>
  <c r="I311" i="26"/>
  <c r="AG335" i="24"/>
  <c r="AH335" i="24" s="1"/>
  <c r="AJ335" i="24"/>
  <c r="AI335" i="24"/>
  <c r="AB336" i="24"/>
  <c r="AC336" i="24" s="1"/>
  <c r="O336" i="24"/>
  <c r="P336" i="24" s="1"/>
  <c r="M337" i="24"/>
  <c r="AE336" i="24"/>
  <c r="AD336" i="24"/>
  <c r="N297" i="27" l="1"/>
  <c r="O297" i="27" s="1"/>
  <c r="P297" i="27"/>
  <c r="Q297" i="27"/>
  <c r="P296" i="27"/>
  <c r="Q296" i="27"/>
  <c r="N296" i="27"/>
  <c r="O296" i="27" s="1"/>
  <c r="J290" i="25"/>
  <c r="I291" i="25" s="1"/>
  <c r="K290" i="25"/>
  <c r="J297" i="27"/>
  <c r="L298" i="27"/>
  <c r="K297" i="27"/>
  <c r="I298" i="27"/>
  <c r="Q290" i="25"/>
  <c r="P290" i="25"/>
  <c r="N290" i="25"/>
  <c r="O290" i="25" s="1"/>
  <c r="J311" i="26"/>
  <c r="L312" i="26" s="1"/>
  <c r="K311" i="26"/>
  <c r="I312" i="26"/>
  <c r="AJ336" i="24"/>
  <c r="AG336" i="24"/>
  <c r="AH336" i="24" s="1"/>
  <c r="AI336" i="24"/>
  <c r="M338" i="24"/>
  <c r="AE337" i="24"/>
  <c r="O337" i="24"/>
  <c r="P337" i="24" s="1"/>
  <c r="AD337" i="24"/>
  <c r="AB337" i="24"/>
  <c r="AC337" i="24" s="1"/>
  <c r="L291" i="25" l="1"/>
  <c r="P312" i="26"/>
  <c r="N312" i="26"/>
  <c r="O312" i="26" s="1"/>
  <c r="Q312" i="26"/>
  <c r="J312" i="26"/>
  <c r="K312" i="26"/>
  <c r="L313" i="26"/>
  <c r="I313" i="26"/>
  <c r="P291" i="25"/>
  <c r="N291" i="25"/>
  <c r="O291" i="25" s="1"/>
  <c r="Q291" i="25"/>
  <c r="K291" i="25"/>
  <c r="J291" i="25"/>
  <c r="L292" i="25" s="1"/>
  <c r="I292" i="25"/>
  <c r="J298" i="27"/>
  <c r="L299" i="27" s="1"/>
  <c r="K298" i="27"/>
  <c r="P298" i="27"/>
  <c r="Q298" i="27"/>
  <c r="N298" i="27"/>
  <c r="O298" i="27" s="1"/>
  <c r="AI337" i="24"/>
  <c r="AJ337" i="24"/>
  <c r="AG337" i="24"/>
  <c r="AH337" i="24" s="1"/>
  <c r="O338" i="24"/>
  <c r="P338" i="24" s="1"/>
  <c r="M339" i="24"/>
  <c r="AE338" i="24"/>
  <c r="AB338" i="24"/>
  <c r="AC338" i="24" s="1"/>
  <c r="AD338" i="24"/>
  <c r="I299" i="27" l="1"/>
  <c r="P299" i="27"/>
  <c r="N299" i="27"/>
  <c r="O299" i="27" s="1"/>
  <c r="Q299" i="27"/>
  <c r="P292" i="25"/>
  <c r="N292" i="25"/>
  <c r="O292" i="25" s="1"/>
  <c r="Q292" i="25"/>
  <c r="J313" i="26"/>
  <c r="I314" i="26" s="1"/>
  <c r="K313" i="26"/>
  <c r="J292" i="25"/>
  <c r="L293" i="25" s="1"/>
  <c r="K292" i="25"/>
  <c r="I293" i="25"/>
  <c r="N313" i="26"/>
  <c r="O313" i="26" s="1"/>
  <c r="Q313" i="26"/>
  <c r="P313" i="26"/>
  <c r="J299" i="27"/>
  <c r="L300" i="27" s="1"/>
  <c r="K299" i="27"/>
  <c r="O339" i="24"/>
  <c r="P339" i="24" s="1"/>
  <c r="AD339" i="24"/>
  <c r="M340" i="24"/>
  <c r="AE339" i="24"/>
  <c r="AB339" i="24"/>
  <c r="AC339" i="24" s="1"/>
  <c r="AG338" i="24"/>
  <c r="AH338" i="24" s="1"/>
  <c r="AJ338" i="24"/>
  <c r="AI338" i="24"/>
  <c r="I300" i="27" l="1"/>
  <c r="J314" i="26"/>
  <c r="K314" i="26"/>
  <c r="L315" i="26"/>
  <c r="I315" i="26"/>
  <c r="P293" i="25"/>
  <c r="N293" i="25"/>
  <c r="O293" i="25" s="1"/>
  <c r="Q293" i="25"/>
  <c r="J300" i="27"/>
  <c r="L301" i="27" s="1"/>
  <c r="K300" i="27"/>
  <c r="I301" i="27"/>
  <c r="L314" i="26"/>
  <c r="J293" i="25"/>
  <c r="I294" i="25" s="1"/>
  <c r="K293" i="25"/>
  <c r="L294" i="25"/>
  <c r="N300" i="27"/>
  <c r="O300" i="27" s="1"/>
  <c r="P300" i="27"/>
  <c r="Q300" i="27"/>
  <c r="AI339" i="24"/>
  <c r="AG339" i="24"/>
  <c r="AH339" i="24" s="1"/>
  <c r="AJ339" i="24"/>
  <c r="AB340" i="24"/>
  <c r="AC340" i="24" s="1"/>
  <c r="O340" i="24"/>
  <c r="P340" i="24" s="1"/>
  <c r="AE340" i="24"/>
  <c r="M341" i="24"/>
  <c r="AD340" i="24"/>
  <c r="P301" i="27" l="1"/>
  <c r="N301" i="27"/>
  <c r="O301" i="27" s="1"/>
  <c r="Q301" i="27"/>
  <c r="J294" i="25"/>
  <c r="L295" i="25" s="1"/>
  <c r="K294" i="25"/>
  <c r="I295" i="25"/>
  <c r="P314" i="26"/>
  <c r="N314" i="26"/>
  <c r="O314" i="26" s="1"/>
  <c r="Q314" i="26"/>
  <c r="N294" i="25"/>
  <c r="O294" i="25" s="1"/>
  <c r="P294" i="25"/>
  <c r="Q294" i="25"/>
  <c r="Q315" i="26"/>
  <c r="P315" i="26"/>
  <c r="N315" i="26"/>
  <c r="O315" i="26" s="1"/>
  <c r="J315" i="26"/>
  <c r="L316" i="26" s="1"/>
  <c r="K315" i="26"/>
  <c r="J301" i="27"/>
  <c r="I302" i="27" s="1"/>
  <c r="L302" i="27"/>
  <c r="K301" i="27"/>
  <c r="AJ340" i="24"/>
  <c r="AG340" i="24"/>
  <c r="AH340" i="24" s="1"/>
  <c r="AI340" i="24"/>
  <c r="M342" i="24"/>
  <c r="AE341" i="24"/>
  <c r="O341" i="24"/>
  <c r="P341" i="24" s="1"/>
  <c r="AD341" i="24"/>
  <c r="AB341" i="24"/>
  <c r="AC341" i="24" s="1"/>
  <c r="I316" i="26" l="1"/>
  <c r="P295" i="25"/>
  <c r="N295" i="25"/>
  <c r="O295" i="25" s="1"/>
  <c r="Q295" i="25"/>
  <c r="N316" i="26"/>
  <c r="O316" i="26" s="1"/>
  <c r="P316" i="26"/>
  <c r="Q316" i="26"/>
  <c r="J302" i="27"/>
  <c r="I303" i="27" s="1"/>
  <c r="K302" i="27"/>
  <c r="P302" i="27"/>
  <c r="Q302" i="27"/>
  <c r="N302" i="27"/>
  <c r="O302" i="27" s="1"/>
  <c r="J295" i="25"/>
  <c r="I296" i="25" s="1"/>
  <c r="L296" i="25"/>
  <c r="K295" i="25"/>
  <c r="J316" i="26"/>
  <c r="L317" i="26" s="1"/>
  <c r="K316" i="26"/>
  <c r="AI341" i="24"/>
  <c r="AG341" i="24"/>
  <c r="AH341" i="24" s="1"/>
  <c r="AJ341" i="24"/>
  <c r="O342" i="24"/>
  <c r="P342" i="24" s="1"/>
  <c r="AB342" i="24"/>
  <c r="AC342" i="24" s="1"/>
  <c r="M343" i="24"/>
  <c r="AE342" i="24"/>
  <c r="AD342" i="24"/>
  <c r="I317" i="26" l="1"/>
  <c r="Q317" i="26"/>
  <c r="N317" i="26"/>
  <c r="O317" i="26" s="1"/>
  <c r="P317" i="26"/>
  <c r="J303" i="27"/>
  <c r="L304" i="27" s="1"/>
  <c r="K303" i="27"/>
  <c r="I304" i="27"/>
  <c r="L297" i="25"/>
  <c r="J296" i="25"/>
  <c r="K296" i="25"/>
  <c r="I297" i="25"/>
  <c r="Q296" i="25"/>
  <c r="P296" i="25"/>
  <c r="N296" i="25"/>
  <c r="O296" i="25" s="1"/>
  <c r="J317" i="26"/>
  <c r="I318" i="26" s="1"/>
  <c r="K317" i="26"/>
  <c r="L303" i="27"/>
  <c r="AG342" i="24"/>
  <c r="AH342" i="24" s="1"/>
  <c r="AJ342" i="24"/>
  <c r="AI342" i="24"/>
  <c r="O343" i="24"/>
  <c r="P343" i="24" s="1"/>
  <c r="AD343" i="24"/>
  <c r="M344" i="24"/>
  <c r="AE343" i="24"/>
  <c r="AB343" i="24"/>
  <c r="AC343" i="24" s="1"/>
  <c r="K318" i="26" l="1"/>
  <c r="J318" i="26"/>
  <c r="L319" i="26"/>
  <c r="I319" i="26"/>
  <c r="N304" i="27"/>
  <c r="O304" i="27" s="1"/>
  <c r="Q304" i="27"/>
  <c r="P304" i="27"/>
  <c r="L305" i="27"/>
  <c r="J304" i="27"/>
  <c r="K304" i="27"/>
  <c r="I305" i="27"/>
  <c r="L318" i="26"/>
  <c r="N297" i="25"/>
  <c r="O297" i="25" s="1"/>
  <c r="P297" i="25"/>
  <c r="Q297" i="25"/>
  <c r="N303" i="27"/>
  <c r="O303" i="27" s="1"/>
  <c r="P303" i="27"/>
  <c r="Q303" i="27"/>
  <c r="J297" i="25"/>
  <c r="L298" i="25" s="1"/>
  <c r="K297" i="25"/>
  <c r="I298" i="25"/>
  <c r="AG343" i="24"/>
  <c r="AH343" i="24" s="1"/>
  <c r="AJ343" i="24"/>
  <c r="AI343" i="24"/>
  <c r="O344" i="24"/>
  <c r="P344" i="24" s="1"/>
  <c r="M345" i="24"/>
  <c r="AE344" i="24"/>
  <c r="AD344" i="24"/>
  <c r="AB344" i="24"/>
  <c r="AC344" i="24" s="1"/>
  <c r="J298" i="25" l="1"/>
  <c r="L299" i="25" s="1"/>
  <c r="K298" i="25"/>
  <c r="I299" i="25"/>
  <c r="P318" i="26"/>
  <c r="N318" i="26"/>
  <c r="O318" i="26" s="1"/>
  <c r="Q318" i="26"/>
  <c r="J319" i="26"/>
  <c r="I320" i="26" s="1"/>
  <c r="K319" i="26"/>
  <c r="N305" i="27"/>
  <c r="O305" i="27" s="1"/>
  <c r="P305" i="27"/>
  <c r="Q305" i="27"/>
  <c r="P298" i="25"/>
  <c r="Q298" i="25"/>
  <c r="N298" i="25"/>
  <c r="O298" i="25" s="1"/>
  <c r="J305" i="27"/>
  <c r="L306" i="27"/>
  <c r="K305" i="27"/>
  <c r="I306" i="27"/>
  <c r="Q319" i="26"/>
  <c r="P319" i="26"/>
  <c r="N319" i="26"/>
  <c r="O319" i="26" s="1"/>
  <c r="AJ344" i="24"/>
  <c r="AG344" i="24"/>
  <c r="AH344" i="24" s="1"/>
  <c r="AI344" i="24"/>
  <c r="O345" i="24"/>
  <c r="P345" i="24" s="1"/>
  <c r="AB345" i="24"/>
  <c r="AC345" i="24" s="1"/>
  <c r="M346" i="24"/>
  <c r="AE345" i="24"/>
  <c r="AD345" i="24"/>
  <c r="L320" i="26" l="1"/>
  <c r="P299" i="25"/>
  <c r="N299" i="25"/>
  <c r="O299" i="25" s="1"/>
  <c r="Q299" i="25"/>
  <c r="K299" i="25"/>
  <c r="J299" i="25"/>
  <c r="L300" i="25"/>
  <c r="I300" i="25"/>
  <c r="J306" i="27"/>
  <c r="L307" i="27" s="1"/>
  <c r="K306" i="27"/>
  <c r="I307" i="27"/>
  <c r="J320" i="26"/>
  <c r="K320" i="26"/>
  <c r="L321" i="26"/>
  <c r="I321" i="26"/>
  <c r="P320" i="26"/>
  <c r="N320" i="26"/>
  <c r="O320" i="26" s="1"/>
  <c r="Q320" i="26"/>
  <c r="N306" i="27"/>
  <c r="O306" i="27" s="1"/>
  <c r="P306" i="27"/>
  <c r="Q306" i="27"/>
  <c r="AJ345" i="24"/>
  <c r="AI345" i="24"/>
  <c r="AG345" i="24"/>
  <c r="AH345" i="24" s="1"/>
  <c r="O346" i="24"/>
  <c r="P346" i="24" s="1"/>
  <c r="AE346" i="24"/>
  <c r="M347" i="24"/>
  <c r="AB346" i="24"/>
  <c r="AC346" i="24" s="1"/>
  <c r="AD346" i="24"/>
  <c r="Q321" i="26" l="1"/>
  <c r="P321" i="26"/>
  <c r="N321" i="26"/>
  <c r="O321" i="26" s="1"/>
  <c r="J300" i="25"/>
  <c r="L301" i="25" s="1"/>
  <c r="K300" i="25"/>
  <c r="I301" i="25"/>
  <c r="J321" i="26"/>
  <c r="I322" i="26" s="1"/>
  <c r="K321" i="26"/>
  <c r="P300" i="25"/>
  <c r="N300" i="25"/>
  <c r="O300" i="25" s="1"/>
  <c r="Q300" i="25"/>
  <c r="P307" i="27"/>
  <c r="N307" i="27"/>
  <c r="O307" i="27" s="1"/>
  <c r="Q307" i="27"/>
  <c r="J307" i="27"/>
  <c r="L308" i="27"/>
  <c r="K307" i="27"/>
  <c r="I308" i="27"/>
  <c r="AJ346" i="24"/>
  <c r="AG346" i="24"/>
  <c r="AH346" i="24" s="1"/>
  <c r="AI346" i="24"/>
  <c r="AE347" i="24"/>
  <c r="O347" i="24"/>
  <c r="P347" i="24" s="1"/>
  <c r="M348" i="24"/>
  <c r="AD347" i="24"/>
  <c r="AB347" i="24"/>
  <c r="AC347" i="24" s="1"/>
  <c r="L322" i="26" l="1"/>
  <c r="P301" i="25"/>
  <c r="N301" i="25"/>
  <c r="O301" i="25" s="1"/>
  <c r="Q301" i="25"/>
  <c r="J308" i="27"/>
  <c r="L309" i="27" s="1"/>
  <c r="K308" i="27"/>
  <c r="I309" i="27"/>
  <c r="J301" i="25"/>
  <c r="L302" i="25" s="1"/>
  <c r="K301" i="25"/>
  <c r="N308" i="27"/>
  <c r="O308" i="27" s="1"/>
  <c r="Q308" i="27"/>
  <c r="P308" i="27"/>
  <c r="P322" i="26"/>
  <c r="N322" i="26"/>
  <c r="O322" i="26" s="1"/>
  <c r="Q322" i="26"/>
  <c r="J322" i="26"/>
  <c r="I323" i="26" s="1"/>
  <c r="K322" i="26"/>
  <c r="L323" i="26"/>
  <c r="AI347" i="24"/>
  <c r="AG347" i="24"/>
  <c r="AH347" i="24" s="1"/>
  <c r="AJ347" i="24"/>
  <c r="O348" i="24"/>
  <c r="P348" i="24" s="1"/>
  <c r="M349" i="24"/>
  <c r="AE348" i="24"/>
  <c r="AB348" i="24"/>
  <c r="AC348" i="24" s="1"/>
  <c r="AD348" i="24"/>
  <c r="I302" i="25" l="1"/>
  <c r="P309" i="27"/>
  <c r="N309" i="27"/>
  <c r="O309" i="27" s="1"/>
  <c r="Q309" i="27"/>
  <c r="J309" i="27"/>
  <c r="L310" i="27" s="1"/>
  <c r="K309" i="27"/>
  <c r="J323" i="26"/>
  <c r="L324" i="26" s="1"/>
  <c r="K323" i="26"/>
  <c r="I324" i="26"/>
  <c r="N302" i="25"/>
  <c r="O302" i="25" s="1"/>
  <c r="P302" i="25"/>
  <c r="Q302" i="25"/>
  <c r="Q323" i="26"/>
  <c r="N323" i="26"/>
  <c r="O323" i="26" s="1"/>
  <c r="P323" i="26"/>
  <c r="J302" i="25"/>
  <c r="L303" i="25" s="1"/>
  <c r="K302" i="25"/>
  <c r="I303" i="25"/>
  <c r="O349" i="24"/>
  <c r="P349" i="24"/>
  <c r="AB349" i="24"/>
  <c r="AC349" i="24" s="1"/>
  <c r="M350" i="24"/>
  <c r="AD349" i="24"/>
  <c r="AE349" i="24"/>
  <c r="AJ348" i="24"/>
  <c r="AG348" i="24"/>
  <c r="AH348" i="24" s="1"/>
  <c r="AI348" i="24"/>
  <c r="I310" i="27" l="1"/>
  <c r="P303" i="25"/>
  <c r="N303" i="25"/>
  <c r="O303" i="25" s="1"/>
  <c r="Q303" i="25"/>
  <c r="N324" i="26"/>
  <c r="O324" i="26" s="1"/>
  <c r="P324" i="26"/>
  <c r="Q324" i="26"/>
  <c r="J324" i="26"/>
  <c r="L325" i="26" s="1"/>
  <c r="K324" i="26"/>
  <c r="J303" i="25"/>
  <c r="L304" i="25"/>
  <c r="K303" i="25"/>
  <c r="I304" i="25"/>
  <c r="J310" i="27"/>
  <c r="I311" i="27" s="1"/>
  <c r="K310" i="27"/>
  <c r="P310" i="27"/>
  <c r="N310" i="27"/>
  <c r="O310" i="27" s="1"/>
  <c r="Q310" i="27"/>
  <c r="O350" i="24"/>
  <c r="M351" i="24"/>
  <c r="AE350" i="24"/>
  <c r="P350" i="24"/>
  <c r="AB350" i="24"/>
  <c r="AC350" i="24" s="1"/>
  <c r="AD350" i="24"/>
  <c r="AJ349" i="24"/>
  <c r="AI349" i="24"/>
  <c r="AG349" i="24"/>
  <c r="AH349" i="24" s="1"/>
  <c r="L311" i="27" l="1"/>
  <c r="Q325" i="26"/>
  <c r="P325" i="26"/>
  <c r="N325" i="26"/>
  <c r="O325" i="26" s="1"/>
  <c r="N311" i="27"/>
  <c r="O311" i="27" s="1"/>
  <c r="P311" i="27"/>
  <c r="Q311" i="27"/>
  <c r="J304" i="25"/>
  <c r="I305" i="25" s="1"/>
  <c r="K304" i="25"/>
  <c r="P304" i="25"/>
  <c r="N304" i="25"/>
  <c r="O304" i="25" s="1"/>
  <c r="Q304" i="25"/>
  <c r="J311" i="27"/>
  <c r="L312" i="27" s="1"/>
  <c r="K311" i="27"/>
  <c r="I312" i="27"/>
  <c r="I325" i="26"/>
  <c r="AG350" i="24"/>
  <c r="AH350" i="24" s="1"/>
  <c r="AJ350" i="24"/>
  <c r="AI350" i="24"/>
  <c r="AE351" i="24"/>
  <c r="M352" i="24"/>
  <c r="O351" i="24"/>
  <c r="P351" i="24" s="1"/>
  <c r="AB351" i="24"/>
  <c r="AC351" i="24" s="1"/>
  <c r="AD351" i="24"/>
  <c r="J305" i="25" l="1"/>
  <c r="L306" i="25"/>
  <c r="K305" i="25"/>
  <c r="I306" i="25"/>
  <c r="Q312" i="27"/>
  <c r="P312" i="27"/>
  <c r="N312" i="27"/>
  <c r="O312" i="27" s="1"/>
  <c r="L305" i="25"/>
  <c r="J325" i="26"/>
  <c r="L326" i="26" s="1"/>
  <c r="K325" i="26"/>
  <c r="I326" i="26"/>
  <c r="J312" i="27"/>
  <c r="L313" i="27" s="1"/>
  <c r="K312" i="27"/>
  <c r="I313" i="27"/>
  <c r="AI351" i="24"/>
  <c r="AJ351" i="24"/>
  <c r="AG351" i="24"/>
  <c r="AH351" i="24" s="1"/>
  <c r="O352" i="24"/>
  <c r="P352" i="24" s="1"/>
  <c r="M353" i="24"/>
  <c r="AE352" i="24"/>
  <c r="AB352" i="24"/>
  <c r="AC352" i="24" s="1"/>
  <c r="AD352" i="24"/>
  <c r="N313" i="27" l="1"/>
  <c r="O313" i="27" s="1"/>
  <c r="P313" i="27"/>
  <c r="Q313" i="27"/>
  <c r="P326" i="26"/>
  <c r="N326" i="26"/>
  <c r="O326" i="26" s="1"/>
  <c r="Q326" i="26"/>
  <c r="J313" i="27"/>
  <c r="I314" i="27" s="1"/>
  <c r="K313" i="27"/>
  <c r="N305" i="25"/>
  <c r="O305" i="25" s="1"/>
  <c r="P305" i="25"/>
  <c r="Q305" i="25"/>
  <c r="J306" i="25"/>
  <c r="I307" i="25" s="1"/>
  <c r="K306" i="25"/>
  <c r="P306" i="25"/>
  <c r="N306" i="25"/>
  <c r="O306" i="25" s="1"/>
  <c r="Q306" i="25"/>
  <c r="K326" i="26"/>
  <c r="J326" i="26"/>
  <c r="L327" i="26" s="1"/>
  <c r="AJ352" i="24"/>
  <c r="AI352" i="24"/>
  <c r="AG352" i="24"/>
  <c r="AH352" i="24" s="1"/>
  <c r="O353" i="24"/>
  <c r="P353" i="24" s="1"/>
  <c r="AD353" i="24"/>
  <c r="AE353" i="24"/>
  <c r="AB353" i="24"/>
  <c r="AC353" i="24" s="1"/>
  <c r="M354" i="24"/>
  <c r="L314" i="27" l="1"/>
  <c r="L307" i="25"/>
  <c r="Q327" i="26"/>
  <c r="N327" i="26"/>
  <c r="O327" i="26" s="1"/>
  <c r="P327" i="26"/>
  <c r="P307" i="25"/>
  <c r="N307" i="25"/>
  <c r="O307" i="25" s="1"/>
  <c r="Q307" i="25"/>
  <c r="N314" i="27"/>
  <c r="O314" i="27" s="1"/>
  <c r="Q314" i="27"/>
  <c r="P314" i="27"/>
  <c r="J314" i="27"/>
  <c r="L315" i="27" s="1"/>
  <c r="K314" i="27"/>
  <c r="I315" i="27"/>
  <c r="K307" i="25"/>
  <c r="J307" i="25"/>
  <c r="L308" i="25" s="1"/>
  <c r="I327" i="26"/>
  <c r="AI353" i="24"/>
  <c r="AG353" i="24"/>
  <c r="AH353" i="24" s="1"/>
  <c r="AJ353" i="24"/>
  <c r="O354" i="24"/>
  <c r="P354" i="24" s="1"/>
  <c r="M355" i="24"/>
  <c r="AE354" i="24"/>
  <c r="AB354" i="24"/>
  <c r="AC354" i="24" s="1"/>
  <c r="AD354" i="24"/>
  <c r="I308" i="25" l="1"/>
  <c r="P315" i="27"/>
  <c r="N315" i="27"/>
  <c r="O315" i="27" s="1"/>
  <c r="Q315" i="27"/>
  <c r="J315" i="27"/>
  <c r="L316" i="27" s="1"/>
  <c r="K315" i="27"/>
  <c r="I316" i="27"/>
  <c r="J327" i="26"/>
  <c r="L328" i="26" s="1"/>
  <c r="K327" i="26"/>
  <c r="J308" i="25"/>
  <c r="L309" i="25" s="1"/>
  <c r="K308" i="25"/>
  <c r="I309" i="25"/>
  <c r="P308" i="25"/>
  <c r="Q308" i="25"/>
  <c r="N308" i="25"/>
  <c r="O308" i="25" s="1"/>
  <c r="AJ354" i="24"/>
  <c r="AG354" i="24"/>
  <c r="AH354" i="24" s="1"/>
  <c r="AI354" i="24"/>
  <c r="M356" i="24"/>
  <c r="O355" i="24"/>
  <c r="P355" i="24" s="1"/>
  <c r="AE355" i="24"/>
  <c r="AB355" i="24"/>
  <c r="AC355" i="24" s="1"/>
  <c r="AD355" i="24"/>
  <c r="I328" i="26" l="1"/>
  <c r="P328" i="26"/>
  <c r="N328" i="26"/>
  <c r="O328" i="26" s="1"/>
  <c r="Q328" i="26"/>
  <c r="N316" i="27"/>
  <c r="O316" i="27" s="1"/>
  <c r="Q316" i="27"/>
  <c r="P316" i="27"/>
  <c r="P309" i="25"/>
  <c r="N309" i="25"/>
  <c r="O309" i="25" s="1"/>
  <c r="Q309" i="25"/>
  <c r="J309" i="25"/>
  <c r="K309" i="25"/>
  <c r="L310" i="25"/>
  <c r="I310" i="25"/>
  <c r="J328" i="26"/>
  <c r="L329" i="26" s="1"/>
  <c r="K328" i="26"/>
  <c r="J316" i="27"/>
  <c r="L317" i="27" s="1"/>
  <c r="K316" i="27"/>
  <c r="I317" i="27"/>
  <c r="AI355" i="24"/>
  <c r="AJ355" i="24"/>
  <c r="AG355" i="24"/>
  <c r="AH355" i="24" s="1"/>
  <c r="O356" i="24"/>
  <c r="P356" i="24" s="1"/>
  <c r="AE356" i="24"/>
  <c r="AB356" i="24"/>
  <c r="AC356" i="24" s="1"/>
  <c r="M357" i="24"/>
  <c r="AD356" i="24"/>
  <c r="I329" i="26" l="1"/>
  <c r="P317" i="27"/>
  <c r="N317" i="27"/>
  <c r="O317" i="27" s="1"/>
  <c r="Q317" i="27"/>
  <c r="J317" i="27"/>
  <c r="L318" i="27"/>
  <c r="K317" i="27"/>
  <c r="I318" i="27"/>
  <c r="J310" i="25"/>
  <c r="L311" i="25" s="1"/>
  <c r="K310" i="25"/>
  <c r="I311" i="25"/>
  <c r="N310" i="25"/>
  <c r="O310" i="25" s="1"/>
  <c r="P310" i="25"/>
  <c r="Q310" i="25"/>
  <c r="N329" i="26"/>
  <c r="O329" i="26" s="1"/>
  <c r="Q329" i="26"/>
  <c r="P329" i="26"/>
  <c r="J329" i="26"/>
  <c r="L330" i="26" s="1"/>
  <c r="K329" i="26"/>
  <c r="I330" i="26"/>
  <c r="AJ356" i="24"/>
  <c r="AG356" i="24"/>
  <c r="AH356" i="24" s="1"/>
  <c r="AI356" i="24"/>
  <c r="O357" i="24"/>
  <c r="P357" i="24" s="1"/>
  <c r="AB357" i="24"/>
  <c r="AC357" i="24" s="1"/>
  <c r="M358" i="24"/>
  <c r="AE357" i="24"/>
  <c r="AD357" i="24"/>
  <c r="P311" i="25" l="1"/>
  <c r="N311" i="25"/>
  <c r="O311" i="25" s="1"/>
  <c r="Q311" i="25"/>
  <c r="N330" i="26"/>
  <c r="O330" i="26" s="1"/>
  <c r="P330" i="26"/>
  <c r="Q330" i="26"/>
  <c r="J330" i="26"/>
  <c r="L331" i="26" s="1"/>
  <c r="K330" i="26"/>
  <c r="J318" i="27"/>
  <c r="L319" i="27" s="1"/>
  <c r="K318" i="27"/>
  <c r="I319" i="27"/>
  <c r="J311" i="25"/>
  <c r="L312" i="25"/>
  <c r="K311" i="25"/>
  <c r="I312" i="25"/>
  <c r="Q318" i="27"/>
  <c r="P318" i="27"/>
  <c r="N318" i="27"/>
  <c r="O318" i="27" s="1"/>
  <c r="AI357" i="24"/>
  <c r="AG357" i="24"/>
  <c r="AH357" i="24" s="1"/>
  <c r="AJ357" i="24"/>
  <c r="O358" i="24"/>
  <c r="P358" i="24" s="1"/>
  <c r="M359" i="24"/>
  <c r="AE358" i="24"/>
  <c r="AB358" i="24"/>
  <c r="AC358" i="24" s="1"/>
  <c r="AD358" i="24"/>
  <c r="Q331" i="26" l="1"/>
  <c r="P331" i="26"/>
  <c r="N331" i="26"/>
  <c r="O331" i="26" s="1"/>
  <c r="N319" i="27"/>
  <c r="O319" i="27" s="1"/>
  <c r="P319" i="27"/>
  <c r="Q319" i="27"/>
  <c r="J319" i="27"/>
  <c r="I320" i="27" s="1"/>
  <c r="L320" i="27"/>
  <c r="K319" i="27"/>
  <c r="J312" i="25"/>
  <c r="L313" i="25" s="1"/>
  <c r="K312" i="25"/>
  <c r="I313" i="25"/>
  <c r="Q312" i="25"/>
  <c r="P312" i="25"/>
  <c r="N312" i="25"/>
  <c r="O312" i="25" s="1"/>
  <c r="I331" i="26"/>
  <c r="AJ358" i="24"/>
  <c r="AG358" i="24"/>
  <c r="AH358" i="24" s="1"/>
  <c r="AI358" i="24"/>
  <c r="O359" i="24"/>
  <c r="P359" i="24" s="1"/>
  <c r="AE359" i="24"/>
  <c r="AD359" i="24"/>
  <c r="M360" i="24"/>
  <c r="AB359" i="24"/>
  <c r="AC359" i="24" s="1"/>
  <c r="J320" i="27" l="1"/>
  <c r="L321" i="27" s="1"/>
  <c r="K320" i="27"/>
  <c r="I321" i="27"/>
  <c r="N313" i="25"/>
  <c r="O313" i="25" s="1"/>
  <c r="P313" i="25"/>
  <c r="Q313" i="25"/>
  <c r="Q320" i="27"/>
  <c r="N320" i="27"/>
  <c r="O320" i="27" s="1"/>
  <c r="P320" i="27"/>
  <c r="J313" i="25"/>
  <c r="L314" i="25"/>
  <c r="K313" i="25"/>
  <c r="I314" i="25"/>
  <c r="J331" i="26"/>
  <c r="I332" i="26" s="1"/>
  <c r="K331" i="26"/>
  <c r="AI359" i="24"/>
  <c r="AJ359" i="24"/>
  <c r="AG359" i="24"/>
  <c r="AH359" i="24" s="1"/>
  <c r="O360" i="24"/>
  <c r="P360" i="24" s="1"/>
  <c r="M361" i="24"/>
  <c r="AE360" i="24"/>
  <c r="AB360" i="24"/>
  <c r="AC360" i="24" s="1"/>
  <c r="AD360" i="24"/>
  <c r="L332" i="26" l="1"/>
  <c r="P321" i="27"/>
  <c r="Q321" i="27"/>
  <c r="N321" i="27"/>
  <c r="O321" i="27" s="1"/>
  <c r="J314" i="25"/>
  <c r="L315" i="25" s="1"/>
  <c r="K314" i="25"/>
  <c r="I315" i="25"/>
  <c r="J321" i="27"/>
  <c r="L322" i="27" s="1"/>
  <c r="K321" i="27"/>
  <c r="N332" i="26"/>
  <c r="O332" i="26" s="1"/>
  <c r="P332" i="26"/>
  <c r="Q332" i="26"/>
  <c r="P314" i="25"/>
  <c r="N314" i="25"/>
  <c r="O314" i="25" s="1"/>
  <c r="Q314" i="25"/>
  <c r="J332" i="26"/>
  <c r="L333" i="26" s="1"/>
  <c r="K332" i="26"/>
  <c r="I333" i="26"/>
  <c r="AJ360" i="24"/>
  <c r="AI360" i="24"/>
  <c r="AG360" i="24"/>
  <c r="AH360" i="24" s="1"/>
  <c r="O361" i="24"/>
  <c r="P361" i="24" s="1"/>
  <c r="AD361" i="24"/>
  <c r="AB361" i="24"/>
  <c r="AC361" i="24" s="1"/>
  <c r="M362" i="24"/>
  <c r="AE361" i="24"/>
  <c r="I322" i="27" l="1"/>
  <c r="P315" i="25"/>
  <c r="N315" i="25"/>
  <c r="O315" i="25" s="1"/>
  <c r="Q315" i="25"/>
  <c r="Q333" i="26"/>
  <c r="N333" i="26"/>
  <c r="O333" i="26" s="1"/>
  <c r="P333" i="26"/>
  <c r="P322" i="27"/>
  <c r="N322" i="27"/>
  <c r="O322" i="27" s="1"/>
  <c r="Q322" i="27"/>
  <c r="J333" i="26"/>
  <c r="L334" i="26" s="1"/>
  <c r="K333" i="26"/>
  <c r="K315" i="25"/>
  <c r="J315" i="25"/>
  <c r="L316" i="25"/>
  <c r="I316" i="25"/>
  <c r="K322" i="27"/>
  <c r="J322" i="27"/>
  <c r="L323" i="27" s="1"/>
  <c r="AI361" i="24"/>
  <c r="AJ361" i="24"/>
  <c r="AG361" i="24"/>
  <c r="AH361" i="24" s="1"/>
  <c r="O362" i="24"/>
  <c r="P362" i="24" s="1"/>
  <c r="M363" i="24"/>
  <c r="AE362" i="24"/>
  <c r="AB362" i="24"/>
  <c r="AC362" i="24" s="1"/>
  <c r="AD362" i="24"/>
  <c r="I323" i="27" l="1"/>
  <c r="P334" i="26"/>
  <c r="N334" i="26"/>
  <c r="O334" i="26" s="1"/>
  <c r="Q334" i="26"/>
  <c r="P323" i="27"/>
  <c r="N323" i="27"/>
  <c r="O323" i="27" s="1"/>
  <c r="Q323" i="27"/>
  <c r="K323" i="27"/>
  <c r="J323" i="27"/>
  <c r="L324" i="27" s="1"/>
  <c r="I334" i="26"/>
  <c r="J316" i="25"/>
  <c r="I317" i="25" s="1"/>
  <c r="K316" i="25"/>
  <c r="Q316" i="25"/>
  <c r="P316" i="25"/>
  <c r="N316" i="25"/>
  <c r="O316" i="25" s="1"/>
  <c r="AJ362" i="24"/>
  <c r="AG362" i="24"/>
  <c r="AH362" i="24" s="1"/>
  <c r="AI362" i="24"/>
  <c r="M364" i="24"/>
  <c r="AB363" i="24"/>
  <c r="AC363" i="24" s="1"/>
  <c r="AD363" i="24"/>
  <c r="O363" i="24"/>
  <c r="P363" i="24" s="1"/>
  <c r="AE363" i="24"/>
  <c r="I324" i="27" l="1"/>
  <c r="J317" i="25"/>
  <c r="K317" i="25"/>
  <c r="L318" i="25"/>
  <c r="I318" i="25"/>
  <c r="N324" i="27"/>
  <c r="O324" i="27" s="1"/>
  <c r="Q324" i="27"/>
  <c r="P324" i="27"/>
  <c r="L317" i="25"/>
  <c r="K334" i="26"/>
  <c r="J334" i="26"/>
  <c r="L335" i="26"/>
  <c r="I335" i="26"/>
  <c r="J324" i="27"/>
  <c r="I325" i="27" s="1"/>
  <c r="L325" i="27"/>
  <c r="K324" i="27"/>
  <c r="AJ363" i="24"/>
  <c r="AI363" i="24"/>
  <c r="AG363" i="24"/>
  <c r="AH363" i="24" s="1"/>
  <c r="O364" i="24"/>
  <c r="P364" i="24" s="1"/>
  <c r="M365" i="24"/>
  <c r="AE364" i="24"/>
  <c r="AB364" i="24"/>
  <c r="AC364" i="24" s="1"/>
  <c r="AD364" i="24"/>
  <c r="J325" i="27" l="1"/>
  <c r="L326" i="27" s="1"/>
  <c r="K325" i="27"/>
  <c r="I326" i="27"/>
  <c r="Q325" i="27"/>
  <c r="N325" i="27"/>
  <c r="O325" i="27" s="1"/>
  <c r="P325" i="27"/>
  <c r="L336" i="26"/>
  <c r="J335" i="26"/>
  <c r="I336" i="26" s="1"/>
  <c r="K335" i="26"/>
  <c r="P317" i="25"/>
  <c r="N317" i="25"/>
  <c r="O317" i="25" s="1"/>
  <c r="Q317" i="25"/>
  <c r="Q318" i="25"/>
  <c r="P318" i="25"/>
  <c r="N318" i="25"/>
  <c r="O318" i="25" s="1"/>
  <c r="Q335" i="26"/>
  <c r="P335" i="26"/>
  <c r="N335" i="26"/>
  <c r="O335" i="26" s="1"/>
  <c r="J318" i="25"/>
  <c r="L319" i="25" s="1"/>
  <c r="K318" i="25"/>
  <c r="I319" i="25"/>
  <c r="AI364" i="24"/>
  <c r="AG364" i="24"/>
  <c r="AH364" i="24" s="1"/>
  <c r="AJ364" i="24"/>
  <c r="O365" i="24"/>
  <c r="P365" i="24" s="1"/>
  <c r="AE365" i="24"/>
  <c r="AB365" i="24"/>
  <c r="AC365" i="24" s="1"/>
  <c r="M366" i="24"/>
  <c r="AD365" i="24"/>
  <c r="P319" i="25" l="1"/>
  <c r="N319" i="25"/>
  <c r="O319" i="25" s="1"/>
  <c r="Q319" i="25"/>
  <c r="P326" i="27"/>
  <c r="N326" i="27"/>
  <c r="O326" i="27" s="1"/>
  <c r="Q326" i="27"/>
  <c r="P336" i="26"/>
  <c r="N336" i="26"/>
  <c r="O336" i="26" s="1"/>
  <c r="Q336" i="26"/>
  <c r="J319" i="25"/>
  <c r="L320" i="25"/>
  <c r="K319" i="25"/>
  <c r="I320" i="25"/>
  <c r="J326" i="27"/>
  <c r="I327" i="27" s="1"/>
  <c r="K326" i="27"/>
  <c r="J336" i="26"/>
  <c r="I337" i="26" s="1"/>
  <c r="K336" i="26"/>
  <c r="L337" i="26"/>
  <c r="O366" i="24"/>
  <c r="P366" i="24" s="1"/>
  <c r="AD366" i="24"/>
  <c r="AB366" i="24"/>
  <c r="AC366" i="24" s="1"/>
  <c r="AE366" i="24"/>
  <c r="M367" i="24"/>
  <c r="AJ365" i="24"/>
  <c r="AG365" i="24"/>
  <c r="AH365" i="24" s="1"/>
  <c r="AI365" i="24"/>
  <c r="K327" i="27" l="1"/>
  <c r="J327" i="27"/>
  <c r="L328" i="27" s="1"/>
  <c r="J320" i="25"/>
  <c r="L321" i="25" s="1"/>
  <c r="K320" i="25"/>
  <c r="I321" i="25"/>
  <c r="J337" i="26"/>
  <c r="L338" i="26" s="1"/>
  <c r="K337" i="26"/>
  <c r="N337" i="26"/>
  <c r="O337" i="26" s="1"/>
  <c r="Q337" i="26"/>
  <c r="P337" i="26"/>
  <c r="L327" i="27"/>
  <c r="P320" i="25"/>
  <c r="N320" i="25"/>
  <c r="O320" i="25" s="1"/>
  <c r="Q320" i="25"/>
  <c r="AJ366" i="24"/>
  <c r="AI366" i="24"/>
  <c r="AG366" i="24"/>
  <c r="AH366" i="24" s="1"/>
  <c r="AB367" i="24"/>
  <c r="AC367" i="24" s="1"/>
  <c r="O367" i="24"/>
  <c r="P367" i="24" s="1"/>
  <c r="M368" i="24"/>
  <c r="AE367" i="24"/>
  <c r="AD367" i="24"/>
  <c r="I338" i="26" l="1"/>
  <c r="N338" i="26"/>
  <c r="O338" i="26" s="1"/>
  <c r="P338" i="26"/>
  <c r="Q338" i="26"/>
  <c r="N321" i="25"/>
  <c r="O321" i="25" s="1"/>
  <c r="P321" i="25"/>
  <c r="Q321" i="25"/>
  <c r="N328" i="27"/>
  <c r="O328" i="27" s="1"/>
  <c r="Q328" i="27"/>
  <c r="P328" i="27"/>
  <c r="J321" i="25"/>
  <c r="L322" i="25"/>
  <c r="K321" i="25"/>
  <c r="I322" i="25"/>
  <c r="J338" i="26"/>
  <c r="L339" i="26" s="1"/>
  <c r="K338" i="26"/>
  <c r="I328" i="27"/>
  <c r="Q327" i="27"/>
  <c r="N327" i="27"/>
  <c r="O327" i="27" s="1"/>
  <c r="P327" i="27"/>
  <c r="AG367" i="24"/>
  <c r="AH367" i="24" s="1"/>
  <c r="AJ367" i="24"/>
  <c r="AI367" i="24"/>
  <c r="O368" i="24"/>
  <c r="P368" i="24" s="1"/>
  <c r="AB368" i="24"/>
  <c r="AC368" i="24" s="1"/>
  <c r="AE368" i="24"/>
  <c r="M369" i="24"/>
  <c r="AD368" i="24"/>
  <c r="Q339" i="26" l="1"/>
  <c r="N339" i="26"/>
  <c r="O339" i="26" s="1"/>
  <c r="P339" i="26"/>
  <c r="J328" i="27"/>
  <c r="L329" i="27"/>
  <c r="K328" i="27"/>
  <c r="I329" i="27"/>
  <c r="I339" i="26"/>
  <c r="J322" i="25"/>
  <c r="L323" i="25" s="1"/>
  <c r="K322" i="25"/>
  <c r="I323" i="25"/>
  <c r="Q322" i="25"/>
  <c r="P322" i="25"/>
  <c r="N322" i="25"/>
  <c r="O322" i="25" s="1"/>
  <c r="AI368" i="24"/>
  <c r="AJ368" i="24"/>
  <c r="AG368" i="24"/>
  <c r="AH368" i="24" s="1"/>
  <c r="O369" i="24"/>
  <c r="P369" i="24" s="1"/>
  <c r="AE369" i="24"/>
  <c r="AB369" i="24"/>
  <c r="AC369" i="24" s="1"/>
  <c r="M370" i="24"/>
  <c r="AD369" i="24"/>
  <c r="P323" i="25" l="1"/>
  <c r="N323" i="25"/>
  <c r="O323" i="25" s="1"/>
  <c r="Q323" i="25"/>
  <c r="J329" i="27"/>
  <c r="L330" i="27"/>
  <c r="K329" i="27"/>
  <c r="I330" i="27"/>
  <c r="Q329" i="27"/>
  <c r="P329" i="27"/>
  <c r="N329" i="27"/>
  <c r="O329" i="27" s="1"/>
  <c r="K323" i="25"/>
  <c r="J323" i="25"/>
  <c r="L324" i="25"/>
  <c r="I324" i="25"/>
  <c r="J339" i="26"/>
  <c r="L340" i="26" s="1"/>
  <c r="K339" i="26"/>
  <c r="O370" i="24"/>
  <c r="P370" i="24" s="1"/>
  <c r="AD370" i="24"/>
  <c r="M371" i="24"/>
  <c r="AE370" i="24"/>
  <c r="AB370" i="24"/>
  <c r="AC370" i="24" s="1"/>
  <c r="AG369" i="24"/>
  <c r="AH369" i="24" s="1"/>
  <c r="AJ369" i="24"/>
  <c r="AI369" i="24"/>
  <c r="I340" i="26" l="1"/>
  <c r="N340" i="26"/>
  <c r="O340" i="26" s="1"/>
  <c r="P340" i="26"/>
  <c r="Q340" i="26"/>
  <c r="K330" i="27"/>
  <c r="J330" i="27"/>
  <c r="L331" i="27" s="1"/>
  <c r="I331" i="27"/>
  <c r="J324" i="25"/>
  <c r="L325" i="25" s="1"/>
  <c r="K324" i="25"/>
  <c r="P324" i="25"/>
  <c r="N324" i="25"/>
  <c r="O324" i="25" s="1"/>
  <c r="Q324" i="25"/>
  <c r="P330" i="27"/>
  <c r="N330" i="27"/>
  <c r="O330" i="27" s="1"/>
  <c r="Q330" i="27"/>
  <c r="J340" i="26"/>
  <c r="L341" i="26" s="1"/>
  <c r="K340" i="26"/>
  <c r="I341" i="26"/>
  <c r="AB371" i="24"/>
  <c r="AC371" i="24" s="1"/>
  <c r="O371" i="24"/>
  <c r="AE371" i="24"/>
  <c r="M372" i="24"/>
  <c r="P371" i="24"/>
  <c r="AD371" i="24"/>
  <c r="AI370" i="24"/>
  <c r="AG370" i="24"/>
  <c r="AH370" i="24" s="1"/>
  <c r="AJ370" i="24"/>
  <c r="I325" i="25" l="1"/>
  <c r="P325" i="25"/>
  <c r="N325" i="25"/>
  <c r="O325" i="25" s="1"/>
  <c r="Q325" i="25"/>
  <c r="Q341" i="26"/>
  <c r="P341" i="26"/>
  <c r="N341" i="26"/>
  <c r="O341" i="26" s="1"/>
  <c r="P331" i="27"/>
  <c r="N331" i="27"/>
  <c r="O331" i="27" s="1"/>
  <c r="Q331" i="27"/>
  <c r="K331" i="27"/>
  <c r="J331" i="27"/>
  <c r="L332" i="27" s="1"/>
  <c r="J341" i="26"/>
  <c r="I342" i="26" s="1"/>
  <c r="K341" i="26"/>
  <c r="J325" i="25"/>
  <c r="L326" i="25" s="1"/>
  <c r="K325" i="25"/>
  <c r="I326" i="25"/>
  <c r="O372" i="24"/>
  <c r="P372" i="24" s="1"/>
  <c r="AE372" i="24"/>
  <c r="AD372" i="24"/>
  <c r="M373" i="24"/>
  <c r="AB372" i="24"/>
  <c r="AC372" i="24" s="1"/>
  <c r="AG371" i="24"/>
  <c r="AH371" i="24" s="1"/>
  <c r="AJ371" i="24"/>
  <c r="AI371" i="24"/>
  <c r="I332" i="27" l="1"/>
  <c r="J342" i="26"/>
  <c r="L343" i="26" s="1"/>
  <c r="K342" i="26"/>
  <c r="I343" i="26"/>
  <c r="N332" i="27"/>
  <c r="O332" i="27" s="1"/>
  <c r="P332" i="27"/>
  <c r="Q332" i="27"/>
  <c r="L327" i="25"/>
  <c r="J326" i="25"/>
  <c r="K326" i="25"/>
  <c r="I327" i="25"/>
  <c r="P326" i="25"/>
  <c r="Q326" i="25"/>
  <c r="N326" i="25"/>
  <c r="O326" i="25" s="1"/>
  <c r="L342" i="26"/>
  <c r="J332" i="27"/>
  <c r="L333" i="27" s="1"/>
  <c r="K332" i="27"/>
  <c r="AI372" i="24"/>
  <c r="AJ372" i="24"/>
  <c r="AG372" i="24"/>
  <c r="AH372" i="24" s="1"/>
  <c r="O373" i="24"/>
  <c r="P373" i="24" s="1"/>
  <c r="AB373" i="24"/>
  <c r="AC373" i="24" s="1"/>
  <c r="M374" i="24"/>
  <c r="AE373" i="24"/>
  <c r="AD373" i="24"/>
  <c r="I333" i="27" l="1"/>
  <c r="P333" i="27"/>
  <c r="N333" i="27"/>
  <c r="O333" i="27" s="1"/>
  <c r="Q333" i="27"/>
  <c r="P343" i="26"/>
  <c r="N343" i="26"/>
  <c r="O343" i="26" s="1"/>
  <c r="Q343" i="26"/>
  <c r="J333" i="27"/>
  <c r="I334" i="27" s="1"/>
  <c r="K333" i="27"/>
  <c r="P327" i="25"/>
  <c r="N327" i="25"/>
  <c r="O327" i="25" s="1"/>
  <c r="Q327" i="25"/>
  <c r="J327" i="25"/>
  <c r="L328" i="25" s="1"/>
  <c r="K327" i="25"/>
  <c r="Q342" i="26"/>
  <c r="P342" i="26"/>
  <c r="N342" i="26"/>
  <c r="O342" i="26" s="1"/>
  <c r="J343" i="26"/>
  <c r="I344" i="26" s="1"/>
  <c r="K343" i="26"/>
  <c r="AG373" i="24"/>
  <c r="AH373" i="24" s="1"/>
  <c r="AJ373" i="24"/>
  <c r="AI373" i="24"/>
  <c r="O374" i="24"/>
  <c r="P374" i="24" s="1"/>
  <c r="AD374" i="24"/>
  <c r="AB374" i="24"/>
  <c r="AC374" i="24" s="1"/>
  <c r="M375" i="24"/>
  <c r="AE374" i="24"/>
  <c r="N328" i="25" l="1"/>
  <c r="O328" i="25" s="1"/>
  <c r="Q328" i="25"/>
  <c r="P328" i="25"/>
  <c r="K334" i="27"/>
  <c r="J334" i="27"/>
  <c r="L335" i="27" s="1"/>
  <c r="I335" i="27"/>
  <c r="J344" i="26"/>
  <c r="I345" i="26" s="1"/>
  <c r="K344" i="26"/>
  <c r="L334" i="27"/>
  <c r="I328" i="25"/>
  <c r="L344" i="26"/>
  <c r="AJ374" i="24"/>
  <c r="AI374" i="24"/>
  <c r="AG374" i="24"/>
  <c r="AH374" i="24" s="1"/>
  <c r="AB375" i="24"/>
  <c r="AC375" i="24" s="1"/>
  <c r="O375" i="24"/>
  <c r="P375" i="24" s="1"/>
  <c r="M376" i="24"/>
  <c r="AE375" i="24"/>
  <c r="AD375" i="24"/>
  <c r="L345" i="26" l="1"/>
  <c r="N335" i="27"/>
  <c r="O335" i="27" s="1"/>
  <c r="Q335" i="27"/>
  <c r="P335" i="27"/>
  <c r="Q344" i="26"/>
  <c r="N344" i="26"/>
  <c r="O344" i="26" s="1"/>
  <c r="P344" i="26"/>
  <c r="N345" i="26"/>
  <c r="O345" i="26" s="1"/>
  <c r="P345" i="26"/>
  <c r="Q345" i="26"/>
  <c r="J345" i="26"/>
  <c r="L346" i="26"/>
  <c r="K345" i="26"/>
  <c r="I346" i="26"/>
  <c r="K335" i="27"/>
  <c r="J335" i="27"/>
  <c r="I336" i="27" s="1"/>
  <c r="J328" i="25"/>
  <c r="L329" i="25" s="1"/>
  <c r="K328" i="25"/>
  <c r="I329" i="25"/>
  <c r="P334" i="27"/>
  <c r="N334" i="27"/>
  <c r="O334" i="27" s="1"/>
  <c r="Q334" i="27"/>
  <c r="O376" i="24"/>
  <c r="P376" i="24" s="1"/>
  <c r="AE376" i="24"/>
  <c r="AD376" i="24"/>
  <c r="M377" i="24"/>
  <c r="AB376" i="24"/>
  <c r="AC376" i="24" s="1"/>
  <c r="AG375" i="24"/>
  <c r="AH375" i="24" s="1"/>
  <c r="AJ375" i="24"/>
  <c r="AI375" i="24"/>
  <c r="N329" i="25" l="1"/>
  <c r="O329" i="25" s="1"/>
  <c r="P329" i="25"/>
  <c r="Q329" i="25"/>
  <c r="J336" i="27"/>
  <c r="L337" i="27"/>
  <c r="K336" i="27"/>
  <c r="I337" i="27"/>
  <c r="L336" i="27"/>
  <c r="J329" i="25"/>
  <c r="L330" i="25"/>
  <c r="K329" i="25"/>
  <c r="I330" i="25"/>
  <c r="J346" i="26"/>
  <c r="L347" i="26" s="1"/>
  <c r="K346" i="26"/>
  <c r="I347" i="26"/>
  <c r="Q346" i="26"/>
  <c r="N346" i="26"/>
  <c r="O346" i="26" s="1"/>
  <c r="P346" i="26"/>
  <c r="AI376" i="24"/>
  <c r="AG376" i="24"/>
  <c r="AH376" i="24" s="1"/>
  <c r="AJ376" i="24"/>
  <c r="O377" i="24"/>
  <c r="P377" i="24" s="1"/>
  <c r="AE377" i="24"/>
  <c r="M378" i="24"/>
  <c r="AB377" i="24"/>
  <c r="AC377" i="24" s="1"/>
  <c r="AD377" i="24"/>
  <c r="N347" i="26" l="1"/>
  <c r="O347" i="26" s="1"/>
  <c r="P347" i="26"/>
  <c r="Q347" i="26"/>
  <c r="J337" i="27"/>
  <c r="L338" i="27"/>
  <c r="K337" i="27"/>
  <c r="I338" i="27"/>
  <c r="N336" i="27"/>
  <c r="O336" i="27" s="1"/>
  <c r="P336" i="27"/>
  <c r="Q336" i="27"/>
  <c r="P330" i="25"/>
  <c r="N330" i="25"/>
  <c r="O330" i="25" s="1"/>
  <c r="Q330" i="25"/>
  <c r="P337" i="27"/>
  <c r="N337" i="27"/>
  <c r="O337" i="27" s="1"/>
  <c r="Q337" i="27"/>
  <c r="J347" i="26"/>
  <c r="L348" i="26" s="1"/>
  <c r="K347" i="26"/>
  <c r="I348" i="26"/>
  <c r="J330" i="25"/>
  <c r="I331" i="25" s="1"/>
  <c r="K330" i="25"/>
  <c r="AG377" i="24"/>
  <c r="AH377" i="24" s="1"/>
  <c r="AJ377" i="24"/>
  <c r="AI377" i="24"/>
  <c r="O378" i="24"/>
  <c r="P378" i="24" s="1"/>
  <c r="AD378" i="24"/>
  <c r="AE378" i="24"/>
  <c r="AB378" i="24"/>
  <c r="AC378" i="24" s="1"/>
  <c r="M379" i="24"/>
  <c r="K331" i="25" l="1"/>
  <c r="J331" i="25"/>
  <c r="L332" i="25"/>
  <c r="I332" i="25"/>
  <c r="Q348" i="26"/>
  <c r="N348" i="26"/>
  <c r="O348" i="26" s="1"/>
  <c r="P348" i="26"/>
  <c r="K338" i="27"/>
  <c r="J338" i="27"/>
  <c r="L339" i="27" s="1"/>
  <c r="I339" i="27"/>
  <c r="P338" i="27"/>
  <c r="N338" i="27"/>
  <c r="O338" i="27" s="1"/>
  <c r="Q338" i="27"/>
  <c r="L331" i="25"/>
  <c r="J348" i="26"/>
  <c r="L349" i="26" s="1"/>
  <c r="K348" i="26"/>
  <c r="AJ378" i="24"/>
  <c r="AI378" i="24"/>
  <c r="AG378" i="24"/>
  <c r="AH378" i="24" s="1"/>
  <c r="AB379" i="24"/>
  <c r="AC379" i="24" s="1"/>
  <c r="O379" i="24"/>
  <c r="P379" i="24" s="1"/>
  <c r="AE379" i="24"/>
  <c r="M380" i="24"/>
  <c r="AD379" i="24"/>
  <c r="I349" i="26" l="1"/>
  <c r="N349" i="26"/>
  <c r="O349" i="26" s="1"/>
  <c r="P349" i="26"/>
  <c r="Q349" i="26"/>
  <c r="P339" i="27"/>
  <c r="N339" i="27"/>
  <c r="O339" i="27" s="1"/>
  <c r="Q339" i="27"/>
  <c r="J349" i="26"/>
  <c r="L350" i="26" s="1"/>
  <c r="K349" i="26"/>
  <c r="J332" i="25"/>
  <c r="L333" i="25" s="1"/>
  <c r="K332" i="25"/>
  <c r="I333" i="25"/>
  <c r="Q332" i="25"/>
  <c r="P332" i="25"/>
  <c r="N332" i="25"/>
  <c r="O332" i="25" s="1"/>
  <c r="K339" i="27"/>
  <c r="J339" i="27"/>
  <c r="L340" i="27" s="1"/>
  <c r="I340" i="27"/>
  <c r="P331" i="25"/>
  <c r="N331" i="25"/>
  <c r="O331" i="25" s="1"/>
  <c r="Q331" i="25"/>
  <c r="AG379" i="24"/>
  <c r="AH379" i="24" s="1"/>
  <c r="AJ379" i="24"/>
  <c r="AI379" i="24"/>
  <c r="AD380" i="24"/>
  <c r="O380" i="24"/>
  <c r="P380" i="24" s="1"/>
  <c r="AE380" i="24"/>
  <c r="AB380" i="24"/>
  <c r="AC380" i="24" s="1"/>
  <c r="M381" i="24"/>
  <c r="N350" i="26" l="1"/>
  <c r="O350" i="26" s="1"/>
  <c r="Q350" i="26"/>
  <c r="P350" i="26"/>
  <c r="N340" i="27"/>
  <c r="O340" i="27" s="1"/>
  <c r="P340" i="27"/>
  <c r="Q340" i="27"/>
  <c r="P333" i="25"/>
  <c r="N333" i="25"/>
  <c r="O333" i="25" s="1"/>
  <c r="Q333" i="25"/>
  <c r="J333" i="25"/>
  <c r="K333" i="25"/>
  <c r="L334" i="25"/>
  <c r="I334" i="25"/>
  <c r="J340" i="27"/>
  <c r="I341" i="27" s="1"/>
  <c r="K340" i="27"/>
  <c r="I350" i="26"/>
  <c r="AJ380" i="24"/>
  <c r="AG380" i="24"/>
  <c r="AH380" i="24" s="1"/>
  <c r="AI380" i="24"/>
  <c r="O381" i="24"/>
  <c r="P381" i="24" s="1"/>
  <c r="AD381" i="24"/>
  <c r="M382" i="24"/>
  <c r="AB381" i="24"/>
  <c r="AC381" i="24" s="1"/>
  <c r="AE381" i="24"/>
  <c r="J341" i="27" l="1"/>
  <c r="L342" i="27" s="1"/>
  <c r="K341" i="27"/>
  <c r="I342" i="27"/>
  <c r="J350" i="26"/>
  <c r="L351" i="26" s="1"/>
  <c r="K350" i="26"/>
  <c r="L341" i="27"/>
  <c r="J334" i="25"/>
  <c r="L335" i="25" s="1"/>
  <c r="K334" i="25"/>
  <c r="N334" i="25"/>
  <c r="O334" i="25" s="1"/>
  <c r="P334" i="25"/>
  <c r="Q334" i="25"/>
  <c r="AJ381" i="24"/>
  <c r="AG381" i="24"/>
  <c r="AH381" i="24" s="1"/>
  <c r="AI381" i="24"/>
  <c r="O382" i="24"/>
  <c r="P382" i="24" s="1"/>
  <c r="AD382" i="24"/>
  <c r="AE382" i="24"/>
  <c r="M383" i="24"/>
  <c r="AB382" i="24"/>
  <c r="AC382" i="24" s="1"/>
  <c r="I335" i="25" l="1"/>
  <c r="P335" i="25"/>
  <c r="N335" i="25"/>
  <c r="O335" i="25" s="1"/>
  <c r="Q335" i="25"/>
  <c r="P351" i="26"/>
  <c r="N351" i="26"/>
  <c r="O351" i="26" s="1"/>
  <c r="Q351" i="26"/>
  <c r="P342" i="27"/>
  <c r="N342" i="27"/>
  <c r="O342" i="27" s="1"/>
  <c r="Q342" i="27"/>
  <c r="I351" i="26"/>
  <c r="J335" i="25"/>
  <c r="L336" i="25"/>
  <c r="K335" i="25"/>
  <c r="I336" i="25"/>
  <c r="K342" i="27"/>
  <c r="J342" i="27"/>
  <c r="L343" i="27" s="1"/>
  <c r="I343" i="27"/>
  <c r="Q341" i="27"/>
  <c r="N341" i="27"/>
  <c r="O341" i="27" s="1"/>
  <c r="P341" i="27"/>
  <c r="AG382" i="24"/>
  <c r="AH382" i="24" s="1"/>
  <c r="AJ382" i="24"/>
  <c r="AI382" i="24"/>
  <c r="O383" i="24"/>
  <c r="P383" i="24" s="1"/>
  <c r="AD383" i="24"/>
  <c r="M384" i="24"/>
  <c r="AE383" i="24"/>
  <c r="AB383" i="24"/>
  <c r="AC383" i="24" s="1"/>
  <c r="P343" i="27" l="1"/>
  <c r="N343" i="27"/>
  <c r="O343" i="27" s="1"/>
  <c r="Q343" i="27"/>
  <c r="P336" i="25"/>
  <c r="N336" i="25"/>
  <c r="O336" i="25" s="1"/>
  <c r="Q336" i="25"/>
  <c r="K343" i="27"/>
  <c r="J343" i="27"/>
  <c r="L344" i="27" s="1"/>
  <c r="J336" i="25"/>
  <c r="L337" i="25" s="1"/>
  <c r="K336" i="25"/>
  <c r="J351" i="26"/>
  <c r="I352" i="26" s="1"/>
  <c r="L352" i="26"/>
  <c r="K351" i="26"/>
  <c r="AJ383" i="24"/>
  <c r="AI383" i="24"/>
  <c r="AG383" i="24"/>
  <c r="AH383" i="24" s="1"/>
  <c r="O384" i="24"/>
  <c r="P384" i="24" s="1"/>
  <c r="AE384" i="24"/>
  <c r="M385" i="24"/>
  <c r="AD384" i="24"/>
  <c r="AB384" i="24"/>
  <c r="AC384" i="24" s="1"/>
  <c r="I337" i="25" l="1"/>
  <c r="I344" i="27"/>
  <c r="N337" i="25"/>
  <c r="O337" i="25" s="1"/>
  <c r="P337" i="25"/>
  <c r="Q337" i="25"/>
  <c r="J337" i="25"/>
  <c r="I338" i="25" s="1"/>
  <c r="L338" i="25"/>
  <c r="K337" i="25"/>
  <c r="J352" i="26"/>
  <c r="L353" i="26" s="1"/>
  <c r="K352" i="26"/>
  <c r="I353" i="26"/>
  <c r="J344" i="27"/>
  <c r="I345" i="27" s="1"/>
  <c r="L345" i="27"/>
  <c r="K344" i="27"/>
  <c r="N352" i="26"/>
  <c r="O352" i="26" s="1"/>
  <c r="P352" i="26"/>
  <c r="Q352" i="26"/>
  <c r="N344" i="27"/>
  <c r="O344" i="27" s="1"/>
  <c r="Q344" i="27"/>
  <c r="P344" i="27"/>
  <c r="AI384" i="24"/>
  <c r="AG384" i="24"/>
  <c r="AH384" i="24" s="1"/>
  <c r="AJ384" i="24"/>
  <c r="AE385" i="24"/>
  <c r="AB385" i="24"/>
  <c r="AC385" i="24" s="1"/>
  <c r="O385" i="24"/>
  <c r="P385" i="24" s="1"/>
  <c r="M386" i="24"/>
  <c r="AD385" i="24"/>
  <c r="N353" i="26" l="1"/>
  <c r="O353" i="26" s="1"/>
  <c r="P353" i="26"/>
  <c r="Q353" i="26"/>
  <c r="J345" i="27"/>
  <c r="L346" i="27"/>
  <c r="K345" i="27"/>
  <c r="I346" i="27"/>
  <c r="Q345" i="27"/>
  <c r="P345" i="27"/>
  <c r="N345" i="27"/>
  <c r="O345" i="27" s="1"/>
  <c r="N338" i="25"/>
  <c r="O338" i="25" s="1"/>
  <c r="Q338" i="25"/>
  <c r="P338" i="25"/>
  <c r="J338" i="25"/>
  <c r="I339" i="25" s="1"/>
  <c r="K338" i="25"/>
  <c r="J353" i="26"/>
  <c r="L354" i="26" s="1"/>
  <c r="K353" i="26"/>
  <c r="AI385" i="24"/>
  <c r="AG385" i="24"/>
  <c r="AH385" i="24" s="1"/>
  <c r="AJ385" i="24"/>
  <c r="O386" i="24"/>
  <c r="P386" i="24" s="1"/>
  <c r="AE386" i="24"/>
  <c r="AB386" i="24"/>
  <c r="AC386" i="24" s="1"/>
  <c r="M387" i="24"/>
  <c r="AD386" i="24"/>
  <c r="I354" i="26" l="1"/>
  <c r="K339" i="25"/>
  <c r="J339" i="25"/>
  <c r="L340" i="25"/>
  <c r="I340" i="25"/>
  <c r="J354" i="26"/>
  <c r="L355" i="26" s="1"/>
  <c r="K354" i="26"/>
  <c r="I355" i="26"/>
  <c r="L339" i="25"/>
  <c r="Q354" i="26"/>
  <c r="P354" i="26"/>
  <c r="N354" i="26"/>
  <c r="O354" i="26" s="1"/>
  <c r="K346" i="27"/>
  <c r="J346" i="27"/>
  <c r="I347" i="27" s="1"/>
  <c r="P346" i="27"/>
  <c r="N346" i="27"/>
  <c r="O346" i="27" s="1"/>
  <c r="Q346" i="27"/>
  <c r="AJ386" i="24"/>
  <c r="AG386" i="24"/>
  <c r="AH386" i="24" s="1"/>
  <c r="AI386" i="24"/>
  <c r="O387" i="24"/>
  <c r="AE387" i="24"/>
  <c r="AB387" i="24"/>
  <c r="AC387" i="24" s="1"/>
  <c r="P387" i="24"/>
  <c r="M388" i="24"/>
  <c r="AD387" i="24"/>
  <c r="K347" i="27" l="1"/>
  <c r="J347" i="27"/>
  <c r="L348" i="27" s="1"/>
  <c r="N355" i="26"/>
  <c r="O355" i="26" s="1"/>
  <c r="P355" i="26"/>
  <c r="Q355" i="26"/>
  <c r="L347" i="27"/>
  <c r="J355" i="26"/>
  <c r="I356" i="26" s="1"/>
  <c r="L356" i="26"/>
  <c r="K355" i="26"/>
  <c r="P340" i="25"/>
  <c r="N340" i="25"/>
  <c r="O340" i="25" s="1"/>
  <c r="Q340" i="25"/>
  <c r="J340" i="25"/>
  <c r="L341" i="25" s="1"/>
  <c r="K340" i="25"/>
  <c r="I341" i="25"/>
  <c r="P339" i="25"/>
  <c r="N339" i="25"/>
  <c r="O339" i="25" s="1"/>
  <c r="Q339" i="25"/>
  <c r="O388" i="24"/>
  <c r="P388" i="24" s="1"/>
  <c r="AD388" i="24"/>
  <c r="AE388" i="24"/>
  <c r="AB388" i="24"/>
  <c r="AC388" i="24" s="1"/>
  <c r="M389" i="24"/>
  <c r="AI387" i="24"/>
  <c r="AJ387" i="24"/>
  <c r="AG387" i="24"/>
  <c r="AH387" i="24" s="1"/>
  <c r="P341" i="25" l="1"/>
  <c r="N341" i="25"/>
  <c r="O341" i="25" s="1"/>
  <c r="Q341" i="25"/>
  <c r="N348" i="27"/>
  <c r="O348" i="27" s="1"/>
  <c r="Q348" i="27"/>
  <c r="P348" i="27"/>
  <c r="J341" i="25"/>
  <c r="L342" i="25" s="1"/>
  <c r="K341" i="25"/>
  <c r="J356" i="26"/>
  <c r="L357" i="26" s="1"/>
  <c r="K356" i="26"/>
  <c r="I357" i="26"/>
  <c r="I348" i="27"/>
  <c r="Q356" i="26"/>
  <c r="P356" i="26"/>
  <c r="N356" i="26"/>
  <c r="O356" i="26" s="1"/>
  <c r="P347" i="27"/>
  <c r="N347" i="27"/>
  <c r="O347" i="27" s="1"/>
  <c r="Q347" i="27"/>
  <c r="AG388" i="24"/>
  <c r="AH388" i="24" s="1"/>
  <c r="AI388" i="24"/>
  <c r="AJ388" i="24"/>
  <c r="AE389" i="24"/>
  <c r="M390" i="24"/>
  <c r="O389" i="24"/>
  <c r="P389" i="24" s="1"/>
  <c r="AB389" i="24"/>
  <c r="AC389" i="24" s="1"/>
  <c r="AD389" i="24"/>
  <c r="P342" i="25" l="1"/>
  <c r="Q342" i="25"/>
  <c r="N342" i="25"/>
  <c r="O342" i="25" s="1"/>
  <c r="J357" i="26"/>
  <c r="L358" i="26" s="1"/>
  <c r="K357" i="26"/>
  <c r="I358" i="26"/>
  <c r="N357" i="26"/>
  <c r="O357" i="26" s="1"/>
  <c r="P357" i="26"/>
  <c r="Q357" i="26"/>
  <c r="J348" i="27"/>
  <c r="L349" i="27" s="1"/>
  <c r="K348" i="27"/>
  <c r="I349" i="27"/>
  <c r="I342" i="25"/>
  <c r="AJ389" i="24"/>
  <c r="AG389" i="24"/>
  <c r="AH389" i="24" s="1"/>
  <c r="AI389" i="24"/>
  <c r="O390" i="24"/>
  <c r="P390" i="24"/>
  <c r="AD390" i="24"/>
  <c r="AB390" i="24"/>
  <c r="AC390" i="24" s="1"/>
  <c r="AE390" i="24"/>
  <c r="M391" i="24"/>
  <c r="Q349" i="27" l="1"/>
  <c r="N349" i="27"/>
  <c r="O349" i="27" s="1"/>
  <c r="P349" i="27"/>
  <c r="J358" i="26"/>
  <c r="L359" i="26" s="1"/>
  <c r="K358" i="26"/>
  <c r="I359" i="26"/>
  <c r="J349" i="27"/>
  <c r="I350" i="27" s="1"/>
  <c r="K349" i="27"/>
  <c r="N358" i="26"/>
  <c r="O358" i="26" s="1"/>
  <c r="P358" i="26"/>
  <c r="Q358" i="26"/>
  <c r="J342" i="25"/>
  <c r="L343" i="25" s="1"/>
  <c r="K342" i="25"/>
  <c r="I343" i="25"/>
  <c r="AG390" i="24"/>
  <c r="AH390" i="24" s="1"/>
  <c r="AI390" i="24"/>
  <c r="AJ390" i="24"/>
  <c r="O391" i="24"/>
  <c r="P391" i="24" s="1"/>
  <c r="AE391" i="24"/>
  <c r="AD391" i="24"/>
  <c r="M392" i="24"/>
  <c r="AB391" i="24"/>
  <c r="AC391" i="24" s="1"/>
  <c r="L350" i="27" l="1"/>
  <c r="P343" i="25"/>
  <c r="N343" i="25"/>
  <c r="O343" i="25" s="1"/>
  <c r="Q343" i="25"/>
  <c r="P359" i="26"/>
  <c r="N359" i="26"/>
  <c r="O359" i="26" s="1"/>
  <c r="Q359" i="26"/>
  <c r="J359" i="26"/>
  <c r="I360" i="26" s="1"/>
  <c r="K359" i="26"/>
  <c r="P350" i="27"/>
  <c r="N350" i="27"/>
  <c r="O350" i="27" s="1"/>
  <c r="Q350" i="27"/>
  <c r="J343" i="25"/>
  <c r="L344" i="25" s="1"/>
  <c r="K343" i="25"/>
  <c r="K350" i="27"/>
  <c r="J350" i="27"/>
  <c r="L351" i="27" s="1"/>
  <c r="I351" i="27"/>
  <c r="O392" i="24"/>
  <c r="P392" i="24" s="1"/>
  <c r="AD392" i="24"/>
  <c r="AB392" i="24"/>
  <c r="AC392" i="24" s="1"/>
  <c r="AE392" i="24"/>
  <c r="M393" i="24"/>
  <c r="AJ391" i="24"/>
  <c r="AI391" i="24"/>
  <c r="AG391" i="24"/>
  <c r="AH391" i="24" s="1"/>
  <c r="L360" i="26" l="1"/>
  <c r="J360" i="26"/>
  <c r="L361" i="26" s="1"/>
  <c r="K360" i="26"/>
  <c r="I361" i="26"/>
  <c r="P351" i="27"/>
  <c r="N351" i="27"/>
  <c r="O351" i="27" s="1"/>
  <c r="Q351" i="27"/>
  <c r="P344" i="25"/>
  <c r="N344" i="25"/>
  <c r="O344" i="25" s="1"/>
  <c r="Q344" i="25"/>
  <c r="N360" i="26"/>
  <c r="O360" i="26" s="1"/>
  <c r="Q360" i="26"/>
  <c r="P360" i="26"/>
  <c r="I344" i="25"/>
  <c r="K351" i="27"/>
  <c r="J351" i="27"/>
  <c r="L352" i="27" s="1"/>
  <c r="AB393" i="24"/>
  <c r="AC393" i="24" s="1"/>
  <c r="O393" i="24"/>
  <c r="P393" i="24" s="1"/>
  <c r="AE393" i="24"/>
  <c r="M394" i="24"/>
  <c r="AD393" i="24"/>
  <c r="AJ392" i="24"/>
  <c r="AI392" i="24"/>
  <c r="AG392" i="24"/>
  <c r="AH392" i="24" s="1"/>
  <c r="N352" i="27" l="1"/>
  <c r="O352" i="27" s="1"/>
  <c r="P352" i="27"/>
  <c r="Q352" i="27"/>
  <c r="N361" i="26"/>
  <c r="O361" i="26" s="1"/>
  <c r="P361" i="26"/>
  <c r="Q361" i="26"/>
  <c r="J344" i="25"/>
  <c r="I345" i="25" s="1"/>
  <c r="K344" i="25"/>
  <c r="J361" i="26"/>
  <c r="L362" i="26" s="1"/>
  <c r="K361" i="26"/>
  <c r="I362" i="26"/>
  <c r="I352" i="27"/>
  <c r="AJ393" i="24"/>
  <c r="AG393" i="24"/>
  <c r="AH393" i="24" s="1"/>
  <c r="AI393" i="24"/>
  <c r="AD394" i="24"/>
  <c r="O394" i="24"/>
  <c r="P394" i="24" s="1"/>
  <c r="M395" i="24"/>
  <c r="AE394" i="24"/>
  <c r="AB394" i="24"/>
  <c r="AC394" i="24" s="1"/>
  <c r="L345" i="25" l="1"/>
  <c r="Q362" i="26"/>
  <c r="N362" i="26"/>
  <c r="O362" i="26" s="1"/>
  <c r="P362" i="26"/>
  <c r="N345" i="25"/>
  <c r="O345" i="25" s="1"/>
  <c r="P345" i="25"/>
  <c r="Q345" i="25"/>
  <c r="J345" i="25"/>
  <c r="I346" i="25" s="1"/>
  <c r="K345" i="25"/>
  <c r="J362" i="26"/>
  <c r="L363" i="26" s="1"/>
  <c r="K362" i="26"/>
  <c r="I363" i="26"/>
  <c r="J352" i="27"/>
  <c r="L353" i="27" s="1"/>
  <c r="K352" i="27"/>
  <c r="I353" i="27"/>
  <c r="AJ394" i="24"/>
  <c r="AI394" i="24"/>
  <c r="AG394" i="24"/>
  <c r="AH394" i="24" s="1"/>
  <c r="O395" i="24"/>
  <c r="P395" i="24" s="1"/>
  <c r="AE395" i="24"/>
  <c r="M396" i="24"/>
  <c r="AD395" i="24"/>
  <c r="AB395" i="24"/>
  <c r="AC395" i="24" s="1"/>
  <c r="J346" i="25" l="1"/>
  <c r="L347" i="25" s="1"/>
  <c r="K346" i="25"/>
  <c r="I347" i="25"/>
  <c r="N353" i="27"/>
  <c r="O353" i="27" s="1"/>
  <c r="P353" i="27"/>
  <c r="Q353" i="27"/>
  <c r="N363" i="26"/>
  <c r="O363" i="26" s="1"/>
  <c r="P363" i="26"/>
  <c r="Q363" i="26"/>
  <c r="J363" i="26"/>
  <c r="L364" i="26"/>
  <c r="K363" i="26"/>
  <c r="I364" i="26"/>
  <c r="L346" i="25"/>
  <c r="J353" i="27"/>
  <c r="I354" i="27" s="1"/>
  <c r="L354" i="27"/>
  <c r="K353" i="27"/>
  <c r="AG395" i="24"/>
  <c r="AH395" i="24" s="1"/>
  <c r="AI395" i="24"/>
  <c r="AJ395" i="24"/>
  <c r="O396" i="24"/>
  <c r="P396" i="24" s="1"/>
  <c r="AE396" i="24"/>
  <c r="AD396" i="24"/>
  <c r="AB396" i="24"/>
  <c r="AC396" i="24" s="1"/>
  <c r="M397" i="24"/>
  <c r="P347" i="25" l="1"/>
  <c r="N347" i="25"/>
  <c r="O347" i="25" s="1"/>
  <c r="Q347" i="25"/>
  <c r="J364" i="26"/>
  <c r="L365" i="26" s="1"/>
  <c r="K364" i="26"/>
  <c r="I365" i="26"/>
  <c r="K347" i="25"/>
  <c r="J347" i="25"/>
  <c r="L348" i="25" s="1"/>
  <c r="P346" i="25"/>
  <c r="N346" i="25"/>
  <c r="O346" i="25" s="1"/>
  <c r="Q346" i="25"/>
  <c r="K354" i="27"/>
  <c r="J354" i="27"/>
  <c r="L355" i="27" s="1"/>
  <c r="Q364" i="26"/>
  <c r="N364" i="26"/>
  <c r="O364" i="26" s="1"/>
  <c r="P364" i="26"/>
  <c r="P354" i="27"/>
  <c r="N354" i="27"/>
  <c r="O354" i="27" s="1"/>
  <c r="Q354" i="27"/>
  <c r="AG396" i="24"/>
  <c r="AH396" i="24" s="1"/>
  <c r="AJ396" i="24"/>
  <c r="AI396" i="24"/>
  <c r="AE397" i="24"/>
  <c r="M398" i="24"/>
  <c r="AB397" i="24"/>
  <c r="AC397" i="24" s="1"/>
  <c r="O397" i="24"/>
  <c r="P397" i="24" s="1"/>
  <c r="AD397" i="24"/>
  <c r="I355" i="27" l="1"/>
  <c r="I348" i="25"/>
  <c r="P355" i="27"/>
  <c r="N355" i="27"/>
  <c r="O355" i="27" s="1"/>
  <c r="Q355" i="27"/>
  <c r="N365" i="26"/>
  <c r="O365" i="26" s="1"/>
  <c r="P365" i="26"/>
  <c r="Q365" i="26"/>
  <c r="J365" i="26"/>
  <c r="I366" i="26" s="1"/>
  <c r="K365" i="26"/>
  <c r="J348" i="25"/>
  <c r="L349" i="25" s="1"/>
  <c r="K348" i="25"/>
  <c r="K355" i="27"/>
  <c r="J355" i="27"/>
  <c r="I356" i="27" s="1"/>
  <c r="N348" i="25"/>
  <c r="O348" i="25" s="1"/>
  <c r="Q348" i="25"/>
  <c r="P348" i="25"/>
  <c r="AJ397" i="24"/>
  <c r="AI397" i="24"/>
  <c r="AG397" i="24"/>
  <c r="AH397" i="24" s="1"/>
  <c r="O398" i="24"/>
  <c r="P398" i="24" s="1"/>
  <c r="AB398" i="24"/>
  <c r="AC398" i="24" s="1"/>
  <c r="AD398" i="24"/>
  <c r="AE398" i="24"/>
  <c r="M399" i="24"/>
  <c r="L356" i="27" l="1"/>
  <c r="I349" i="25"/>
  <c r="J366" i="26"/>
  <c r="L367" i="26" s="1"/>
  <c r="K366" i="26"/>
  <c r="I367" i="26"/>
  <c r="P349" i="25"/>
  <c r="N349" i="25"/>
  <c r="O349" i="25" s="1"/>
  <c r="Q349" i="25"/>
  <c r="N356" i="27"/>
  <c r="O356" i="27" s="1"/>
  <c r="P356" i="27"/>
  <c r="Q356" i="27"/>
  <c r="L366" i="26"/>
  <c r="J349" i="25"/>
  <c r="K349" i="25"/>
  <c r="L350" i="25"/>
  <c r="I350" i="25"/>
  <c r="J356" i="27"/>
  <c r="L357" i="27" s="1"/>
  <c r="K356" i="27"/>
  <c r="I357" i="27"/>
  <c r="AG398" i="24"/>
  <c r="AH398" i="24" s="1"/>
  <c r="AJ398" i="24"/>
  <c r="AI398" i="24"/>
  <c r="O399" i="24"/>
  <c r="P399" i="24" s="1"/>
  <c r="AE399" i="24"/>
  <c r="M400" i="24"/>
  <c r="AD399" i="24"/>
  <c r="AB399" i="24"/>
  <c r="AC399" i="24" s="1"/>
  <c r="N357" i="27" l="1"/>
  <c r="O357" i="27" s="1"/>
  <c r="Q357" i="27"/>
  <c r="P357" i="27"/>
  <c r="P367" i="26"/>
  <c r="N367" i="26"/>
  <c r="O367" i="26" s="1"/>
  <c r="Q367" i="26"/>
  <c r="J350" i="25"/>
  <c r="L351" i="25" s="1"/>
  <c r="K350" i="25"/>
  <c r="N350" i="25"/>
  <c r="O350" i="25" s="1"/>
  <c r="Q350" i="25"/>
  <c r="P350" i="25"/>
  <c r="N366" i="26"/>
  <c r="O366" i="26" s="1"/>
  <c r="Q366" i="26"/>
  <c r="P366" i="26"/>
  <c r="J367" i="26"/>
  <c r="I368" i="26" s="1"/>
  <c r="L368" i="26"/>
  <c r="K367" i="26"/>
  <c r="J357" i="27"/>
  <c r="I358" i="27" s="1"/>
  <c r="K357" i="27"/>
  <c r="AJ399" i="24"/>
  <c r="AI399" i="24"/>
  <c r="AG399" i="24"/>
  <c r="AH399" i="24" s="1"/>
  <c r="O400" i="24"/>
  <c r="P400" i="24" s="1"/>
  <c r="AD400" i="24"/>
  <c r="AE400" i="24"/>
  <c r="M401" i="24"/>
  <c r="AB400" i="24"/>
  <c r="AC400" i="24" s="1"/>
  <c r="P351" i="25" l="1"/>
  <c r="N351" i="25"/>
  <c r="O351" i="25" s="1"/>
  <c r="Q351" i="25"/>
  <c r="K358" i="27"/>
  <c r="J358" i="27"/>
  <c r="L359" i="27" s="1"/>
  <c r="I359" i="27"/>
  <c r="J368" i="26"/>
  <c r="I369" i="26" s="1"/>
  <c r="K368" i="26"/>
  <c r="L358" i="27"/>
  <c r="N368" i="26"/>
  <c r="O368" i="26" s="1"/>
  <c r="P368" i="26"/>
  <c r="Q368" i="26"/>
  <c r="I351" i="25"/>
  <c r="AI400" i="24"/>
  <c r="AG400" i="24"/>
  <c r="AH400" i="24" s="1"/>
  <c r="AJ400" i="24"/>
  <c r="AE401" i="24"/>
  <c r="AB401" i="24"/>
  <c r="AC401" i="24" s="1"/>
  <c r="O401" i="24"/>
  <c r="P401" i="24" s="1"/>
  <c r="M402" i="24"/>
  <c r="AD401" i="24"/>
  <c r="L369" i="26" l="1"/>
  <c r="P359" i="27"/>
  <c r="N359" i="27"/>
  <c r="O359" i="27" s="1"/>
  <c r="Q359" i="27"/>
  <c r="K359" i="27"/>
  <c r="J359" i="27"/>
  <c r="L360" i="27"/>
  <c r="I360" i="27"/>
  <c r="N369" i="26"/>
  <c r="O369" i="26" s="1"/>
  <c r="P369" i="26"/>
  <c r="Q369" i="26"/>
  <c r="P358" i="27"/>
  <c r="Q358" i="27"/>
  <c r="N358" i="27"/>
  <c r="O358" i="27" s="1"/>
  <c r="J369" i="26"/>
  <c r="L370" i="26" s="1"/>
  <c r="K369" i="26"/>
  <c r="J351" i="25"/>
  <c r="L352" i="25"/>
  <c r="K351" i="25"/>
  <c r="I352" i="25"/>
  <c r="AG401" i="24"/>
  <c r="AH401" i="24" s="1"/>
  <c r="AJ401" i="24"/>
  <c r="AI401" i="24"/>
  <c r="AB402" i="24"/>
  <c r="AC402" i="24" s="1"/>
  <c r="O402" i="24"/>
  <c r="P402" i="24" s="1"/>
  <c r="AE402" i="24"/>
  <c r="AD402" i="24"/>
  <c r="M403" i="24"/>
  <c r="Q370" i="26" l="1"/>
  <c r="P370" i="26"/>
  <c r="N370" i="26"/>
  <c r="O370" i="26" s="1"/>
  <c r="J352" i="25"/>
  <c r="L353" i="25" s="1"/>
  <c r="K352" i="25"/>
  <c r="I353" i="25"/>
  <c r="J360" i="27"/>
  <c r="L361" i="27" s="1"/>
  <c r="K360" i="27"/>
  <c r="N360" i="27"/>
  <c r="O360" i="27" s="1"/>
  <c r="Q360" i="27"/>
  <c r="P360" i="27"/>
  <c r="I370" i="26"/>
  <c r="P352" i="25"/>
  <c r="Q352" i="25"/>
  <c r="N352" i="25"/>
  <c r="O352" i="25" s="1"/>
  <c r="AJ402" i="24"/>
  <c r="AG402" i="24"/>
  <c r="AH402" i="24" s="1"/>
  <c r="AI402" i="24"/>
  <c r="O403" i="24"/>
  <c r="AE403" i="24"/>
  <c r="AB403" i="24"/>
  <c r="AC403" i="24" s="1"/>
  <c r="P403" i="24"/>
  <c r="M404" i="24"/>
  <c r="AD403" i="24"/>
  <c r="N361" i="27" l="1"/>
  <c r="O361" i="27" s="1"/>
  <c r="Q361" i="27"/>
  <c r="P361" i="27"/>
  <c r="N353" i="25"/>
  <c r="O353" i="25" s="1"/>
  <c r="P353" i="25"/>
  <c r="Q353" i="25"/>
  <c r="J353" i="25"/>
  <c r="I354" i="25" s="1"/>
  <c r="L354" i="25"/>
  <c r="K353" i="25"/>
  <c r="I361" i="27"/>
  <c r="J370" i="26"/>
  <c r="L371" i="26" s="1"/>
  <c r="K370" i="26"/>
  <c r="I371" i="26"/>
  <c r="O404" i="24"/>
  <c r="P404" i="24" s="1"/>
  <c r="AB404" i="24"/>
  <c r="AC404" i="24" s="1"/>
  <c r="M405" i="24"/>
  <c r="AD404" i="24"/>
  <c r="AE404" i="24"/>
  <c r="AG403" i="24"/>
  <c r="AH403" i="24" s="1"/>
  <c r="AJ403" i="24"/>
  <c r="AI403" i="24"/>
  <c r="J354" i="25" l="1"/>
  <c r="L355" i="25" s="1"/>
  <c r="K354" i="25"/>
  <c r="I355" i="25"/>
  <c r="N371" i="26"/>
  <c r="O371" i="26" s="1"/>
  <c r="P371" i="26"/>
  <c r="Q371" i="26"/>
  <c r="J371" i="26"/>
  <c r="L372" i="26" s="1"/>
  <c r="K371" i="26"/>
  <c r="Q354" i="25"/>
  <c r="P354" i="25"/>
  <c r="N354" i="25"/>
  <c r="O354" i="25" s="1"/>
  <c r="J361" i="27"/>
  <c r="L362" i="27" s="1"/>
  <c r="K361" i="27"/>
  <c r="AG404" i="24"/>
  <c r="AH404" i="24" s="1"/>
  <c r="AJ404" i="24"/>
  <c r="AI404" i="24"/>
  <c r="AE405" i="24"/>
  <c r="M406" i="24"/>
  <c r="O405" i="24"/>
  <c r="P405" i="24" s="1"/>
  <c r="AB405" i="24"/>
  <c r="AC405" i="24" s="1"/>
  <c r="AD405" i="24"/>
  <c r="Q372" i="26" l="1"/>
  <c r="P372" i="26"/>
  <c r="N372" i="26"/>
  <c r="O372" i="26" s="1"/>
  <c r="P362" i="27"/>
  <c r="N362" i="27"/>
  <c r="O362" i="27" s="1"/>
  <c r="Q362" i="27"/>
  <c r="P355" i="25"/>
  <c r="N355" i="25"/>
  <c r="O355" i="25" s="1"/>
  <c r="Q355" i="25"/>
  <c r="K355" i="25"/>
  <c r="J355" i="25"/>
  <c r="L356" i="25"/>
  <c r="I356" i="25"/>
  <c r="I372" i="26"/>
  <c r="I362" i="27"/>
  <c r="AJ405" i="24"/>
  <c r="AI405" i="24"/>
  <c r="AG405" i="24"/>
  <c r="AH405" i="24" s="1"/>
  <c r="O406" i="24"/>
  <c r="P406" i="24" s="1"/>
  <c r="M407" i="24"/>
  <c r="AD406" i="24"/>
  <c r="AB406" i="24"/>
  <c r="AC406" i="24" s="1"/>
  <c r="AE406" i="24"/>
  <c r="J372" i="26" l="1"/>
  <c r="L373" i="26" s="1"/>
  <c r="K372" i="26"/>
  <c r="I373" i="26"/>
  <c r="J356" i="25"/>
  <c r="L357" i="25" s="1"/>
  <c r="K356" i="25"/>
  <c r="I357" i="25"/>
  <c r="P356" i="25"/>
  <c r="N356" i="25"/>
  <c r="O356" i="25" s="1"/>
  <c r="Q356" i="25"/>
  <c r="K362" i="27"/>
  <c r="J362" i="27"/>
  <c r="L363" i="27" s="1"/>
  <c r="AI406" i="24"/>
  <c r="AJ406" i="24"/>
  <c r="AG406" i="24"/>
  <c r="AH406" i="24" s="1"/>
  <c r="O407" i="24"/>
  <c r="P407" i="24" s="1"/>
  <c r="AE407" i="24"/>
  <c r="M408" i="24"/>
  <c r="AD407" i="24"/>
  <c r="AB407" i="24"/>
  <c r="AC407" i="24" s="1"/>
  <c r="P357" i="25" l="1"/>
  <c r="N357" i="25"/>
  <c r="O357" i="25" s="1"/>
  <c r="Q357" i="25"/>
  <c r="P363" i="27"/>
  <c r="N363" i="27"/>
  <c r="O363" i="27" s="1"/>
  <c r="Q363" i="27"/>
  <c r="N373" i="26"/>
  <c r="O373" i="26" s="1"/>
  <c r="P373" i="26"/>
  <c r="Q373" i="26"/>
  <c r="I363" i="27"/>
  <c r="J357" i="25"/>
  <c r="L358" i="25" s="1"/>
  <c r="K357" i="25"/>
  <c r="I358" i="25"/>
  <c r="J373" i="26"/>
  <c r="L374" i="26" s="1"/>
  <c r="K373" i="26"/>
  <c r="AJ407" i="24"/>
  <c r="AI407" i="24"/>
  <c r="AG407" i="24"/>
  <c r="AH407" i="24" s="1"/>
  <c r="O408" i="24"/>
  <c r="P408" i="24" s="1"/>
  <c r="AD408" i="24"/>
  <c r="AE408" i="24"/>
  <c r="M409" i="24"/>
  <c r="AB408" i="24"/>
  <c r="AC408" i="24" s="1"/>
  <c r="N374" i="26" l="1"/>
  <c r="O374" i="26" s="1"/>
  <c r="Q374" i="26"/>
  <c r="P374" i="26"/>
  <c r="N358" i="25"/>
  <c r="O358" i="25" s="1"/>
  <c r="P358" i="25"/>
  <c r="Q358" i="25"/>
  <c r="J358" i="25"/>
  <c r="L359" i="25" s="1"/>
  <c r="K358" i="25"/>
  <c r="I374" i="26"/>
  <c r="K363" i="27"/>
  <c r="J363" i="27"/>
  <c r="I364" i="27" s="1"/>
  <c r="AJ408" i="24"/>
  <c r="AI408" i="24"/>
  <c r="AG408" i="24"/>
  <c r="AH408" i="24" s="1"/>
  <c r="AB409" i="24"/>
  <c r="AC409" i="24" s="1"/>
  <c r="O409" i="24"/>
  <c r="P409" i="24" s="1"/>
  <c r="M410" i="24"/>
  <c r="AE409" i="24"/>
  <c r="AD409" i="24"/>
  <c r="P359" i="25" l="1"/>
  <c r="N359" i="25"/>
  <c r="O359" i="25" s="1"/>
  <c r="Q359" i="25"/>
  <c r="J364" i="27"/>
  <c r="L365" i="27" s="1"/>
  <c r="K364" i="27"/>
  <c r="I365" i="27"/>
  <c r="L364" i="27"/>
  <c r="I359" i="25"/>
  <c r="J374" i="26"/>
  <c r="L375" i="26" s="1"/>
  <c r="K374" i="26"/>
  <c r="AJ409" i="24"/>
  <c r="AG409" i="24"/>
  <c r="AH409" i="24" s="1"/>
  <c r="AI409" i="24"/>
  <c r="AB410" i="24"/>
  <c r="AC410" i="24" s="1"/>
  <c r="M411" i="24"/>
  <c r="AD410" i="24"/>
  <c r="O410" i="24"/>
  <c r="P410" i="24" s="1"/>
  <c r="AE410" i="24"/>
  <c r="N365" i="27" l="1"/>
  <c r="O365" i="27" s="1"/>
  <c r="P365" i="27"/>
  <c r="Q365" i="27"/>
  <c r="P375" i="26"/>
  <c r="N375" i="26"/>
  <c r="O375" i="26" s="1"/>
  <c r="Q375" i="26"/>
  <c r="J365" i="27"/>
  <c r="I366" i="27" s="1"/>
  <c r="K365" i="27"/>
  <c r="I375" i="26"/>
  <c r="J359" i="25"/>
  <c r="I360" i="25" s="1"/>
  <c r="K359" i="25"/>
  <c r="N364" i="27"/>
  <c r="O364" i="27" s="1"/>
  <c r="P364" i="27"/>
  <c r="Q364" i="27"/>
  <c r="AJ410" i="24"/>
  <c r="AI410" i="24"/>
  <c r="AG410" i="24"/>
  <c r="AH410" i="24" s="1"/>
  <c r="O411" i="24"/>
  <c r="P411" i="24" s="1"/>
  <c r="AE411" i="24"/>
  <c r="M412" i="24"/>
  <c r="AB411" i="24"/>
  <c r="AC411" i="24" s="1"/>
  <c r="AD411" i="24"/>
  <c r="K366" i="27" l="1"/>
  <c r="J366" i="27"/>
  <c r="L367" i="27" s="1"/>
  <c r="I367" i="27"/>
  <c r="J360" i="25"/>
  <c r="L361" i="25" s="1"/>
  <c r="K360" i="25"/>
  <c r="I361" i="25"/>
  <c r="L360" i="25"/>
  <c r="L366" i="27"/>
  <c r="J375" i="26"/>
  <c r="L376" i="26"/>
  <c r="K375" i="26"/>
  <c r="I376" i="26"/>
  <c r="O412" i="24"/>
  <c r="P412" i="24" s="1"/>
  <c r="AE412" i="24"/>
  <c r="AD412" i="24"/>
  <c r="AB412" i="24"/>
  <c r="AC412" i="24" s="1"/>
  <c r="M413" i="24"/>
  <c r="AG411" i="24"/>
  <c r="AH411" i="24" s="1"/>
  <c r="AI411" i="24"/>
  <c r="AJ411" i="24"/>
  <c r="N361" i="25" l="1"/>
  <c r="O361" i="25" s="1"/>
  <c r="P361" i="25"/>
  <c r="Q361" i="25"/>
  <c r="P367" i="27"/>
  <c r="N367" i="27"/>
  <c r="O367" i="27" s="1"/>
  <c r="Q367" i="27"/>
  <c r="J361" i="25"/>
  <c r="L362" i="25" s="1"/>
  <c r="K361" i="25"/>
  <c r="N376" i="26"/>
  <c r="O376" i="26" s="1"/>
  <c r="Q376" i="26"/>
  <c r="P376" i="26"/>
  <c r="Q360" i="25"/>
  <c r="P360" i="25"/>
  <c r="N360" i="25"/>
  <c r="O360" i="25" s="1"/>
  <c r="J376" i="26"/>
  <c r="I377" i="26" s="1"/>
  <c r="K376" i="26"/>
  <c r="K367" i="27"/>
  <c r="J367" i="27"/>
  <c r="L368" i="27" s="1"/>
  <c r="P366" i="27"/>
  <c r="N366" i="27"/>
  <c r="O366" i="27" s="1"/>
  <c r="Q366" i="27"/>
  <c r="AJ412" i="24"/>
  <c r="AG412" i="24"/>
  <c r="AH412" i="24" s="1"/>
  <c r="AI412" i="24"/>
  <c r="AE413" i="24"/>
  <c r="AE415" i="24" s="1"/>
  <c r="AB413" i="24"/>
  <c r="O413" i="24"/>
  <c r="P413" i="24" s="1"/>
  <c r="M414" i="24"/>
  <c r="T10" i="24" s="1"/>
  <c r="AD413" i="24"/>
  <c r="AD415" i="24" s="1"/>
  <c r="L377" i="26" l="1"/>
  <c r="P362" i="25"/>
  <c r="N362" i="25"/>
  <c r="O362" i="25" s="1"/>
  <c r="Q362" i="25"/>
  <c r="N368" i="27"/>
  <c r="O368" i="27" s="1"/>
  <c r="Q368" i="27"/>
  <c r="P368" i="27"/>
  <c r="I362" i="25"/>
  <c r="J377" i="26"/>
  <c r="L378" i="26"/>
  <c r="K377" i="26"/>
  <c r="I378" i="26"/>
  <c r="N377" i="26"/>
  <c r="O377" i="26" s="1"/>
  <c r="P377" i="26"/>
  <c r="Q377" i="26"/>
  <c r="I368" i="27"/>
  <c r="AJ413" i="24"/>
  <c r="AJ415" i="24" s="1"/>
  <c r="AI413" i="24"/>
  <c r="AI415" i="24" s="1"/>
  <c r="AG413" i="24"/>
  <c r="O414" i="24"/>
  <c r="P414" i="24" s="1"/>
  <c r="U10" i="24" s="1"/>
  <c r="AC413" i="24"/>
  <c r="AC415" i="24" s="1"/>
  <c r="S5" i="24" s="1"/>
  <c r="AB415" i="24"/>
  <c r="AE416" i="24"/>
  <c r="U5" i="24"/>
  <c r="AD427" i="24"/>
  <c r="T5" i="24"/>
  <c r="Q378" i="26" l="1"/>
  <c r="N378" i="26"/>
  <c r="O378" i="26" s="1"/>
  <c r="P378" i="26"/>
  <c r="J378" i="26"/>
  <c r="L379" i="26" s="1"/>
  <c r="K378" i="26"/>
  <c r="I379" i="26"/>
  <c r="J368" i="27"/>
  <c r="I369" i="27" s="1"/>
  <c r="K368" i="27"/>
  <c r="J362" i="25"/>
  <c r="L363" i="25" s="1"/>
  <c r="K362" i="25"/>
  <c r="I363" i="25"/>
  <c r="AD422" i="24"/>
  <c r="R5" i="24"/>
  <c r="AH413" i="24"/>
  <c r="AH415" i="24" s="1"/>
  <c r="S6" i="24" s="1"/>
  <c r="AG415" i="24"/>
  <c r="AI428" i="24"/>
  <c r="T6" i="24"/>
  <c r="AJ416" i="24"/>
  <c r="U6" i="24"/>
  <c r="L369" i="27" l="1"/>
  <c r="N379" i="26"/>
  <c r="O379" i="26" s="1"/>
  <c r="P379" i="26"/>
  <c r="Q379" i="26"/>
  <c r="P363" i="25"/>
  <c r="N363" i="25"/>
  <c r="O363" i="25" s="1"/>
  <c r="Q363" i="25"/>
  <c r="J379" i="26"/>
  <c r="I380" i="26" s="1"/>
  <c r="K379" i="26"/>
  <c r="J369" i="27"/>
  <c r="L370" i="27"/>
  <c r="K369" i="27"/>
  <c r="I370" i="27"/>
  <c r="K363" i="25"/>
  <c r="J363" i="25"/>
  <c r="L364" i="25" s="1"/>
  <c r="P369" i="27"/>
  <c r="Q369" i="27"/>
  <c r="N369" i="27"/>
  <c r="O369" i="27" s="1"/>
  <c r="AJ422" i="24"/>
  <c r="R6" i="24"/>
  <c r="I364" i="25" l="1"/>
  <c r="L380" i="26"/>
  <c r="J380" i="26"/>
  <c r="L381" i="26" s="1"/>
  <c r="K380" i="26"/>
  <c r="I381" i="26"/>
  <c r="Q380" i="26"/>
  <c r="N380" i="26"/>
  <c r="O380" i="26" s="1"/>
  <c r="P380" i="26"/>
  <c r="P370" i="27"/>
  <c r="N370" i="27"/>
  <c r="O370" i="27" s="1"/>
  <c r="Q370" i="27"/>
  <c r="P364" i="25"/>
  <c r="N364" i="25"/>
  <c r="O364" i="25" s="1"/>
  <c r="Q364" i="25"/>
  <c r="L371" i="27"/>
  <c r="K370" i="27"/>
  <c r="J370" i="27"/>
  <c r="I371" i="27"/>
  <c r="J364" i="25"/>
  <c r="L365" i="25" s="1"/>
  <c r="K364" i="25"/>
  <c r="I365" i="25"/>
  <c r="P365" i="25" l="1"/>
  <c r="N365" i="25"/>
  <c r="O365" i="25" s="1"/>
  <c r="Q365" i="25"/>
  <c r="N381" i="26"/>
  <c r="O381" i="26" s="1"/>
  <c r="P381" i="26"/>
  <c r="Q381" i="26"/>
  <c r="P371" i="27"/>
  <c r="N371" i="27"/>
  <c r="O371" i="27" s="1"/>
  <c r="Q371" i="27"/>
  <c r="J365" i="25"/>
  <c r="L366" i="25" s="1"/>
  <c r="K365" i="25"/>
  <c r="I366" i="25"/>
  <c r="J381" i="26"/>
  <c r="L382" i="26" s="1"/>
  <c r="K381" i="26"/>
  <c r="K371" i="27"/>
  <c r="J371" i="27"/>
  <c r="L372" i="27" s="1"/>
  <c r="I372" i="27" l="1"/>
  <c r="N372" i="27"/>
  <c r="O372" i="27" s="1"/>
  <c r="P372" i="27"/>
  <c r="Q372" i="27"/>
  <c r="N382" i="26"/>
  <c r="O382" i="26" s="1"/>
  <c r="Q382" i="26"/>
  <c r="P382" i="26"/>
  <c r="N366" i="25"/>
  <c r="O366" i="25" s="1"/>
  <c r="P366" i="25"/>
  <c r="Q366" i="25"/>
  <c r="J372" i="27"/>
  <c r="L373" i="27" s="1"/>
  <c r="K372" i="27"/>
  <c r="I373" i="27"/>
  <c r="J366" i="25"/>
  <c r="I367" i="25" s="1"/>
  <c r="K366" i="25"/>
  <c r="I382" i="26"/>
  <c r="K367" i="25" l="1"/>
  <c r="J367" i="25"/>
  <c r="L368" i="25"/>
  <c r="I368" i="25"/>
  <c r="N373" i="27"/>
  <c r="O373" i="27" s="1"/>
  <c r="Q373" i="27"/>
  <c r="P373" i="27"/>
  <c r="L367" i="25"/>
  <c r="J373" i="27"/>
  <c r="L374" i="27" s="1"/>
  <c r="K373" i="27"/>
  <c r="I374" i="27"/>
  <c r="J382" i="26"/>
  <c r="I383" i="26" s="1"/>
  <c r="K382" i="26"/>
  <c r="J383" i="26" l="1"/>
  <c r="L384" i="26"/>
  <c r="K383" i="26"/>
  <c r="I384" i="26"/>
  <c r="P374" i="27"/>
  <c r="Q374" i="27"/>
  <c r="N374" i="27"/>
  <c r="O374" i="27" s="1"/>
  <c r="P367" i="25"/>
  <c r="N367" i="25"/>
  <c r="O367" i="25" s="1"/>
  <c r="Q367" i="25"/>
  <c r="P368" i="25"/>
  <c r="N368" i="25"/>
  <c r="O368" i="25" s="1"/>
  <c r="Q368" i="25"/>
  <c r="L383" i="26"/>
  <c r="K374" i="27"/>
  <c r="J374" i="27"/>
  <c r="L375" i="27" s="1"/>
  <c r="J368" i="25"/>
  <c r="L369" i="25" s="1"/>
  <c r="K368" i="25"/>
  <c r="I369" i="25"/>
  <c r="I375" i="27" l="1"/>
  <c r="P375" i="27"/>
  <c r="N375" i="27"/>
  <c r="O375" i="27" s="1"/>
  <c r="Q375" i="27"/>
  <c r="N369" i="25"/>
  <c r="O369" i="25" s="1"/>
  <c r="P369" i="25"/>
  <c r="Q369" i="25"/>
  <c r="J369" i="25"/>
  <c r="I370" i="25" s="1"/>
  <c r="K369" i="25"/>
  <c r="P383" i="26"/>
  <c r="N383" i="26"/>
  <c r="O383" i="26" s="1"/>
  <c r="Q383" i="26"/>
  <c r="K375" i="27"/>
  <c r="J375" i="27"/>
  <c r="L376" i="27" s="1"/>
  <c r="J384" i="26"/>
  <c r="L385" i="26" s="1"/>
  <c r="K384" i="26"/>
  <c r="N384" i="26"/>
  <c r="O384" i="26" s="1"/>
  <c r="P384" i="26"/>
  <c r="Q384" i="26"/>
  <c r="I385" i="26" l="1"/>
  <c r="L370" i="25"/>
  <c r="J370" i="25"/>
  <c r="L371" i="25" s="1"/>
  <c r="K370" i="25"/>
  <c r="I371" i="25"/>
  <c r="N385" i="26"/>
  <c r="O385" i="26" s="1"/>
  <c r="P385" i="26"/>
  <c r="Q385" i="26"/>
  <c r="N376" i="27"/>
  <c r="O376" i="27" s="1"/>
  <c r="P376" i="27"/>
  <c r="Q376" i="27"/>
  <c r="Q370" i="25"/>
  <c r="P370" i="25"/>
  <c r="N370" i="25"/>
  <c r="O370" i="25" s="1"/>
  <c r="I376" i="27"/>
  <c r="J385" i="26"/>
  <c r="L386" i="26" s="1"/>
  <c r="K385" i="26"/>
  <c r="I386" i="26" l="1"/>
  <c r="P371" i="25"/>
  <c r="N371" i="25"/>
  <c r="O371" i="25" s="1"/>
  <c r="Q371" i="25"/>
  <c r="J376" i="27"/>
  <c r="L377" i="27" s="1"/>
  <c r="K376" i="27"/>
  <c r="I377" i="27"/>
  <c r="K371" i="25"/>
  <c r="J371" i="25"/>
  <c r="L372" i="25"/>
  <c r="I372" i="25"/>
  <c r="Q386" i="26"/>
  <c r="P386" i="26"/>
  <c r="N386" i="26"/>
  <c r="O386" i="26" s="1"/>
  <c r="L387" i="26"/>
  <c r="J386" i="26"/>
  <c r="K386" i="26"/>
  <c r="I387" i="26"/>
  <c r="J377" i="27" l="1"/>
  <c r="L378" i="27"/>
  <c r="K377" i="27"/>
  <c r="I378" i="27"/>
  <c r="N387" i="26"/>
  <c r="O387" i="26" s="1"/>
  <c r="P387" i="26"/>
  <c r="Q387" i="26"/>
  <c r="N372" i="25"/>
  <c r="O372" i="25" s="1"/>
  <c r="Q372" i="25"/>
  <c r="P372" i="25"/>
  <c r="N377" i="27"/>
  <c r="O377" i="27" s="1"/>
  <c r="P377" i="27"/>
  <c r="Q377" i="27"/>
  <c r="J372" i="25"/>
  <c r="I373" i="25" s="1"/>
  <c r="K372" i="25"/>
  <c r="J387" i="26"/>
  <c r="L388" i="26" s="1"/>
  <c r="K387" i="26"/>
  <c r="I388" i="26" l="1"/>
  <c r="Q388" i="26"/>
  <c r="P388" i="26"/>
  <c r="N388" i="26"/>
  <c r="O388" i="26" s="1"/>
  <c r="K373" i="25"/>
  <c r="J373" i="25"/>
  <c r="L374" i="25" s="1"/>
  <c r="I374" i="25"/>
  <c r="L373" i="25"/>
  <c r="K378" i="27"/>
  <c r="J378" i="27"/>
  <c r="L379" i="27" s="1"/>
  <c r="I379" i="27"/>
  <c r="P378" i="27"/>
  <c r="N378" i="27"/>
  <c r="O378" i="27" s="1"/>
  <c r="Q378" i="27"/>
  <c r="J388" i="26"/>
  <c r="L389" i="26" s="1"/>
  <c r="K388" i="26"/>
  <c r="I389" i="26" l="1"/>
  <c r="P389" i="26"/>
  <c r="N389" i="26"/>
  <c r="O389" i="26" s="1"/>
  <c r="Q389" i="26"/>
  <c r="N374" i="25"/>
  <c r="O374" i="25" s="1"/>
  <c r="Q374" i="25"/>
  <c r="P374" i="25"/>
  <c r="P379" i="27"/>
  <c r="N379" i="27"/>
  <c r="O379" i="27" s="1"/>
  <c r="Q379" i="27"/>
  <c r="N373" i="25"/>
  <c r="O373" i="25" s="1"/>
  <c r="P373" i="25"/>
  <c r="Q373" i="25"/>
  <c r="J374" i="25"/>
  <c r="I375" i="25" s="1"/>
  <c r="K374" i="25"/>
  <c r="K379" i="27"/>
  <c r="J379" i="27"/>
  <c r="L380" i="27" s="1"/>
  <c r="J389" i="26"/>
  <c r="L390" i="26" s="1"/>
  <c r="K389" i="26"/>
  <c r="P380" i="27" l="1"/>
  <c r="Q380" i="27"/>
  <c r="N380" i="27"/>
  <c r="O380" i="27" s="1"/>
  <c r="K375" i="25"/>
  <c r="J375" i="25"/>
  <c r="L376" i="25"/>
  <c r="I376" i="25"/>
  <c r="P390" i="26"/>
  <c r="N390" i="26"/>
  <c r="O390" i="26" s="1"/>
  <c r="Q390" i="26"/>
  <c r="I380" i="27"/>
  <c r="L375" i="25"/>
  <c r="I390" i="26"/>
  <c r="J390" i="26" l="1"/>
  <c r="L391" i="26" s="1"/>
  <c r="K390" i="26"/>
  <c r="I391" i="26"/>
  <c r="N376" i="25"/>
  <c r="O376" i="25" s="1"/>
  <c r="Q376" i="25"/>
  <c r="P376" i="25"/>
  <c r="J376" i="25"/>
  <c r="L377" i="25" s="1"/>
  <c r="K376" i="25"/>
  <c r="J380" i="27"/>
  <c r="L381" i="27" s="1"/>
  <c r="K380" i="27"/>
  <c r="P375" i="25"/>
  <c r="N375" i="25"/>
  <c r="O375" i="25" s="1"/>
  <c r="Q375" i="25"/>
  <c r="P377" i="25" l="1"/>
  <c r="N377" i="25"/>
  <c r="O377" i="25" s="1"/>
  <c r="Q377" i="25"/>
  <c r="N381" i="27"/>
  <c r="O381" i="27" s="1"/>
  <c r="P381" i="27"/>
  <c r="Q381" i="27"/>
  <c r="P391" i="26"/>
  <c r="N391" i="26"/>
  <c r="O391" i="26" s="1"/>
  <c r="Q391" i="26"/>
  <c r="I381" i="27"/>
  <c r="J391" i="26"/>
  <c r="L392" i="26"/>
  <c r="K391" i="26"/>
  <c r="I392" i="26"/>
  <c r="I377" i="25"/>
  <c r="J377" i="25" l="1"/>
  <c r="L378" i="25"/>
  <c r="K377" i="25"/>
  <c r="I378" i="25"/>
  <c r="J392" i="26"/>
  <c r="L393" i="26" s="1"/>
  <c r="K392" i="26"/>
  <c r="I393" i="26"/>
  <c r="P392" i="26"/>
  <c r="Q392" i="26"/>
  <c r="N392" i="26"/>
  <c r="O392" i="26" s="1"/>
  <c r="J381" i="27"/>
  <c r="L382" i="27" s="1"/>
  <c r="K381" i="27"/>
  <c r="I382" i="27"/>
  <c r="N393" i="26" l="1"/>
  <c r="O393" i="26" s="1"/>
  <c r="P393" i="26"/>
  <c r="Q393" i="26"/>
  <c r="P382" i="27"/>
  <c r="N382" i="27"/>
  <c r="O382" i="27" s="1"/>
  <c r="Q382" i="27"/>
  <c r="J393" i="26"/>
  <c r="I394" i="26" s="1"/>
  <c r="K393" i="26"/>
  <c r="J378" i="25"/>
  <c r="L379" i="25" s="1"/>
  <c r="K378" i="25"/>
  <c r="I379" i="25"/>
  <c r="K382" i="27"/>
  <c r="J382" i="27"/>
  <c r="L383" i="27" s="1"/>
  <c r="I383" i="27"/>
  <c r="P378" i="25"/>
  <c r="N378" i="25"/>
  <c r="O378" i="25" s="1"/>
  <c r="Q378" i="25"/>
  <c r="J394" i="26" l="1"/>
  <c r="L395" i="26" s="1"/>
  <c r="K394" i="26"/>
  <c r="I395" i="26"/>
  <c r="P379" i="25"/>
  <c r="N379" i="25"/>
  <c r="O379" i="25" s="1"/>
  <c r="Q379" i="25"/>
  <c r="L394" i="26"/>
  <c r="P383" i="27"/>
  <c r="N383" i="27"/>
  <c r="O383" i="27" s="1"/>
  <c r="Q383" i="27"/>
  <c r="K379" i="25"/>
  <c r="J379" i="25"/>
  <c r="L380" i="25" s="1"/>
  <c r="K383" i="27"/>
  <c r="J383" i="27"/>
  <c r="I384" i="27" s="1"/>
  <c r="L384" i="27"/>
  <c r="I380" i="25" l="1"/>
  <c r="N380" i="25"/>
  <c r="O380" i="25" s="1"/>
  <c r="Q380" i="25"/>
  <c r="P380" i="25"/>
  <c r="P395" i="26"/>
  <c r="N395" i="26"/>
  <c r="O395" i="26" s="1"/>
  <c r="Q395" i="26"/>
  <c r="J380" i="25"/>
  <c r="I381" i="25" s="1"/>
  <c r="K380" i="25"/>
  <c r="N394" i="26"/>
  <c r="O394" i="26" s="1"/>
  <c r="Q394" i="26"/>
  <c r="P394" i="26"/>
  <c r="N384" i="27"/>
  <c r="O384" i="27" s="1"/>
  <c r="Q384" i="27"/>
  <c r="P384" i="27"/>
  <c r="K395" i="26"/>
  <c r="J395" i="26"/>
  <c r="L396" i="26"/>
  <c r="I396" i="26"/>
  <c r="J384" i="27"/>
  <c r="I385" i="27" s="1"/>
  <c r="K384" i="27"/>
  <c r="L385" i="27" l="1"/>
  <c r="K381" i="25"/>
  <c r="J381" i="25"/>
  <c r="L382" i="25" s="1"/>
  <c r="I382" i="25"/>
  <c r="J385" i="27"/>
  <c r="L386" i="27" s="1"/>
  <c r="K385" i="27"/>
  <c r="Q385" i="27"/>
  <c r="P385" i="27"/>
  <c r="N385" i="27"/>
  <c r="O385" i="27" s="1"/>
  <c r="L381" i="25"/>
  <c r="J396" i="26"/>
  <c r="I397" i="26" s="1"/>
  <c r="K396" i="26"/>
  <c r="P396" i="26"/>
  <c r="Q396" i="26"/>
  <c r="N396" i="26"/>
  <c r="O396" i="26" s="1"/>
  <c r="J397" i="26" l="1"/>
  <c r="K397" i="26"/>
  <c r="L398" i="26"/>
  <c r="I398" i="26"/>
  <c r="P386" i="27"/>
  <c r="N386" i="27"/>
  <c r="O386" i="27" s="1"/>
  <c r="Q386" i="27"/>
  <c r="P382" i="25"/>
  <c r="N382" i="25"/>
  <c r="O382" i="25" s="1"/>
  <c r="Q382" i="25"/>
  <c r="I386" i="27"/>
  <c r="L397" i="26"/>
  <c r="N381" i="25"/>
  <c r="O381" i="25" s="1"/>
  <c r="P381" i="25"/>
  <c r="Q381" i="25"/>
  <c r="J382" i="25"/>
  <c r="L383" i="25" s="1"/>
  <c r="K382" i="25"/>
  <c r="I383" i="25" l="1"/>
  <c r="P383" i="25"/>
  <c r="N383" i="25"/>
  <c r="O383" i="25" s="1"/>
  <c r="Q383" i="25"/>
  <c r="K386" i="27"/>
  <c r="J386" i="27"/>
  <c r="L387" i="27" s="1"/>
  <c r="I387" i="27"/>
  <c r="K383" i="25"/>
  <c r="J383" i="25"/>
  <c r="L384" i="25"/>
  <c r="I384" i="25"/>
  <c r="P397" i="26"/>
  <c r="N397" i="26"/>
  <c r="O397" i="26" s="1"/>
  <c r="Q397" i="26"/>
  <c r="J398" i="26"/>
  <c r="I399" i="26" s="1"/>
  <c r="K398" i="26"/>
  <c r="Q398" i="26"/>
  <c r="P398" i="26"/>
  <c r="N398" i="26"/>
  <c r="O398" i="26" s="1"/>
  <c r="L399" i="26" l="1"/>
  <c r="P387" i="27"/>
  <c r="N387" i="27"/>
  <c r="O387" i="27" s="1"/>
  <c r="Q387" i="27"/>
  <c r="K387" i="27"/>
  <c r="J387" i="27"/>
  <c r="L388" i="27" s="1"/>
  <c r="I388" i="27"/>
  <c r="P399" i="26"/>
  <c r="N399" i="26"/>
  <c r="O399" i="26" s="1"/>
  <c r="Q399" i="26"/>
  <c r="J384" i="25"/>
  <c r="L385" i="25"/>
  <c r="K384" i="25"/>
  <c r="I385" i="25"/>
  <c r="P384" i="25"/>
  <c r="Q384" i="25"/>
  <c r="N384" i="25"/>
  <c r="O384" i="25" s="1"/>
  <c r="J399" i="26"/>
  <c r="L400" i="26"/>
  <c r="K399" i="26"/>
  <c r="I400" i="26"/>
  <c r="P388" i="27" l="1"/>
  <c r="Q388" i="27"/>
  <c r="N388" i="27"/>
  <c r="O388" i="27" s="1"/>
  <c r="J385" i="25"/>
  <c r="L386" i="25" s="1"/>
  <c r="K385" i="25"/>
  <c r="I386" i="25"/>
  <c r="L389" i="27"/>
  <c r="J388" i="27"/>
  <c r="K388" i="27"/>
  <c r="I389" i="27"/>
  <c r="P400" i="26"/>
  <c r="Q400" i="26"/>
  <c r="N400" i="26"/>
  <c r="O400" i="26" s="1"/>
  <c r="P385" i="25"/>
  <c r="N385" i="25"/>
  <c r="O385" i="25" s="1"/>
  <c r="Q385" i="25"/>
  <c r="J400" i="26"/>
  <c r="L401" i="26" s="1"/>
  <c r="K400" i="26"/>
  <c r="I401" i="26"/>
  <c r="N401" i="26" l="1"/>
  <c r="O401" i="26" s="1"/>
  <c r="P401" i="26"/>
  <c r="Q401" i="26"/>
  <c r="N389" i="27"/>
  <c r="O389" i="27" s="1"/>
  <c r="P389" i="27"/>
  <c r="Q389" i="27"/>
  <c r="J386" i="25"/>
  <c r="I387" i="25" s="1"/>
  <c r="K386" i="25"/>
  <c r="J389" i="27"/>
  <c r="L390" i="27" s="1"/>
  <c r="K389" i="27"/>
  <c r="I390" i="27"/>
  <c r="J401" i="26"/>
  <c r="I402" i="26" s="1"/>
  <c r="K401" i="26"/>
  <c r="P386" i="25"/>
  <c r="Q386" i="25"/>
  <c r="N386" i="25"/>
  <c r="O386" i="25" s="1"/>
  <c r="J402" i="26" l="1"/>
  <c r="L403" i="26" s="1"/>
  <c r="K402" i="26"/>
  <c r="I403" i="26"/>
  <c r="K387" i="25"/>
  <c r="J387" i="25"/>
  <c r="L388" i="25" s="1"/>
  <c r="I388" i="25"/>
  <c r="P390" i="27"/>
  <c r="N390" i="27"/>
  <c r="O390" i="27" s="1"/>
  <c r="Q390" i="27"/>
  <c r="L402" i="26"/>
  <c r="K390" i="27"/>
  <c r="J390" i="27"/>
  <c r="L391" i="27" s="1"/>
  <c r="I391" i="27"/>
  <c r="L387" i="25"/>
  <c r="P391" i="27" l="1"/>
  <c r="N391" i="27"/>
  <c r="O391" i="27" s="1"/>
  <c r="Q391" i="27"/>
  <c r="P388" i="25"/>
  <c r="N388" i="25"/>
  <c r="O388" i="25" s="1"/>
  <c r="Q388" i="25"/>
  <c r="K391" i="27"/>
  <c r="J391" i="27"/>
  <c r="L392" i="27" s="1"/>
  <c r="J388" i="25"/>
  <c r="L389" i="25" s="1"/>
  <c r="K388" i="25"/>
  <c r="I389" i="25"/>
  <c r="K403" i="26"/>
  <c r="J403" i="26"/>
  <c r="P402" i="26"/>
  <c r="P404" i="26" s="1"/>
  <c r="N402" i="26"/>
  <c r="Q402" i="26"/>
  <c r="Q404" i="26" s="1"/>
  <c r="Q405" i="26" s="1"/>
  <c r="P387" i="25"/>
  <c r="N387" i="25"/>
  <c r="O387" i="25" s="1"/>
  <c r="Q387" i="25"/>
  <c r="N392" i="27" l="1"/>
  <c r="O392" i="27" s="1"/>
  <c r="Q392" i="27"/>
  <c r="P392" i="27"/>
  <c r="N389" i="25"/>
  <c r="O389" i="25" s="1"/>
  <c r="P389" i="25"/>
  <c r="Q389" i="25"/>
  <c r="L390" i="25"/>
  <c r="K389" i="25"/>
  <c r="J389" i="25"/>
  <c r="I390" i="25"/>
  <c r="O402" i="26"/>
  <c r="O404" i="26" s="1"/>
  <c r="N404" i="26"/>
  <c r="I392" i="27"/>
  <c r="J392" i="27" l="1"/>
  <c r="L393" i="27"/>
  <c r="K392" i="27"/>
  <c r="I393" i="27"/>
  <c r="Q390" i="25"/>
  <c r="N390" i="25"/>
  <c r="O390" i="25" s="1"/>
  <c r="P390" i="25"/>
  <c r="L391" i="25"/>
  <c r="J390" i="25"/>
  <c r="K390" i="25"/>
  <c r="I391" i="25"/>
  <c r="P391" i="25" l="1"/>
  <c r="N391" i="25"/>
  <c r="O391" i="25" s="1"/>
  <c r="Q391" i="25"/>
  <c r="K391" i="25"/>
  <c r="J391" i="25"/>
  <c r="L392" i="25"/>
  <c r="I392" i="25"/>
  <c r="Q393" i="27"/>
  <c r="P393" i="27"/>
  <c r="N393" i="27"/>
  <c r="O393" i="27" s="1"/>
  <c r="J393" i="27"/>
  <c r="L394" i="27"/>
  <c r="K393" i="27"/>
  <c r="I394" i="27"/>
  <c r="K394" i="27" l="1"/>
  <c r="J394" i="27"/>
  <c r="L395" i="27" s="1"/>
  <c r="I395" i="27"/>
  <c r="Q392" i="25"/>
  <c r="N392" i="25"/>
  <c r="O392" i="25" s="1"/>
  <c r="P392" i="25"/>
  <c r="J392" i="25"/>
  <c r="L393" i="25" s="1"/>
  <c r="K392" i="25"/>
  <c r="P394" i="27"/>
  <c r="N394" i="27"/>
  <c r="O394" i="27" s="1"/>
  <c r="Q394" i="27"/>
  <c r="P393" i="25" l="1"/>
  <c r="N393" i="25"/>
  <c r="O393" i="25" s="1"/>
  <c r="Q393" i="25"/>
  <c r="P395" i="27"/>
  <c r="N395" i="27"/>
  <c r="O395" i="27" s="1"/>
  <c r="Q395" i="27"/>
  <c r="L396" i="27"/>
  <c r="K395" i="27"/>
  <c r="J395" i="27"/>
  <c r="I396" i="27"/>
  <c r="I393" i="25"/>
  <c r="J393" i="25" l="1"/>
  <c r="L394" i="25"/>
  <c r="K393" i="25"/>
  <c r="I394" i="25"/>
  <c r="N396" i="27"/>
  <c r="O396" i="27" s="1"/>
  <c r="P396" i="27"/>
  <c r="Q396" i="27"/>
  <c r="J396" i="27"/>
  <c r="L397" i="27" s="1"/>
  <c r="K396" i="27"/>
  <c r="I397" i="27" l="1"/>
  <c r="N397" i="27"/>
  <c r="O397" i="27" s="1"/>
  <c r="Q397" i="27"/>
  <c r="P397" i="27"/>
  <c r="J397" i="27"/>
  <c r="L398" i="27" s="1"/>
  <c r="K397" i="27"/>
  <c r="I398" i="27"/>
  <c r="J394" i="25"/>
  <c r="L395" i="25" s="1"/>
  <c r="K394" i="25"/>
  <c r="N394" i="25"/>
  <c r="O394" i="25" s="1"/>
  <c r="P394" i="25"/>
  <c r="Q394" i="25"/>
  <c r="I395" i="25" l="1"/>
  <c r="P395" i="25"/>
  <c r="N395" i="25"/>
  <c r="O395" i="25" s="1"/>
  <c r="Q395" i="25"/>
  <c r="P398" i="27"/>
  <c r="N398" i="27"/>
  <c r="O398" i="27" s="1"/>
  <c r="Q398" i="27"/>
  <c r="L396" i="25"/>
  <c r="K395" i="25"/>
  <c r="J395" i="25"/>
  <c r="I396" i="25"/>
  <c r="K398" i="27"/>
  <c r="J398" i="27"/>
  <c r="L399" i="27" s="1"/>
  <c r="N399" i="27" l="1"/>
  <c r="O399" i="27" s="1"/>
  <c r="Q399" i="27"/>
  <c r="P399" i="27"/>
  <c r="I399" i="27"/>
  <c r="Q396" i="25"/>
  <c r="N396" i="25"/>
  <c r="O396" i="25" s="1"/>
  <c r="P396" i="25"/>
  <c r="J396" i="25"/>
  <c r="L397" i="25" s="1"/>
  <c r="K396" i="25"/>
  <c r="I397" i="25" l="1"/>
  <c r="P397" i="25"/>
  <c r="N397" i="25"/>
  <c r="O397" i="25" s="1"/>
  <c r="Q397" i="25"/>
  <c r="K397" i="25"/>
  <c r="J397" i="25"/>
  <c r="L398" i="25" s="1"/>
  <c r="I398" i="25"/>
  <c r="K399" i="27"/>
  <c r="J399" i="27"/>
  <c r="L400" i="27"/>
  <c r="I400" i="27"/>
  <c r="Q398" i="25" l="1"/>
  <c r="N398" i="25"/>
  <c r="O398" i="25" s="1"/>
  <c r="P398" i="25"/>
  <c r="J398" i="25"/>
  <c r="L399" i="25" s="1"/>
  <c r="K398" i="25"/>
  <c r="I399" i="25"/>
  <c r="J400" i="27"/>
  <c r="L401" i="27" s="1"/>
  <c r="K400" i="27"/>
  <c r="N400" i="27"/>
  <c r="O400" i="27" s="1"/>
  <c r="P400" i="27"/>
  <c r="Q400" i="27"/>
  <c r="Q401" i="27" l="1"/>
  <c r="P401" i="27"/>
  <c r="N401" i="27"/>
  <c r="O401" i="27" s="1"/>
  <c r="Q399" i="25"/>
  <c r="P399" i="25"/>
  <c r="N399" i="25"/>
  <c r="O399" i="25" s="1"/>
  <c r="J399" i="25"/>
  <c r="L400" i="25" s="1"/>
  <c r="K399" i="25"/>
  <c r="I401" i="27"/>
  <c r="I400" i="25" l="1"/>
  <c r="J400" i="25"/>
  <c r="L401" i="25" s="1"/>
  <c r="K400" i="25"/>
  <c r="I401" i="25"/>
  <c r="N400" i="25"/>
  <c r="O400" i="25" s="1"/>
  <c r="Q400" i="25"/>
  <c r="P400" i="25"/>
  <c r="J401" i="27"/>
  <c r="L402" i="27" s="1"/>
  <c r="K401" i="27"/>
  <c r="N402" i="27" l="1"/>
  <c r="P402" i="27"/>
  <c r="P404" i="27" s="1"/>
  <c r="Q402" i="27"/>
  <c r="Q404" i="27" s="1"/>
  <c r="Q405" i="27" s="1"/>
  <c r="N401" i="25"/>
  <c r="O401" i="25" s="1"/>
  <c r="P401" i="25"/>
  <c r="Q401" i="25"/>
  <c r="I402" i="27"/>
  <c r="K401" i="25"/>
  <c r="J401" i="25"/>
  <c r="L402" i="25"/>
  <c r="I402" i="25"/>
  <c r="K402" i="27" l="1"/>
  <c r="J402" i="27"/>
  <c r="L403" i="27" s="1"/>
  <c r="I403" i="27"/>
  <c r="J402" i="25"/>
  <c r="L403" i="25"/>
  <c r="K402" i="25"/>
  <c r="I403" i="25"/>
  <c r="Q402" i="25"/>
  <c r="Q404" i="25" s="1"/>
  <c r="Q405" i="25" s="1"/>
  <c r="N402" i="25"/>
  <c r="O402" i="25" s="1"/>
  <c r="O404" i="25" s="1"/>
  <c r="P402" i="25"/>
  <c r="P404" i="25" s="1"/>
  <c r="O402" i="27"/>
  <c r="O404" i="27" s="1"/>
  <c r="N404" i="27"/>
  <c r="K403" i="25" l="1"/>
  <c r="J403" i="25"/>
  <c r="K403" i="27"/>
  <c r="J403" i="27"/>
</calcChain>
</file>

<file path=xl/sharedStrings.xml><?xml version="1.0" encoding="utf-8"?>
<sst xmlns="http://schemas.openxmlformats.org/spreadsheetml/2006/main" count="2105" uniqueCount="44">
  <si>
    <t>Petrol</t>
  </si>
  <si>
    <t>Diesel</t>
  </si>
  <si>
    <t>HSP</t>
  </si>
  <si>
    <t>Date</t>
  </si>
  <si>
    <t>Day</t>
  </si>
  <si>
    <t>Fri</t>
  </si>
  <si>
    <t>Mon</t>
  </si>
  <si>
    <t>Wed</t>
  </si>
  <si>
    <t>Sat</t>
  </si>
  <si>
    <t>Tue</t>
  </si>
  <si>
    <t>Thu</t>
  </si>
  <si>
    <t>Sun</t>
  </si>
  <si>
    <t>Exponential</t>
  </si>
  <si>
    <t>MFE</t>
  </si>
  <si>
    <t>MAD</t>
  </si>
  <si>
    <t>MAPE</t>
  </si>
  <si>
    <t>MSE</t>
  </si>
  <si>
    <t>T</t>
  </si>
  <si>
    <t>AF</t>
  </si>
  <si>
    <t>DOUBLE EXP</t>
  </si>
  <si>
    <t>Obj</t>
  </si>
  <si>
    <t>LHS</t>
  </si>
  <si>
    <t>RHS</t>
  </si>
  <si>
    <t>Sum</t>
  </si>
  <si>
    <t>Double Exp_Beta</t>
  </si>
  <si>
    <t>Exponential_alpha</t>
  </si>
  <si>
    <t>obj</t>
  </si>
  <si>
    <t>MA</t>
  </si>
  <si>
    <t>WMA</t>
  </si>
  <si>
    <t>Const</t>
  </si>
  <si>
    <t>Exp Smthn</t>
  </si>
  <si>
    <t>Dbl Smthn</t>
  </si>
  <si>
    <t>RMSE</t>
  </si>
  <si>
    <t>alpha</t>
  </si>
  <si>
    <t>beta</t>
  </si>
  <si>
    <t>Petrol_WMA</t>
  </si>
  <si>
    <t>Diesel_WMA</t>
  </si>
  <si>
    <t>HSP_WMA</t>
  </si>
  <si>
    <t>ES</t>
  </si>
  <si>
    <t>DES</t>
  </si>
  <si>
    <t>Forecast Value</t>
  </si>
  <si>
    <t>TRIPLE EXP</t>
  </si>
  <si>
    <t>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</si>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</sst>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;@"/>
    <numFmt numFmtId="165" formatCode="[$-409]d/mmm/yy;@"/>
    <numFmt numFmtId="166" formatCode="0.000"/>
    <numFmt numFmtId="167" formatCode="0.0000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sz val="14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4"/>
      <color rgb="FFC00000"/>
      <name val="Arial"/>
      <family val="2"/>
    </font>
    <font>
      <b/>
      <sz val="16"/>
      <color rgb="FFFF0000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4"/>
      <color rgb="FFC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74">
    <xf numFmtId="0" fontId="0" fillId="0" borderId="0" xfId="0"/>
    <xf numFmtId="164" fontId="3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6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" fontId="7" fillId="6" borderId="3" xfId="0" applyNumberFormat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166" fontId="7" fillId="5" borderId="0" xfId="0" applyNumberFormat="1" applyFont="1" applyFill="1" applyAlignment="1">
      <alignment horizontal="center" vertical="center"/>
    </xf>
    <xf numFmtId="1" fontId="7" fillId="8" borderId="3" xfId="0" applyNumberFormat="1" applyFont="1" applyFill="1" applyBorder="1" applyAlignment="1">
      <alignment horizontal="center" vertical="center"/>
    </xf>
    <xf numFmtId="1" fontId="9" fillId="9" borderId="3" xfId="0" applyNumberFormat="1" applyFont="1" applyFill="1" applyBorder="1" applyAlignment="1">
      <alignment horizontal="center" vertical="center"/>
    </xf>
    <xf numFmtId="10" fontId="7" fillId="5" borderId="0" xfId="0" applyNumberFormat="1" applyFont="1" applyFill="1" applyAlignment="1">
      <alignment horizontal="center" vertical="center"/>
    </xf>
    <xf numFmtId="49" fontId="6" fillId="4" borderId="3" xfId="0" applyNumberFormat="1" applyFont="1" applyFill="1" applyBorder="1" applyAlignment="1">
      <alignment horizontal="center" vertical="center" wrapText="1"/>
    </xf>
    <xf numFmtId="2" fontId="7" fillId="0" borderId="3" xfId="0" applyNumberFormat="1" applyFont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10" fontId="0" fillId="10" borderId="3" xfId="0" applyNumberForma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2" fontId="10" fillId="10" borderId="3" xfId="0" applyNumberFormat="1" applyFont="1" applyFill="1" applyBorder="1" applyAlignment="1">
      <alignment horizontal="center"/>
    </xf>
    <xf numFmtId="10" fontId="0" fillId="6" borderId="3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2" fontId="11" fillId="4" borderId="2" xfId="0" applyNumberFormat="1" applyFont="1" applyFill="1" applyBorder="1" applyAlignment="1">
      <alignment horizontal="center" vertical="center"/>
    </xf>
    <xf numFmtId="10" fontId="12" fillId="2" borderId="2" xfId="5" applyNumberFormat="1" applyFont="1" applyFill="1" applyBorder="1" applyAlignment="1">
      <alignment horizontal="center" vertical="center"/>
    </xf>
    <xf numFmtId="10" fontId="7" fillId="11" borderId="3" xfId="0" applyNumberFormat="1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1" fontId="7" fillId="9" borderId="3" xfId="0" applyNumberFormat="1" applyFont="1" applyFill="1" applyBorder="1" applyAlignment="1">
      <alignment horizontal="center" vertical="center"/>
    </xf>
    <xf numFmtId="165" fontId="13" fillId="7" borderId="1" xfId="0" applyNumberFormat="1" applyFont="1" applyFill="1" applyBorder="1" applyAlignment="1">
      <alignment horizontal="center" vertical="center"/>
    </xf>
    <xf numFmtId="1" fontId="13" fillId="7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1" fontId="14" fillId="7" borderId="1" xfId="0" applyNumberFormat="1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5" fillId="0" borderId="0" xfId="0" applyFont="1"/>
    <xf numFmtId="1" fontId="6" fillId="14" borderId="3" xfId="0" applyNumberFormat="1" applyFont="1" applyFill="1" applyBorder="1" applyAlignment="1">
      <alignment horizontal="center" vertical="center"/>
    </xf>
    <xf numFmtId="2" fontId="6" fillId="14" borderId="3" xfId="0" applyNumberFormat="1" applyFont="1" applyFill="1" applyBorder="1" applyAlignment="1">
      <alignment horizontal="center" vertical="center"/>
    </xf>
    <xf numFmtId="49" fontId="8" fillId="12" borderId="3" xfId="0" applyNumberFormat="1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10" fontId="6" fillId="14" borderId="3" xfId="5" applyNumberFormat="1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2" fontId="7" fillId="9" borderId="3" xfId="0" applyNumberFormat="1" applyFont="1" applyFill="1" applyBorder="1" applyAlignment="1">
      <alignment horizontal="center" vertical="center"/>
    </xf>
    <xf numFmtId="166" fontId="6" fillId="2" borderId="3" xfId="0" applyNumberFormat="1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 readingOrder="1"/>
    </xf>
    <xf numFmtId="2" fontId="16" fillId="2" borderId="3" xfId="0" applyNumberFormat="1" applyFont="1" applyFill="1" applyBorder="1" applyAlignment="1">
      <alignment horizontal="center" vertical="center" readingOrder="1"/>
    </xf>
    <xf numFmtId="2" fontId="16" fillId="2" borderId="3" xfId="0" applyNumberFormat="1" applyFont="1" applyFill="1" applyBorder="1" applyAlignment="1">
      <alignment horizontal="center" readingOrder="1"/>
    </xf>
    <xf numFmtId="0" fontId="17" fillId="13" borderId="3" xfId="0" applyFont="1" applyFill="1" applyBorder="1" applyAlignment="1">
      <alignment horizontal="center" vertical="center"/>
    </xf>
    <xf numFmtId="1" fontId="7" fillId="5" borderId="3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0" fillId="0" borderId="3" xfId="0" applyBorder="1"/>
    <xf numFmtId="167" fontId="7" fillId="15" borderId="3" xfId="0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1" fontId="7" fillId="4" borderId="3" xfId="0" applyNumberFormat="1" applyFont="1" applyFill="1" applyBorder="1" applyAlignment="1">
      <alignment horizontal="center" vertical="center"/>
    </xf>
    <xf numFmtId="167" fontId="7" fillId="4" borderId="3" xfId="0" applyNumberFormat="1" applyFont="1" applyFill="1" applyBorder="1" applyAlignment="1">
      <alignment horizontal="center" vertical="center"/>
    </xf>
    <xf numFmtId="167" fontId="7" fillId="9" borderId="3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Per cent" xfId="5" builtinId="5"/>
  </cellStyles>
  <dxfs count="4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CASE15_Agarwal%20Automobiles.pptx#24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79377</xdr:colOff>
      <xdr:row>0</xdr:row>
      <xdr:rowOff>0</xdr:rowOff>
    </xdr:from>
    <xdr:ext cx="1135062" cy="468013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302627" y="0"/>
          <a:ext cx="1135062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400" b="1" cap="none" spc="0">
              <a:ln w="12700">
                <a:solidFill>
                  <a:schemeClr val="accent3">
                    <a:lumMod val="50000"/>
                  </a:schemeClr>
                </a:solidFill>
                <a:prstDash val="solid"/>
              </a:ln>
              <a:pattFill prst="narHorz">
                <a:fgClr>
                  <a:schemeClr val="accent3"/>
                </a:fgClr>
                <a:bgClr>
                  <a:schemeClr val="accent3">
                    <a:lumMod val="40000"/>
                    <a:lumOff val="60000"/>
                  </a:schemeClr>
                </a:bgClr>
              </a:pattFill>
              <a:effectLst>
                <a:innerShdw blurRad="177800">
                  <a:schemeClr val="accent3">
                    <a:lumMod val="50000"/>
                  </a:schemeClr>
                </a:innerShdw>
              </a:effectLst>
            </a:rPr>
            <a:t>BACK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5318429-CA84-124E-B5EB-0035FA315271}">
  <we:reference id="wa104100404" version="3.0.0.1" store="en-GB" storeType="OMEX"/>
  <we:alternateReferences>
    <we:reference id="wa104100404" version="3.0.0.1" store="WA104100404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9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9.5" bestFit="1" customWidth="1"/>
  </cols>
  <sheetData>
    <row r="1" spans="1:5" x14ac:dyDescent="0.2">
      <c r="A1" s="10" t="s">
        <v>3</v>
      </c>
      <c r="B1" s="9" t="s">
        <v>4</v>
      </c>
      <c r="C1" s="9" t="s">
        <v>0</v>
      </c>
      <c r="D1" s="9" t="s">
        <v>1</v>
      </c>
      <c r="E1" s="9" t="s">
        <v>2</v>
      </c>
    </row>
    <row r="2" spans="1:5" x14ac:dyDescent="0.2">
      <c r="A2" s="10"/>
      <c r="B2" s="9"/>
      <c r="C2" s="9"/>
      <c r="D2" s="9"/>
      <c r="E2" s="9"/>
    </row>
    <row r="3" spans="1:5" x14ac:dyDescent="0.2">
      <c r="A3" s="12">
        <v>42125</v>
      </c>
      <c r="B3" s="1" t="s">
        <v>5</v>
      </c>
      <c r="C3" s="8">
        <v>3483</v>
      </c>
      <c r="D3" s="8">
        <v>5080</v>
      </c>
      <c r="E3" s="8">
        <v>264</v>
      </c>
    </row>
    <row r="4" spans="1:5" x14ac:dyDescent="0.2">
      <c r="A4" s="12">
        <v>42126</v>
      </c>
      <c r="B4" s="1" t="s">
        <v>8</v>
      </c>
      <c r="C4" s="8">
        <v>3450</v>
      </c>
      <c r="D4" s="8">
        <v>7727</v>
      </c>
      <c r="E4" s="8">
        <v>342</v>
      </c>
    </row>
    <row r="5" spans="1:5" x14ac:dyDescent="0.2">
      <c r="A5" s="12">
        <v>42127</v>
      </c>
      <c r="B5" s="1" t="s">
        <v>11</v>
      </c>
      <c r="C5" s="8">
        <v>3802</v>
      </c>
      <c r="D5" s="8">
        <v>5438</v>
      </c>
      <c r="E5" s="8">
        <v>355</v>
      </c>
    </row>
    <row r="6" spans="1:5" x14ac:dyDescent="0.2">
      <c r="A6" s="12">
        <v>42128</v>
      </c>
      <c r="B6" s="1" t="s">
        <v>6</v>
      </c>
      <c r="C6" s="8">
        <v>3744</v>
      </c>
      <c r="D6" s="8">
        <v>5567</v>
      </c>
      <c r="E6" s="8">
        <v>220</v>
      </c>
    </row>
    <row r="7" spans="1:5" x14ac:dyDescent="0.2">
      <c r="A7" s="12">
        <v>42129</v>
      </c>
      <c r="B7" s="1" t="s">
        <v>9</v>
      </c>
      <c r="C7" s="8">
        <v>3413</v>
      </c>
      <c r="D7" s="8">
        <v>4401</v>
      </c>
      <c r="E7" s="8">
        <v>200</v>
      </c>
    </row>
    <row r="8" spans="1:5" x14ac:dyDescent="0.2">
      <c r="A8" s="12">
        <v>42130</v>
      </c>
      <c r="B8" s="1" t="s">
        <v>7</v>
      </c>
      <c r="C8" s="8">
        <v>3197</v>
      </c>
      <c r="D8" s="8">
        <v>6293</v>
      </c>
      <c r="E8" s="8">
        <v>315</v>
      </c>
    </row>
    <row r="9" spans="1:5" x14ac:dyDescent="0.2">
      <c r="A9" s="12">
        <v>42131</v>
      </c>
      <c r="B9" s="1" t="s">
        <v>10</v>
      </c>
      <c r="C9" s="8">
        <v>3795</v>
      </c>
      <c r="D9" s="8">
        <v>5188</v>
      </c>
      <c r="E9" s="8">
        <v>364</v>
      </c>
    </row>
    <row r="10" spans="1:5" x14ac:dyDescent="0.2">
      <c r="A10" s="12">
        <v>42132</v>
      </c>
      <c r="B10" s="1" t="s">
        <v>5</v>
      </c>
      <c r="C10" s="8">
        <v>2706</v>
      </c>
      <c r="D10" s="8">
        <v>6022</v>
      </c>
      <c r="E10" s="8">
        <v>338</v>
      </c>
    </row>
    <row r="11" spans="1:5" x14ac:dyDescent="0.2">
      <c r="A11" s="12">
        <v>42133</v>
      </c>
      <c r="B11" s="1" t="s">
        <v>8</v>
      </c>
      <c r="C11" s="8">
        <v>4284</v>
      </c>
      <c r="D11" s="8">
        <v>7390</v>
      </c>
      <c r="E11" s="8">
        <v>220</v>
      </c>
    </row>
    <row r="12" spans="1:5" x14ac:dyDescent="0.2">
      <c r="A12" s="12">
        <v>42134</v>
      </c>
      <c r="B12" s="1" t="s">
        <v>11</v>
      </c>
      <c r="C12" s="8">
        <v>3500</v>
      </c>
      <c r="D12" s="8">
        <v>4488</v>
      </c>
      <c r="E12" s="8">
        <v>565</v>
      </c>
    </row>
    <row r="13" spans="1:5" x14ac:dyDescent="0.2">
      <c r="A13" s="12">
        <v>42135</v>
      </c>
      <c r="B13" s="1" t="s">
        <v>6</v>
      </c>
      <c r="C13" s="8">
        <v>3422</v>
      </c>
      <c r="D13" s="8">
        <v>8124</v>
      </c>
      <c r="E13" s="8">
        <v>502</v>
      </c>
    </row>
    <row r="14" spans="1:5" x14ac:dyDescent="0.2">
      <c r="A14" s="12">
        <v>42136</v>
      </c>
      <c r="B14" s="1" t="s">
        <v>9</v>
      </c>
      <c r="C14" s="8">
        <v>2853</v>
      </c>
      <c r="D14" s="8">
        <v>6615</v>
      </c>
      <c r="E14" s="8">
        <v>273</v>
      </c>
    </row>
    <row r="15" spans="1:5" x14ac:dyDescent="0.2">
      <c r="A15" s="12">
        <v>42137</v>
      </c>
      <c r="B15" s="1" t="s">
        <v>7</v>
      </c>
      <c r="C15" s="8">
        <v>2742</v>
      </c>
      <c r="D15" s="8">
        <v>5091</v>
      </c>
      <c r="E15" s="8">
        <v>303</v>
      </c>
    </row>
    <row r="16" spans="1:5" x14ac:dyDescent="0.2">
      <c r="A16" s="12">
        <v>42138</v>
      </c>
      <c r="B16" s="1" t="s">
        <v>10</v>
      </c>
      <c r="C16" s="8">
        <v>4867</v>
      </c>
      <c r="D16" s="8">
        <v>7010</v>
      </c>
      <c r="E16" s="8">
        <v>336</v>
      </c>
    </row>
    <row r="17" spans="1:5" x14ac:dyDescent="0.2">
      <c r="A17" s="12">
        <v>42139</v>
      </c>
      <c r="B17" s="1" t="s">
        <v>5</v>
      </c>
      <c r="C17" s="8">
        <v>4744</v>
      </c>
      <c r="D17" s="8">
        <v>4966</v>
      </c>
      <c r="E17" s="8">
        <v>274</v>
      </c>
    </row>
    <row r="18" spans="1:5" x14ac:dyDescent="0.2">
      <c r="A18" s="12">
        <v>42140</v>
      </c>
      <c r="B18" s="1" t="s">
        <v>8</v>
      </c>
      <c r="C18" s="8">
        <v>3132</v>
      </c>
      <c r="D18" s="8">
        <v>5178</v>
      </c>
      <c r="E18" s="8">
        <v>191</v>
      </c>
    </row>
    <row r="19" spans="1:5" x14ac:dyDescent="0.2">
      <c r="A19" s="12">
        <v>42141</v>
      </c>
      <c r="B19" s="1" t="s">
        <v>11</v>
      </c>
      <c r="C19" s="8">
        <v>2830</v>
      </c>
      <c r="D19" s="8">
        <v>4358</v>
      </c>
      <c r="E19" s="8">
        <v>178</v>
      </c>
    </row>
    <row r="20" spans="1:5" x14ac:dyDescent="0.2">
      <c r="A20" s="12">
        <v>42142</v>
      </c>
      <c r="B20" s="1" t="s">
        <v>6</v>
      </c>
      <c r="C20" s="8">
        <v>3636</v>
      </c>
      <c r="D20" s="8">
        <v>4696</v>
      </c>
      <c r="E20" s="8">
        <v>371</v>
      </c>
    </row>
    <row r="21" spans="1:5" x14ac:dyDescent="0.2">
      <c r="A21" s="12">
        <v>42143</v>
      </c>
      <c r="B21" s="1" t="s">
        <v>9</v>
      </c>
      <c r="C21" s="8">
        <v>4410</v>
      </c>
      <c r="D21" s="8">
        <v>6379</v>
      </c>
      <c r="E21" s="8">
        <v>382</v>
      </c>
    </row>
    <row r="22" spans="1:5" x14ac:dyDescent="0.2">
      <c r="A22" s="12">
        <v>42144</v>
      </c>
      <c r="B22" s="1" t="s">
        <v>7</v>
      </c>
      <c r="C22" s="8">
        <v>3356</v>
      </c>
      <c r="D22" s="8">
        <v>6374</v>
      </c>
      <c r="E22" s="8">
        <v>401</v>
      </c>
    </row>
    <row r="23" spans="1:5" x14ac:dyDescent="0.2">
      <c r="A23" s="12">
        <v>42145</v>
      </c>
      <c r="B23" s="1" t="s">
        <v>10</v>
      </c>
      <c r="C23" s="8">
        <v>2716</v>
      </c>
      <c r="D23" s="8">
        <v>5021</v>
      </c>
      <c r="E23" s="8">
        <v>261</v>
      </c>
    </row>
    <row r="24" spans="1:5" x14ac:dyDescent="0.2">
      <c r="A24" s="12">
        <v>42146</v>
      </c>
      <c r="B24" s="1" t="s">
        <v>5</v>
      </c>
      <c r="C24" s="8">
        <v>3462</v>
      </c>
      <c r="D24" s="8">
        <v>8913</v>
      </c>
      <c r="E24" s="8">
        <v>574</v>
      </c>
    </row>
    <row r="25" spans="1:5" x14ac:dyDescent="0.2">
      <c r="A25" s="12">
        <v>42147</v>
      </c>
      <c r="B25" s="1" t="s">
        <v>8</v>
      </c>
      <c r="C25" s="8">
        <v>3313</v>
      </c>
      <c r="D25" s="8">
        <v>6418</v>
      </c>
      <c r="E25" s="8">
        <v>270</v>
      </c>
    </row>
    <row r="26" spans="1:5" x14ac:dyDescent="0.2">
      <c r="A26" s="12">
        <v>42148</v>
      </c>
      <c r="B26" s="1" t="s">
        <v>11</v>
      </c>
      <c r="C26" s="8">
        <v>3248</v>
      </c>
      <c r="D26" s="8">
        <v>4102</v>
      </c>
      <c r="E26" s="8">
        <v>295</v>
      </c>
    </row>
    <row r="27" spans="1:5" x14ac:dyDescent="0.2">
      <c r="A27" s="12">
        <v>42149</v>
      </c>
      <c r="B27" s="1" t="s">
        <v>6</v>
      </c>
      <c r="C27" s="8">
        <v>4326</v>
      </c>
      <c r="D27" s="8">
        <v>6071</v>
      </c>
      <c r="E27" s="8">
        <v>260</v>
      </c>
    </row>
    <row r="28" spans="1:5" x14ac:dyDescent="0.2">
      <c r="A28" s="12">
        <v>42150</v>
      </c>
      <c r="B28" s="1" t="s">
        <v>9</v>
      </c>
      <c r="C28" s="8">
        <v>4605</v>
      </c>
      <c r="D28" s="8">
        <v>6174</v>
      </c>
      <c r="E28" s="8">
        <v>263</v>
      </c>
    </row>
    <row r="29" spans="1:5" x14ac:dyDescent="0.2">
      <c r="A29" s="12">
        <v>42151</v>
      </c>
      <c r="B29" s="1" t="s">
        <v>7</v>
      </c>
      <c r="C29" s="8">
        <v>3978</v>
      </c>
      <c r="D29" s="8">
        <v>4870</v>
      </c>
      <c r="E29" s="8">
        <v>311</v>
      </c>
    </row>
    <row r="30" spans="1:5" x14ac:dyDescent="0.2">
      <c r="A30" s="12">
        <v>42152</v>
      </c>
      <c r="B30" s="1" t="s">
        <v>10</v>
      </c>
      <c r="C30" s="8">
        <v>3325</v>
      </c>
      <c r="D30" s="8">
        <v>5697</v>
      </c>
      <c r="E30" s="8">
        <v>253</v>
      </c>
    </row>
    <row r="31" spans="1:5" x14ac:dyDescent="0.2">
      <c r="A31" s="12">
        <v>42153</v>
      </c>
      <c r="B31" s="1" t="s">
        <v>5</v>
      </c>
      <c r="C31" s="8">
        <v>3897</v>
      </c>
      <c r="D31" s="8">
        <v>6184</v>
      </c>
      <c r="E31" s="8">
        <v>373</v>
      </c>
    </row>
    <row r="32" spans="1:5" x14ac:dyDescent="0.2">
      <c r="A32" s="12">
        <v>42154</v>
      </c>
      <c r="B32" s="1" t="s">
        <v>8</v>
      </c>
      <c r="C32" s="8">
        <v>3771</v>
      </c>
      <c r="D32" s="8">
        <v>7232</v>
      </c>
      <c r="E32" s="8">
        <v>446</v>
      </c>
    </row>
    <row r="33" spans="1:5" x14ac:dyDescent="0.2">
      <c r="A33" s="12">
        <v>42155</v>
      </c>
      <c r="B33" s="1" t="s">
        <v>11</v>
      </c>
      <c r="C33" s="8">
        <v>3825</v>
      </c>
      <c r="D33" s="8">
        <v>7460</v>
      </c>
      <c r="E33" s="8">
        <v>410</v>
      </c>
    </row>
    <row r="34" spans="1:5" x14ac:dyDescent="0.2">
      <c r="A34" s="12">
        <v>42156</v>
      </c>
      <c r="B34" s="1" t="s">
        <v>6</v>
      </c>
      <c r="C34" s="8">
        <v>4122</v>
      </c>
      <c r="D34" s="8">
        <v>7895</v>
      </c>
      <c r="E34" s="8">
        <v>380</v>
      </c>
    </row>
    <row r="35" spans="1:5" x14ac:dyDescent="0.2">
      <c r="A35" s="12">
        <v>42157</v>
      </c>
      <c r="B35" s="1" t="s">
        <v>9</v>
      </c>
      <c r="C35" s="8">
        <v>4787</v>
      </c>
      <c r="D35" s="8">
        <v>8427</v>
      </c>
      <c r="E35" s="8">
        <v>280</v>
      </c>
    </row>
    <row r="36" spans="1:5" x14ac:dyDescent="0.2">
      <c r="A36" s="12">
        <v>42158</v>
      </c>
      <c r="B36" s="1" t="s">
        <v>7</v>
      </c>
      <c r="C36" s="8">
        <v>4507</v>
      </c>
      <c r="D36" s="8">
        <v>5438</v>
      </c>
      <c r="E36" s="8">
        <v>316</v>
      </c>
    </row>
    <row r="37" spans="1:5" x14ac:dyDescent="0.2">
      <c r="A37" s="12">
        <v>42159</v>
      </c>
      <c r="B37" s="1" t="s">
        <v>10</v>
      </c>
      <c r="C37" s="8">
        <v>3328</v>
      </c>
      <c r="D37" s="8">
        <v>7335</v>
      </c>
      <c r="E37" s="8">
        <v>210</v>
      </c>
    </row>
    <row r="38" spans="1:5" x14ac:dyDescent="0.2">
      <c r="A38" s="12">
        <v>42160</v>
      </c>
      <c r="B38" s="1" t="s">
        <v>5</v>
      </c>
      <c r="C38" s="8">
        <v>4188</v>
      </c>
      <c r="D38" s="8">
        <v>5482</v>
      </c>
      <c r="E38" s="8">
        <v>299</v>
      </c>
    </row>
    <row r="39" spans="1:5" x14ac:dyDescent="0.2">
      <c r="A39" s="12">
        <v>42161</v>
      </c>
      <c r="B39" s="1" t="s">
        <v>8</v>
      </c>
      <c r="C39" s="8">
        <v>4635</v>
      </c>
      <c r="D39" s="8">
        <v>10123</v>
      </c>
      <c r="E39" s="8">
        <v>311</v>
      </c>
    </row>
    <row r="40" spans="1:5" x14ac:dyDescent="0.2">
      <c r="A40" s="12">
        <v>42162</v>
      </c>
      <c r="B40" s="1" t="s">
        <v>11</v>
      </c>
      <c r="C40" s="8">
        <v>4433</v>
      </c>
      <c r="D40" s="8">
        <v>6140</v>
      </c>
      <c r="E40" s="8">
        <v>356</v>
      </c>
    </row>
    <row r="41" spans="1:5" x14ac:dyDescent="0.2">
      <c r="A41" s="12">
        <v>42163</v>
      </c>
      <c r="B41" s="1" t="s">
        <v>6</v>
      </c>
      <c r="C41" s="8">
        <v>3665</v>
      </c>
      <c r="D41" s="8">
        <v>6187</v>
      </c>
      <c r="E41" s="8">
        <v>347</v>
      </c>
    </row>
    <row r="42" spans="1:5" x14ac:dyDescent="0.2">
      <c r="A42" s="12">
        <v>42164</v>
      </c>
      <c r="B42" s="1" t="s">
        <v>9</v>
      </c>
      <c r="C42" s="8">
        <v>3551</v>
      </c>
      <c r="D42" s="8">
        <v>5804</v>
      </c>
      <c r="E42" s="8">
        <v>399</v>
      </c>
    </row>
    <row r="43" spans="1:5" x14ac:dyDescent="0.2">
      <c r="A43" s="12">
        <v>42165</v>
      </c>
      <c r="B43" s="1" t="s">
        <v>7</v>
      </c>
      <c r="C43" s="8">
        <v>4227</v>
      </c>
      <c r="D43" s="8">
        <v>7262</v>
      </c>
      <c r="E43" s="8">
        <v>250</v>
      </c>
    </row>
    <row r="44" spans="1:5" x14ac:dyDescent="0.2">
      <c r="A44" s="12">
        <v>42166</v>
      </c>
      <c r="B44" s="1" t="s">
        <v>10</v>
      </c>
      <c r="C44" s="8">
        <v>5306</v>
      </c>
      <c r="D44" s="8">
        <v>8659</v>
      </c>
      <c r="E44" s="8">
        <v>209</v>
      </c>
    </row>
    <row r="45" spans="1:5" x14ac:dyDescent="0.2">
      <c r="A45" s="12">
        <v>42167</v>
      </c>
      <c r="B45" s="1" t="s">
        <v>5</v>
      </c>
      <c r="C45" s="8">
        <v>3817</v>
      </c>
      <c r="D45" s="8">
        <v>6133</v>
      </c>
      <c r="E45" s="8">
        <v>245</v>
      </c>
    </row>
    <row r="46" spans="1:5" x14ac:dyDescent="0.2">
      <c r="A46" s="12">
        <v>42168</v>
      </c>
      <c r="B46" s="1" t="s">
        <v>8</v>
      </c>
      <c r="C46" s="8">
        <v>3508</v>
      </c>
      <c r="D46" s="8">
        <v>7088</v>
      </c>
      <c r="E46" s="8">
        <v>210</v>
      </c>
    </row>
    <row r="47" spans="1:5" x14ac:dyDescent="0.2">
      <c r="A47" s="12">
        <v>42169</v>
      </c>
      <c r="B47" s="1" t="s">
        <v>11</v>
      </c>
      <c r="C47" s="8">
        <v>3492</v>
      </c>
      <c r="D47" s="8">
        <v>5516</v>
      </c>
      <c r="E47" s="8">
        <v>255</v>
      </c>
    </row>
    <row r="48" spans="1:5" x14ac:dyDescent="0.2">
      <c r="A48" s="12">
        <v>42170</v>
      </c>
      <c r="B48" s="1" t="s">
        <v>6</v>
      </c>
      <c r="C48" s="8">
        <v>4357</v>
      </c>
      <c r="D48" s="8">
        <v>2502</v>
      </c>
      <c r="E48" s="8">
        <v>681</v>
      </c>
    </row>
    <row r="49" spans="1:5" x14ac:dyDescent="0.2">
      <c r="A49" s="12">
        <v>42171</v>
      </c>
      <c r="B49" s="1" t="s">
        <v>9</v>
      </c>
      <c r="C49" s="8">
        <v>3611</v>
      </c>
      <c r="D49" s="8">
        <v>8916</v>
      </c>
      <c r="E49" s="8">
        <v>742</v>
      </c>
    </row>
    <row r="50" spans="1:5" x14ac:dyDescent="0.2">
      <c r="A50" s="12">
        <v>42172</v>
      </c>
      <c r="B50" s="1" t="s">
        <v>7</v>
      </c>
      <c r="C50" s="8">
        <v>4305</v>
      </c>
      <c r="D50" s="8">
        <v>7603</v>
      </c>
      <c r="E50" s="8">
        <v>568</v>
      </c>
    </row>
    <row r="51" spans="1:5" x14ac:dyDescent="0.2">
      <c r="A51" s="12">
        <v>42173</v>
      </c>
      <c r="B51" s="1" t="s">
        <v>10</v>
      </c>
      <c r="C51" s="8">
        <v>3637</v>
      </c>
      <c r="D51" s="8">
        <v>7830</v>
      </c>
      <c r="E51" s="8">
        <v>421</v>
      </c>
    </row>
    <row r="52" spans="1:5" x14ac:dyDescent="0.2">
      <c r="A52" s="12">
        <v>42174</v>
      </c>
      <c r="B52" s="1" t="s">
        <v>5</v>
      </c>
      <c r="C52" s="8">
        <v>3422</v>
      </c>
      <c r="D52" s="8">
        <v>7883</v>
      </c>
      <c r="E52" s="8">
        <v>452</v>
      </c>
    </row>
    <row r="53" spans="1:5" x14ac:dyDescent="0.2">
      <c r="A53" s="12">
        <v>42175</v>
      </c>
      <c r="B53" s="1" t="s">
        <v>8</v>
      </c>
      <c r="C53" s="8">
        <v>4590</v>
      </c>
      <c r="D53" s="8">
        <v>8765</v>
      </c>
      <c r="E53" s="8">
        <v>489</v>
      </c>
    </row>
    <row r="54" spans="1:5" x14ac:dyDescent="0.2">
      <c r="A54" s="12">
        <v>42176</v>
      </c>
      <c r="B54" s="1" t="s">
        <v>11</v>
      </c>
      <c r="C54" s="8">
        <v>4364</v>
      </c>
      <c r="D54" s="8">
        <v>6481</v>
      </c>
      <c r="E54" s="8">
        <v>426</v>
      </c>
    </row>
    <row r="55" spans="1:5" x14ac:dyDescent="0.2">
      <c r="A55" s="12">
        <v>42177</v>
      </c>
      <c r="B55" s="1" t="s">
        <v>6</v>
      </c>
      <c r="C55" s="8">
        <v>4659</v>
      </c>
      <c r="D55" s="8">
        <v>9714</v>
      </c>
      <c r="E55" s="8">
        <v>413</v>
      </c>
    </row>
    <row r="56" spans="1:5" x14ac:dyDescent="0.2">
      <c r="A56" s="12">
        <v>42178</v>
      </c>
      <c r="B56" s="1" t="s">
        <v>9</v>
      </c>
      <c r="C56" s="8">
        <v>4564</v>
      </c>
      <c r="D56" s="8">
        <v>6536</v>
      </c>
      <c r="E56" s="8">
        <v>512</v>
      </c>
    </row>
    <row r="57" spans="1:5" x14ac:dyDescent="0.2">
      <c r="A57" s="12">
        <v>42179</v>
      </c>
      <c r="B57" s="1" t="s">
        <v>7</v>
      </c>
      <c r="C57" s="8">
        <v>5178</v>
      </c>
      <c r="D57" s="8">
        <v>4690</v>
      </c>
      <c r="E57" s="8">
        <v>265</v>
      </c>
    </row>
    <row r="58" spans="1:5" x14ac:dyDescent="0.2">
      <c r="A58" s="12">
        <v>42180</v>
      </c>
      <c r="B58" s="1" t="s">
        <v>10</v>
      </c>
      <c r="C58" s="8">
        <v>3985</v>
      </c>
      <c r="D58" s="8">
        <v>6547</v>
      </c>
      <c r="E58" s="8">
        <v>296</v>
      </c>
    </row>
    <row r="59" spans="1:5" x14ac:dyDescent="0.2">
      <c r="A59" s="12">
        <v>42181</v>
      </c>
      <c r="B59" s="1" t="s">
        <v>5</v>
      </c>
      <c r="C59" s="8">
        <v>3808</v>
      </c>
      <c r="D59" s="8">
        <v>6337</v>
      </c>
      <c r="E59" s="8">
        <v>335</v>
      </c>
    </row>
    <row r="60" spans="1:5" x14ac:dyDescent="0.2">
      <c r="A60" s="12">
        <v>42182</v>
      </c>
      <c r="B60" s="1" t="s">
        <v>8</v>
      </c>
      <c r="C60" s="8">
        <v>3195</v>
      </c>
      <c r="D60" s="8">
        <v>6376</v>
      </c>
      <c r="E60" s="8">
        <v>396</v>
      </c>
    </row>
    <row r="61" spans="1:5" x14ac:dyDescent="0.2">
      <c r="A61" s="12">
        <v>42183</v>
      </c>
      <c r="B61" s="1" t="s">
        <v>11</v>
      </c>
      <c r="C61" s="8">
        <v>3507</v>
      </c>
      <c r="D61" s="8">
        <v>6106</v>
      </c>
      <c r="E61" s="8">
        <v>310</v>
      </c>
    </row>
    <row r="62" spans="1:5" x14ac:dyDescent="0.2">
      <c r="A62" s="12">
        <v>42184</v>
      </c>
      <c r="B62" s="1" t="s">
        <v>6</v>
      </c>
      <c r="C62" s="8">
        <v>3482</v>
      </c>
      <c r="D62" s="8">
        <v>6298</v>
      </c>
      <c r="E62" s="8">
        <v>458</v>
      </c>
    </row>
    <row r="63" spans="1:5" x14ac:dyDescent="0.2">
      <c r="A63" s="12">
        <v>42185</v>
      </c>
      <c r="B63" s="1" t="s">
        <v>9</v>
      </c>
      <c r="C63" s="8">
        <v>4387</v>
      </c>
      <c r="D63" s="8">
        <v>6320</v>
      </c>
      <c r="E63" s="8">
        <v>465</v>
      </c>
    </row>
    <row r="64" spans="1:5" x14ac:dyDescent="0.2">
      <c r="A64" s="12">
        <v>42186</v>
      </c>
      <c r="B64" s="1" t="s">
        <v>7</v>
      </c>
      <c r="C64" s="8">
        <v>3320</v>
      </c>
      <c r="D64" s="8">
        <v>6563</v>
      </c>
      <c r="E64" s="8">
        <v>546</v>
      </c>
    </row>
    <row r="65" spans="1:5" x14ac:dyDescent="0.2">
      <c r="A65" s="12">
        <v>42187</v>
      </c>
      <c r="B65" s="1" t="s">
        <v>10</v>
      </c>
      <c r="C65" s="8">
        <v>3754</v>
      </c>
      <c r="D65" s="8">
        <v>4152</v>
      </c>
      <c r="E65" s="8">
        <v>235</v>
      </c>
    </row>
    <row r="66" spans="1:5" x14ac:dyDescent="0.2">
      <c r="A66" s="12">
        <v>42188</v>
      </c>
      <c r="B66" s="1" t="s">
        <v>5</v>
      </c>
      <c r="C66" s="8">
        <v>3208</v>
      </c>
      <c r="D66" s="8">
        <v>6358</v>
      </c>
      <c r="E66" s="8">
        <v>296</v>
      </c>
    </row>
    <row r="67" spans="1:5" x14ac:dyDescent="0.2">
      <c r="A67" s="12">
        <v>42189</v>
      </c>
      <c r="B67" s="1" t="s">
        <v>8</v>
      </c>
      <c r="C67" s="8">
        <v>3221</v>
      </c>
      <c r="D67" s="8">
        <v>4511</v>
      </c>
      <c r="E67" s="8">
        <v>278</v>
      </c>
    </row>
    <row r="68" spans="1:5" x14ac:dyDescent="0.2">
      <c r="A68" s="12">
        <v>42190</v>
      </c>
      <c r="B68" s="1" t="s">
        <v>11</v>
      </c>
      <c r="C68" s="8">
        <v>4267</v>
      </c>
      <c r="D68" s="8">
        <v>6017</v>
      </c>
      <c r="E68" s="8">
        <v>354</v>
      </c>
    </row>
    <row r="69" spans="1:5" x14ac:dyDescent="0.2">
      <c r="A69" s="12">
        <v>42191</v>
      </c>
      <c r="B69" s="1" t="s">
        <v>6</v>
      </c>
      <c r="C69" s="8">
        <v>5107</v>
      </c>
      <c r="D69" s="8">
        <v>5881</v>
      </c>
      <c r="E69" s="8">
        <v>229</v>
      </c>
    </row>
    <row r="70" spans="1:5" x14ac:dyDescent="0.2">
      <c r="A70" s="12">
        <v>42192</v>
      </c>
      <c r="B70" s="1" t="s">
        <v>9</v>
      </c>
      <c r="C70" s="8">
        <v>5344</v>
      </c>
      <c r="D70" s="8">
        <v>3676</v>
      </c>
      <c r="E70" s="8">
        <v>129</v>
      </c>
    </row>
    <row r="71" spans="1:5" x14ac:dyDescent="0.2">
      <c r="A71" s="12">
        <v>42193</v>
      </c>
      <c r="B71" s="1" t="s">
        <v>7</v>
      </c>
      <c r="C71" s="8">
        <v>4375</v>
      </c>
      <c r="D71" s="8">
        <v>5886</v>
      </c>
      <c r="E71" s="8">
        <v>362</v>
      </c>
    </row>
    <row r="72" spans="1:5" x14ac:dyDescent="0.2">
      <c r="A72" s="12">
        <v>42194</v>
      </c>
      <c r="B72" s="1" t="s">
        <v>10</v>
      </c>
      <c r="C72" s="8">
        <v>4023</v>
      </c>
      <c r="D72" s="8">
        <v>4263</v>
      </c>
      <c r="E72" s="8">
        <v>342</v>
      </c>
    </row>
    <row r="73" spans="1:5" x14ac:dyDescent="0.2">
      <c r="A73" s="12">
        <v>42195</v>
      </c>
      <c r="B73" s="1" t="s">
        <v>5</v>
      </c>
      <c r="C73" s="8">
        <v>3218</v>
      </c>
      <c r="D73" s="8">
        <v>3703</v>
      </c>
      <c r="E73" s="8">
        <v>366</v>
      </c>
    </row>
    <row r="74" spans="1:5" x14ac:dyDescent="0.2">
      <c r="A74" s="12">
        <v>42196</v>
      </c>
      <c r="B74" s="1" t="s">
        <v>8</v>
      </c>
      <c r="C74" s="8">
        <v>2886</v>
      </c>
      <c r="D74" s="8">
        <v>3105</v>
      </c>
      <c r="E74" s="8">
        <v>298</v>
      </c>
    </row>
    <row r="75" spans="1:5" x14ac:dyDescent="0.2">
      <c r="A75" s="12">
        <v>42197</v>
      </c>
      <c r="B75" s="1" t="s">
        <v>11</v>
      </c>
      <c r="C75" s="8">
        <v>3782</v>
      </c>
      <c r="D75" s="8">
        <v>3321</v>
      </c>
      <c r="E75" s="8">
        <v>235</v>
      </c>
    </row>
    <row r="76" spans="1:5" x14ac:dyDescent="0.2">
      <c r="A76" s="12">
        <v>42198</v>
      </c>
      <c r="B76" s="1" t="s">
        <v>6</v>
      </c>
      <c r="C76" s="8">
        <v>3912</v>
      </c>
      <c r="D76" s="8">
        <v>4192</v>
      </c>
      <c r="E76" s="8">
        <v>306</v>
      </c>
    </row>
    <row r="77" spans="1:5" x14ac:dyDescent="0.2">
      <c r="A77" s="12">
        <v>42199</v>
      </c>
      <c r="B77" s="1" t="s">
        <v>9</v>
      </c>
      <c r="C77" s="8">
        <v>3354</v>
      </c>
      <c r="D77" s="8">
        <v>4583</v>
      </c>
      <c r="E77" s="8">
        <v>353</v>
      </c>
    </row>
    <row r="78" spans="1:5" x14ac:dyDescent="0.2">
      <c r="A78" s="12">
        <v>42200</v>
      </c>
      <c r="B78" s="1" t="s">
        <v>7</v>
      </c>
      <c r="C78" s="8">
        <v>4145</v>
      </c>
      <c r="D78" s="8">
        <v>4779</v>
      </c>
      <c r="E78" s="8">
        <v>255</v>
      </c>
    </row>
    <row r="79" spans="1:5" x14ac:dyDescent="0.2">
      <c r="A79" s="12">
        <v>42201</v>
      </c>
      <c r="B79" s="1" t="s">
        <v>10</v>
      </c>
      <c r="C79" s="8">
        <v>2653</v>
      </c>
      <c r="D79" s="8">
        <v>2607</v>
      </c>
      <c r="E79" s="8">
        <v>269</v>
      </c>
    </row>
    <row r="80" spans="1:5" x14ac:dyDescent="0.2">
      <c r="A80" s="12">
        <v>42202</v>
      </c>
      <c r="B80" s="1" t="s">
        <v>5</v>
      </c>
      <c r="C80" s="8">
        <v>3222</v>
      </c>
      <c r="D80" s="8">
        <v>4140</v>
      </c>
      <c r="E80" s="8">
        <v>610</v>
      </c>
    </row>
    <row r="81" spans="1:5" x14ac:dyDescent="0.2">
      <c r="A81" s="12">
        <v>42203</v>
      </c>
      <c r="B81" s="1" t="s">
        <v>8</v>
      </c>
      <c r="C81" s="8">
        <v>2790</v>
      </c>
      <c r="D81" s="8">
        <v>3707</v>
      </c>
      <c r="E81" s="8">
        <v>519</v>
      </c>
    </row>
    <row r="82" spans="1:5" x14ac:dyDescent="0.2">
      <c r="A82" s="12">
        <v>42204</v>
      </c>
      <c r="B82" s="1" t="s">
        <v>11</v>
      </c>
      <c r="C82" s="8">
        <v>2907</v>
      </c>
      <c r="D82" s="8">
        <v>2609</v>
      </c>
      <c r="E82" s="8">
        <v>390</v>
      </c>
    </row>
    <row r="83" spans="1:5" x14ac:dyDescent="0.2">
      <c r="A83" s="12">
        <v>42205</v>
      </c>
      <c r="B83" s="1" t="s">
        <v>6</v>
      </c>
      <c r="C83" s="8">
        <v>2691</v>
      </c>
      <c r="D83" s="8">
        <v>4362</v>
      </c>
      <c r="E83" s="8">
        <v>435</v>
      </c>
    </row>
    <row r="84" spans="1:5" x14ac:dyDescent="0.2">
      <c r="A84" s="12">
        <v>42206</v>
      </c>
      <c r="B84" s="1" t="s">
        <v>9</v>
      </c>
      <c r="C84" s="8">
        <v>3292</v>
      </c>
      <c r="D84" s="8">
        <v>3103</v>
      </c>
      <c r="E84" s="8">
        <v>417</v>
      </c>
    </row>
    <row r="85" spans="1:5" x14ac:dyDescent="0.2">
      <c r="A85" s="12">
        <v>42207</v>
      </c>
      <c r="B85" s="1" t="s">
        <v>7</v>
      </c>
      <c r="C85" s="8">
        <v>3155</v>
      </c>
      <c r="D85" s="8">
        <v>4387</v>
      </c>
      <c r="E85" s="8">
        <v>502</v>
      </c>
    </row>
    <row r="86" spans="1:5" x14ac:dyDescent="0.2">
      <c r="A86" s="12">
        <v>42208</v>
      </c>
      <c r="B86" s="1" t="s">
        <v>10</v>
      </c>
      <c r="C86" s="8">
        <v>3009</v>
      </c>
      <c r="D86" s="8">
        <v>4324</v>
      </c>
      <c r="E86" s="8">
        <v>249</v>
      </c>
    </row>
    <row r="87" spans="1:5" x14ac:dyDescent="0.2">
      <c r="A87" s="12">
        <v>42209</v>
      </c>
      <c r="B87" s="1" t="s">
        <v>5</v>
      </c>
      <c r="C87" s="8">
        <v>2485</v>
      </c>
      <c r="D87" s="8">
        <v>3072</v>
      </c>
      <c r="E87" s="8">
        <v>353</v>
      </c>
    </row>
    <row r="88" spans="1:5" x14ac:dyDescent="0.2">
      <c r="A88" s="12">
        <v>42210</v>
      </c>
      <c r="B88" s="1" t="s">
        <v>8</v>
      </c>
      <c r="C88" s="8">
        <v>2412</v>
      </c>
      <c r="D88" s="8">
        <v>4891</v>
      </c>
      <c r="E88" s="8">
        <v>419</v>
      </c>
    </row>
    <row r="89" spans="1:5" x14ac:dyDescent="0.2">
      <c r="A89" s="12">
        <v>42211</v>
      </c>
      <c r="B89" s="1" t="s">
        <v>11</v>
      </c>
      <c r="C89" s="8">
        <v>2684</v>
      </c>
      <c r="D89" s="8">
        <v>3705</v>
      </c>
      <c r="E89" s="8">
        <v>234</v>
      </c>
    </row>
    <row r="90" spans="1:5" x14ac:dyDescent="0.2">
      <c r="A90" s="12">
        <v>42212</v>
      </c>
      <c r="B90" s="1" t="s">
        <v>6</v>
      </c>
      <c r="C90" s="8">
        <v>3365</v>
      </c>
      <c r="D90" s="8">
        <v>3908</v>
      </c>
      <c r="E90" s="8">
        <v>263</v>
      </c>
    </row>
    <row r="91" spans="1:5" x14ac:dyDescent="0.2">
      <c r="A91" s="12">
        <v>42213</v>
      </c>
      <c r="B91" s="1" t="s">
        <v>9</v>
      </c>
      <c r="C91" s="8">
        <v>3322</v>
      </c>
      <c r="D91" s="8">
        <v>5238</v>
      </c>
      <c r="E91" s="8">
        <v>389</v>
      </c>
    </row>
    <row r="92" spans="1:5" x14ac:dyDescent="0.2">
      <c r="A92" s="12">
        <v>42214</v>
      </c>
      <c r="B92" s="1" t="s">
        <v>7</v>
      </c>
      <c r="C92" s="8">
        <v>2578</v>
      </c>
      <c r="D92" s="8">
        <v>3761</v>
      </c>
      <c r="E92" s="8">
        <v>399</v>
      </c>
    </row>
    <row r="93" spans="1:5" x14ac:dyDescent="0.2">
      <c r="A93" s="12">
        <v>42215</v>
      </c>
      <c r="B93" s="1" t="s">
        <v>10</v>
      </c>
      <c r="C93" s="8">
        <v>3154</v>
      </c>
      <c r="D93" s="8">
        <v>4083</v>
      </c>
      <c r="E93" s="8">
        <v>430</v>
      </c>
    </row>
    <row r="94" spans="1:5" x14ac:dyDescent="0.2">
      <c r="A94" s="12">
        <v>42216</v>
      </c>
      <c r="B94" s="1" t="s">
        <v>5</v>
      </c>
      <c r="C94" s="8">
        <v>3015</v>
      </c>
      <c r="D94" s="8">
        <v>9086</v>
      </c>
      <c r="E94" s="8">
        <v>482</v>
      </c>
    </row>
    <row r="95" spans="1:5" x14ac:dyDescent="0.2">
      <c r="A95" s="12">
        <v>42217</v>
      </c>
      <c r="B95" s="1" t="s">
        <v>8</v>
      </c>
      <c r="C95" s="8">
        <v>2566</v>
      </c>
      <c r="D95" s="8">
        <v>5273</v>
      </c>
      <c r="E95" s="8">
        <v>509</v>
      </c>
    </row>
    <row r="96" spans="1:5" x14ac:dyDescent="0.2">
      <c r="A96" s="12">
        <v>42218</v>
      </c>
      <c r="B96" s="1" t="s">
        <v>11</v>
      </c>
      <c r="C96" s="8">
        <v>2819</v>
      </c>
      <c r="D96" s="8">
        <v>3070</v>
      </c>
      <c r="E96" s="8">
        <v>288</v>
      </c>
    </row>
    <row r="97" spans="1:5" x14ac:dyDescent="0.2">
      <c r="A97" s="12">
        <v>42219</v>
      </c>
      <c r="B97" s="1" t="s">
        <v>6</v>
      </c>
      <c r="C97" s="8">
        <v>2828</v>
      </c>
      <c r="D97" s="8">
        <v>3614</v>
      </c>
      <c r="E97" s="8">
        <v>378</v>
      </c>
    </row>
    <row r="98" spans="1:5" x14ac:dyDescent="0.2">
      <c r="A98" s="12">
        <v>42220</v>
      </c>
      <c r="B98" s="1" t="s">
        <v>9</v>
      </c>
      <c r="C98" s="8">
        <v>2958</v>
      </c>
      <c r="D98" s="8">
        <v>4181</v>
      </c>
      <c r="E98" s="8">
        <v>610</v>
      </c>
    </row>
    <row r="99" spans="1:5" x14ac:dyDescent="0.2">
      <c r="A99" s="12">
        <v>42221</v>
      </c>
      <c r="B99" s="1" t="s">
        <v>7</v>
      </c>
      <c r="C99" s="8">
        <v>2561</v>
      </c>
      <c r="D99" s="8">
        <v>3932</v>
      </c>
      <c r="E99" s="8">
        <v>641</v>
      </c>
    </row>
    <row r="100" spans="1:5" x14ac:dyDescent="0.2">
      <c r="A100" s="12">
        <v>42222</v>
      </c>
      <c r="B100" s="1" t="s">
        <v>10</v>
      </c>
      <c r="C100" s="8">
        <v>2027</v>
      </c>
      <c r="D100" s="8">
        <v>4660</v>
      </c>
      <c r="E100" s="8">
        <v>579</v>
      </c>
    </row>
    <row r="101" spans="1:5" x14ac:dyDescent="0.2">
      <c r="A101" s="12">
        <v>42223</v>
      </c>
      <c r="B101" s="1" t="s">
        <v>5</v>
      </c>
      <c r="C101" s="8">
        <v>2979</v>
      </c>
      <c r="D101" s="8">
        <v>3984</v>
      </c>
      <c r="E101" s="8">
        <v>398</v>
      </c>
    </row>
    <row r="102" spans="1:5" x14ac:dyDescent="0.2">
      <c r="A102" s="12">
        <v>42224</v>
      </c>
      <c r="B102" s="1" t="s">
        <v>8</v>
      </c>
      <c r="C102" s="8">
        <v>2968</v>
      </c>
      <c r="D102" s="8">
        <v>4462</v>
      </c>
      <c r="E102" s="8">
        <v>377</v>
      </c>
    </row>
    <row r="103" spans="1:5" x14ac:dyDescent="0.2">
      <c r="A103" s="12">
        <v>42225</v>
      </c>
      <c r="B103" s="1" t="s">
        <v>11</v>
      </c>
      <c r="C103" s="8">
        <v>3182</v>
      </c>
      <c r="D103" s="8">
        <v>3501</v>
      </c>
      <c r="E103" s="8">
        <v>415</v>
      </c>
    </row>
    <row r="104" spans="1:5" x14ac:dyDescent="0.2">
      <c r="A104" s="12">
        <v>42226</v>
      </c>
      <c r="B104" s="1" t="s">
        <v>6</v>
      </c>
      <c r="C104" s="8">
        <v>4036</v>
      </c>
      <c r="D104" s="8">
        <v>4325</v>
      </c>
      <c r="E104" s="8">
        <v>384</v>
      </c>
    </row>
    <row r="105" spans="1:5" x14ac:dyDescent="0.2">
      <c r="A105" s="12">
        <v>42227</v>
      </c>
      <c r="B105" s="1" t="s">
        <v>9</v>
      </c>
      <c r="C105" s="8">
        <v>3502</v>
      </c>
      <c r="D105" s="8">
        <v>3124</v>
      </c>
      <c r="E105" s="8">
        <v>219</v>
      </c>
    </row>
    <row r="106" spans="1:5" x14ac:dyDescent="0.2">
      <c r="A106" s="12">
        <v>42228</v>
      </c>
      <c r="B106" s="1" t="s">
        <v>7</v>
      </c>
      <c r="C106" s="8">
        <v>3224</v>
      </c>
      <c r="D106" s="8">
        <v>4621</v>
      </c>
      <c r="E106" s="8">
        <v>285</v>
      </c>
    </row>
    <row r="107" spans="1:5" x14ac:dyDescent="0.2">
      <c r="A107" s="12">
        <v>42229</v>
      </c>
      <c r="B107" s="1" t="s">
        <v>10</v>
      </c>
      <c r="C107" s="8">
        <v>3228</v>
      </c>
      <c r="D107" s="8">
        <v>3450</v>
      </c>
      <c r="E107" s="8">
        <v>373</v>
      </c>
    </row>
    <row r="108" spans="1:5" x14ac:dyDescent="0.2">
      <c r="A108" s="12">
        <v>42230</v>
      </c>
      <c r="B108" s="1" t="s">
        <v>5</v>
      </c>
      <c r="C108" s="8">
        <v>3020</v>
      </c>
      <c r="D108" s="8">
        <v>3625</v>
      </c>
      <c r="E108" s="8">
        <v>455</v>
      </c>
    </row>
    <row r="109" spans="1:5" x14ac:dyDescent="0.2">
      <c r="A109" s="12">
        <v>42231</v>
      </c>
      <c r="B109" s="1" t="s">
        <v>8</v>
      </c>
      <c r="C109" s="8">
        <v>3707</v>
      </c>
      <c r="D109" s="8">
        <v>4076</v>
      </c>
      <c r="E109" s="8">
        <v>385</v>
      </c>
    </row>
    <row r="110" spans="1:5" x14ac:dyDescent="0.2">
      <c r="A110" s="12">
        <v>42232</v>
      </c>
      <c r="B110" s="1" t="s">
        <v>11</v>
      </c>
      <c r="C110" s="8">
        <v>1542</v>
      </c>
      <c r="D110" s="8">
        <v>2052</v>
      </c>
      <c r="E110" s="8">
        <v>429</v>
      </c>
    </row>
    <row r="111" spans="1:5" x14ac:dyDescent="0.2">
      <c r="A111" s="12">
        <v>42233</v>
      </c>
      <c r="B111" s="1" t="s">
        <v>6</v>
      </c>
      <c r="C111" s="8">
        <v>4694</v>
      </c>
      <c r="D111" s="8">
        <v>5770</v>
      </c>
      <c r="E111" s="8">
        <v>379</v>
      </c>
    </row>
    <row r="112" spans="1:5" x14ac:dyDescent="0.2">
      <c r="A112" s="12">
        <v>42234</v>
      </c>
      <c r="B112" s="1" t="s">
        <v>9</v>
      </c>
      <c r="C112" s="8">
        <v>2655</v>
      </c>
      <c r="D112" s="8">
        <v>2995</v>
      </c>
      <c r="E112" s="8">
        <v>333</v>
      </c>
    </row>
    <row r="113" spans="1:5" x14ac:dyDescent="0.2">
      <c r="A113" s="12">
        <v>42235</v>
      </c>
      <c r="B113" s="1" t="s">
        <v>7</v>
      </c>
      <c r="C113" s="8">
        <v>3341</v>
      </c>
      <c r="D113" s="8">
        <v>3500</v>
      </c>
      <c r="E113" s="8">
        <v>378</v>
      </c>
    </row>
    <row r="114" spans="1:5" x14ac:dyDescent="0.2">
      <c r="A114" s="12">
        <v>42236</v>
      </c>
      <c r="B114" s="1" t="s">
        <v>10</v>
      </c>
      <c r="C114" s="8">
        <v>3434</v>
      </c>
      <c r="D114" s="8">
        <v>4153</v>
      </c>
      <c r="E114" s="8">
        <v>429</v>
      </c>
    </row>
    <row r="115" spans="1:5" x14ac:dyDescent="0.2">
      <c r="A115" s="12">
        <v>42237</v>
      </c>
      <c r="B115" s="1" t="s">
        <v>5</v>
      </c>
      <c r="C115" s="8">
        <v>3520</v>
      </c>
      <c r="D115" s="8">
        <v>7225</v>
      </c>
      <c r="E115" s="8">
        <v>656</v>
      </c>
    </row>
    <row r="116" spans="1:5" x14ac:dyDescent="0.2">
      <c r="A116" s="12">
        <v>42238</v>
      </c>
      <c r="B116" s="1" t="s">
        <v>8</v>
      </c>
      <c r="C116" s="8">
        <v>3512</v>
      </c>
      <c r="D116" s="8">
        <v>3980</v>
      </c>
      <c r="E116" s="8">
        <v>314</v>
      </c>
    </row>
    <row r="117" spans="1:5" x14ac:dyDescent="0.2">
      <c r="A117" s="12">
        <v>42239</v>
      </c>
      <c r="B117" s="1" t="s">
        <v>11</v>
      </c>
      <c r="C117" s="8">
        <v>2831</v>
      </c>
      <c r="D117" s="8">
        <v>3001</v>
      </c>
      <c r="E117" s="8">
        <v>270</v>
      </c>
    </row>
    <row r="118" spans="1:5" x14ac:dyDescent="0.2">
      <c r="A118" s="12">
        <v>42240</v>
      </c>
      <c r="B118" s="1" t="s">
        <v>6</v>
      </c>
      <c r="C118" s="8">
        <v>3328</v>
      </c>
      <c r="D118" s="8">
        <v>4574</v>
      </c>
      <c r="E118" s="8">
        <v>392</v>
      </c>
    </row>
    <row r="119" spans="1:5" x14ac:dyDescent="0.2">
      <c r="A119" s="12">
        <v>42241</v>
      </c>
      <c r="B119" s="1" t="s">
        <v>9</v>
      </c>
      <c r="C119" s="8">
        <v>3732</v>
      </c>
      <c r="D119" s="8">
        <v>6521</v>
      </c>
      <c r="E119" s="8">
        <v>556</v>
      </c>
    </row>
    <row r="120" spans="1:5" x14ac:dyDescent="0.2">
      <c r="A120" s="12">
        <v>42242</v>
      </c>
      <c r="B120" s="1" t="s">
        <v>7</v>
      </c>
      <c r="C120" s="8">
        <v>3280</v>
      </c>
      <c r="D120" s="8">
        <v>3657</v>
      </c>
      <c r="E120" s="8">
        <v>528</v>
      </c>
    </row>
    <row r="121" spans="1:5" x14ac:dyDescent="0.2">
      <c r="A121" s="12">
        <v>42243</v>
      </c>
      <c r="B121" s="1" t="s">
        <v>10</v>
      </c>
      <c r="C121" s="8">
        <v>3412</v>
      </c>
      <c r="D121" s="8">
        <v>5536</v>
      </c>
      <c r="E121" s="8">
        <v>553</v>
      </c>
    </row>
    <row r="122" spans="1:5" x14ac:dyDescent="0.2">
      <c r="A122" s="12">
        <v>42244</v>
      </c>
      <c r="B122" s="1" t="s">
        <v>5</v>
      </c>
      <c r="C122" s="8">
        <v>4567</v>
      </c>
      <c r="D122" s="8">
        <v>4157</v>
      </c>
      <c r="E122" s="8">
        <v>559</v>
      </c>
    </row>
    <row r="123" spans="1:5" x14ac:dyDescent="0.2">
      <c r="A123" s="12">
        <v>42245</v>
      </c>
      <c r="B123" s="1" t="s">
        <v>8</v>
      </c>
      <c r="C123" s="8">
        <v>4183</v>
      </c>
      <c r="D123" s="8">
        <v>3612</v>
      </c>
      <c r="E123" s="8">
        <v>412</v>
      </c>
    </row>
    <row r="124" spans="1:5" x14ac:dyDescent="0.2">
      <c r="A124" s="12">
        <v>42246</v>
      </c>
      <c r="B124" s="1" t="s">
        <v>11</v>
      </c>
      <c r="C124" s="8">
        <v>3416</v>
      </c>
      <c r="D124" s="8">
        <v>3769</v>
      </c>
      <c r="E124" s="8">
        <v>676</v>
      </c>
    </row>
    <row r="125" spans="1:5" x14ac:dyDescent="0.2">
      <c r="A125" s="12">
        <v>42247</v>
      </c>
      <c r="B125" s="1" t="s">
        <v>6</v>
      </c>
      <c r="C125" s="8">
        <v>3489</v>
      </c>
      <c r="D125" s="8">
        <v>3800</v>
      </c>
      <c r="E125" s="8">
        <v>745</v>
      </c>
    </row>
    <row r="126" spans="1:5" x14ac:dyDescent="0.2">
      <c r="A126" s="12">
        <v>42248</v>
      </c>
      <c r="B126" s="1" t="s">
        <v>9</v>
      </c>
      <c r="C126" s="8">
        <v>3428</v>
      </c>
      <c r="D126" s="8">
        <v>3805</v>
      </c>
      <c r="E126" s="8">
        <v>821</v>
      </c>
    </row>
    <row r="127" spans="1:5" x14ac:dyDescent="0.2">
      <c r="A127" s="12">
        <v>42249</v>
      </c>
      <c r="B127" s="1" t="s">
        <v>7</v>
      </c>
      <c r="C127" s="8">
        <v>3721</v>
      </c>
      <c r="D127" s="8">
        <v>4307</v>
      </c>
      <c r="E127" s="8">
        <v>666</v>
      </c>
    </row>
    <row r="128" spans="1:5" x14ac:dyDescent="0.2">
      <c r="A128" s="12">
        <v>42250</v>
      </c>
      <c r="B128" s="1" t="s">
        <v>10</v>
      </c>
      <c r="C128" s="8">
        <v>4254</v>
      </c>
      <c r="D128" s="8">
        <v>5138</v>
      </c>
      <c r="E128" s="8">
        <v>411</v>
      </c>
    </row>
    <row r="129" spans="1:5" x14ac:dyDescent="0.2">
      <c r="A129" s="12">
        <v>42251</v>
      </c>
      <c r="B129" s="1" t="s">
        <v>5</v>
      </c>
      <c r="C129" s="8">
        <v>4335</v>
      </c>
      <c r="D129" s="8">
        <v>6332</v>
      </c>
      <c r="E129" s="8">
        <v>597</v>
      </c>
    </row>
    <row r="130" spans="1:5" x14ac:dyDescent="0.2">
      <c r="A130" s="12">
        <v>42252</v>
      </c>
      <c r="B130" s="1" t="s">
        <v>8</v>
      </c>
      <c r="C130" s="8">
        <v>3723</v>
      </c>
      <c r="D130" s="8">
        <v>4653</v>
      </c>
      <c r="E130" s="8">
        <v>305</v>
      </c>
    </row>
    <row r="131" spans="1:5" x14ac:dyDescent="0.2">
      <c r="A131" s="12">
        <v>42253</v>
      </c>
      <c r="B131" s="1" t="s">
        <v>11</v>
      </c>
      <c r="C131" s="8">
        <v>3316</v>
      </c>
      <c r="D131" s="8">
        <v>4667</v>
      </c>
      <c r="E131" s="8">
        <v>358</v>
      </c>
    </row>
    <row r="132" spans="1:5" x14ac:dyDescent="0.2">
      <c r="A132" s="12">
        <v>42254</v>
      </c>
      <c r="B132" s="1" t="s">
        <v>6</v>
      </c>
      <c r="C132" s="8">
        <v>3513</v>
      </c>
      <c r="D132" s="8">
        <v>4548</v>
      </c>
      <c r="E132" s="8">
        <v>477</v>
      </c>
    </row>
    <row r="133" spans="1:5" x14ac:dyDescent="0.2">
      <c r="A133" s="12">
        <v>42255</v>
      </c>
      <c r="B133" s="1" t="s">
        <v>9</v>
      </c>
      <c r="C133" s="8">
        <v>3000</v>
      </c>
      <c r="D133" s="8">
        <v>3770</v>
      </c>
      <c r="E133" s="8">
        <v>409</v>
      </c>
    </row>
    <row r="134" spans="1:5" x14ac:dyDescent="0.2">
      <c r="A134" s="12">
        <v>42256</v>
      </c>
      <c r="B134" s="1" t="s">
        <v>7</v>
      </c>
      <c r="C134" s="8">
        <v>3371</v>
      </c>
      <c r="D134" s="8">
        <v>4599</v>
      </c>
      <c r="E134" s="8">
        <v>393</v>
      </c>
    </row>
    <row r="135" spans="1:5" x14ac:dyDescent="0.2">
      <c r="A135" s="12">
        <v>42257</v>
      </c>
      <c r="B135" s="1" t="s">
        <v>10</v>
      </c>
      <c r="C135" s="8">
        <v>3435</v>
      </c>
      <c r="D135" s="8">
        <v>6301</v>
      </c>
      <c r="E135" s="8">
        <v>388</v>
      </c>
    </row>
    <row r="136" spans="1:5" x14ac:dyDescent="0.2">
      <c r="A136" s="12">
        <v>42258</v>
      </c>
      <c r="B136" s="1" t="s">
        <v>5</v>
      </c>
      <c r="C136" s="8">
        <v>3398</v>
      </c>
      <c r="D136" s="8">
        <v>4478</v>
      </c>
      <c r="E136" s="8">
        <v>304</v>
      </c>
    </row>
    <row r="137" spans="1:5" x14ac:dyDescent="0.2">
      <c r="A137" s="12">
        <v>42259</v>
      </c>
      <c r="B137" s="1" t="s">
        <v>8</v>
      </c>
      <c r="C137" s="8">
        <v>3172</v>
      </c>
      <c r="D137" s="8">
        <v>4661</v>
      </c>
      <c r="E137" s="8">
        <v>244</v>
      </c>
    </row>
    <row r="138" spans="1:5" x14ac:dyDescent="0.2">
      <c r="A138" s="12">
        <v>42260</v>
      </c>
      <c r="B138" s="1" t="s">
        <v>11</v>
      </c>
      <c r="C138" s="8">
        <v>2989</v>
      </c>
      <c r="D138" s="8">
        <v>4167</v>
      </c>
      <c r="E138" s="8">
        <v>220</v>
      </c>
    </row>
    <row r="139" spans="1:5" x14ac:dyDescent="0.2">
      <c r="A139" s="12">
        <v>42261</v>
      </c>
      <c r="B139" s="1" t="s">
        <v>6</v>
      </c>
      <c r="C139" s="8">
        <v>4623</v>
      </c>
      <c r="D139" s="8">
        <v>7319</v>
      </c>
      <c r="E139" s="8">
        <v>496</v>
      </c>
    </row>
    <row r="140" spans="1:5" x14ac:dyDescent="0.2">
      <c r="A140" s="12">
        <v>42262</v>
      </c>
      <c r="B140" s="1" t="s">
        <v>9</v>
      </c>
      <c r="C140" s="8">
        <v>3812</v>
      </c>
      <c r="D140" s="8">
        <v>6959</v>
      </c>
      <c r="E140" s="8">
        <v>457</v>
      </c>
    </row>
    <row r="141" spans="1:5" x14ac:dyDescent="0.2">
      <c r="A141" s="12">
        <v>42263</v>
      </c>
      <c r="B141" s="1" t="s">
        <v>7</v>
      </c>
      <c r="C141" s="8">
        <v>3912</v>
      </c>
      <c r="D141" s="8">
        <v>3740</v>
      </c>
      <c r="E141" s="8">
        <v>488</v>
      </c>
    </row>
    <row r="142" spans="1:5" x14ac:dyDescent="0.2">
      <c r="A142" s="12">
        <v>42264</v>
      </c>
      <c r="B142" s="1" t="s">
        <v>10</v>
      </c>
      <c r="C142" s="8">
        <v>3557</v>
      </c>
      <c r="D142" s="8">
        <v>8875</v>
      </c>
      <c r="E142" s="8">
        <v>344</v>
      </c>
    </row>
    <row r="143" spans="1:5" x14ac:dyDescent="0.2">
      <c r="A143" s="12">
        <v>42265</v>
      </c>
      <c r="B143" s="1" t="s">
        <v>5</v>
      </c>
      <c r="C143" s="8">
        <v>3490</v>
      </c>
      <c r="D143" s="8">
        <v>5568</v>
      </c>
      <c r="E143" s="8">
        <v>500</v>
      </c>
    </row>
    <row r="144" spans="1:5" x14ac:dyDescent="0.2">
      <c r="A144" s="12">
        <v>42266</v>
      </c>
      <c r="B144" s="1" t="s">
        <v>8</v>
      </c>
      <c r="C144" s="8">
        <v>3115</v>
      </c>
      <c r="D144" s="8">
        <v>8802</v>
      </c>
      <c r="E144" s="8">
        <v>528</v>
      </c>
    </row>
    <row r="145" spans="1:5" x14ac:dyDescent="0.2">
      <c r="A145" s="12">
        <v>42267</v>
      </c>
      <c r="B145" s="1" t="s">
        <v>11</v>
      </c>
      <c r="C145" s="8">
        <v>3221</v>
      </c>
      <c r="D145" s="8">
        <v>4618</v>
      </c>
      <c r="E145" s="8">
        <v>535</v>
      </c>
    </row>
    <row r="146" spans="1:5" x14ac:dyDescent="0.2">
      <c r="A146" s="12">
        <v>42268</v>
      </c>
      <c r="B146" s="1" t="s">
        <v>6</v>
      </c>
      <c r="C146" s="8">
        <v>3764</v>
      </c>
      <c r="D146" s="8">
        <v>9839</v>
      </c>
      <c r="E146" s="8">
        <v>486</v>
      </c>
    </row>
    <row r="147" spans="1:5" x14ac:dyDescent="0.2">
      <c r="A147" s="12">
        <v>42269</v>
      </c>
      <c r="B147" s="1" t="s">
        <v>9</v>
      </c>
      <c r="C147" s="8">
        <v>4081</v>
      </c>
      <c r="D147" s="8">
        <v>10541</v>
      </c>
      <c r="E147" s="8">
        <v>420</v>
      </c>
    </row>
    <row r="148" spans="1:5" x14ac:dyDescent="0.2">
      <c r="A148" s="12">
        <v>42270</v>
      </c>
      <c r="B148" s="1" t="s">
        <v>7</v>
      </c>
      <c r="C148" s="8">
        <v>4341</v>
      </c>
      <c r="D148" s="8">
        <v>6461</v>
      </c>
      <c r="E148" s="8">
        <v>514</v>
      </c>
    </row>
    <row r="149" spans="1:5" x14ac:dyDescent="0.2">
      <c r="A149" s="12">
        <v>42271</v>
      </c>
      <c r="B149" s="1" t="s">
        <v>10</v>
      </c>
      <c r="C149" s="8">
        <v>3658</v>
      </c>
      <c r="D149" s="8">
        <v>9237</v>
      </c>
      <c r="E149" s="8">
        <v>550</v>
      </c>
    </row>
    <row r="150" spans="1:5" x14ac:dyDescent="0.2">
      <c r="A150" s="12">
        <v>42272</v>
      </c>
      <c r="B150" s="1" t="s">
        <v>5</v>
      </c>
      <c r="C150" s="8">
        <v>3376</v>
      </c>
      <c r="D150" s="8">
        <v>4735</v>
      </c>
      <c r="E150" s="8">
        <v>586</v>
      </c>
    </row>
    <row r="151" spans="1:5" x14ac:dyDescent="0.2">
      <c r="A151" s="12">
        <v>42273</v>
      </c>
      <c r="B151" s="1" t="s">
        <v>8</v>
      </c>
      <c r="C151" s="8">
        <v>3768</v>
      </c>
      <c r="D151" s="8">
        <v>6924</v>
      </c>
      <c r="E151" s="8">
        <v>601</v>
      </c>
    </row>
    <row r="152" spans="1:5" x14ac:dyDescent="0.2">
      <c r="A152" s="12">
        <v>42274</v>
      </c>
      <c r="B152" s="1" t="s">
        <v>11</v>
      </c>
      <c r="C152" s="8">
        <v>3622</v>
      </c>
      <c r="D152" s="8">
        <v>5109</v>
      </c>
      <c r="E152" s="8">
        <v>668</v>
      </c>
    </row>
    <row r="153" spans="1:5" x14ac:dyDescent="0.2">
      <c r="A153" s="12">
        <v>42275</v>
      </c>
      <c r="B153" s="1" t="s">
        <v>6</v>
      </c>
      <c r="C153" s="8">
        <v>3599</v>
      </c>
      <c r="D153" s="8">
        <v>9004</v>
      </c>
      <c r="E153" s="8">
        <v>721</v>
      </c>
    </row>
    <row r="154" spans="1:5" x14ac:dyDescent="0.2">
      <c r="A154" s="12">
        <v>42276</v>
      </c>
      <c r="B154" s="1" t="s">
        <v>9</v>
      </c>
      <c r="C154" s="8">
        <v>4238</v>
      </c>
      <c r="D154" s="8">
        <v>10409</v>
      </c>
      <c r="E154" s="8">
        <v>751</v>
      </c>
    </row>
    <row r="155" spans="1:5" x14ac:dyDescent="0.2">
      <c r="A155" s="12">
        <v>42277</v>
      </c>
      <c r="B155" s="1" t="s">
        <v>7</v>
      </c>
      <c r="C155" s="8">
        <v>4609</v>
      </c>
      <c r="D155" s="8">
        <v>6353</v>
      </c>
      <c r="E155" s="8">
        <v>791</v>
      </c>
    </row>
    <row r="156" spans="1:5" x14ac:dyDescent="0.2">
      <c r="A156" s="12">
        <v>42278</v>
      </c>
      <c r="B156" s="1" t="s">
        <v>10</v>
      </c>
      <c r="C156" s="8">
        <v>4247</v>
      </c>
      <c r="D156" s="8">
        <v>4641</v>
      </c>
      <c r="E156" s="8">
        <v>437</v>
      </c>
    </row>
    <row r="157" spans="1:5" x14ac:dyDescent="0.2">
      <c r="A157" s="12">
        <v>42279</v>
      </c>
      <c r="B157" s="1" t="s">
        <v>5</v>
      </c>
      <c r="C157" s="8">
        <v>3204</v>
      </c>
      <c r="D157" s="8">
        <v>7102</v>
      </c>
      <c r="E157" s="8">
        <v>561</v>
      </c>
    </row>
    <row r="158" spans="1:5" x14ac:dyDescent="0.2">
      <c r="A158" s="12">
        <v>42280</v>
      </c>
      <c r="B158" s="1" t="s">
        <v>8</v>
      </c>
      <c r="C158" s="8">
        <v>3909</v>
      </c>
      <c r="D158" s="8">
        <v>8974</v>
      </c>
      <c r="E158" s="8">
        <v>458</v>
      </c>
    </row>
    <row r="159" spans="1:5" x14ac:dyDescent="0.2">
      <c r="A159" s="12">
        <v>42281</v>
      </c>
      <c r="B159" s="1" t="s">
        <v>11</v>
      </c>
      <c r="C159" s="8">
        <v>4552</v>
      </c>
      <c r="D159" s="8">
        <v>5593</v>
      </c>
      <c r="E159" s="8">
        <v>442</v>
      </c>
    </row>
    <row r="160" spans="1:5" x14ac:dyDescent="0.2">
      <c r="A160" s="12">
        <v>42282</v>
      </c>
      <c r="B160" s="1" t="s">
        <v>6</v>
      </c>
      <c r="C160" s="8">
        <v>3918</v>
      </c>
      <c r="D160" s="8">
        <v>6960</v>
      </c>
      <c r="E160" s="8">
        <v>918</v>
      </c>
    </row>
    <row r="161" spans="1:5" x14ac:dyDescent="0.2">
      <c r="A161" s="12">
        <v>42283</v>
      </c>
      <c r="B161" s="1" t="s">
        <v>9</v>
      </c>
      <c r="C161" s="8">
        <v>2818</v>
      </c>
      <c r="D161" s="8">
        <v>4878</v>
      </c>
      <c r="E161" s="8">
        <v>971</v>
      </c>
    </row>
    <row r="162" spans="1:5" x14ac:dyDescent="0.2">
      <c r="A162" s="12">
        <v>42284</v>
      </c>
      <c r="B162" s="1" t="s">
        <v>7</v>
      </c>
      <c r="C162" s="8">
        <v>3289</v>
      </c>
      <c r="D162" s="8">
        <v>8528</v>
      </c>
      <c r="E162" s="8">
        <v>804</v>
      </c>
    </row>
    <row r="163" spans="1:5" x14ac:dyDescent="0.2">
      <c r="A163" s="12">
        <v>42285</v>
      </c>
      <c r="B163" s="1" t="s">
        <v>10</v>
      </c>
      <c r="C163" s="8">
        <v>3676</v>
      </c>
      <c r="D163" s="8">
        <v>8039</v>
      </c>
      <c r="E163" s="8">
        <v>597</v>
      </c>
    </row>
    <row r="164" spans="1:5" x14ac:dyDescent="0.2">
      <c r="A164" s="12">
        <v>42286</v>
      </c>
      <c r="B164" s="1" t="s">
        <v>5</v>
      </c>
      <c r="C164" s="8">
        <v>3330</v>
      </c>
      <c r="D164" s="8">
        <v>9599</v>
      </c>
      <c r="E164" s="8">
        <v>441</v>
      </c>
    </row>
    <row r="165" spans="1:5" x14ac:dyDescent="0.2">
      <c r="A165" s="12">
        <v>42287</v>
      </c>
      <c r="B165" s="1" t="s">
        <v>8</v>
      </c>
      <c r="C165" s="8">
        <v>3104</v>
      </c>
      <c r="D165" s="8">
        <v>6965</v>
      </c>
      <c r="E165" s="8">
        <v>512</v>
      </c>
    </row>
    <row r="166" spans="1:5" x14ac:dyDescent="0.2">
      <c r="A166" s="12">
        <v>42288</v>
      </c>
      <c r="B166" s="1" t="s">
        <v>11</v>
      </c>
      <c r="C166" s="8">
        <v>3696</v>
      </c>
      <c r="D166" s="8">
        <v>6345</v>
      </c>
      <c r="E166" s="8">
        <v>411</v>
      </c>
    </row>
    <row r="167" spans="1:5" x14ac:dyDescent="0.2">
      <c r="A167" s="12">
        <v>42289</v>
      </c>
      <c r="B167" s="1" t="s">
        <v>6</v>
      </c>
      <c r="C167" s="8">
        <v>4803</v>
      </c>
      <c r="D167" s="8">
        <v>5102</v>
      </c>
      <c r="E167" s="8">
        <v>369</v>
      </c>
    </row>
    <row r="168" spans="1:5" x14ac:dyDescent="0.2">
      <c r="A168" s="12">
        <v>42290</v>
      </c>
      <c r="B168" s="1" t="s">
        <v>9</v>
      </c>
      <c r="C168" s="8">
        <v>4522</v>
      </c>
      <c r="D168" s="8">
        <v>7657</v>
      </c>
      <c r="E168" s="8">
        <v>425</v>
      </c>
    </row>
    <row r="169" spans="1:5" x14ac:dyDescent="0.2">
      <c r="A169" s="12">
        <v>42291</v>
      </c>
      <c r="B169" s="1" t="s">
        <v>7</v>
      </c>
      <c r="C169" s="8">
        <v>5003</v>
      </c>
      <c r="D169" s="8">
        <v>7084</v>
      </c>
      <c r="E169" s="8">
        <v>317</v>
      </c>
    </row>
    <row r="170" spans="1:5" x14ac:dyDescent="0.2">
      <c r="A170" s="12">
        <v>42292</v>
      </c>
      <c r="B170" s="1" t="s">
        <v>10</v>
      </c>
      <c r="C170" s="8">
        <v>3641</v>
      </c>
      <c r="D170" s="8">
        <v>9238</v>
      </c>
      <c r="E170" s="8">
        <v>389</v>
      </c>
    </row>
    <row r="171" spans="1:5" x14ac:dyDescent="0.2">
      <c r="A171" s="12">
        <v>42293</v>
      </c>
      <c r="B171" s="1" t="s">
        <v>5</v>
      </c>
      <c r="C171" s="8">
        <v>3725</v>
      </c>
      <c r="D171" s="8">
        <v>13769</v>
      </c>
      <c r="E171" s="8">
        <v>415</v>
      </c>
    </row>
    <row r="172" spans="1:5" x14ac:dyDescent="0.2">
      <c r="A172" s="12">
        <v>42294</v>
      </c>
      <c r="B172" s="1" t="s">
        <v>8</v>
      </c>
      <c r="C172" s="8">
        <v>3777</v>
      </c>
      <c r="D172" s="8">
        <v>9034</v>
      </c>
      <c r="E172" s="8">
        <v>368</v>
      </c>
    </row>
    <row r="173" spans="1:5" x14ac:dyDescent="0.2">
      <c r="A173" s="12">
        <v>42295</v>
      </c>
      <c r="B173" s="1" t="s">
        <v>11</v>
      </c>
      <c r="C173" s="8">
        <v>4423</v>
      </c>
      <c r="D173" s="8">
        <v>6859</v>
      </c>
      <c r="E173" s="8">
        <v>411</v>
      </c>
    </row>
    <row r="174" spans="1:5" x14ac:dyDescent="0.2">
      <c r="A174" s="12">
        <v>42296</v>
      </c>
      <c r="B174" s="1" t="s">
        <v>6</v>
      </c>
      <c r="C174" s="8">
        <v>5412</v>
      </c>
      <c r="D174" s="8">
        <v>7750</v>
      </c>
      <c r="E174" s="8">
        <v>521</v>
      </c>
    </row>
    <row r="175" spans="1:5" x14ac:dyDescent="0.2">
      <c r="A175" s="12">
        <v>42297</v>
      </c>
      <c r="B175" s="1" t="s">
        <v>9</v>
      </c>
      <c r="C175" s="8">
        <v>5585</v>
      </c>
      <c r="D175" s="8">
        <v>9904</v>
      </c>
      <c r="E175" s="8">
        <v>359</v>
      </c>
    </row>
    <row r="176" spans="1:5" x14ac:dyDescent="0.2">
      <c r="A176" s="12">
        <v>42298</v>
      </c>
      <c r="B176" s="1" t="s">
        <v>7</v>
      </c>
      <c r="C176" s="8">
        <v>5175</v>
      </c>
      <c r="D176" s="8">
        <v>3860</v>
      </c>
      <c r="E176" s="8">
        <v>478</v>
      </c>
    </row>
    <row r="177" spans="1:5" x14ac:dyDescent="0.2">
      <c r="A177" s="12">
        <v>42299</v>
      </c>
      <c r="B177" s="1" t="s">
        <v>10</v>
      </c>
      <c r="C177" s="8">
        <v>4066</v>
      </c>
      <c r="D177" s="8">
        <v>5220</v>
      </c>
      <c r="E177" s="8">
        <v>488</v>
      </c>
    </row>
    <row r="178" spans="1:5" x14ac:dyDescent="0.2">
      <c r="A178" s="12">
        <v>42300</v>
      </c>
      <c r="B178" s="1" t="s">
        <v>5</v>
      </c>
      <c r="C178" s="8">
        <v>4158</v>
      </c>
      <c r="D178" s="8">
        <v>7377</v>
      </c>
      <c r="E178" s="8">
        <v>623</v>
      </c>
    </row>
    <row r="179" spans="1:5" x14ac:dyDescent="0.2">
      <c r="A179" s="12">
        <v>42301</v>
      </c>
      <c r="B179" s="1" t="s">
        <v>8</v>
      </c>
      <c r="C179" s="8">
        <v>3167</v>
      </c>
      <c r="D179" s="8">
        <v>5170</v>
      </c>
      <c r="E179" s="8">
        <v>351</v>
      </c>
    </row>
    <row r="180" spans="1:5" x14ac:dyDescent="0.2">
      <c r="A180" s="12">
        <v>42302</v>
      </c>
      <c r="B180" s="1" t="s">
        <v>11</v>
      </c>
      <c r="C180" s="8">
        <v>3355</v>
      </c>
      <c r="D180" s="8">
        <v>4775</v>
      </c>
      <c r="E180" s="8">
        <v>306</v>
      </c>
    </row>
    <row r="181" spans="1:5" x14ac:dyDescent="0.2">
      <c r="A181" s="12">
        <v>42303</v>
      </c>
      <c r="B181" s="1" t="s">
        <v>6</v>
      </c>
      <c r="C181" s="8">
        <v>3795</v>
      </c>
      <c r="D181" s="8">
        <v>8361</v>
      </c>
      <c r="E181" s="8">
        <v>307</v>
      </c>
    </row>
    <row r="182" spans="1:5" x14ac:dyDescent="0.2">
      <c r="A182" s="12">
        <v>42304</v>
      </c>
      <c r="B182" s="1" t="s">
        <v>9</v>
      </c>
      <c r="C182" s="8">
        <v>4531</v>
      </c>
      <c r="D182" s="8">
        <v>6283</v>
      </c>
      <c r="E182" s="8">
        <v>298</v>
      </c>
    </row>
    <row r="183" spans="1:5" x14ac:dyDescent="0.2">
      <c r="A183" s="12">
        <v>42305</v>
      </c>
      <c r="B183" s="1" t="s">
        <v>7</v>
      </c>
      <c r="C183" s="8">
        <v>4602</v>
      </c>
      <c r="D183" s="8">
        <v>5977</v>
      </c>
      <c r="E183" s="8">
        <v>205</v>
      </c>
    </row>
    <row r="184" spans="1:5" x14ac:dyDescent="0.2">
      <c r="A184" s="12">
        <v>42306</v>
      </c>
      <c r="B184" s="1" t="s">
        <v>10</v>
      </c>
      <c r="C184" s="8">
        <v>4532</v>
      </c>
      <c r="D184" s="8">
        <v>7190</v>
      </c>
      <c r="E184" s="8">
        <v>296</v>
      </c>
    </row>
    <row r="185" spans="1:5" x14ac:dyDescent="0.2">
      <c r="A185" s="12">
        <v>42307</v>
      </c>
      <c r="B185" s="1" t="s">
        <v>5</v>
      </c>
      <c r="C185" s="8">
        <v>4233</v>
      </c>
      <c r="D185" s="8">
        <v>11257</v>
      </c>
      <c r="E185" s="8">
        <v>355</v>
      </c>
    </row>
    <row r="186" spans="1:5" x14ac:dyDescent="0.2">
      <c r="A186" s="12">
        <v>42308</v>
      </c>
      <c r="B186" s="1" t="s">
        <v>8</v>
      </c>
      <c r="C186" s="8">
        <v>4031</v>
      </c>
      <c r="D186" s="8">
        <v>12660</v>
      </c>
      <c r="E186" s="8">
        <v>312</v>
      </c>
    </row>
    <row r="187" spans="1:5" x14ac:dyDescent="0.2">
      <c r="A187" s="12">
        <v>42309</v>
      </c>
      <c r="B187" s="1" t="s">
        <v>11</v>
      </c>
      <c r="C187" s="8">
        <v>3900</v>
      </c>
      <c r="D187" s="8">
        <v>7258</v>
      </c>
      <c r="E187" s="8">
        <v>265</v>
      </c>
    </row>
    <row r="188" spans="1:5" x14ac:dyDescent="0.2">
      <c r="A188" s="12">
        <v>42310</v>
      </c>
      <c r="B188" s="1" t="s">
        <v>6</v>
      </c>
      <c r="C188" s="8">
        <v>4168</v>
      </c>
      <c r="D188" s="8">
        <v>12037</v>
      </c>
      <c r="E188" s="8">
        <v>402</v>
      </c>
    </row>
    <row r="189" spans="1:5" x14ac:dyDescent="0.2">
      <c r="A189" s="12">
        <v>42311</v>
      </c>
      <c r="B189" s="1" t="s">
        <v>9</v>
      </c>
      <c r="C189" s="8">
        <v>4340</v>
      </c>
      <c r="D189" s="8">
        <v>14579</v>
      </c>
      <c r="E189" s="8">
        <v>458</v>
      </c>
    </row>
    <row r="190" spans="1:5" x14ac:dyDescent="0.2">
      <c r="A190" s="12">
        <v>42312</v>
      </c>
      <c r="B190" s="1" t="s">
        <v>7</v>
      </c>
      <c r="C190" s="8">
        <v>4850</v>
      </c>
      <c r="D190" s="8">
        <v>10608</v>
      </c>
      <c r="E190" s="8">
        <v>359</v>
      </c>
    </row>
    <row r="191" spans="1:5" x14ac:dyDescent="0.2">
      <c r="A191" s="12">
        <v>42313</v>
      </c>
      <c r="B191" s="1" t="s">
        <v>10</v>
      </c>
      <c r="C191" s="8">
        <v>4767</v>
      </c>
      <c r="D191" s="8">
        <v>9635</v>
      </c>
      <c r="E191" s="8">
        <v>366</v>
      </c>
    </row>
    <row r="192" spans="1:5" x14ac:dyDescent="0.2">
      <c r="A192" s="12">
        <v>42314</v>
      </c>
      <c r="B192" s="1" t="s">
        <v>5</v>
      </c>
      <c r="C192" s="8">
        <v>4916</v>
      </c>
      <c r="D192" s="8">
        <v>12165</v>
      </c>
      <c r="E192" s="8">
        <v>256</v>
      </c>
    </row>
    <row r="193" spans="1:5" x14ac:dyDescent="0.2">
      <c r="A193" s="12">
        <v>42315</v>
      </c>
      <c r="B193" s="1" t="s">
        <v>8</v>
      </c>
      <c r="C193" s="8">
        <v>4752</v>
      </c>
      <c r="D193" s="8">
        <v>9794</v>
      </c>
      <c r="E193" s="8">
        <v>298</v>
      </c>
    </row>
    <row r="194" spans="1:5" x14ac:dyDescent="0.2">
      <c r="A194" s="12">
        <v>42316</v>
      </c>
      <c r="B194" s="1" t="s">
        <v>11</v>
      </c>
      <c r="C194" s="8">
        <v>4169</v>
      </c>
      <c r="D194" s="8">
        <v>6392</v>
      </c>
      <c r="E194" s="8">
        <v>361</v>
      </c>
    </row>
    <row r="195" spans="1:5" x14ac:dyDescent="0.2">
      <c r="A195" s="12">
        <v>42317</v>
      </c>
      <c r="B195" s="1" t="s">
        <v>6</v>
      </c>
      <c r="C195" s="8">
        <v>5940</v>
      </c>
      <c r="D195" s="8">
        <v>5291</v>
      </c>
      <c r="E195" s="8">
        <v>222</v>
      </c>
    </row>
    <row r="196" spans="1:5" x14ac:dyDescent="0.2">
      <c r="A196" s="12">
        <v>42318</v>
      </c>
      <c r="B196" s="1" t="s">
        <v>9</v>
      </c>
      <c r="C196" s="8">
        <v>4510</v>
      </c>
      <c r="D196" s="8">
        <v>3947</v>
      </c>
      <c r="E196" s="8">
        <v>365</v>
      </c>
    </row>
    <row r="197" spans="1:5" x14ac:dyDescent="0.2">
      <c r="A197" s="12">
        <v>42319</v>
      </c>
      <c r="B197" s="1" t="s">
        <v>7</v>
      </c>
      <c r="C197" s="8">
        <v>3838</v>
      </c>
      <c r="D197" s="8">
        <v>2042</v>
      </c>
      <c r="E197" s="8">
        <v>199</v>
      </c>
    </row>
    <row r="198" spans="1:5" x14ac:dyDescent="0.2">
      <c r="A198" s="12">
        <v>42320</v>
      </c>
      <c r="B198" s="1" t="s">
        <v>10</v>
      </c>
      <c r="C198" s="8">
        <v>3847</v>
      </c>
      <c r="D198" s="8">
        <v>1763</v>
      </c>
      <c r="E198" s="8">
        <v>194</v>
      </c>
    </row>
    <row r="199" spans="1:5" x14ac:dyDescent="0.2">
      <c r="A199" s="12">
        <v>42321</v>
      </c>
      <c r="B199" s="1" t="s">
        <v>5</v>
      </c>
      <c r="C199" s="8">
        <v>4614</v>
      </c>
      <c r="D199" s="8">
        <v>8011</v>
      </c>
      <c r="E199" s="8">
        <v>428</v>
      </c>
    </row>
    <row r="200" spans="1:5" x14ac:dyDescent="0.2">
      <c r="A200" s="12">
        <v>42322</v>
      </c>
      <c r="B200" s="1" t="s">
        <v>8</v>
      </c>
      <c r="C200" s="8">
        <v>3778</v>
      </c>
      <c r="D200" s="8">
        <v>4922</v>
      </c>
      <c r="E200" s="8">
        <v>256</v>
      </c>
    </row>
    <row r="201" spans="1:5" x14ac:dyDescent="0.2">
      <c r="A201" s="12">
        <v>42323</v>
      </c>
      <c r="B201" s="1" t="s">
        <v>11</v>
      </c>
      <c r="C201" s="8">
        <v>4779</v>
      </c>
      <c r="D201" s="8">
        <v>6251</v>
      </c>
      <c r="E201" s="8">
        <v>299</v>
      </c>
    </row>
    <row r="202" spans="1:5" x14ac:dyDescent="0.2">
      <c r="A202" s="12">
        <v>42324</v>
      </c>
      <c r="B202" s="1" t="s">
        <v>6</v>
      </c>
      <c r="C202" s="8">
        <v>5093</v>
      </c>
      <c r="D202" s="8">
        <v>10190</v>
      </c>
      <c r="E202" s="8">
        <v>386</v>
      </c>
    </row>
    <row r="203" spans="1:5" x14ac:dyDescent="0.2">
      <c r="A203" s="12">
        <v>42325</v>
      </c>
      <c r="B203" s="1" t="s">
        <v>9</v>
      </c>
      <c r="C203" s="8">
        <v>4869</v>
      </c>
      <c r="D203" s="8">
        <v>7446</v>
      </c>
      <c r="E203" s="8">
        <v>285</v>
      </c>
    </row>
    <row r="204" spans="1:5" x14ac:dyDescent="0.2">
      <c r="A204" s="12">
        <v>42326</v>
      </c>
      <c r="B204" s="1" t="s">
        <v>7</v>
      </c>
      <c r="C204" s="8">
        <v>4889</v>
      </c>
      <c r="D204" s="8">
        <v>6353</v>
      </c>
      <c r="E204" s="8">
        <v>227</v>
      </c>
    </row>
    <row r="205" spans="1:5" x14ac:dyDescent="0.2">
      <c r="A205" s="12">
        <v>42327</v>
      </c>
      <c r="B205" s="1" t="s">
        <v>10</v>
      </c>
      <c r="C205" s="8">
        <v>5105</v>
      </c>
      <c r="D205" s="8">
        <v>10216</v>
      </c>
      <c r="E205" s="8">
        <v>355</v>
      </c>
    </row>
    <row r="206" spans="1:5" x14ac:dyDescent="0.2">
      <c r="A206" s="12">
        <v>42328</v>
      </c>
      <c r="B206" s="1" t="s">
        <v>5</v>
      </c>
      <c r="C206" s="8">
        <v>4569</v>
      </c>
      <c r="D206" s="8">
        <v>7995</v>
      </c>
      <c r="E206" s="8">
        <v>377</v>
      </c>
    </row>
    <row r="207" spans="1:5" x14ac:dyDescent="0.2">
      <c r="A207" s="12">
        <v>42329</v>
      </c>
      <c r="B207" s="1" t="s">
        <v>8</v>
      </c>
      <c r="C207" s="8">
        <v>4751</v>
      </c>
      <c r="D207" s="8">
        <v>7352</v>
      </c>
      <c r="E207" s="8">
        <v>323</v>
      </c>
    </row>
    <row r="208" spans="1:5" x14ac:dyDescent="0.2">
      <c r="A208" s="12">
        <v>42330</v>
      </c>
      <c r="B208" s="1" t="s">
        <v>11</v>
      </c>
      <c r="C208" s="8">
        <v>4786</v>
      </c>
      <c r="D208" s="8">
        <v>3736</v>
      </c>
      <c r="E208" s="8">
        <v>366</v>
      </c>
    </row>
    <row r="209" spans="1:5" x14ac:dyDescent="0.2">
      <c r="A209" s="12">
        <v>42331</v>
      </c>
      <c r="B209" s="1" t="s">
        <v>6</v>
      </c>
      <c r="C209" s="8">
        <v>5326</v>
      </c>
      <c r="D209" s="8">
        <v>6769</v>
      </c>
      <c r="E209" s="8">
        <v>295</v>
      </c>
    </row>
    <row r="210" spans="1:5" x14ac:dyDescent="0.2">
      <c r="A210" s="12">
        <v>42332</v>
      </c>
      <c r="B210" s="1" t="s">
        <v>9</v>
      </c>
      <c r="C210" s="8">
        <v>3497</v>
      </c>
      <c r="D210" s="8">
        <v>6593</v>
      </c>
      <c r="E210" s="8">
        <v>655</v>
      </c>
    </row>
    <row r="211" spans="1:5" x14ac:dyDescent="0.2">
      <c r="A211" s="12">
        <v>42333</v>
      </c>
      <c r="B211" s="1" t="s">
        <v>7</v>
      </c>
      <c r="C211" s="8">
        <v>4860</v>
      </c>
      <c r="D211" s="8">
        <v>6587</v>
      </c>
      <c r="E211" s="8">
        <v>614</v>
      </c>
    </row>
    <row r="212" spans="1:5" x14ac:dyDescent="0.2">
      <c r="A212" s="12">
        <v>42334</v>
      </c>
      <c r="B212" s="1" t="s">
        <v>10</v>
      </c>
      <c r="C212" s="8">
        <v>4825</v>
      </c>
      <c r="D212" s="8">
        <v>7018</v>
      </c>
      <c r="E212" s="8">
        <v>512</v>
      </c>
    </row>
    <row r="213" spans="1:5" x14ac:dyDescent="0.2">
      <c r="A213" s="12">
        <v>42335</v>
      </c>
      <c r="B213" s="1" t="s">
        <v>5</v>
      </c>
      <c r="C213" s="8">
        <v>4903</v>
      </c>
      <c r="D213" s="8">
        <v>9172</v>
      </c>
      <c r="E213" s="8">
        <v>655</v>
      </c>
    </row>
    <row r="214" spans="1:5" x14ac:dyDescent="0.2">
      <c r="A214" s="12">
        <v>42336</v>
      </c>
      <c r="B214" s="1" t="s">
        <v>8</v>
      </c>
      <c r="C214" s="8">
        <v>3529</v>
      </c>
      <c r="D214" s="8">
        <v>6966</v>
      </c>
      <c r="E214" s="8">
        <v>880</v>
      </c>
    </row>
    <row r="215" spans="1:5" x14ac:dyDescent="0.2">
      <c r="A215" s="12">
        <v>42337</v>
      </c>
      <c r="B215" s="1" t="s">
        <v>11</v>
      </c>
      <c r="C215" s="8">
        <v>4653</v>
      </c>
      <c r="D215" s="8">
        <v>5669</v>
      </c>
      <c r="E215" s="8">
        <v>357</v>
      </c>
    </row>
    <row r="216" spans="1:5" x14ac:dyDescent="0.2">
      <c r="A216" s="12">
        <v>42338</v>
      </c>
      <c r="B216" s="1" t="s">
        <v>6</v>
      </c>
      <c r="C216" s="8">
        <v>4552</v>
      </c>
      <c r="D216" s="8">
        <v>6433</v>
      </c>
      <c r="E216" s="8">
        <v>352</v>
      </c>
    </row>
    <row r="217" spans="1:5" x14ac:dyDescent="0.2">
      <c r="A217" s="12">
        <v>42339</v>
      </c>
      <c r="B217" s="1" t="s">
        <v>9</v>
      </c>
      <c r="C217" s="8">
        <v>2967</v>
      </c>
      <c r="D217" s="8">
        <v>8725</v>
      </c>
      <c r="E217" s="8">
        <v>292</v>
      </c>
    </row>
    <row r="218" spans="1:5" x14ac:dyDescent="0.2">
      <c r="A218" s="12">
        <v>42340</v>
      </c>
      <c r="B218" s="1" t="s">
        <v>7</v>
      </c>
      <c r="C218" s="8">
        <v>5670</v>
      </c>
      <c r="D218" s="8">
        <v>5138</v>
      </c>
      <c r="E218" s="8">
        <v>411</v>
      </c>
    </row>
    <row r="219" spans="1:5" x14ac:dyDescent="0.2">
      <c r="A219" s="12">
        <v>42341</v>
      </c>
      <c r="B219" s="1" t="s">
        <v>10</v>
      </c>
      <c r="C219" s="8">
        <v>5181</v>
      </c>
      <c r="D219" s="8">
        <v>6520</v>
      </c>
      <c r="E219" s="8">
        <v>309</v>
      </c>
    </row>
    <row r="220" spans="1:5" x14ac:dyDescent="0.2">
      <c r="A220" s="12">
        <v>42342</v>
      </c>
      <c r="B220" s="1" t="s">
        <v>5</v>
      </c>
      <c r="C220" s="8">
        <v>4592</v>
      </c>
      <c r="D220" s="8">
        <v>7279</v>
      </c>
      <c r="E220" s="8">
        <v>470</v>
      </c>
    </row>
    <row r="221" spans="1:5" x14ac:dyDescent="0.2">
      <c r="A221" s="12">
        <v>42343</v>
      </c>
      <c r="B221" s="1" t="s">
        <v>8</v>
      </c>
      <c r="C221" s="8">
        <v>4215</v>
      </c>
      <c r="D221" s="8">
        <v>4699</v>
      </c>
      <c r="E221" s="8">
        <v>384</v>
      </c>
    </row>
    <row r="222" spans="1:5" x14ac:dyDescent="0.2">
      <c r="A222" s="12">
        <v>42344</v>
      </c>
      <c r="B222" s="1" t="s">
        <v>11</v>
      </c>
      <c r="C222" s="8">
        <v>3952</v>
      </c>
      <c r="D222" s="8">
        <v>7017</v>
      </c>
      <c r="E222" s="8">
        <v>357</v>
      </c>
    </row>
    <row r="223" spans="1:5" x14ac:dyDescent="0.2">
      <c r="A223" s="12">
        <v>42345</v>
      </c>
      <c r="B223" s="1" t="s">
        <v>6</v>
      </c>
      <c r="C223" s="8">
        <v>3255</v>
      </c>
      <c r="D223" s="8">
        <v>6105</v>
      </c>
      <c r="E223" s="8">
        <v>516</v>
      </c>
    </row>
    <row r="224" spans="1:5" x14ac:dyDescent="0.2">
      <c r="A224" s="12">
        <v>42346</v>
      </c>
      <c r="B224" s="1" t="s">
        <v>9</v>
      </c>
      <c r="C224" s="8">
        <v>3911</v>
      </c>
      <c r="D224" s="8">
        <v>5209</v>
      </c>
      <c r="E224" s="8">
        <v>251</v>
      </c>
    </row>
    <row r="225" spans="1:5" x14ac:dyDescent="0.2">
      <c r="A225" s="12">
        <v>42347</v>
      </c>
      <c r="B225" s="1" t="s">
        <v>7</v>
      </c>
      <c r="C225" s="8">
        <v>4015</v>
      </c>
      <c r="D225" s="8">
        <v>5298</v>
      </c>
      <c r="E225" s="8">
        <v>303</v>
      </c>
    </row>
    <row r="226" spans="1:5" x14ac:dyDescent="0.2">
      <c r="A226" s="12">
        <v>42348</v>
      </c>
      <c r="B226" s="1" t="s">
        <v>10</v>
      </c>
      <c r="C226" s="8">
        <v>3580</v>
      </c>
      <c r="D226" s="8">
        <v>6433</v>
      </c>
      <c r="E226" s="8">
        <v>497</v>
      </c>
    </row>
    <row r="227" spans="1:5" x14ac:dyDescent="0.2">
      <c r="A227" s="12">
        <v>42349</v>
      </c>
      <c r="B227" s="1" t="s">
        <v>5</v>
      </c>
      <c r="C227" s="8">
        <v>3986</v>
      </c>
      <c r="D227" s="8">
        <v>5712</v>
      </c>
      <c r="E227" s="8">
        <v>358</v>
      </c>
    </row>
    <row r="228" spans="1:5" x14ac:dyDescent="0.2">
      <c r="A228" s="12">
        <v>42350</v>
      </c>
      <c r="B228" s="1" t="s">
        <v>8</v>
      </c>
      <c r="C228" s="8">
        <v>3893</v>
      </c>
      <c r="D228" s="8">
        <v>4592</v>
      </c>
      <c r="E228" s="8">
        <v>322</v>
      </c>
    </row>
    <row r="229" spans="1:5" x14ac:dyDescent="0.2">
      <c r="A229" s="12">
        <v>42351</v>
      </c>
      <c r="B229" s="1" t="s">
        <v>11</v>
      </c>
      <c r="C229" s="8">
        <v>3867</v>
      </c>
      <c r="D229" s="8">
        <v>5085</v>
      </c>
      <c r="E229" s="8">
        <v>376</v>
      </c>
    </row>
    <row r="230" spans="1:5" x14ac:dyDescent="0.2">
      <c r="A230" s="12">
        <v>42352</v>
      </c>
      <c r="B230" s="1" t="s">
        <v>6</v>
      </c>
      <c r="C230" s="8">
        <v>3549</v>
      </c>
      <c r="D230" s="8">
        <v>5881</v>
      </c>
      <c r="E230" s="8">
        <v>445</v>
      </c>
    </row>
    <row r="231" spans="1:5" x14ac:dyDescent="0.2">
      <c r="A231" s="12">
        <v>42353</v>
      </c>
      <c r="B231" s="1" t="s">
        <v>9</v>
      </c>
      <c r="C231" s="8">
        <v>3240</v>
      </c>
      <c r="D231" s="8">
        <v>3636</v>
      </c>
      <c r="E231" s="8">
        <v>582</v>
      </c>
    </row>
    <row r="232" spans="1:5" x14ac:dyDescent="0.2">
      <c r="A232" s="12">
        <v>42354</v>
      </c>
      <c r="B232" s="1" t="s">
        <v>7</v>
      </c>
      <c r="C232" s="8">
        <v>3657</v>
      </c>
      <c r="D232" s="8">
        <v>5761</v>
      </c>
      <c r="E232" s="8">
        <v>407</v>
      </c>
    </row>
    <row r="233" spans="1:5" x14ac:dyDescent="0.2">
      <c r="A233" s="12">
        <v>42355</v>
      </c>
      <c r="B233" s="1" t="s">
        <v>10</v>
      </c>
      <c r="C233" s="8">
        <v>2712</v>
      </c>
      <c r="D233" s="8">
        <v>4447</v>
      </c>
      <c r="E233" s="8">
        <v>376</v>
      </c>
    </row>
    <row r="234" spans="1:5" x14ac:dyDescent="0.2">
      <c r="A234" s="12">
        <v>42356</v>
      </c>
      <c r="B234" s="1" t="s">
        <v>5</v>
      </c>
      <c r="C234" s="8">
        <v>3555</v>
      </c>
      <c r="D234" s="8">
        <v>4176</v>
      </c>
      <c r="E234" s="8">
        <v>286</v>
      </c>
    </row>
    <row r="235" spans="1:5" x14ac:dyDescent="0.2">
      <c r="A235" s="12">
        <v>42357</v>
      </c>
      <c r="B235" s="1" t="s">
        <v>8</v>
      </c>
      <c r="C235" s="8">
        <v>3416</v>
      </c>
      <c r="D235" s="8">
        <v>5589</v>
      </c>
      <c r="E235" s="8">
        <v>355</v>
      </c>
    </row>
    <row r="236" spans="1:5" x14ac:dyDescent="0.2">
      <c r="A236" s="12">
        <v>42358</v>
      </c>
      <c r="B236" s="1" t="s">
        <v>11</v>
      </c>
      <c r="C236" s="8">
        <v>3446</v>
      </c>
      <c r="D236" s="8">
        <v>3635</v>
      </c>
      <c r="E236" s="8">
        <v>259</v>
      </c>
    </row>
    <row r="237" spans="1:5" x14ac:dyDescent="0.2">
      <c r="A237" s="12">
        <v>42359</v>
      </c>
      <c r="B237" s="1" t="s">
        <v>6</v>
      </c>
      <c r="C237" s="8">
        <v>3927</v>
      </c>
      <c r="D237" s="8">
        <v>4970</v>
      </c>
      <c r="E237" s="8">
        <v>305</v>
      </c>
    </row>
    <row r="238" spans="1:5" x14ac:dyDescent="0.2">
      <c r="A238" s="12">
        <v>42360</v>
      </c>
      <c r="B238" s="1" t="s">
        <v>9</v>
      </c>
      <c r="C238" s="8">
        <v>3621</v>
      </c>
      <c r="D238" s="8">
        <v>4447</v>
      </c>
      <c r="E238" s="8">
        <v>267</v>
      </c>
    </row>
    <row r="239" spans="1:5" x14ac:dyDescent="0.2">
      <c r="A239" s="12">
        <v>42361</v>
      </c>
      <c r="B239" s="1" t="s">
        <v>7</v>
      </c>
      <c r="C239" s="8">
        <v>3347</v>
      </c>
      <c r="D239" s="8">
        <v>4470</v>
      </c>
      <c r="E239" s="8">
        <v>257</v>
      </c>
    </row>
    <row r="240" spans="1:5" x14ac:dyDescent="0.2">
      <c r="A240" s="12">
        <v>42362</v>
      </c>
      <c r="B240" s="1" t="s">
        <v>10</v>
      </c>
      <c r="C240" s="8">
        <v>3004</v>
      </c>
      <c r="D240" s="8">
        <v>4208</v>
      </c>
      <c r="E240" s="8">
        <v>408</v>
      </c>
    </row>
    <row r="241" spans="1:5" x14ac:dyDescent="0.2">
      <c r="A241" s="12">
        <v>42363</v>
      </c>
      <c r="B241" s="1" t="s">
        <v>5</v>
      </c>
      <c r="C241" s="8">
        <v>3237</v>
      </c>
      <c r="D241" s="8">
        <v>5312</v>
      </c>
      <c r="E241" s="8">
        <v>280</v>
      </c>
    </row>
    <row r="242" spans="1:5" x14ac:dyDescent="0.2">
      <c r="A242" s="12">
        <v>42364</v>
      </c>
      <c r="B242" s="1" t="s">
        <v>8</v>
      </c>
      <c r="C242" s="8">
        <v>3104</v>
      </c>
      <c r="D242" s="8">
        <v>4662</v>
      </c>
      <c r="E242" s="8">
        <v>480</v>
      </c>
    </row>
    <row r="243" spans="1:5" x14ac:dyDescent="0.2">
      <c r="A243" s="12">
        <v>42365</v>
      </c>
      <c r="B243" s="1" t="s">
        <v>11</v>
      </c>
      <c r="C243" s="8">
        <v>2766</v>
      </c>
      <c r="D243" s="8">
        <v>4310</v>
      </c>
      <c r="E243" s="8">
        <v>371</v>
      </c>
    </row>
    <row r="244" spans="1:5" x14ac:dyDescent="0.2">
      <c r="A244" s="12">
        <v>42366</v>
      </c>
      <c r="B244" s="1" t="s">
        <v>6</v>
      </c>
      <c r="C244" s="8">
        <v>3365</v>
      </c>
      <c r="D244" s="8">
        <v>3754</v>
      </c>
      <c r="E244" s="8">
        <v>405</v>
      </c>
    </row>
    <row r="245" spans="1:5" x14ac:dyDescent="0.2">
      <c r="A245" s="12">
        <v>42367</v>
      </c>
      <c r="B245" s="1" t="s">
        <v>9</v>
      </c>
      <c r="C245" s="8">
        <v>3372</v>
      </c>
      <c r="D245" s="8">
        <v>4517</v>
      </c>
      <c r="E245" s="8">
        <v>338</v>
      </c>
    </row>
    <row r="246" spans="1:5" x14ac:dyDescent="0.2">
      <c r="A246" s="12">
        <v>42368</v>
      </c>
      <c r="B246" s="1" t="s">
        <v>7</v>
      </c>
      <c r="C246" s="8">
        <v>2754</v>
      </c>
      <c r="D246" s="8">
        <v>3741</v>
      </c>
      <c r="E246" s="8">
        <v>287</v>
      </c>
    </row>
    <row r="247" spans="1:5" x14ac:dyDescent="0.2">
      <c r="A247" s="12">
        <v>42369</v>
      </c>
      <c r="B247" s="1" t="s">
        <v>10</v>
      </c>
      <c r="C247" s="8">
        <v>3837</v>
      </c>
      <c r="D247" s="8">
        <v>4962</v>
      </c>
      <c r="E247" s="8">
        <v>333</v>
      </c>
    </row>
    <row r="248" spans="1:5" x14ac:dyDescent="0.2">
      <c r="A248" s="12">
        <v>42370</v>
      </c>
      <c r="B248" s="1" t="s">
        <v>5</v>
      </c>
      <c r="C248" s="8">
        <v>3769</v>
      </c>
      <c r="D248" s="8">
        <v>5540</v>
      </c>
      <c r="E248" s="8">
        <v>633</v>
      </c>
    </row>
    <row r="249" spans="1:5" x14ac:dyDescent="0.2">
      <c r="A249" s="12">
        <v>42371</v>
      </c>
      <c r="B249" s="1" t="s">
        <v>8</v>
      </c>
      <c r="C249" s="8">
        <v>3451</v>
      </c>
      <c r="D249" s="8">
        <v>4555</v>
      </c>
      <c r="E249" s="8">
        <v>387</v>
      </c>
    </row>
    <row r="250" spans="1:5" x14ac:dyDescent="0.2">
      <c r="A250" s="12">
        <v>42372</v>
      </c>
      <c r="B250" s="1" t="s">
        <v>11</v>
      </c>
      <c r="C250" s="8">
        <v>3237</v>
      </c>
      <c r="D250" s="8">
        <v>3515</v>
      </c>
      <c r="E250" s="8">
        <v>280</v>
      </c>
    </row>
    <row r="251" spans="1:5" x14ac:dyDescent="0.2">
      <c r="A251" s="12">
        <v>42373</v>
      </c>
      <c r="B251" s="1" t="s">
        <v>6</v>
      </c>
      <c r="C251" s="8">
        <v>3735</v>
      </c>
      <c r="D251" s="8">
        <v>5748</v>
      </c>
      <c r="E251" s="8">
        <v>192</v>
      </c>
    </row>
    <row r="252" spans="1:5" x14ac:dyDescent="0.2">
      <c r="A252" s="12">
        <v>42374</v>
      </c>
      <c r="B252" s="1" t="s">
        <v>9</v>
      </c>
      <c r="C252" s="8">
        <v>3111</v>
      </c>
      <c r="D252" s="8">
        <v>4762</v>
      </c>
      <c r="E252" s="8">
        <v>535</v>
      </c>
    </row>
    <row r="253" spans="1:5" x14ac:dyDescent="0.2">
      <c r="A253" s="12">
        <v>42375</v>
      </c>
      <c r="B253" s="1" t="s">
        <v>7</v>
      </c>
      <c r="C253" s="8">
        <v>3094</v>
      </c>
      <c r="D253" s="8">
        <v>4077</v>
      </c>
      <c r="E253" s="8">
        <v>441</v>
      </c>
    </row>
    <row r="254" spans="1:5" x14ac:dyDescent="0.2">
      <c r="A254" s="12">
        <v>42376</v>
      </c>
      <c r="B254" s="1" t="s">
        <v>10</v>
      </c>
      <c r="C254" s="8">
        <v>3236</v>
      </c>
      <c r="D254" s="8">
        <v>3987</v>
      </c>
      <c r="E254" s="8">
        <v>357</v>
      </c>
    </row>
    <row r="255" spans="1:5" x14ac:dyDescent="0.2">
      <c r="A255" s="12">
        <v>42377</v>
      </c>
      <c r="B255" s="1" t="s">
        <v>5</v>
      </c>
      <c r="C255" s="8">
        <v>3155</v>
      </c>
      <c r="D255" s="8">
        <v>3437</v>
      </c>
      <c r="E255" s="8">
        <v>212</v>
      </c>
    </row>
    <row r="256" spans="1:5" x14ac:dyDescent="0.2">
      <c r="A256" s="12">
        <v>42378</v>
      </c>
      <c r="B256" s="1" t="s">
        <v>8</v>
      </c>
      <c r="C256" s="8">
        <v>3503</v>
      </c>
      <c r="D256" s="8">
        <v>4385</v>
      </c>
      <c r="E256" s="8">
        <v>21</v>
      </c>
    </row>
    <row r="257" spans="1:5" x14ac:dyDescent="0.2">
      <c r="A257" s="12">
        <v>42379</v>
      </c>
      <c r="B257" s="1" t="s">
        <v>11</v>
      </c>
      <c r="C257" s="8">
        <v>2924</v>
      </c>
      <c r="D257" s="8">
        <v>4451</v>
      </c>
      <c r="E257" s="8">
        <v>543</v>
      </c>
    </row>
    <row r="258" spans="1:5" x14ac:dyDescent="0.2">
      <c r="A258" s="12">
        <v>42380</v>
      </c>
      <c r="B258" s="1" t="s">
        <v>6</v>
      </c>
      <c r="C258" s="8">
        <v>3231</v>
      </c>
      <c r="D258" s="8">
        <v>5319</v>
      </c>
      <c r="E258" s="8">
        <v>614</v>
      </c>
    </row>
    <row r="259" spans="1:5" x14ac:dyDescent="0.2">
      <c r="A259" s="12">
        <v>42381</v>
      </c>
      <c r="B259" s="1" t="s">
        <v>9</v>
      </c>
      <c r="C259" s="8">
        <v>3366</v>
      </c>
      <c r="D259" s="8">
        <v>4274</v>
      </c>
      <c r="E259" s="8">
        <v>352</v>
      </c>
    </row>
    <row r="260" spans="1:5" x14ac:dyDescent="0.2">
      <c r="A260" s="12">
        <v>42382</v>
      </c>
      <c r="B260" s="1" t="s">
        <v>7</v>
      </c>
      <c r="C260" s="8">
        <v>2613</v>
      </c>
      <c r="D260" s="8">
        <v>4361</v>
      </c>
      <c r="E260" s="8">
        <v>910</v>
      </c>
    </row>
    <row r="261" spans="1:5" x14ac:dyDescent="0.2">
      <c r="A261" s="12">
        <v>42383</v>
      </c>
      <c r="B261" s="1" t="s">
        <v>10</v>
      </c>
      <c r="C261" s="8">
        <v>2912</v>
      </c>
      <c r="D261" s="8">
        <v>5522</v>
      </c>
      <c r="E261" s="8">
        <v>1116</v>
      </c>
    </row>
    <row r="262" spans="1:5" x14ac:dyDescent="0.2">
      <c r="A262" s="12">
        <v>42384</v>
      </c>
      <c r="B262" s="1" t="s">
        <v>5</v>
      </c>
      <c r="C262" s="8">
        <v>3280</v>
      </c>
      <c r="D262" s="8">
        <v>3078</v>
      </c>
      <c r="E262" s="8">
        <v>391</v>
      </c>
    </row>
    <row r="263" spans="1:5" x14ac:dyDescent="0.2">
      <c r="A263" s="12">
        <v>42385</v>
      </c>
      <c r="B263" s="1" t="s">
        <v>8</v>
      </c>
      <c r="C263" s="8">
        <v>3437</v>
      </c>
      <c r="D263" s="8">
        <v>3441</v>
      </c>
      <c r="E263" s="8">
        <v>274</v>
      </c>
    </row>
    <row r="264" spans="1:5" x14ac:dyDescent="0.2">
      <c r="A264" s="12">
        <v>42386</v>
      </c>
      <c r="B264" s="1" t="s">
        <v>11</v>
      </c>
      <c r="C264" s="8">
        <v>3584</v>
      </c>
      <c r="D264" s="8">
        <v>3285</v>
      </c>
      <c r="E264" s="8">
        <v>149</v>
      </c>
    </row>
    <row r="265" spans="1:5" x14ac:dyDescent="0.2">
      <c r="A265" s="12">
        <v>42387</v>
      </c>
      <c r="B265" s="1" t="s">
        <v>6</v>
      </c>
      <c r="C265" s="8">
        <v>3185</v>
      </c>
      <c r="D265" s="8">
        <v>3661</v>
      </c>
      <c r="E265" s="8">
        <v>197</v>
      </c>
    </row>
    <row r="266" spans="1:5" x14ac:dyDescent="0.2">
      <c r="A266" s="12">
        <v>42388</v>
      </c>
      <c r="B266" s="1" t="s">
        <v>9</v>
      </c>
      <c r="C266" s="8">
        <v>2908</v>
      </c>
      <c r="D266" s="8">
        <v>4386</v>
      </c>
      <c r="E266" s="8">
        <v>146</v>
      </c>
    </row>
    <row r="267" spans="1:5" x14ac:dyDescent="0.2">
      <c r="A267" s="12">
        <v>42389</v>
      </c>
      <c r="B267" s="1" t="s">
        <v>7</v>
      </c>
      <c r="C267" s="8">
        <v>3499</v>
      </c>
      <c r="D267" s="8">
        <v>4355</v>
      </c>
      <c r="E267" s="8">
        <v>139</v>
      </c>
    </row>
    <row r="268" spans="1:5" x14ac:dyDescent="0.2">
      <c r="A268" s="12">
        <v>42390</v>
      </c>
      <c r="B268" s="1" t="s">
        <v>10</v>
      </c>
      <c r="C268" s="8">
        <v>3262</v>
      </c>
      <c r="D268" s="8">
        <v>4115</v>
      </c>
      <c r="E268" s="8">
        <v>264</v>
      </c>
    </row>
    <row r="269" spans="1:5" x14ac:dyDescent="0.2">
      <c r="A269" s="12">
        <v>42391</v>
      </c>
      <c r="B269" s="1" t="s">
        <v>5</v>
      </c>
      <c r="C269" s="8">
        <v>3321</v>
      </c>
      <c r="D269" s="8">
        <v>3782</v>
      </c>
      <c r="E269" s="8">
        <v>482</v>
      </c>
    </row>
    <row r="270" spans="1:5" x14ac:dyDescent="0.2">
      <c r="A270" s="12">
        <v>42392</v>
      </c>
      <c r="B270" s="1" t="s">
        <v>8</v>
      </c>
      <c r="C270" s="8">
        <v>3209</v>
      </c>
      <c r="D270" s="8">
        <v>3602</v>
      </c>
      <c r="E270" s="8">
        <v>227</v>
      </c>
    </row>
    <row r="271" spans="1:5" x14ac:dyDescent="0.2">
      <c r="A271" s="12">
        <v>42393</v>
      </c>
      <c r="B271" s="1" t="s">
        <v>11</v>
      </c>
      <c r="C271" s="8">
        <v>3727</v>
      </c>
      <c r="D271" s="8">
        <v>3775</v>
      </c>
      <c r="E271" s="8">
        <v>138</v>
      </c>
    </row>
    <row r="272" spans="1:5" x14ac:dyDescent="0.2">
      <c r="A272" s="12">
        <v>42394</v>
      </c>
      <c r="B272" s="1" t="s">
        <v>6</v>
      </c>
      <c r="C272" s="8">
        <v>3703</v>
      </c>
      <c r="D272" s="8">
        <v>3526</v>
      </c>
      <c r="E272" s="8">
        <v>160</v>
      </c>
    </row>
    <row r="273" spans="1:5" x14ac:dyDescent="0.2">
      <c r="A273" s="12">
        <v>42395</v>
      </c>
      <c r="B273" s="1" t="s">
        <v>9</v>
      </c>
      <c r="C273" s="8">
        <v>3081</v>
      </c>
      <c r="D273" s="8">
        <v>3862</v>
      </c>
      <c r="E273" s="8">
        <v>164</v>
      </c>
    </row>
    <row r="274" spans="1:5" x14ac:dyDescent="0.2">
      <c r="A274" s="12">
        <v>42396</v>
      </c>
      <c r="B274" s="1" t="s">
        <v>7</v>
      </c>
      <c r="C274" s="8">
        <v>2847</v>
      </c>
      <c r="D274" s="8">
        <v>5593</v>
      </c>
      <c r="E274" s="8">
        <v>363</v>
      </c>
    </row>
    <row r="275" spans="1:5" x14ac:dyDescent="0.2">
      <c r="A275" s="12">
        <v>42397</v>
      </c>
      <c r="B275" s="1" t="s">
        <v>10</v>
      </c>
      <c r="C275" s="8">
        <v>3809</v>
      </c>
      <c r="D275" s="8">
        <v>4505</v>
      </c>
      <c r="E275" s="8">
        <v>279</v>
      </c>
    </row>
    <row r="276" spans="1:5" x14ac:dyDescent="0.2">
      <c r="A276" s="12">
        <v>42398</v>
      </c>
      <c r="B276" s="1" t="s">
        <v>5</v>
      </c>
      <c r="C276" s="8">
        <v>3440</v>
      </c>
      <c r="D276" s="8">
        <v>4557</v>
      </c>
      <c r="E276" s="8">
        <v>158</v>
      </c>
    </row>
    <row r="277" spans="1:5" x14ac:dyDescent="0.2">
      <c r="A277" s="12">
        <v>42399</v>
      </c>
      <c r="B277" s="1" t="s">
        <v>8</v>
      </c>
      <c r="C277" s="8">
        <v>3219</v>
      </c>
      <c r="D277" s="8">
        <v>3740</v>
      </c>
      <c r="E277" s="8">
        <v>281</v>
      </c>
    </row>
    <row r="278" spans="1:5" x14ac:dyDescent="0.2">
      <c r="A278" s="12">
        <v>42400</v>
      </c>
      <c r="B278" s="1" t="s">
        <v>11</v>
      </c>
      <c r="C278" s="8">
        <v>3450</v>
      </c>
      <c r="D278" s="8">
        <v>4950</v>
      </c>
      <c r="E278" s="8">
        <v>441</v>
      </c>
    </row>
    <row r="279" spans="1:5" x14ac:dyDescent="0.2">
      <c r="A279" s="12">
        <v>42401</v>
      </c>
      <c r="B279" s="1" t="s">
        <v>6</v>
      </c>
      <c r="C279" s="8">
        <v>3698</v>
      </c>
      <c r="D279" s="8">
        <v>4263</v>
      </c>
      <c r="E279" s="8">
        <v>393</v>
      </c>
    </row>
    <row r="280" spans="1:5" x14ac:dyDescent="0.2">
      <c r="A280" s="12">
        <v>42402</v>
      </c>
      <c r="B280" s="1" t="s">
        <v>9</v>
      </c>
      <c r="C280" s="8">
        <v>3478</v>
      </c>
      <c r="D280" s="8">
        <v>4574</v>
      </c>
      <c r="E280" s="8">
        <v>498</v>
      </c>
    </row>
    <row r="281" spans="1:5" x14ac:dyDescent="0.2">
      <c r="A281" s="12">
        <v>42403</v>
      </c>
      <c r="B281" s="1" t="s">
        <v>7</v>
      </c>
      <c r="C281" s="8">
        <v>3563</v>
      </c>
      <c r="D281" s="8">
        <v>4211</v>
      </c>
      <c r="E281" s="8">
        <v>169</v>
      </c>
    </row>
    <row r="282" spans="1:5" x14ac:dyDescent="0.2">
      <c r="A282" s="12">
        <v>42404</v>
      </c>
      <c r="B282" s="1" t="s">
        <v>10</v>
      </c>
      <c r="C282" s="8">
        <v>3576</v>
      </c>
      <c r="D282" s="8">
        <v>7013</v>
      </c>
      <c r="E282" s="8">
        <v>427</v>
      </c>
    </row>
    <row r="283" spans="1:5" x14ac:dyDescent="0.2">
      <c r="A283" s="12">
        <v>42405</v>
      </c>
      <c r="B283" s="1" t="s">
        <v>5</v>
      </c>
      <c r="C283" s="8">
        <v>3267</v>
      </c>
      <c r="D283" s="8">
        <v>4164</v>
      </c>
      <c r="E283" s="8">
        <v>450</v>
      </c>
    </row>
    <row r="284" spans="1:5" x14ac:dyDescent="0.2">
      <c r="A284" s="12">
        <v>42406</v>
      </c>
      <c r="B284" s="1" t="s">
        <v>8</v>
      </c>
      <c r="C284" s="8">
        <v>3713</v>
      </c>
      <c r="D284" s="8">
        <v>3896</v>
      </c>
      <c r="E284" s="8">
        <v>264</v>
      </c>
    </row>
    <row r="285" spans="1:5" x14ac:dyDescent="0.2">
      <c r="A285" s="12">
        <v>42407</v>
      </c>
      <c r="B285" s="1" t="s">
        <v>11</v>
      </c>
      <c r="C285" s="8">
        <v>3338</v>
      </c>
      <c r="D285" s="8">
        <v>4284</v>
      </c>
      <c r="E285" s="8">
        <v>190</v>
      </c>
    </row>
    <row r="286" spans="1:5" x14ac:dyDescent="0.2">
      <c r="A286" s="12">
        <v>42408</v>
      </c>
      <c r="B286" s="1" t="s">
        <v>6</v>
      </c>
      <c r="C286" s="8">
        <v>3201</v>
      </c>
      <c r="D286" s="8">
        <v>4437</v>
      </c>
      <c r="E286" s="8">
        <v>396</v>
      </c>
    </row>
    <row r="287" spans="1:5" x14ac:dyDescent="0.2">
      <c r="A287" s="12">
        <v>42409</v>
      </c>
      <c r="B287" s="1" t="s">
        <v>9</v>
      </c>
      <c r="C287" s="8">
        <v>2889</v>
      </c>
      <c r="D287" s="8">
        <v>4178</v>
      </c>
      <c r="E287" s="8">
        <v>112</v>
      </c>
    </row>
    <row r="288" spans="1:5" x14ac:dyDescent="0.2">
      <c r="A288" s="12">
        <v>42410</v>
      </c>
      <c r="B288" s="1" t="s">
        <v>7</v>
      </c>
      <c r="C288" s="8">
        <v>3603</v>
      </c>
      <c r="D288" s="8">
        <v>4127</v>
      </c>
      <c r="E288" s="8">
        <v>154</v>
      </c>
    </row>
    <row r="289" spans="1:5" x14ac:dyDescent="0.2">
      <c r="A289" s="12">
        <v>42411</v>
      </c>
      <c r="B289" s="1" t="s">
        <v>10</v>
      </c>
      <c r="C289" s="8">
        <v>3476</v>
      </c>
      <c r="D289" s="8">
        <v>4956</v>
      </c>
      <c r="E289" s="8">
        <v>226</v>
      </c>
    </row>
    <row r="290" spans="1:5" x14ac:dyDescent="0.2">
      <c r="A290" s="12">
        <v>42412</v>
      </c>
      <c r="B290" s="1" t="s">
        <v>5</v>
      </c>
      <c r="C290" s="8">
        <v>3443</v>
      </c>
      <c r="D290" s="8">
        <v>4555</v>
      </c>
      <c r="E290" s="8">
        <v>256</v>
      </c>
    </row>
    <row r="291" spans="1:5" x14ac:dyDescent="0.2">
      <c r="A291" s="12">
        <v>42413</v>
      </c>
      <c r="B291" s="1" t="s">
        <v>8</v>
      </c>
      <c r="C291" s="8">
        <v>3270</v>
      </c>
      <c r="D291" s="8">
        <v>4584</v>
      </c>
      <c r="E291" s="8">
        <v>289</v>
      </c>
    </row>
    <row r="292" spans="1:5" x14ac:dyDescent="0.2">
      <c r="A292" s="12">
        <v>42414</v>
      </c>
      <c r="B292" s="1" t="s">
        <v>11</v>
      </c>
      <c r="C292" s="8">
        <v>3342</v>
      </c>
      <c r="D292" s="8">
        <v>4513</v>
      </c>
      <c r="E292" s="8">
        <v>296</v>
      </c>
    </row>
    <row r="293" spans="1:5" x14ac:dyDescent="0.2">
      <c r="A293" s="12">
        <v>42415</v>
      </c>
      <c r="B293" s="1" t="s">
        <v>6</v>
      </c>
      <c r="C293" s="8">
        <v>3169</v>
      </c>
      <c r="D293" s="8">
        <v>4030</v>
      </c>
      <c r="E293" s="8">
        <v>347</v>
      </c>
    </row>
    <row r="294" spans="1:5" x14ac:dyDescent="0.2">
      <c r="A294" s="12">
        <v>42416</v>
      </c>
      <c r="B294" s="1" t="s">
        <v>9</v>
      </c>
      <c r="C294" s="8">
        <v>3421</v>
      </c>
      <c r="D294" s="8">
        <v>4877</v>
      </c>
      <c r="E294" s="8">
        <v>315</v>
      </c>
    </row>
    <row r="295" spans="1:5" x14ac:dyDescent="0.2">
      <c r="A295" s="12">
        <v>42417</v>
      </c>
      <c r="B295" s="1" t="s">
        <v>7</v>
      </c>
      <c r="C295" s="8">
        <v>3525</v>
      </c>
      <c r="D295" s="8">
        <v>4452</v>
      </c>
      <c r="E295" s="8">
        <v>258</v>
      </c>
    </row>
    <row r="296" spans="1:5" x14ac:dyDescent="0.2">
      <c r="A296" s="12">
        <v>42418</v>
      </c>
      <c r="B296" s="1" t="s">
        <v>10</v>
      </c>
      <c r="C296" s="8">
        <v>3357</v>
      </c>
      <c r="D296" s="8">
        <v>4450</v>
      </c>
      <c r="E296" s="8">
        <v>421</v>
      </c>
    </row>
    <row r="297" spans="1:5" x14ac:dyDescent="0.2">
      <c r="A297" s="12">
        <v>42419</v>
      </c>
      <c r="B297" s="1" t="s">
        <v>5</v>
      </c>
      <c r="C297" s="8">
        <v>3440</v>
      </c>
      <c r="D297" s="8">
        <v>4949</v>
      </c>
      <c r="E297" s="8">
        <v>380</v>
      </c>
    </row>
    <row r="298" spans="1:5" x14ac:dyDescent="0.2">
      <c r="A298" s="12">
        <v>42420</v>
      </c>
      <c r="B298" s="1" t="s">
        <v>8</v>
      </c>
      <c r="C298" s="8">
        <v>3251</v>
      </c>
      <c r="D298" s="8">
        <v>4548</v>
      </c>
      <c r="E298" s="8">
        <v>400</v>
      </c>
    </row>
    <row r="299" spans="1:5" x14ac:dyDescent="0.2">
      <c r="A299" s="12">
        <v>42421</v>
      </c>
      <c r="B299" s="1" t="s">
        <v>11</v>
      </c>
      <c r="C299" s="8">
        <v>3433</v>
      </c>
      <c r="D299" s="8">
        <v>3371</v>
      </c>
      <c r="E299" s="8">
        <v>299</v>
      </c>
    </row>
    <row r="300" spans="1:5" x14ac:dyDescent="0.2">
      <c r="A300" s="12">
        <v>42422</v>
      </c>
      <c r="B300" s="1" t="s">
        <v>6</v>
      </c>
      <c r="C300" s="8">
        <v>3077</v>
      </c>
      <c r="D300" s="8">
        <v>5009</v>
      </c>
      <c r="E300" s="8">
        <v>538</v>
      </c>
    </row>
    <row r="301" spans="1:5" x14ac:dyDescent="0.2">
      <c r="A301" s="12">
        <v>42423</v>
      </c>
      <c r="B301" s="1" t="s">
        <v>9</v>
      </c>
      <c r="C301" s="8">
        <v>3312</v>
      </c>
      <c r="D301" s="8">
        <v>5113</v>
      </c>
      <c r="E301" s="8">
        <v>345</v>
      </c>
    </row>
    <row r="302" spans="1:5" x14ac:dyDescent="0.2">
      <c r="A302" s="12">
        <v>42424</v>
      </c>
      <c r="B302" s="1" t="s">
        <v>7</v>
      </c>
      <c r="C302" s="8">
        <v>3235</v>
      </c>
      <c r="D302" s="8">
        <v>4462</v>
      </c>
      <c r="E302" s="8">
        <v>211</v>
      </c>
    </row>
    <row r="303" spans="1:5" x14ac:dyDescent="0.2">
      <c r="A303" s="12">
        <v>42425</v>
      </c>
      <c r="B303" s="1" t="s">
        <v>10</v>
      </c>
      <c r="C303" s="8">
        <v>3067</v>
      </c>
      <c r="D303" s="8">
        <v>5380</v>
      </c>
      <c r="E303" s="8">
        <v>502</v>
      </c>
    </row>
    <row r="304" spans="1:5" x14ac:dyDescent="0.2">
      <c r="A304" s="12">
        <v>42426</v>
      </c>
      <c r="B304" s="1" t="s">
        <v>5</v>
      </c>
      <c r="C304" s="8">
        <v>3414</v>
      </c>
      <c r="D304" s="8">
        <v>6244</v>
      </c>
      <c r="E304" s="8">
        <v>252</v>
      </c>
    </row>
    <row r="305" spans="1:5" x14ac:dyDescent="0.2">
      <c r="A305" s="12">
        <v>42427</v>
      </c>
      <c r="B305" s="1" t="s">
        <v>8</v>
      </c>
      <c r="C305" s="8">
        <v>3474</v>
      </c>
      <c r="D305" s="8">
        <v>4436</v>
      </c>
      <c r="E305" s="8">
        <v>200</v>
      </c>
    </row>
    <row r="306" spans="1:5" x14ac:dyDescent="0.2">
      <c r="A306" s="12">
        <v>42428</v>
      </c>
      <c r="B306" s="1" t="s">
        <v>11</v>
      </c>
      <c r="C306" s="8">
        <v>3171</v>
      </c>
      <c r="D306" s="8">
        <v>3717</v>
      </c>
      <c r="E306" s="8">
        <v>227</v>
      </c>
    </row>
    <row r="307" spans="1:5" x14ac:dyDescent="0.2">
      <c r="A307" s="12">
        <v>42429</v>
      </c>
      <c r="B307" s="1" t="s">
        <v>6</v>
      </c>
      <c r="C307" s="8">
        <v>3620</v>
      </c>
      <c r="D307" s="8">
        <v>4988</v>
      </c>
      <c r="E307" s="8">
        <v>249</v>
      </c>
    </row>
    <row r="308" spans="1:5" x14ac:dyDescent="0.2">
      <c r="A308" s="12">
        <v>42430</v>
      </c>
      <c r="B308" s="1" t="s">
        <v>9</v>
      </c>
      <c r="C308" s="8">
        <v>3806</v>
      </c>
      <c r="D308" s="8">
        <v>5267</v>
      </c>
      <c r="E308" s="8">
        <v>238</v>
      </c>
    </row>
    <row r="309" spans="1:5" x14ac:dyDescent="0.2">
      <c r="A309" s="12">
        <v>42431</v>
      </c>
      <c r="B309" s="1" t="s">
        <v>7</v>
      </c>
      <c r="C309" s="8">
        <v>3951</v>
      </c>
      <c r="D309" s="8">
        <v>4486</v>
      </c>
      <c r="E309" s="8">
        <v>371</v>
      </c>
    </row>
    <row r="310" spans="1:5" x14ac:dyDescent="0.2">
      <c r="A310" s="12">
        <v>42432</v>
      </c>
      <c r="B310" s="1" t="s">
        <v>10</v>
      </c>
      <c r="C310" s="8">
        <v>3229</v>
      </c>
      <c r="D310" s="8">
        <v>5135</v>
      </c>
      <c r="E310" s="8">
        <v>451</v>
      </c>
    </row>
    <row r="311" spans="1:5" x14ac:dyDescent="0.2">
      <c r="A311" s="12">
        <v>42433</v>
      </c>
      <c r="B311" s="1" t="s">
        <v>5</v>
      </c>
      <c r="C311" s="8">
        <v>3675</v>
      </c>
      <c r="D311" s="8">
        <v>5445</v>
      </c>
      <c r="E311" s="8">
        <v>520</v>
      </c>
    </row>
    <row r="312" spans="1:5" x14ac:dyDescent="0.2">
      <c r="A312" s="12">
        <v>42434</v>
      </c>
      <c r="B312" s="1" t="s">
        <v>8</v>
      </c>
      <c r="C312" s="8">
        <v>3531</v>
      </c>
      <c r="D312" s="8">
        <v>4671</v>
      </c>
      <c r="E312" s="8">
        <v>351</v>
      </c>
    </row>
    <row r="313" spans="1:5" x14ac:dyDescent="0.2">
      <c r="A313" s="12">
        <v>42435</v>
      </c>
      <c r="B313" s="1" t="s">
        <v>11</v>
      </c>
      <c r="C313" s="8">
        <v>3017</v>
      </c>
      <c r="D313" s="8">
        <v>3384</v>
      </c>
      <c r="E313" s="8">
        <v>522</v>
      </c>
    </row>
    <row r="314" spans="1:5" x14ac:dyDescent="0.2">
      <c r="A314" s="12">
        <v>42436</v>
      </c>
      <c r="B314" s="1" t="s">
        <v>6</v>
      </c>
      <c r="C314" s="8">
        <v>3661</v>
      </c>
      <c r="D314" s="8">
        <v>3995</v>
      </c>
      <c r="E314" s="8">
        <v>655</v>
      </c>
    </row>
    <row r="315" spans="1:5" x14ac:dyDescent="0.2">
      <c r="A315" s="12">
        <v>42437</v>
      </c>
      <c r="B315" s="1" t="s">
        <v>9</v>
      </c>
      <c r="C315" s="8">
        <v>3566</v>
      </c>
      <c r="D315" s="8">
        <v>5076</v>
      </c>
      <c r="E315" s="8">
        <v>222</v>
      </c>
    </row>
    <row r="316" spans="1:5" x14ac:dyDescent="0.2">
      <c r="A316" s="12">
        <v>42438</v>
      </c>
      <c r="B316" s="1" t="s">
        <v>7</v>
      </c>
      <c r="C316" s="8">
        <v>3136</v>
      </c>
      <c r="D316" s="8">
        <v>4071</v>
      </c>
      <c r="E316" s="8">
        <v>829</v>
      </c>
    </row>
    <row r="317" spans="1:5" x14ac:dyDescent="0.2">
      <c r="A317" s="12">
        <v>42439</v>
      </c>
      <c r="B317" s="1" t="s">
        <v>10</v>
      </c>
      <c r="C317" s="8">
        <v>3489</v>
      </c>
      <c r="D317" s="8">
        <v>5098</v>
      </c>
      <c r="E317" s="8">
        <v>480</v>
      </c>
    </row>
    <row r="318" spans="1:5" x14ac:dyDescent="0.2">
      <c r="A318" s="12">
        <v>42440</v>
      </c>
      <c r="B318" s="1" t="s">
        <v>5</v>
      </c>
      <c r="C318" s="8">
        <v>3389</v>
      </c>
      <c r="D318" s="8">
        <v>5238</v>
      </c>
      <c r="E318" s="8">
        <v>317</v>
      </c>
    </row>
    <row r="319" spans="1:5" x14ac:dyDescent="0.2">
      <c r="A319" s="12">
        <v>42441</v>
      </c>
      <c r="B319" s="1" t="s">
        <v>8</v>
      </c>
      <c r="C319" s="8">
        <v>3107</v>
      </c>
      <c r="D319" s="8">
        <v>4329</v>
      </c>
      <c r="E319" s="8">
        <v>108</v>
      </c>
    </row>
    <row r="320" spans="1:5" x14ac:dyDescent="0.2">
      <c r="A320" s="12">
        <v>42442</v>
      </c>
      <c r="B320" s="1" t="s">
        <v>11</v>
      </c>
      <c r="C320" s="8">
        <v>3226</v>
      </c>
      <c r="D320" s="8">
        <v>4534</v>
      </c>
      <c r="E320" s="8">
        <v>179</v>
      </c>
    </row>
    <row r="321" spans="1:5" x14ac:dyDescent="0.2">
      <c r="A321" s="12">
        <v>42443</v>
      </c>
      <c r="B321" s="1" t="s">
        <v>6</v>
      </c>
      <c r="C321" s="8">
        <v>3634</v>
      </c>
      <c r="D321" s="8">
        <v>4507</v>
      </c>
      <c r="E321" s="8">
        <v>452</v>
      </c>
    </row>
    <row r="322" spans="1:5" x14ac:dyDescent="0.2">
      <c r="A322" s="12">
        <v>42444</v>
      </c>
      <c r="B322" s="1" t="s">
        <v>9</v>
      </c>
      <c r="C322" s="8">
        <v>3162</v>
      </c>
      <c r="D322" s="8">
        <v>4847</v>
      </c>
      <c r="E322" s="8">
        <v>304</v>
      </c>
    </row>
    <row r="323" spans="1:5" x14ac:dyDescent="0.2">
      <c r="A323" s="12">
        <v>42445</v>
      </c>
      <c r="B323" s="1" t="s">
        <v>7</v>
      </c>
      <c r="C323" s="8">
        <v>2902</v>
      </c>
      <c r="D323" s="8">
        <v>4203</v>
      </c>
      <c r="E323" s="8">
        <v>272</v>
      </c>
    </row>
    <row r="324" spans="1:5" x14ac:dyDescent="0.2">
      <c r="A324" s="12">
        <v>42446</v>
      </c>
      <c r="B324" s="1" t="s">
        <v>10</v>
      </c>
      <c r="C324" s="8">
        <v>3305</v>
      </c>
      <c r="D324" s="8">
        <v>4088</v>
      </c>
      <c r="E324" s="8">
        <v>183</v>
      </c>
    </row>
    <row r="325" spans="1:5" x14ac:dyDescent="0.2">
      <c r="A325" s="12">
        <v>42447</v>
      </c>
      <c r="B325" s="1" t="s">
        <v>5</v>
      </c>
      <c r="C325" s="8">
        <v>3839</v>
      </c>
      <c r="D325" s="8">
        <v>4526</v>
      </c>
      <c r="E325" s="8">
        <v>85</v>
      </c>
    </row>
    <row r="326" spans="1:5" x14ac:dyDescent="0.2">
      <c r="A326" s="12">
        <v>42448</v>
      </c>
      <c r="B326" s="1" t="s">
        <v>8</v>
      </c>
      <c r="C326" s="8">
        <v>3456</v>
      </c>
      <c r="D326" s="8">
        <v>5434</v>
      </c>
      <c r="E326" s="8">
        <v>174</v>
      </c>
    </row>
    <row r="327" spans="1:5" x14ac:dyDescent="0.2">
      <c r="A327" s="12">
        <v>42449</v>
      </c>
      <c r="B327" s="1" t="s">
        <v>11</v>
      </c>
      <c r="C327" s="8">
        <v>3276</v>
      </c>
      <c r="D327" s="8">
        <v>3960</v>
      </c>
      <c r="E327" s="8">
        <v>119</v>
      </c>
    </row>
    <row r="328" spans="1:5" x14ac:dyDescent="0.2">
      <c r="A328" s="12">
        <v>42450</v>
      </c>
      <c r="B328" s="1" t="s">
        <v>6</v>
      </c>
      <c r="C328" s="8">
        <v>3707</v>
      </c>
      <c r="D328" s="8">
        <v>6210</v>
      </c>
      <c r="E328" s="8">
        <v>430</v>
      </c>
    </row>
    <row r="329" spans="1:5" x14ac:dyDescent="0.2">
      <c r="A329" s="12">
        <v>42451</v>
      </c>
      <c r="B329" s="1" t="s">
        <v>9</v>
      </c>
      <c r="C329" s="8">
        <v>4903</v>
      </c>
      <c r="D329" s="8">
        <v>4555</v>
      </c>
      <c r="E329" s="8">
        <v>272</v>
      </c>
    </row>
    <row r="330" spans="1:5" x14ac:dyDescent="0.2">
      <c r="A330" s="12">
        <v>42452</v>
      </c>
      <c r="B330" s="1" t="s">
        <v>7</v>
      </c>
      <c r="C330" s="8">
        <v>1430</v>
      </c>
      <c r="D330" s="8">
        <v>449</v>
      </c>
      <c r="E330" s="8">
        <v>55</v>
      </c>
    </row>
    <row r="331" spans="1:5" x14ac:dyDescent="0.2">
      <c r="A331" s="12">
        <v>42453</v>
      </c>
      <c r="B331" s="1" t="s">
        <v>10</v>
      </c>
      <c r="C331" s="8">
        <v>3895</v>
      </c>
      <c r="D331" s="8">
        <v>4625</v>
      </c>
      <c r="E331" s="8">
        <v>148</v>
      </c>
    </row>
    <row r="332" spans="1:5" x14ac:dyDescent="0.2">
      <c r="A332" s="12">
        <v>42454</v>
      </c>
      <c r="B332" s="1" t="s">
        <v>5</v>
      </c>
      <c r="C332" s="8">
        <v>3867</v>
      </c>
      <c r="D332" s="8">
        <v>3272</v>
      </c>
      <c r="E332" s="8">
        <v>331</v>
      </c>
    </row>
    <row r="333" spans="1:5" x14ac:dyDescent="0.2">
      <c r="A333" s="12">
        <v>42455</v>
      </c>
      <c r="B333" s="1" t="s">
        <v>8</v>
      </c>
      <c r="C333" s="8">
        <v>4449</v>
      </c>
      <c r="D333" s="8">
        <v>5133</v>
      </c>
      <c r="E333" s="8">
        <v>420</v>
      </c>
    </row>
    <row r="334" spans="1:5" x14ac:dyDescent="0.2">
      <c r="A334" s="12">
        <v>42456</v>
      </c>
      <c r="B334" s="1" t="s">
        <v>11</v>
      </c>
      <c r="C334" s="8">
        <v>3653</v>
      </c>
      <c r="D334" s="8">
        <v>3567</v>
      </c>
      <c r="E334" s="8">
        <v>204</v>
      </c>
    </row>
    <row r="335" spans="1:5" x14ac:dyDescent="0.2">
      <c r="A335" s="12">
        <v>42457</v>
      </c>
      <c r="B335" s="1" t="s">
        <v>6</v>
      </c>
      <c r="C335" s="8">
        <v>2870</v>
      </c>
      <c r="D335" s="8">
        <v>3565</v>
      </c>
      <c r="E335" s="8">
        <v>64</v>
      </c>
    </row>
    <row r="336" spans="1:5" x14ac:dyDescent="0.2">
      <c r="A336" s="12">
        <v>42458</v>
      </c>
      <c r="B336" s="1" t="s">
        <v>9</v>
      </c>
      <c r="C336" s="8">
        <v>3451</v>
      </c>
      <c r="D336" s="8">
        <v>4783</v>
      </c>
      <c r="E336" s="8">
        <v>730</v>
      </c>
    </row>
    <row r="337" spans="1:5" x14ac:dyDescent="0.2">
      <c r="A337" s="12">
        <v>42459</v>
      </c>
      <c r="B337" s="1" t="s">
        <v>7</v>
      </c>
      <c r="C337" s="8">
        <v>3736</v>
      </c>
      <c r="D337" s="8">
        <v>6226</v>
      </c>
      <c r="E337" s="8">
        <v>166</v>
      </c>
    </row>
    <row r="338" spans="1:5" x14ac:dyDescent="0.2">
      <c r="A338" s="12">
        <v>42460</v>
      </c>
      <c r="B338" s="1" t="s">
        <v>10</v>
      </c>
      <c r="C338" s="8">
        <v>3955</v>
      </c>
      <c r="D338" s="8">
        <v>5525</v>
      </c>
      <c r="E338" s="8">
        <v>974</v>
      </c>
    </row>
    <row r="339" spans="1:5" x14ac:dyDescent="0.2">
      <c r="A339" s="12">
        <v>42461</v>
      </c>
      <c r="B339" s="1" t="s">
        <v>5</v>
      </c>
      <c r="C339" s="8">
        <v>3215</v>
      </c>
      <c r="D339" s="8">
        <v>5081</v>
      </c>
      <c r="E339" s="8">
        <v>374</v>
      </c>
    </row>
    <row r="340" spans="1:5" x14ac:dyDescent="0.2">
      <c r="A340" s="12">
        <v>42462</v>
      </c>
      <c r="B340" s="1" t="s">
        <v>8</v>
      </c>
      <c r="C340" s="8">
        <v>3563</v>
      </c>
      <c r="D340" s="8">
        <v>4347</v>
      </c>
      <c r="E340" s="8">
        <v>304</v>
      </c>
    </row>
    <row r="341" spans="1:5" x14ac:dyDescent="0.2">
      <c r="A341" s="12">
        <v>42463</v>
      </c>
      <c r="B341" s="1" t="s">
        <v>11</v>
      </c>
      <c r="C341" s="8">
        <v>3120</v>
      </c>
      <c r="D341" s="8">
        <v>3653</v>
      </c>
      <c r="E341" s="8">
        <v>171</v>
      </c>
    </row>
    <row r="342" spans="1:5" x14ac:dyDescent="0.2">
      <c r="A342" s="12">
        <v>42464</v>
      </c>
      <c r="B342" s="1" t="s">
        <v>6</v>
      </c>
      <c r="C342" s="8">
        <v>4297</v>
      </c>
      <c r="D342" s="8">
        <v>5390</v>
      </c>
      <c r="E342" s="8">
        <v>315</v>
      </c>
    </row>
    <row r="343" spans="1:5" x14ac:dyDescent="0.2">
      <c r="A343" s="12">
        <v>42465</v>
      </c>
      <c r="B343" s="1" t="s">
        <v>9</v>
      </c>
      <c r="C343" s="8">
        <v>3590</v>
      </c>
      <c r="D343" s="8">
        <v>5152</v>
      </c>
      <c r="E343" s="8">
        <v>257</v>
      </c>
    </row>
    <row r="344" spans="1:5" x14ac:dyDescent="0.2">
      <c r="A344" s="12">
        <v>42466</v>
      </c>
      <c r="B344" s="1" t="s">
        <v>7</v>
      </c>
      <c r="C344" s="8">
        <v>3384</v>
      </c>
      <c r="D344" s="8">
        <v>5483</v>
      </c>
      <c r="E344" s="8">
        <v>454</v>
      </c>
    </row>
    <row r="345" spans="1:5" x14ac:dyDescent="0.2">
      <c r="A345" s="12">
        <v>42467</v>
      </c>
      <c r="B345" s="1" t="s">
        <v>10</v>
      </c>
      <c r="C345" s="8">
        <v>3978</v>
      </c>
      <c r="D345" s="8">
        <v>5073</v>
      </c>
      <c r="E345" s="8">
        <v>197</v>
      </c>
    </row>
    <row r="346" spans="1:5" x14ac:dyDescent="0.2">
      <c r="A346" s="12">
        <v>42468</v>
      </c>
      <c r="B346" s="1" t="s">
        <v>5</v>
      </c>
      <c r="C346" s="8">
        <v>3573</v>
      </c>
      <c r="D346" s="8">
        <v>3592</v>
      </c>
      <c r="E346" s="8">
        <v>89</v>
      </c>
    </row>
    <row r="347" spans="1:5" x14ac:dyDescent="0.2">
      <c r="A347" s="12">
        <v>42469</v>
      </c>
      <c r="B347" s="1" t="s">
        <v>8</v>
      </c>
      <c r="C347" s="8">
        <v>3239</v>
      </c>
      <c r="D347" s="8">
        <v>4042</v>
      </c>
      <c r="E347" s="8">
        <v>721</v>
      </c>
    </row>
    <row r="348" spans="1:5" x14ac:dyDescent="0.2">
      <c r="A348" s="12">
        <v>42470</v>
      </c>
      <c r="B348" s="1" t="s">
        <v>11</v>
      </c>
      <c r="C348" s="8">
        <v>3434</v>
      </c>
      <c r="D348" s="8">
        <v>4215</v>
      </c>
      <c r="E348" s="8">
        <v>231</v>
      </c>
    </row>
    <row r="349" spans="1:5" x14ac:dyDescent="0.2">
      <c r="A349" s="12">
        <v>42471</v>
      </c>
      <c r="B349" s="1" t="s">
        <v>6</v>
      </c>
      <c r="C349" s="8">
        <v>3338</v>
      </c>
      <c r="D349" s="8">
        <v>5421</v>
      </c>
      <c r="E349" s="8">
        <v>1060</v>
      </c>
    </row>
    <row r="350" spans="1:5" x14ac:dyDescent="0.2">
      <c r="A350" s="12">
        <v>42472</v>
      </c>
      <c r="B350" s="1" t="s">
        <v>9</v>
      </c>
      <c r="C350" s="8">
        <v>3849</v>
      </c>
      <c r="D350" s="8">
        <v>4657</v>
      </c>
      <c r="E350" s="8">
        <v>423</v>
      </c>
    </row>
    <row r="351" spans="1:5" x14ac:dyDescent="0.2">
      <c r="A351" s="12">
        <v>42473</v>
      </c>
      <c r="B351" s="1" t="s">
        <v>7</v>
      </c>
      <c r="C351" s="8">
        <v>3958</v>
      </c>
      <c r="D351" s="8">
        <v>5197</v>
      </c>
      <c r="E351" s="8">
        <v>212</v>
      </c>
    </row>
    <row r="352" spans="1:5" x14ac:dyDescent="0.2">
      <c r="A352" s="12">
        <v>42474</v>
      </c>
      <c r="B352" s="1" t="s">
        <v>10</v>
      </c>
      <c r="C352" s="8">
        <v>3914</v>
      </c>
      <c r="D352" s="8">
        <v>3406</v>
      </c>
      <c r="E352" s="8">
        <v>168</v>
      </c>
    </row>
    <row r="353" spans="1:5" x14ac:dyDescent="0.2">
      <c r="A353" s="12">
        <v>42475</v>
      </c>
      <c r="B353" s="1" t="s">
        <v>5</v>
      </c>
      <c r="C353" s="8">
        <v>3936</v>
      </c>
      <c r="D353" s="8">
        <v>5094</v>
      </c>
      <c r="E353" s="8">
        <v>212</v>
      </c>
    </row>
    <row r="354" spans="1:5" x14ac:dyDescent="0.2">
      <c r="A354" s="12">
        <v>42476</v>
      </c>
      <c r="B354" s="1" t="s">
        <v>8</v>
      </c>
      <c r="C354" s="8">
        <v>4459</v>
      </c>
      <c r="D354" s="8">
        <v>4905</v>
      </c>
      <c r="E354" s="8">
        <v>93</v>
      </c>
    </row>
    <row r="355" spans="1:5" x14ac:dyDescent="0.2">
      <c r="A355" s="12">
        <v>42477</v>
      </c>
      <c r="B355" s="1" t="s">
        <v>11</v>
      </c>
      <c r="C355" s="8">
        <v>4035</v>
      </c>
      <c r="D355" s="8">
        <v>3615</v>
      </c>
      <c r="E355" s="8">
        <v>42</v>
      </c>
    </row>
    <row r="356" spans="1:5" x14ac:dyDescent="0.2">
      <c r="A356" s="12">
        <v>42478</v>
      </c>
      <c r="B356" s="1" t="s">
        <v>6</v>
      </c>
      <c r="C356" s="8">
        <v>4765</v>
      </c>
      <c r="D356" s="8">
        <v>5490</v>
      </c>
      <c r="E356" s="8">
        <v>73</v>
      </c>
    </row>
    <row r="357" spans="1:5" x14ac:dyDescent="0.2">
      <c r="A357" s="12">
        <v>42479</v>
      </c>
      <c r="B357" s="1" t="s">
        <v>9</v>
      </c>
      <c r="C357" s="8">
        <v>4432</v>
      </c>
      <c r="D357" s="8">
        <v>3887</v>
      </c>
      <c r="E357" s="8">
        <v>180</v>
      </c>
    </row>
    <row r="358" spans="1:5" x14ac:dyDescent="0.2">
      <c r="A358" s="12">
        <v>42480</v>
      </c>
      <c r="B358" s="1" t="s">
        <v>7</v>
      </c>
      <c r="C358" s="8">
        <v>4609</v>
      </c>
      <c r="D358" s="8">
        <v>5140</v>
      </c>
      <c r="E358" s="8">
        <v>45</v>
      </c>
    </row>
    <row r="359" spans="1:5" x14ac:dyDescent="0.2">
      <c r="A359" s="12">
        <v>42481</v>
      </c>
      <c r="B359" s="1" t="s">
        <v>10</v>
      </c>
      <c r="C359" s="8">
        <v>4556</v>
      </c>
      <c r="D359" s="8">
        <v>6694</v>
      </c>
      <c r="E359" s="8">
        <v>72</v>
      </c>
    </row>
    <row r="360" spans="1:5" x14ac:dyDescent="0.2">
      <c r="A360" s="12">
        <v>42482</v>
      </c>
      <c r="B360" s="1" t="s">
        <v>5</v>
      </c>
      <c r="C360" s="8">
        <v>4818</v>
      </c>
      <c r="D360" s="8">
        <v>4920</v>
      </c>
      <c r="E360" s="8">
        <v>38</v>
      </c>
    </row>
    <row r="361" spans="1:5" x14ac:dyDescent="0.2">
      <c r="A361" s="12">
        <v>42483</v>
      </c>
      <c r="B361" s="1" t="s">
        <v>8</v>
      </c>
      <c r="C361" s="8">
        <v>3410</v>
      </c>
      <c r="D361" s="8">
        <v>4049</v>
      </c>
      <c r="E361" s="8">
        <v>95</v>
      </c>
    </row>
    <row r="362" spans="1:5" x14ac:dyDescent="0.2">
      <c r="A362" s="12">
        <v>42484</v>
      </c>
      <c r="B362" s="1" t="s">
        <v>11</v>
      </c>
      <c r="C362" s="8">
        <v>3871</v>
      </c>
      <c r="D362" s="8">
        <v>4610</v>
      </c>
      <c r="E362" s="8">
        <v>52</v>
      </c>
    </row>
    <row r="363" spans="1:5" x14ac:dyDescent="0.2">
      <c r="A363" s="12">
        <v>42485</v>
      </c>
      <c r="B363" s="1" t="s">
        <v>6</v>
      </c>
      <c r="C363" s="8">
        <v>4735</v>
      </c>
      <c r="D363" s="8">
        <v>5581</v>
      </c>
      <c r="E363" s="8">
        <v>67</v>
      </c>
    </row>
    <row r="364" spans="1:5" x14ac:dyDescent="0.2">
      <c r="A364" s="12">
        <v>42486</v>
      </c>
      <c r="B364" s="1" t="s">
        <v>9</v>
      </c>
      <c r="C364" s="8">
        <v>4641</v>
      </c>
      <c r="D364" s="8">
        <v>5107</v>
      </c>
      <c r="E364" s="8">
        <v>138</v>
      </c>
    </row>
    <row r="365" spans="1:5" x14ac:dyDescent="0.2">
      <c r="A365" s="12">
        <v>42487</v>
      </c>
      <c r="B365" s="1" t="s">
        <v>7</v>
      </c>
      <c r="C365" s="8">
        <v>3977</v>
      </c>
      <c r="D365" s="8">
        <v>5087</v>
      </c>
      <c r="E365" s="8">
        <v>314</v>
      </c>
    </row>
    <row r="366" spans="1:5" x14ac:dyDescent="0.2">
      <c r="A366" s="12">
        <v>42488</v>
      </c>
      <c r="B366" s="1" t="s">
        <v>10</v>
      </c>
      <c r="C366" s="8">
        <v>3750</v>
      </c>
      <c r="D366" s="8">
        <v>5060</v>
      </c>
      <c r="E366" s="8">
        <v>254</v>
      </c>
    </row>
    <row r="367" spans="1:5" x14ac:dyDescent="0.2">
      <c r="A367" s="12">
        <v>42489</v>
      </c>
      <c r="B367" s="1" t="s">
        <v>5</v>
      </c>
      <c r="C367" s="8">
        <v>3962</v>
      </c>
      <c r="D367" s="8">
        <v>4653</v>
      </c>
      <c r="E367" s="8">
        <v>195</v>
      </c>
    </row>
    <row r="368" spans="1:5" x14ac:dyDescent="0.2">
      <c r="A368" s="12">
        <v>42490</v>
      </c>
      <c r="B368" s="1" t="s">
        <v>8</v>
      </c>
      <c r="C368" s="8">
        <v>3625</v>
      </c>
      <c r="D368" s="8">
        <v>4469</v>
      </c>
      <c r="E368" s="8">
        <v>312</v>
      </c>
    </row>
    <row r="369" spans="1:5" x14ac:dyDescent="0.2">
      <c r="A369" s="12">
        <v>42491</v>
      </c>
      <c r="B369" s="1" t="s">
        <v>11</v>
      </c>
      <c r="C369" s="8">
        <v>3316</v>
      </c>
      <c r="D369" s="8">
        <v>4364</v>
      </c>
      <c r="E369" s="8">
        <v>239</v>
      </c>
    </row>
    <row r="370" spans="1:5" x14ac:dyDescent="0.2">
      <c r="A370" s="12">
        <v>42492</v>
      </c>
      <c r="B370" s="1" t="s">
        <v>6</v>
      </c>
      <c r="C370" s="8">
        <v>3961</v>
      </c>
      <c r="D370" s="8">
        <v>5269</v>
      </c>
      <c r="E370" s="8">
        <v>166</v>
      </c>
    </row>
    <row r="371" spans="1:5" x14ac:dyDescent="0.2">
      <c r="A371" s="12">
        <v>42493</v>
      </c>
      <c r="B371" s="1" t="s">
        <v>9</v>
      </c>
      <c r="C371" s="8">
        <v>3704</v>
      </c>
      <c r="D371" s="8">
        <v>4979</v>
      </c>
      <c r="E371" s="8">
        <v>200</v>
      </c>
    </row>
    <row r="372" spans="1:5" x14ac:dyDescent="0.2">
      <c r="A372" s="12">
        <v>42494</v>
      </c>
      <c r="B372" s="1" t="s">
        <v>7</v>
      </c>
      <c r="C372" s="8">
        <v>3306</v>
      </c>
      <c r="D372" s="8">
        <v>3713</v>
      </c>
      <c r="E372" s="8">
        <v>293</v>
      </c>
    </row>
    <row r="373" spans="1:5" x14ac:dyDescent="0.2">
      <c r="A373" s="12">
        <v>42495</v>
      </c>
      <c r="B373" s="1" t="s">
        <v>10</v>
      </c>
      <c r="C373" s="8">
        <v>3699</v>
      </c>
      <c r="D373" s="8">
        <v>5849</v>
      </c>
      <c r="E373" s="8">
        <v>111</v>
      </c>
    </row>
    <row r="374" spans="1:5" x14ac:dyDescent="0.2">
      <c r="A374" s="12">
        <v>42496</v>
      </c>
      <c r="B374" s="1" t="s">
        <v>5</v>
      </c>
      <c r="C374" s="8">
        <v>3327</v>
      </c>
      <c r="D374" s="8">
        <v>4713</v>
      </c>
      <c r="E374" s="8">
        <v>159</v>
      </c>
    </row>
    <row r="375" spans="1:5" x14ac:dyDescent="0.2">
      <c r="A375" s="12">
        <v>42497</v>
      </c>
      <c r="B375" s="1" t="s">
        <v>8</v>
      </c>
      <c r="C375" s="8">
        <v>3642</v>
      </c>
      <c r="D375" s="8">
        <v>3628</v>
      </c>
      <c r="E375" s="8">
        <v>219</v>
      </c>
    </row>
    <row r="376" spans="1:5" x14ac:dyDescent="0.2">
      <c r="A376" s="12">
        <v>42498</v>
      </c>
      <c r="B376" s="1" t="s">
        <v>11</v>
      </c>
      <c r="C376" s="8">
        <v>3793</v>
      </c>
      <c r="D376" s="8">
        <v>5678</v>
      </c>
      <c r="E376" s="8">
        <v>170</v>
      </c>
    </row>
    <row r="377" spans="1:5" x14ac:dyDescent="0.2">
      <c r="A377" s="12">
        <v>42499</v>
      </c>
      <c r="B377" s="1" t="s">
        <v>6</v>
      </c>
      <c r="C377" s="8">
        <v>3556</v>
      </c>
      <c r="D377" s="8">
        <v>3952</v>
      </c>
      <c r="E377" s="8">
        <v>163</v>
      </c>
    </row>
    <row r="378" spans="1:5" x14ac:dyDescent="0.2">
      <c r="A378" s="12">
        <v>42500</v>
      </c>
      <c r="B378" s="1" t="s">
        <v>9</v>
      </c>
      <c r="C378" s="8">
        <v>3390</v>
      </c>
      <c r="D378" s="8">
        <v>4427</v>
      </c>
      <c r="E378" s="8">
        <v>111</v>
      </c>
    </row>
    <row r="379" spans="1:5" x14ac:dyDescent="0.2">
      <c r="A379" s="12">
        <v>42501</v>
      </c>
      <c r="B379" s="1" t="s">
        <v>7</v>
      </c>
      <c r="C379" s="8">
        <v>3307</v>
      </c>
      <c r="D379" s="8">
        <v>3178</v>
      </c>
      <c r="E379" s="8">
        <v>155</v>
      </c>
    </row>
    <row r="380" spans="1:5" x14ac:dyDescent="0.2">
      <c r="A380" s="12">
        <v>42502</v>
      </c>
      <c r="B380" s="1" t="s">
        <v>10</v>
      </c>
      <c r="C380" s="8">
        <v>3385</v>
      </c>
      <c r="D380" s="8">
        <v>4468</v>
      </c>
      <c r="E380" s="8">
        <v>357</v>
      </c>
    </row>
    <row r="381" spans="1:5" x14ac:dyDescent="0.2">
      <c r="A381" s="12">
        <v>42503</v>
      </c>
      <c r="B381" s="1" t="s">
        <v>5</v>
      </c>
      <c r="C381" s="8">
        <v>3335</v>
      </c>
      <c r="D381" s="8">
        <v>4686</v>
      </c>
      <c r="E381" s="8">
        <v>379</v>
      </c>
    </row>
    <row r="382" spans="1:5" x14ac:dyDescent="0.2">
      <c r="A382" s="12">
        <v>42504</v>
      </c>
      <c r="B382" s="1" t="s">
        <v>8</v>
      </c>
      <c r="C382" s="8">
        <v>3050</v>
      </c>
      <c r="D382" s="8">
        <v>5080</v>
      </c>
      <c r="E382" s="8">
        <v>282</v>
      </c>
    </row>
    <row r="383" spans="1:5" x14ac:dyDescent="0.2">
      <c r="A383" s="12">
        <v>42505</v>
      </c>
      <c r="B383" s="1" t="s">
        <v>11</v>
      </c>
      <c r="C383" s="8">
        <v>3176</v>
      </c>
      <c r="D383" s="8">
        <v>3487</v>
      </c>
      <c r="E383" s="8">
        <v>159</v>
      </c>
    </row>
    <row r="384" spans="1:5" x14ac:dyDescent="0.2">
      <c r="A384" s="12">
        <v>42506</v>
      </c>
      <c r="B384" s="1" t="s">
        <v>6</v>
      </c>
      <c r="C384" s="8">
        <v>3823</v>
      </c>
      <c r="D384" s="8">
        <v>4437</v>
      </c>
      <c r="E384" s="8">
        <v>159</v>
      </c>
    </row>
    <row r="385" spans="1:5" x14ac:dyDescent="0.2">
      <c r="A385" s="12">
        <v>42507</v>
      </c>
      <c r="B385" s="1" t="s">
        <v>9</v>
      </c>
      <c r="C385" s="8">
        <v>3264</v>
      </c>
      <c r="D385" s="8">
        <v>4453</v>
      </c>
      <c r="E385" s="8">
        <v>169</v>
      </c>
    </row>
    <row r="386" spans="1:5" x14ac:dyDescent="0.2">
      <c r="A386" s="12">
        <v>42508</v>
      </c>
      <c r="B386" s="1" t="s">
        <v>7</v>
      </c>
      <c r="C386" s="8">
        <v>3261</v>
      </c>
      <c r="D386" s="8">
        <v>5141</v>
      </c>
      <c r="E386" s="8">
        <v>184</v>
      </c>
    </row>
    <row r="387" spans="1:5" x14ac:dyDescent="0.2">
      <c r="A387" s="12">
        <v>42509</v>
      </c>
      <c r="B387" s="1" t="s">
        <v>10</v>
      </c>
      <c r="C387" s="8">
        <v>3131</v>
      </c>
      <c r="D387" s="8">
        <v>5889</v>
      </c>
      <c r="E387" s="8">
        <v>135</v>
      </c>
    </row>
    <row r="388" spans="1:5" x14ac:dyDescent="0.2">
      <c r="A388" s="12">
        <v>42510</v>
      </c>
      <c r="B388" s="1" t="s">
        <v>5</v>
      </c>
      <c r="C388" s="8">
        <v>3503</v>
      </c>
      <c r="D388" s="8">
        <v>5323</v>
      </c>
      <c r="E388" s="8">
        <v>47</v>
      </c>
    </row>
    <row r="389" spans="1:5" x14ac:dyDescent="0.2">
      <c r="A389" s="12">
        <v>42511</v>
      </c>
      <c r="B389" s="1" t="s">
        <v>8</v>
      </c>
      <c r="C389" s="8">
        <v>3242</v>
      </c>
      <c r="D389" s="8">
        <v>3162</v>
      </c>
      <c r="E389" s="8">
        <v>313</v>
      </c>
    </row>
    <row r="390" spans="1:5" x14ac:dyDescent="0.2">
      <c r="A390" s="12">
        <v>42512</v>
      </c>
      <c r="B390" s="1" t="s">
        <v>11</v>
      </c>
      <c r="C390" s="8">
        <v>3072</v>
      </c>
      <c r="D390" s="8">
        <v>2991</v>
      </c>
      <c r="E390" s="8">
        <v>149</v>
      </c>
    </row>
    <row r="391" spans="1:5" x14ac:dyDescent="0.2">
      <c r="A391" s="12">
        <v>42513</v>
      </c>
      <c r="B391" s="1" t="s">
        <v>6</v>
      </c>
      <c r="C391" s="8">
        <v>3559</v>
      </c>
      <c r="D391" s="8">
        <v>4783</v>
      </c>
      <c r="E391" s="8">
        <v>134</v>
      </c>
    </row>
    <row r="392" spans="1:5" x14ac:dyDescent="0.2">
      <c r="A392" s="12">
        <v>42514</v>
      </c>
      <c r="B392" s="1" t="s">
        <v>9</v>
      </c>
      <c r="C392" s="8">
        <v>3227</v>
      </c>
      <c r="D392" s="8">
        <v>5592</v>
      </c>
      <c r="E392" s="8">
        <v>450</v>
      </c>
    </row>
    <row r="393" spans="1:5" x14ac:dyDescent="0.2">
      <c r="A393" s="12">
        <v>42515</v>
      </c>
      <c r="B393" s="1" t="s">
        <v>7</v>
      </c>
      <c r="C393" s="8">
        <v>3050</v>
      </c>
      <c r="D393" s="8">
        <v>4532</v>
      </c>
      <c r="E393" s="8">
        <v>438</v>
      </c>
    </row>
    <row r="394" spans="1:5" x14ac:dyDescent="0.2">
      <c r="A394" s="12">
        <v>42516</v>
      </c>
      <c r="B394" s="1" t="s">
        <v>10</v>
      </c>
      <c r="C394" s="8">
        <v>3080</v>
      </c>
      <c r="D394" s="8">
        <v>4786</v>
      </c>
      <c r="E394" s="8">
        <v>512</v>
      </c>
    </row>
    <row r="395" spans="1:5" x14ac:dyDescent="0.2">
      <c r="A395" s="12">
        <v>42517</v>
      </c>
      <c r="B395" s="1" t="s">
        <v>5</v>
      </c>
      <c r="C395" s="8">
        <v>3430</v>
      </c>
      <c r="D395" s="8">
        <v>5027</v>
      </c>
      <c r="E395" s="8">
        <v>228</v>
      </c>
    </row>
    <row r="396" spans="1:5" x14ac:dyDescent="0.2">
      <c r="A396" s="12">
        <v>42518</v>
      </c>
      <c r="B396" s="1" t="s">
        <v>8</v>
      </c>
      <c r="C396" s="8">
        <v>3346</v>
      </c>
      <c r="D396" s="8">
        <v>4834</v>
      </c>
      <c r="E396" s="8">
        <v>290</v>
      </c>
    </row>
    <row r="397" spans="1:5" x14ac:dyDescent="0.2">
      <c r="A397" s="12">
        <v>42519</v>
      </c>
      <c r="B397" s="1" t="s">
        <v>11</v>
      </c>
      <c r="C397" s="8">
        <v>2757</v>
      </c>
      <c r="D397" s="8">
        <v>5147</v>
      </c>
      <c r="E397" s="8">
        <v>301</v>
      </c>
    </row>
    <row r="398" spans="1:5" x14ac:dyDescent="0.2">
      <c r="A398" s="12">
        <v>42520</v>
      </c>
      <c r="B398" s="1" t="s">
        <v>6</v>
      </c>
      <c r="C398" s="8">
        <v>3323</v>
      </c>
      <c r="D398" s="8">
        <v>4739</v>
      </c>
      <c r="E398" s="8">
        <v>525</v>
      </c>
    </row>
    <row r="399" spans="1:5" x14ac:dyDescent="0.2">
      <c r="A399" s="13">
        <v>42521</v>
      </c>
      <c r="B399" s="14" t="s">
        <v>9</v>
      </c>
      <c r="C399" s="15">
        <v>3708</v>
      </c>
      <c r="D399" s="15">
        <v>4577</v>
      </c>
      <c r="E399" s="15">
        <v>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439"/>
  <sheetViews>
    <sheetView tabSelected="1" topLeftCell="B1" zoomScale="80" zoomScaleNormal="80" workbookViewId="0">
      <selection activeCell="I19" sqref="I19"/>
    </sheetView>
  </sheetViews>
  <sheetFormatPr baseColWidth="10" defaultColWidth="10.83203125" defaultRowHeight="18" x14ac:dyDescent="0.2"/>
  <cols>
    <col min="1" max="1" width="13.5" style="2" bestFit="1" customWidth="1"/>
    <col min="2" max="2" width="10" style="2" bestFit="1" customWidth="1"/>
    <col min="3" max="3" width="11.33203125" style="2" customWidth="1"/>
    <col min="4" max="4" width="13.5" style="2" bestFit="1" customWidth="1"/>
    <col min="5" max="5" width="11.33203125" style="2" bestFit="1" customWidth="1"/>
    <col min="6" max="6" width="3" style="2" customWidth="1"/>
    <col min="7" max="7" width="13.5" style="2" customWidth="1"/>
    <col min="8" max="8" width="3" style="2" customWidth="1"/>
    <col min="9" max="9" width="16.5" style="2" bestFit="1" customWidth="1"/>
    <col min="10" max="10" width="3" style="2" customWidth="1"/>
    <col min="11" max="11" width="16.5" style="2" bestFit="1" customWidth="1"/>
    <col min="12" max="12" width="3" style="2" customWidth="1"/>
    <col min="13" max="13" width="18.6640625" customWidth="1"/>
    <col min="14" max="14" width="3" style="2" customWidth="1"/>
    <col min="15" max="15" width="10.6640625" customWidth="1"/>
    <col min="16" max="16" width="14" customWidth="1"/>
    <col min="17" max="17" width="3" style="2" customWidth="1"/>
    <col min="18" max="18" width="11.5" style="2" bestFit="1" customWidth="1"/>
    <col min="19" max="20" width="10.83203125" style="2"/>
    <col min="21" max="21" width="11.5" style="2" bestFit="1" customWidth="1"/>
    <col min="22" max="22" width="3" style="2" customWidth="1"/>
    <col min="23" max="23" width="13.5" style="2" bestFit="1" customWidth="1"/>
    <col min="24" max="24" width="12" style="2" bestFit="1" customWidth="1"/>
    <col min="25" max="25" width="17.1640625" style="2" bestFit="1" customWidth="1"/>
    <col min="26" max="26" width="15.6640625" style="2" bestFit="1" customWidth="1"/>
    <col min="27" max="27" width="3" style="2" customWidth="1"/>
    <col min="28" max="30" width="10.83203125" style="2"/>
    <col min="31" max="31" width="15.6640625" style="2" bestFit="1" customWidth="1"/>
    <col min="32" max="32" width="3" style="2" customWidth="1"/>
    <col min="33" max="33" width="13.5" style="2" bestFit="1" customWidth="1"/>
    <col min="34" max="34" width="10.83203125" style="2"/>
    <col min="35" max="35" width="17.1640625" style="2" bestFit="1" customWidth="1"/>
    <col min="36" max="36" width="15.6640625" style="2" bestFit="1" customWidth="1"/>
    <col min="37" max="37" width="3" style="2" customWidth="1"/>
    <col min="38" max="16384" width="10.83203125" style="2"/>
  </cols>
  <sheetData>
    <row r="1" spans="1:37" x14ac:dyDescent="0.2">
      <c r="G1" s="9" t="s">
        <v>35</v>
      </c>
      <c r="I1" s="9" t="s">
        <v>36</v>
      </c>
      <c r="K1" s="9" t="s">
        <v>37</v>
      </c>
    </row>
    <row r="2" spans="1:37" x14ac:dyDescent="0.2">
      <c r="C2" s="9" t="s">
        <v>0</v>
      </c>
      <c r="D2" s="9" t="s">
        <v>1</v>
      </c>
      <c r="E2" s="9" t="s">
        <v>2</v>
      </c>
      <c r="G2" s="29">
        <v>2E-3</v>
      </c>
      <c r="I2" s="29">
        <v>0.15</v>
      </c>
      <c r="K2" s="29">
        <v>0.05</v>
      </c>
      <c r="P2" s="51" t="str">
        <f>G15</f>
        <v>Petrol</v>
      </c>
      <c r="Q2" s="4"/>
      <c r="R2" s="59" t="s">
        <v>13</v>
      </c>
      <c r="S2" s="59" t="s">
        <v>14</v>
      </c>
      <c r="T2" s="59" t="s">
        <v>15</v>
      </c>
      <c r="U2" s="59" t="s">
        <v>32</v>
      </c>
    </row>
    <row r="3" spans="1:37" x14ac:dyDescent="0.2">
      <c r="A3" s="59"/>
      <c r="B3" s="59" t="s">
        <v>27</v>
      </c>
      <c r="C3" s="55">
        <v>8</v>
      </c>
      <c r="D3" s="55">
        <v>11</v>
      </c>
      <c r="E3" s="55">
        <v>1</v>
      </c>
      <c r="G3" s="29">
        <v>6.5000000000000002E-2</v>
      </c>
      <c r="I3" s="29">
        <v>7.0000000000000007E-2</v>
      </c>
      <c r="K3" s="29">
        <v>0.08</v>
      </c>
      <c r="O3" s="5">
        <f>I14</f>
        <v>2</v>
      </c>
      <c r="P3" s="52" t="s">
        <v>27</v>
      </c>
      <c r="Q3" s="4"/>
      <c r="R3" s="49">
        <f ca="1">R415</f>
        <v>0.45063291139240508</v>
      </c>
      <c r="S3" s="49">
        <f t="shared" ref="S3:T3" ca="1" si="0">S415</f>
        <v>453.71645569620256</v>
      </c>
      <c r="T3" s="53">
        <f t="shared" ca="1" si="0"/>
        <v>0.12824943821461246</v>
      </c>
      <c r="U3" s="49">
        <f ca="1">SQRT(U415)</f>
        <v>604.64845315169225</v>
      </c>
    </row>
    <row r="4" spans="1:37" x14ac:dyDescent="0.2">
      <c r="A4" s="59"/>
      <c r="B4" s="59" t="s">
        <v>28</v>
      </c>
      <c r="C4" s="55">
        <v>9</v>
      </c>
      <c r="D4" s="55">
        <v>7</v>
      </c>
      <c r="E4" s="55">
        <v>5</v>
      </c>
      <c r="G4" s="29">
        <v>0.23499999999999999</v>
      </c>
      <c r="I4" s="29">
        <v>7.0000000000000007E-2</v>
      </c>
      <c r="K4" s="29">
        <v>0.09</v>
      </c>
      <c r="O4" s="5">
        <f>K14</f>
        <v>5</v>
      </c>
      <c r="P4" s="52" t="s">
        <v>28</v>
      </c>
      <c r="Q4" s="4"/>
      <c r="R4" s="50">
        <f ca="1">W415</f>
        <v>-0.13293367346942753</v>
      </c>
      <c r="S4" s="50">
        <f t="shared" ref="S4:T4" ca="1" si="1">X415</f>
        <v>426.66022959183681</v>
      </c>
      <c r="T4" s="53">
        <f t="shared" ca="1" si="1"/>
        <v>0.12167828797770312</v>
      </c>
      <c r="U4" s="50">
        <f ca="1">SQRT(Z415)</f>
        <v>591.82877979196917</v>
      </c>
    </row>
    <row r="5" spans="1:37" x14ac:dyDescent="0.2">
      <c r="A5" s="54" t="s">
        <v>30</v>
      </c>
      <c r="B5" s="59" t="s">
        <v>33</v>
      </c>
      <c r="C5" s="56">
        <v>0.23384519043417343</v>
      </c>
      <c r="D5" s="56">
        <v>0.15048501055979432</v>
      </c>
      <c r="E5" s="61">
        <v>0.73452121299999995</v>
      </c>
      <c r="G5" s="29">
        <v>8.2000000000000003E-2</v>
      </c>
      <c r="I5" s="29">
        <v>0.06</v>
      </c>
      <c r="K5" s="29">
        <v>0.02</v>
      </c>
      <c r="P5" s="52" t="s">
        <v>30</v>
      </c>
      <c r="Q5" s="4"/>
      <c r="R5" s="50">
        <f>AB415</f>
        <v>-2.5089498427858725</v>
      </c>
      <c r="S5" s="50">
        <f t="shared" ref="S5:T5" si="2">AC415</f>
        <v>404.39372154311968</v>
      </c>
      <c r="T5" s="53">
        <f t="shared" si="2"/>
        <v>0.11407773501094552</v>
      </c>
      <c r="U5" s="50">
        <f>SQRT(AE415)</f>
        <v>535.57884921071081</v>
      </c>
    </row>
    <row r="6" spans="1:37" ht="18" customHeight="1" x14ac:dyDescent="0.2">
      <c r="A6" s="54" t="s">
        <v>31</v>
      </c>
      <c r="B6" s="59" t="s">
        <v>33</v>
      </c>
      <c r="C6" s="56">
        <v>0.17968384482881239</v>
      </c>
      <c r="D6" s="56">
        <v>0.1408168209355318</v>
      </c>
      <c r="E6" s="62">
        <v>0.38567515600000002</v>
      </c>
      <c r="G6" s="29">
        <v>1.2999999999999999E-2</v>
      </c>
      <c r="I6" s="29">
        <v>0.28000000000000003</v>
      </c>
      <c r="K6" s="29">
        <v>0.76</v>
      </c>
      <c r="P6" s="52" t="s">
        <v>31</v>
      </c>
      <c r="Q6" s="4"/>
      <c r="R6" s="50">
        <f>AG415</f>
        <v>-1.834672327344028</v>
      </c>
      <c r="S6" s="50">
        <f t="shared" ref="S6:T6" si="3">AH415</f>
        <v>397.92497116187531</v>
      </c>
      <c r="T6" s="53">
        <f t="shared" si="3"/>
        <v>0.11280461418447091</v>
      </c>
      <c r="U6" s="50">
        <f>SQRT(AJ415)</f>
        <v>532.78496122640809</v>
      </c>
    </row>
    <row r="7" spans="1:37" x14ac:dyDescent="0.2">
      <c r="A7" s="54"/>
      <c r="B7" s="59" t="s">
        <v>34</v>
      </c>
      <c r="C7" s="56">
        <v>0.99</v>
      </c>
      <c r="D7" s="56">
        <v>0.05</v>
      </c>
      <c r="E7" s="60">
        <v>0.99</v>
      </c>
      <c r="G7" s="29">
        <v>0.123</v>
      </c>
      <c r="I7" s="29">
        <v>0.14000000000000001</v>
      </c>
      <c r="K7"/>
    </row>
    <row r="8" spans="1:37" x14ac:dyDescent="0.2">
      <c r="G8" s="29">
        <v>2.5999999999999999E-2</v>
      </c>
      <c r="I8" s="29">
        <v>0.23</v>
      </c>
      <c r="K8"/>
    </row>
    <row r="9" spans="1:37" ht="19" x14ac:dyDescent="0.2">
      <c r="G9" s="29">
        <v>2.8000000000000001E-2</v>
      </c>
      <c r="I9"/>
      <c r="K9"/>
      <c r="R9" s="63" t="s">
        <v>27</v>
      </c>
      <c r="S9" s="63" t="s">
        <v>28</v>
      </c>
      <c r="T9" s="63" t="s">
        <v>38</v>
      </c>
      <c r="U9" s="63" t="s">
        <v>39</v>
      </c>
    </row>
    <row r="10" spans="1:37" x14ac:dyDescent="0.2">
      <c r="G10" s="29">
        <v>0.42699999999999999</v>
      </c>
      <c r="I10"/>
      <c r="K10"/>
      <c r="P10" s="51" t="s">
        <v>40</v>
      </c>
      <c r="R10" s="64">
        <f ca="1">I414</f>
        <v>3515.5</v>
      </c>
      <c r="S10" s="64">
        <f ca="1">K414</f>
        <v>3571.85</v>
      </c>
      <c r="T10" s="64">
        <f>M414</f>
        <v>3304.0252627353789</v>
      </c>
      <c r="U10" s="64">
        <f>P414</f>
        <v>3391.8515647375084</v>
      </c>
    </row>
    <row r="11" spans="1:37" x14ac:dyDescent="0.2">
      <c r="R11" s="5">
        <f>O3</f>
        <v>2</v>
      </c>
      <c r="S11" s="5">
        <f>O4</f>
        <v>5</v>
      </c>
      <c r="T11" s="56">
        <f>M16</f>
        <v>0.17968393401438154</v>
      </c>
      <c r="U11" s="56">
        <f>M16</f>
        <v>0.17968393401438154</v>
      </c>
    </row>
    <row r="12" spans="1:37" x14ac:dyDescent="0.2">
      <c r="T12"/>
      <c r="U12" s="5">
        <f>O16</f>
        <v>0.99</v>
      </c>
    </row>
    <row r="14" spans="1:37" x14ac:dyDescent="0.2">
      <c r="I14" s="5">
        <v>2</v>
      </c>
      <c r="K14" s="5">
        <v>5</v>
      </c>
      <c r="O14" s="73" t="s">
        <v>19</v>
      </c>
      <c r="P14" s="73"/>
    </row>
    <row r="15" spans="1:37" ht="18" customHeight="1" x14ac:dyDescent="0.2">
      <c r="A15" s="10" t="s">
        <v>3</v>
      </c>
      <c r="B15" s="9" t="s">
        <v>4</v>
      </c>
      <c r="C15" s="9" t="s">
        <v>0</v>
      </c>
      <c r="D15" s="9" t="s">
        <v>1</v>
      </c>
      <c r="E15" s="9" t="s">
        <v>2</v>
      </c>
      <c r="F15" s="3"/>
      <c r="G15" s="28" t="s">
        <v>0</v>
      </c>
      <c r="H15" s="3"/>
      <c r="I15" s="59" t="s">
        <v>27</v>
      </c>
      <c r="J15" s="3"/>
      <c r="K15" s="59" t="s">
        <v>28</v>
      </c>
      <c r="L15" s="3"/>
      <c r="M15" s="59" t="s">
        <v>12</v>
      </c>
      <c r="N15" s="3"/>
      <c r="O15" s="59" t="s">
        <v>17</v>
      </c>
      <c r="P15" s="59" t="s">
        <v>18</v>
      </c>
      <c r="Q15" s="3"/>
      <c r="R15" s="73" t="s">
        <v>27</v>
      </c>
      <c r="S15" s="73"/>
      <c r="T15" s="73"/>
      <c r="U15" s="73"/>
      <c r="V15" s="3"/>
      <c r="W15" s="73" t="s">
        <v>28</v>
      </c>
      <c r="X15" s="73"/>
      <c r="Y15" s="73"/>
      <c r="Z15" s="73"/>
      <c r="AA15" s="3"/>
      <c r="AB15" s="73" t="s">
        <v>25</v>
      </c>
      <c r="AC15" s="73"/>
      <c r="AD15" s="73"/>
      <c r="AE15" s="73"/>
      <c r="AF15" s="3"/>
      <c r="AG15" s="73" t="s">
        <v>24</v>
      </c>
      <c r="AH15" s="73"/>
      <c r="AI15" s="73"/>
      <c r="AJ15" s="73"/>
      <c r="AK15" s="3"/>
    </row>
    <row r="16" spans="1:37" x14ac:dyDescent="0.2">
      <c r="A16" s="10"/>
      <c r="B16" s="9"/>
      <c r="C16" s="9"/>
      <c r="D16" s="9"/>
      <c r="E16" s="9"/>
      <c r="F16" s="3"/>
      <c r="G16" s="28"/>
      <c r="H16" s="3"/>
      <c r="I16" s="59"/>
      <c r="J16" s="3"/>
      <c r="K16" s="59"/>
      <c r="L16" s="3"/>
      <c r="M16" s="58">
        <v>0.17968393401438154</v>
      </c>
      <c r="N16" s="3"/>
      <c r="O16" s="56">
        <v>0.99</v>
      </c>
      <c r="P16" s="26"/>
      <c r="Q16" s="3"/>
      <c r="R16" s="59" t="s">
        <v>13</v>
      </c>
      <c r="S16" s="59" t="s">
        <v>14</v>
      </c>
      <c r="T16" s="59" t="s">
        <v>15</v>
      </c>
      <c r="U16" s="59" t="s">
        <v>16</v>
      </c>
      <c r="V16" s="3"/>
      <c r="W16" s="59" t="s">
        <v>13</v>
      </c>
      <c r="X16" s="59" t="s">
        <v>14</v>
      </c>
      <c r="Y16" s="59" t="s">
        <v>15</v>
      </c>
      <c r="Z16" s="59" t="s">
        <v>16</v>
      </c>
      <c r="AA16" s="3"/>
      <c r="AB16" s="59" t="s">
        <v>13</v>
      </c>
      <c r="AC16" s="59" t="s">
        <v>14</v>
      </c>
      <c r="AD16" s="59" t="s">
        <v>15</v>
      </c>
      <c r="AE16" s="59" t="s">
        <v>16</v>
      </c>
      <c r="AF16" s="3"/>
      <c r="AG16" s="59" t="s">
        <v>13</v>
      </c>
      <c r="AH16" s="59" t="s">
        <v>14</v>
      </c>
      <c r="AI16" s="59" t="s">
        <v>15</v>
      </c>
      <c r="AJ16" s="59" t="s">
        <v>16</v>
      </c>
      <c r="AK16" s="3"/>
    </row>
    <row r="17" spans="1:37" x14ac:dyDescent="0.2">
      <c r="A17" s="12">
        <v>42125</v>
      </c>
      <c r="B17" s="1" t="s">
        <v>5</v>
      </c>
      <c r="C17" s="8">
        <v>3483</v>
      </c>
      <c r="D17" s="8">
        <v>5080</v>
      </c>
      <c r="E17" s="8">
        <v>264</v>
      </c>
      <c r="F17" s="3"/>
      <c r="G17" s="7">
        <f t="shared" ref="G17:G80" si="4">IF($G$15="Petrol",C17,IF($G$15="Diesel",D17,E17))</f>
        <v>3483</v>
      </c>
      <c r="H17" s="3"/>
      <c r="I17" s="6" t="str">
        <f ca="1">IF( COUNTA($G$17:G17)&lt;=$I$14,"",AVERAGE(OFFSET(G16,0,0,$I$14*-1)))</f>
        <v/>
      </c>
      <c r="J17" s="3"/>
      <c r="K17" s="29">
        <v>0.05</v>
      </c>
      <c r="L17" s="3"/>
      <c r="M17" s="4">
        <f t="shared" ref="M17" si="5">G17</f>
        <v>3483</v>
      </c>
      <c r="N17" s="3"/>
      <c r="O17" s="25">
        <v>0</v>
      </c>
      <c r="P17" s="57">
        <f t="shared" ref="P17:P80" si="6">M17+O17</f>
        <v>3483</v>
      </c>
      <c r="Q17" s="3"/>
      <c r="R17" s="6" t="str">
        <f t="shared" ref="R17:R80" ca="1" si="7">IF(I17="","",G17-I17)</f>
        <v/>
      </c>
      <c r="S17" s="4" t="str">
        <f t="shared" ref="S17:S80" ca="1" si="8">IF(I17="","",ABS(R17))</f>
        <v/>
      </c>
      <c r="T17" s="4" t="str">
        <f t="shared" ref="T17:T80" ca="1" si="9">IF(I17="","",ABS((G17-I17)/G17))</f>
        <v/>
      </c>
      <c r="U17" s="6" t="str">
        <f t="shared" ref="U17:U80" ca="1" si="10">IF(I17="","",(G17-I17)^2)</f>
        <v/>
      </c>
      <c r="V17" s="3"/>
      <c r="W17" s="4" t="str">
        <f t="shared" ref="W17:W80" si="11">IF(K17&lt;=1,"",G17-K17)</f>
        <v/>
      </c>
      <c r="X17" s="4" t="str">
        <f t="shared" ref="X17:X80" si="12">IF(K17&lt;=1,"",ABS(W17))</f>
        <v/>
      </c>
      <c r="Y17" s="4" t="str">
        <f t="shared" ref="Y17:Y80" si="13">IF(K17&lt;=1,"",ABS((G17-K17)/G17))</f>
        <v/>
      </c>
      <c r="Z17" s="4" t="str">
        <f t="shared" ref="Z17:Z80" si="14">IF(K17&lt;=1,"",(G17-K17)^2)</f>
        <v/>
      </c>
      <c r="AA17" s="3"/>
      <c r="AB17" s="4">
        <f t="shared" ref="AB17:AB80" si="15">G17-M17</f>
        <v>0</v>
      </c>
      <c r="AC17" s="6">
        <f t="shared" ref="AC17:AC80" si="16">ABS(AB17)</f>
        <v>0</v>
      </c>
      <c r="AD17" s="4">
        <f t="shared" ref="AD17:AD80" si="17">ABS((G17-M17)/G17)</f>
        <v>0</v>
      </c>
      <c r="AE17" s="6">
        <f t="shared" ref="AE17:AE80" si="18">(G17-M17)^2</f>
        <v>0</v>
      </c>
      <c r="AF17" s="3"/>
      <c r="AG17" s="6">
        <f t="shared" ref="AG17:AG80" si="19">G17-P17</f>
        <v>0</v>
      </c>
      <c r="AH17" s="6">
        <f t="shared" ref="AH17:AH80" si="20">ABS(AG17)</f>
        <v>0</v>
      </c>
      <c r="AI17" s="4">
        <f t="shared" ref="AI17:AI80" si="21">ABS((G17-P17)/G17)</f>
        <v>0</v>
      </c>
      <c r="AJ17" s="6">
        <f t="shared" ref="AJ17:AJ80" si="22">(G17-P17)^2</f>
        <v>0</v>
      </c>
      <c r="AK17" s="3"/>
    </row>
    <row r="18" spans="1:37" x14ac:dyDescent="0.2">
      <c r="A18" s="12">
        <v>42126</v>
      </c>
      <c r="B18" s="1" t="s">
        <v>8</v>
      </c>
      <c r="C18" s="8">
        <v>3450</v>
      </c>
      <c r="D18" s="8">
        <v>7727</v>
      </c>
      <c r="E18" s="8">
        <v>342</v>
      </c>
      <c r="F18" s="3"/>
      <c r="G18" s="7">
        <f t="shared" si="4"/>
        <v>3450</v>
      </c>
      <c r="H18" s="3"/>
      <c r="I18" s="6" t="str">
        <f ca="1">IF( COUNTA($G$17:G18)&lt;=$I$14,"",AVERAGE(OFFSET(G17,0,0,$I$14*-1)))</f>
        <v/>
      </c>
      <c r="J18" s="3"/>
      <c r="K18" s="29">
        <v>0.08</v>
      </c>
      <c r="L18" s="3"/>
      <c r="M18" s="29">
        <f>$M$16*G17+(1-$M$16)*M17</f>
        <v>3483</v>
      </c>
      <c r="N18" s="3"/>
      <c r="O18" s="40">
        <f>($O$16*(M18-M17)+(1-$O$16)*O17)</f>
        <v>0</v>
      </c>
      <c r="P18" s="57">
        <f t="shared" si="6"/>
        <v>3483</v>
      </c>
      <c r="Q18" s="3"/>
      <c r="R18" s="6" t="str">
        <f t="shared" ca="1" si="7"/>
        <v/>
      </c>
      <c r="S18" s="4" t="str">
        <f t="shared" ca="1" si="8"/>
        <v/>
      </c>
      <c r="T18" s="4" t="str">
        <f t="shared" ca="1" si="9"/>
        <v/>
      </c>
      <c r="U18" s="6" t="str">
        <f t="shared" ca="1" si="10"/>
        <v/>
      </c>
      <c r="V18" s="3"/>
      <c r="W18" s="4" t="str">
        <f t="shared" si="11"/>
        <v/>
      </c>
      <c r="X18" s="4" t="str">
        <f t="shared" si="12"/>
        <v/>
      </c>
      <c r="Y18" s="4" t="str">
        <f t="shared" si="13"/>
        <v/>
      </c>
      <c r="Z18" s="4" t="str">
        <f t="shared" si="14"/>
        <v/>
      </c>
      <c r="AA18" s="3"/>
      <c r="AB18" s="4">
        <f t="shared" si="15"/>
        <v>-33</v>
      </c>
      <c r="AC18" s="6">
        <f t="shared" si="16"/>
        <v>33</v>
      </c>
      <c r="AD18" s="4">
        <f t="shared" si="17"/>
        <v>9.5652173913043474E-3</v>
      </c>
      <c r="AE18" s="6">
        <f t="shared" si="18"/>
        <v>1089</v>
      </c>
      <c r="AF18" s="3"/>
      <c r="AG18" s="6">
        <f t="shared" si="19"/>
        <v>-33</v>
      </c>
      <c r="AH18" s="6">
        <f t="shared" si="20"/>
        <v>33</v>
      </c>
      <c r="AI18" s="4">
        <f t="shared" si="21"/>
        <v>9.5652173913043474E-3</v>
      </c>
      <c r="AJ18" s="6">
        <f t="shared" si="22"/>
        <v>1089</v>
      </c>
      <c r="AK18" s="3"/>
    </row>
    <row r="19" spans="1:37" x14ac:dyDescent="0.2">
      <c r="A19" s="12">
        <v>42127</v>
      </c>
      <c r="B19" s="1" t="s">
        <v>11</v>
      </c>
      <c r="C19" s="8">
        <v>3802</v>
      </c>
      <c r="D19" s="8">
        <v>5438</v>
      </c>
      <c r="E19" s="8">
        <v>355</v>
      </c>
      <c r="F19" s="3"/>
      <c r="G19" s="7">
        <f t="shared" si="4"/>
        <v>3802</v>
      </c>
      <c r="H19" s="3"/>
      <c r="I19" s="6">
        <f ca="1">IF( COUNTA($G$17:G19)&lt;=$I$14,"",AVERAGE(OFFSET(G18,0,0,$I$14*-1)))</f>
        <v>3466.5</v>
      </c>
      <c r="J19" s="3"/>
      <c r="K19" s="29">
        <v>0.09</v>
      </c>
      <c r="L19" s="3"/>
      <c r="M19" s="29">
        <f t="shared" ref="M19:M82" si="23">$M$16*G18+(1-$M$16)*M18</f>
        <v>3477.0704301775254</v>
      </c>
      <c r="N19" s="3"/>
      <c r="O19" s="40">
        <f>($O$16*(M19-M18)+(1-$O$16)*O18)</f>
        <v>-5.8702741242498586</v>
      </c>
      <c r="P19" s="57">
        <f t="shared" si="6"/>
        <v>3471.2001560532754</v>
      </c>
      <c r="Q19" s="3"/>
      <c r="R19" s="6">
        <f t="shared" ca="1" si="7"/>
        <v>335.5</v>
      </c>
      <c r="S19" s="4">
        <f t="shared" ca="1" si="8"/>
        <v>335.5</v>
      </c>
      <c r="T19" s="4">
        <f t="shared" ca="1" si="9"/>
        <v>8.8243029984218832E-2</v>
      </c>
      <c r="U19" s="6">
        <f t="shared" ca="1" si="10"/>
        <v>112560.25</v>
      </c>
      <c r="V19" s="3"/>
      <c r="W19" s="4" t="str">
        <f t="shared" si="11"/>
        <v/>
      </c>
      <c r="X19" s="4" t="str">
        <f t="shared" si="12"/>
        <v/>
      </c>
      <c r="Y19" s="4" t="str">
        <f t="shared" si="13"/>
        <v/>
      </c>
      <c r="Z19" s="4" t="str">
        <f t="shared" si="14"/>
        <v/>
      </c>
      <c r="AA19" s="3"/>
      <c r="AB19" s="4">
        <f t="shared" si="15"/>
        <v>324.9295698224746</v>
      </c>
      <c r="AC19" s="6">
        <f t="shared" si="16"/>
        <v>324.9295698224746</v>
      </c>
      <c r="AD19" s="4">
        <f t="shared" si="17"/>
        <v>8.5462801110592998E-2</v>
      </c>
      <c r="AE19" s="6">
        <f t="shared" si="18"/>
        <v>105579.22534501839</v>
      </c>
      <c r="AF19" s="3"/>
      <c r="AG19" s="6">
        <f t="shared" si="19"/>
        <v>330.79984394672465</v>
      </c>
      <c r="AH19" s="6">
        <f t="shared" si="20"/>
        <v>330.79984394672465</v>
      </c>
      <c r="AI19" s="4">
        <f t="shared" si="21"/>
        <v>8.7006797461000693E-2</v>
      </c>
      <c r="AJ19" s="6">
        <f t="shared" si="22"/>
        <v>109428.53675517738</v>
      </c>
      <c r="AK19" s="3"/>
    </row>
    <row r="20" spans="1:37" x14ac:dyDescent="0.2">
      <c r="A20" s="12">
        <v>42128</v>
      </c>
      <c r="B20" s="1" t="s">
        <v>6</v>
      </c>
      <c r="C20" s="8">
        <v>3744</v>
      </c>
      <c r="D20" s="8">
        <v>5567</v>
      </c>
      <c r="E20" s="8">
        <v>220</v>
      </c>
      <c r="F20" s="3"/>
      <c r="G20" s="7">
        <f t="shared" si="4"/>
        <v>3744</v>
      </c>
      <c r="H20" s="3"/>
      <c r="I20" s="6">
        <f ca="1">IF( COUNTA($G$17:G20)&lt;=$I$14,"",AVERAGE(OFFSET(G19,0,0,$I$14*-1)))</f>
        <v>3626</v>
      </c>
      <c r="J20" s="3"/>
      <c r="K20" s="29">
        <v>0.02</v>
      </c>
      <c r="L20" s="3"/>
      <c r="M20" s="29">
        <f t="shared" si="23"/>
        <v>3535.4550535608282</v>
      </c>
      <c r="N20" s="3"/>
      <c r="O20" s="40">
        <f t="shared" ref="O20:O83" si="24">($O$16*(M20-M19)+(1-$O$16)*O19)</f>
        <v>57.742074408227296</v>
      </c>
      <c r="P20" s="57">
        <f t="shared" si="6"/>
        <v>3593.1971279690556</v>
      </c>
      <c r="Q20" s="3"/>
      <c r="R20" s="6">
        <f t="shared" ca="1" si="7"/>
        <v>118</v>
      </c>
      <c r="S20" s="4">
        <f t="shared" ca="1" si="8"/>
        <v>118</v>
      </c>
      <c r="T20" s="4">
        <f t="shared" ca="1" si="9"/>
        <v>3.1517094017094016E-2</v>
      </c>
      <c r="U20" s="6">
        <f t="shared" ca="1" si="10"/>
        <v>13924</v>
      </c>
      <c r="V20" s="3"/>
      <c r="W20" s="4" t="str">
        <f t="shared" si="11"/>
        <v/>
      </c>
      <c r="X20" s="4" t="str">
        <f t="shared" si="12"/>
        <v/>
      </c>
      <c r="Y20" s="4" t="str">
        <f t="shared" si="13"/>
        <v/>
      </c>
      <c r="Z20" s="4" t="str">
        <f t="shared" si="14"/>
        <v/>
      </c>
      <c r="AA20" s="3"/>
      <c r="AB20" s="4">
        <f t="shared" si="15"/>
        <v>208.54494643917178</v>
      </c>
      <c r="AC20" s="6">
        <f t="shared" si="16"/>
        <v>208.54494643917178</v>
      </c>
      <c r="AD20" s="4">
        <f t="shared" si="17"/>
        <v>5.5701107489095028E-2</v>
      </c>
      <c r="AE20" s="6">
        <f t="shared" si="18"/>
        <v>43490.994685317026</v>
      </c>
      <c r="AF20" s="3"/>
      <c r="AG20" s="6">
        <f t="shared" si="19"/>
        <v>150.8028720309444</v>
      </c>
      <c r="AH20" s="6">
        <f t="shared" si="20"/>
        <v>150.8028720309444</v>
      </c>
      <c r="AI20" s="4">
        <f t="shared" si="21"/>
        <v>4.0278544880059934E-2</v>
      </c>
      <c r="AJ20" s="6">
        <f t="shared" si="22"/>
        <v>22741.506212781394</v>
      </c>
      <c r="AK20" s="3"/>
    </row>
    <row r="21" spans="1:37" x14ac:dyDescent="0.2">
      <c r="A21" s="12">
        <v>42129</v>
      </c>
      <c r="B21" s="1" t="s">
        <v>9</v>
      </c>
      <c r="C21" s="8">
        <v>3413</v>
      </c>
      <c r="D21" s="8">
        <v>4401</v>
      </c>
      <c r="E21" s="8">
        <v>200</v>
      </c>
      <c r="F21" s="3"/>
      <c r="G21" s="7">
        <f t="shared" si="4"/>
        <v>3413</v>
      </c>
      <c r="H21" s="3"/>
      <c r="I21" s="6">
        <f ca="1">IF( COUNTA($G$17:G21)&lt;=$I$14,"",AVERAGE(OFFSET(G20,0,0,$I$14*-1)))</f>
        <v>3773</v>
      </c>
      <c r="J21" s="3"/>
      <c r="K21" s="29">
        <v>0.76</v>
      </c>
      <c r="L21" s="3"/>
      <c r="M21" s="29">
        <f t="shared" si="23"/>
        <v>3572.927229955837</v>
      </c>
      <c r="N21" s="3"/>
      <c r="O21" s="40">
        <f t="shared" si="24"/>
        <v>37.674875375140964</v>
      </c>
      <c r="P21" s="57">
        <f t="shared" si="6"/>
        <v>3610.6021053309778</v>
      </c>
      <c r="Q21" s="3"/>
      <c r="R21" s="6">
        <f t="shared" ca="1" si="7"/>
        <v>-360</v>
      </c>
      <c r="S21" s="4">
        <f t="shared" ca="1" si="8"/>
        <v>360</v>
      </c>
      <c r="T21" s="4">
        <f t="shared" ca="1" si="9"/>
        <v>0.1054790506885438</v>
      </c>
      <c r="U21" s="6">
        <f t="shared" ca="1" si="10"/>
        <v>129600</v>
      </c>
      <c r="V21" s="3"/>
      <c r="W21" s="4" t="str">
        <f t="shared" si="11"/>
        <v/>
      </c>
      <c r="X21" s="4" t="str">
        <f t="shared" si="12"/>
        <v/>
      </c>
      <c r="Y21" s="4" t="str">
        <f t="shared" si="13"/>
        <v/>
      </c>
      <c r="Z21" s="4" t="str">
        <f t="shared" si="14"/>
        <v/>
      </c>
      <c r="AA21" s="3"/>
      <c r="AB21" s="4">
        <f t="shared" si="15"/>
        <v>-159.92722995583699</v>
      </c>
      <c r="AC21" s="6">
        <f t="shared" si="16"/>
        <v>159.92722995583699</v>
      </c>
      <c r="AD21" s="4">
        <f t="shared" si="17"/>
        <v>4.6858256652750362E-2</v>
      </c>
      <c r="AE21" s="6">
        <f t="shared" si="18"/>
        <v>25576.718881347166</v>
      </c>
      <c r="AF21" s="3"/>
      <c r="AG21" s="6">
        <f t="shared" si="19"/>
        <v>-197.60210533097779</v>
      </c>
      <c r="AH21" s="6">
        <f t="shared" si="20"/>
        <v>197.60210533097779</v>
      </c>
      <c r="AI21" s="4">
        <f t="shared" si="21"/>
        <v>5.7896895789914381E-2</v>
      </c>
      <c r="AJ21" s="6">
        <f t="shared" si="22"/>
        <v>39046.592031234839</v>
      </c>
      <c r="AK21" s="3"/>
    </row>
    <row r="22" spans="1:37" x14ac:dyDescent="0.2">
      <c r="A22" s="12">
        <v>42130</v>
      </c>
      <c r="B22" s="1" t="s">
        <v>7</v>
      </c>
      <c r="C22" s="8">
        <v>3197</v>
      </c>
      <c r="D22" s="8">
        <v>6293</v>
      </c>
      <c r="E22" s="8">
        <v>315</v>
      </c>
      <c r="F22" s="3"/>
      <c r="G22" s="7">
        <f t="shared" si="4"/>
        <v>3197</v>
      </c>
      <c r="H22" s="3"/>
      <c r="I22" s="6">
        <f ca="1">IF( COUNTA($G$17:G22)&lt;=$I$14,"",AVERAGE(OFFSET(G21,0,0,$I$14*-1)))</f>
        <v>3578.5</v>
      </c>
      <c r="J22" s="3"/>
      <c r="K22" s="29">
        <f ca="1">IF(COUNTA($G$17:G22)&lt;=$K$14,RAND(),SUMPRODUCT(OFFSET(G21,0,0,$K$14*-1),OFFSET($K$17,0,0,$K$14)))</f>
        <v>3461.09</v>
      </c>
      <c r="L22" s="3"/>
      <c r="M22" s="29">
        <f t="shared" si="23"/>
        <v>3544.1908761213499</v>
      </c>
      <c r="N22" s="3"/>
      <c r="O22" s="40">
        <f t="shared" si="24"/>
        <v>-28.07224154239081</v>
      </c>
      <c r="P22" s="57">
        <f t="shared" si="6"/>
        <v>3516.1186345789592</v>
      </c>
      <c r="Q22" s="3"/>
      <c r="R22" s="6">
        <f t="shared" ca="1" si="7"/>
        <v>-381.5</v>
      </c>
      <c r="S22" s="4">
        <f t="shared" ca="1" si="8"/>
        <v>381.5</v>
      </c>
      <c r="T22" s="4">
        <f t="shared" ca="1" si="9"/>
        <v>0.1193306224585549</v>
      </c>
      <c r="U22" s="6">
        <f t="shared" ca="1" si="10"/>
        <v>145542.25</v>
      </c>
      <c r="V22" s="3"/>
      <c r="W22" s="4">
        <f t="shared" ca="1" si="11"/>
        <v>-264.09000000000015</v>
      </c>
      <c r="X22" s="4">
        <f t="shared" ca="1" si="12"/>
        <v>264.09000000000015</v>
      </c>
      <c r="Y22" s="4">
        <f t="shared" ca="1" si="13"/>
        <v>8.2605567719737302E-2</v>
      </c>
      <c r="Z22" s="4">
        <f t="shared" ca="1" si="14"/>
        <v>69743.528100000083</v>
      </c>
      <c r="AA22" s="3"/>
      <c r="AB22" s="4">
        <f t="shared" si="15"/>
        <v>-347.1908761213499</v>
      </c>
      <c r="AC22" s="6">
        <f t="shared" si="16"/>
        <v>347.1908761213499</v>
      </c>
      <c r="AD22" s="4">
        <f t="shared" si="17"/>
        <v>0.10859896031321549</v>
      </c>
      <c r="AE22" s="6">
        <f t="shared" si="18"/>
        <v>120541.50446191053</v>
      </c>
      <c r="AF22" s="3"/>
      <c r="AG22" s="6">
        <f t="shared" si="19"/>
        <v>-319.11863457895925</v>
      </c>
      <c r="AH22" s="6">
        <f t="shared" si="20"/>
        <v>319.11863457895925</v>
      </c>
      <c r="AI22" s="4">
        <f t="shared" si="21"/>
        <v>9.9818152824197454E-2</v>
      </c>
      <c r="AJ22" s="6">
        <f t="shared" si="22"/>
        <v>101836.70293553932</v>
      </c>
      <c r="AK22" s="3"/>
    </row>
    <row r="23" spans="1:37" x14ac:dyDescent="0.2">
      <c r="A23" s="12">
        <v>42131</v>
      </c>
      <c r="B23" s="1" t="s">
        <v>10</v>
      </c>
      <c r="C23" s="8">
        <v>3795</v>
      </c>
      <c r="D23" s="8">
        <v>5188</v>
      </c>
      <c r="E23" s="8">
        <v>364</v>
      </c>
      <c r="F23" s="3"/>
      <c r="G23" s="7">
        <f t="shared" si="4"/>
        <v>3795</v>
      </c>
      <c r="H23" s="3"/>
      <c r="I23" s="6">
        <f ca="1">IF( COUNTA($G$17:G23)&lt;=$I$14,"",AVERAGE(OFFSET(G22,0,0,$I$14*-1)))</f>
        <v>3305</v>
      </c>
      <c r="J23" s="3"/>
      <c r="K23" s="29">
        <f ca="1">IF(COUNTA($G$17:G23)&lt;=$K$14,RAND(),SUMPRODUCT(OFFSET(G22,0,0,$K$14*-1),OFFSET($K$17,0,0,$K$14)))</f>
        <v>3311.6000000000004</v>
      </c>
      <c r="L23" s="3"/>
      <c r="M23" s="29">
        <f t="shared" si="23"/>
        <v>3481.8062536459656</v>
      </c>
      <c r="N23" s="3"/>
      <c r="O23" s="40">
        <f t="shared" si="24"/>
        <v>-62.041498666054345</v>
      </c>
      <c r="P23" s="57">
        <f t="shared" si="6"/>
        <v>3419.7647549799112</v>
      </c>
      <c r="Q23" s="3"/>
      <c r="R23" s="6">
        <f t="shared" ca="1" si="7"/>
        <v>490</v>
      </c>
      <c r="S23" s="4">
        <f t="shared" ca="1" si="8"/>
        <v>490</v>
      </c>
      <c r="T23" s="4">
        <f t="shared" ca="1" si="9"/>
        <v>0.12911725955204217</v>
      </c>
      <c r="U23" s="6">
        <f t="shared" ca="1" si="10"/>
        <v>240100</v>
      </c>
      <c r="V23" s="3"/>
      <c r="W23" s="4">
        <f t="shared" ca="1" si="11"/>
        <v>483.39999999999964</v>
      </c>
      <c r="X23" s="4">
        <f t="shared" ca="1" si="12"/>
        <v>483.39999999999964</v>
      </c>
      <c r="Y23" s="4">
        <f t="shared" ca="1" si="13"/>
        <v>0.12737812911725946</v>
      </c>
      <c r="Z23" s="4">
        <f t="shared" ca="1" si="14"/>
        <v>233675.55999999965</v>
      </c>
      <c r="AA23" s="3"/>
      <c r="AB23" s="4">
        <f t="shared" si="15"/>
        <v>313.19374635403437</v>
      </c>
      <c r="AC23" s="6">
        <f t="shared" si="16"/>
        <v>313.19374635403437</v>
      </c>
      <c r="AD23" s="4">
        <f t="shared" si="17"/>
        <v>8.2527996404225132E-2</v>
      </c>
      <c r="AE23" s="6">
        <f t="shared" si="18"/>
        <v>98090.322755275221</v>
      </c>
      <c r="AF23" s="3"/>
      <c r="AG23" s="6">
        <f t="shared" si="19"/>
        <v>375.23524502008877</v>
      </c>
      <c r="AH23" s="6">
        <f t="shared" si="20"/>
        <v>375.23524502008877</v>
      </c>
      <c r="AI23" s="4">
        <f t="shared" si="21"/>
        <v>9.8876217396597826E-2</v>
      </c>
      <c r="AJ23" s="6">
        <f t="shared" si="22"/>
        <v>140801.48910528605</v>
      </c>
      <c r="AK23" s="3"/>
    </row>
    <row r="24" spans="1:37" x14ac:dyDescent="0.2">
      <c r="A24" s="12">
        <v>42132</v>
      </c>
      <c r="B24" s="1" t="s">
        <v>5</v>
      </c>
      <c r="C24" s="8">
        <v>2706</v>
      </c>
      <c r="D24" s="8">
        <v>6022</v>
      </c>
      <c r="E24" s="8">
        <v>338</v>
      </c>
      <c r="F24" s="3"/>
      <c r="G24" s="7">
        <f t="shared" si="4"/>
        <v>2706</v>
      </c>
      <c r="H24" s="3"/>
      <c r="I24" s="6">
        <f ca="1">IF( COUNTA($G$17:G24)&lt;=$I$14,"",AVERAGE(OFFSET(G23,0,0,$I$14*-1)))</f>
        <v>3496</v>
      </c>
      <c r="J24" s="3"/>
      <c r="K24" s="29">
        <f ca="1">IF(COUNTA($G$17:G24)&lt;=$K$14,RAND(),SUMPRODUCT(OFFSET(G23,0,0,$K$14*-1),OFFSET($K$17,0,0,$K$14)))</f>
        <v>3744.93</v>
      </c>
      <c r="L24" s="3"/>
      <c r="M24" s="29">
        <f t="shared" si="23"/>
        <v>3538.0821380995612</v>
      </c>
      <c r="N24" s="3"/>
      <c r="O24" s="40">
        <f t="shared" si="24"/>
        <v>55.09271062239911</v>
      </c>
      <c r="P24" s="57">
        <f t="shared" si="6"/>
        <v>3593.1748487219602</v>
      </c>
      <c r="Q24" s="3"/>
      <c r="R24" s="6">
        <f t="shared" ca="1" si="7"/>
        <v>-790</v>
      </c>
      <c r="S24" s="4">
        <f t="shared" ca="1" si="8"/>
        <v>790</v>
      </c>
      <c r="T24" s="4">
        <f t="shared" ca="1" si="9"/>
        <v>0.29194382852919437</v>
      </c>
      <c r="U24" s="6">
        <f t="shared" ca="1" si="10"/>
        <v>624100</v>
      </c>
      <c r="V24" s="3"/>
      <c r="W24" s="4">
        <f t="shared" ca="1" si="11"/>
        <v>-1038.9299999999998</v>
      </c>
      <c r="X24" s="4">
        <f t="shared" ca="1" si="12"/>
        <v>1038.9299999999998</v>
      </c>
      <c r="Y24" s="4">
        <f t="shared" ca="1" si="13"/>
        <v>0.38393569844789349</v>
      </c>
      <c r="Z24" s="4">
        <f t="shared" ca="1" si="14"/>
        <v>1079375.5448999996</v>
      </c>
      <c r="AA24" s="3"/>
      <c r="AB24" s="4">
        <f t="shared" si="15"/>
        <v>-832.08213809956123</v>
      </c>
      <c r="AC24" s="6">
        <f t="shared" si="16"/>
        <v>832.08213809956123</v>
      </c>
      <c r="AD24" s="4">
        <f t="shared" si="17"/>
        <v>0.30749524689562502</v>
      </c>
      <c r="AE24" s="6">
        <f t="shared" si="18"/>
        <v>692360.68454433733</v>
      </c>
      <c r="AF24" s="3"/>
      <c r="AG24" s="6">
        <f t="shared" si="19"/>
        <v>-887.17484872196019</v>
      </c>
      <c r="AH24" s="6">
        <f t="shared" si="20"/>
        <v>887.17484872196019</v>
      </c>
      <c r="AI24" s="4">
        <f t="shared" si="21"/>
        <v>0.32785471127936444</v>
      </c>
      <c r="AJ24" s="6">
        <f t="shared" si="22"/>
        <v>787079.21220483293</v>
      </c>
      <c r="AK24" s="3"/>
    </row>
    <row r="25" spans="1:37" x14ac:dyDescent="0.2">
      <c r="A25" s="12">
        <v>42133</v>
      </c>
      <c r="B25" s="1" t="s">
        <v>8</v>
      </c>
      <c r="C25" s="8">
        <v>4284</v>
      </c>
      <c r="D25" s="8">
        <v>7390</v>
      </c>
      <c r="E25" s="8">
        <v>220</v>
      </c>
      <c r="F25" s="3"/>
      <c r="G25" s="7">
        <f t="shared" si="4"/>
        <v>4284</v>
      </c>
      <c r="H25" s="3"/>
      <c r="I25" s="6">
        <f ca="1">IF( COUNTA($G$17:G25)&lt;=$I$14,"",AVERAGE(OFFSET(G24,0,0,$I$14*-1)))</f>
        <v>3250.5</v>
      </c>
      <c r="J25" s="3"/>
      <c r="K25" s="29">
        <f ca="1">IF(COUNTA($G$17:G25)&lt;=$K$14,RAND(),SUMPRODUCT(OFFSET(G24,0,0,$K$14*-1),OFFSET($K$17,0,0,$K$14)))</f>
        <v>2880.43</v>
      </c>
      <c r="L25" s="3"/>
      <c r="M25" s="29">
        <f t="shared" si="23"/>
        <v>3388.5703461027342</v>
      </c>
      <c r="N25" s="3"/>
      <c r="O25" s="40">
        <f t="shared" si="24"/>
        <v>-147.46574697063477</v>
      </c>
      <c r="P25" s="57">
        <f t="shared" si="6"/>
        <v>3241.1045991320993</v>
      </c>
      <c r="Q25" s="3"/>
      <c r="R25" s="6">
        <f t="shared" ca="1" si="7"/>
        <v>1033.5</v>
      </c>
      <c r="S25" s="4">
        <f t="shared" ca="1" si="8"/>
        <v>1033.5</v>
      </c>
      <c r="T25" s="4">
        <f t="shared" ca="1" si="9"/>
        <v>0.24124649859943978</v>
      </c>
      <c r="U25" s="6">
        <f t="shared" ca="1" si="10"/>
        <v>1068122.25</v>
      </c>
      <c r="V25" s="3"/>
      <c r="W25" s="4">
        <f t="shared" ca="1" si="11"/>
        <v>1403.5700000000002</v>
      </c>
      <c r="X25" s="4">
        <f t="shared" ca="1" si="12"/>
        <v>1403.5700000000002</v>
      </c>
      <c r="Y25" s="4">
        <f t="shared" ca="1" si="13"/>
        <v>0.32763071895424839</v>
      </c>
      <c r="Z25" s="4">
        <f t="shared" ca="1" si="14"/>
        <v>1970008.7449000005</v>
      </c>
      <c r="AA25" s="3"/>
      <c r="AB25" s="4">
        <f t="shared" si="15"/>
        <v>895.42965389726578</v>
      </c>
      <c r="AC25" s="6">
        <f t="shared" si="16"/>
        <v>895.42965389726578</v>
      </c>
      <c r="AD25" s="4">
        <f t="shared" si="17"/>
        <v>0.2090171927864766</v>
      </c>
      <c r="AE25" s="6">
        <f t="shared" si="18"/>
        <v>801794.26507857721</v>
      </c>
      <c r="AF25" s="3"/>
      <c r="AG25" s="6">
        <f t="shared" si="19"/>
        <v>1042.8954008679007</v>
      </c>
      <c r="AH25" s="6">
        <f t="shared" si="20"/>
        <v>1042.8954008679007</v>
      </c>
      <c r="AI25" s="4">
        <f t="shared" si="21"/>
        <v>0.24343963605693292</v>
      </c>
      <c r="AJ25" s="6">
        <f t="shared" si="22"/>
        <v>1087630.8171514191</v>
      </c>
      <c r="AK25" s="3"/>
    </row>
    <row r="26" spans="1:37" x14ac:dyDescent="0.2">
      <c r="A26" s="12">
        <v>42134</v>
      </c>
      <c r="B26" s="1" t="s">
        <v>11</v>
      </c>
      <c r="C26" s="8">
        <v>3500</v>
      </c>
      <c r="D26" s="8">
        <v>4488</v>
      </c>
      <c r="E26" s="8">
        <v>565</v>
      </c>
      <c r="F26" s="3"/>
      <c r="G26" s="7">
        <f t="shared" si="4"/>
        <v>3500</v>
      </c>
      <c r="H26" s="3"/>
      <c r="I26" s="6">
        <f ca="1">IF( COUNTA($G$17:G26)&lt;=$I$14,"",AVERAGE(OFFSET(G25,0,0,$I$14*-1)))</f>
        <v>3495</v>
      </c>
      <c r="J26" s="3"/>
      <c r="K26" s="29">
        <f ca="1">IF(COUNTA($G$17:G26)&lt;=$K$14,RAND(),SUMPRODUCT(OFFSET(G25,0,0,$K$14*-1),OFFSET($K$17,0,0,$K$14)))</f>
        <v>4077.92</v>
      </c>
      <c r="L26" s="3"/>
      <c r="M26" s="29">
        <f t="shared" si="23"/>
        <v>3549.464668948131</v>
      </c>
      <c r="N26" s="3"/>
      <c r="O26" s="40">
        <f t="shared" si="24"/>
        <v>157.81072214723648</v>
      </c>
      <c r="P26" s="57">
        <f t="shared" si="6"/>
        <v>3707.2753910953675</v>
      </c>
      <c r="Q26" s="3"/>
      <c r="R26" s="6">
        <f t="shared" ca="1" si="7"/>
        <v>5</v>
      </c>
      <c r="S26" s="4">
        <f t="shared" ca="1" si="8"/>
        <v>5</v>
      </c>
      <c r="T26" s="4">
        <f t="shared" ca="1" si="9"/>
        <v>1.4285714285714286E-3</v>
      </c>
      <c r="U26" s="6">
        <f t="shared" ca="1" si="10"/>
        <v>25</v>
      </c>
      <c r="V26" s="3"/>
      <c r="W26" s="4">
        <f t="shared" ca="1" si="11"/>
        <v>-577.92000000000007</v>
      </c>
      <c r="X26" s="4">
        <f t="shared" ca="1" si="12"/>
        <v>577.92000000000007</v>
      </c>
      <c r="Y26" s="4">
        <f t="shared" ca="1" si="13"/>
        <v>0.16512000000000002</v>
      </c>
      <c r="Z26" s="4">
        <f t="shared" ca="1" si="14"/>
        <v>333991.52640000009</v>
      </c>
      <c r="AA26" s="3"/>
      <c r="AB26" s="4">
        <f t="shared" si="15"/>
        <v>-49.46466894813102</v>
      </c>
      <c r="AC26" s="6">
        <f t="shared" si="16"/>
        <v>49.46466894813102</v>
      </c>
      <c r="AD26" s="4">
        <f t="shared" si="17"/>
        <v>1.4132762556608863E-2</v>
      </c>
      <c r="AE26" s="6">
        <f t="shared" si="18"/>
        <v>2446.7534741481973</v>
      </c>
      <c r="AF26" s="3"/>
      <c r="AG26" s="6">
        <f t="shared" si="19"/>
        <v>-207.27539109536747</v>
      </c>
      <c r="AH26" s="6">
        <f t="shared" si="20"/>
        <v>207.27539109536747</v>
      </c>
      <c r="AI26" s="4">
        <f t="shared" si="21"/>
        <v>5.9221540312962132E-2</v>
      </c>
      <c r="AJ26" s="6">
        <f t="shared" si="22"/>
        <v>42963.087753737542</v>
      </c>
      <c r="AK26" s="3"/>
    </row>
    <row r="27" spans="1:37" x14ac:dyDescent="0.2">
      <c r="A27" s="12">
        <v>42135</v>
      </c>
      <c r="B27" s="1" t="s">
        <v>6</v>
      </c>
      <c r="C27" s="8">
        <v>3422</v>
      </c>
      <c r="D27" s="8">
        <v>8124</v>
      </c>
      <c r="E27" s="8">
        <v>502</v>
      </c>
      <c r="F27" s="3"/>
      <c r="G27" s="7">
        <f t="shared" si="4"/>
        <v>3422</v>
      </c>
      <c r="H27" s="3"/>
      <c r="I27" s="6">
        <f ca="1">IF( COUNTA($G$17:G27)&lt;=$I$14,"",AVERAGE(OFFSET(G26,0,0,$I$14*-1)))</f>
        <v>3892</v>
      </c>
      <c r="J27" s="3"/>
      <c r="K27" s="29">
        <f ca="1">IF(COUNTA($G$17:G27)&lt;=$K$14,RAND(),SUMPRODUCT(OFFSET(G26,0,0,$K$14*-1),OFFSET($K$17,0,0,$K$14)))</f>
        <v>3452.67</v>
      </c>
      <c r="L27" s="3"/>
      <c r="M27" s="29">
        <f t="shared" si="23"/>
        <v>3540.5766626368118</v>
      </c>
      <c r="N27" s="3"/>
      <c r="O27" s="40">
        <f t="shared" si="24"/>
        <v>-7.2210190267337007</v>
      </c>
      <c r="P27" s="57">
        <f t="shared" si="6"/>
        <v>3533.355643610078</v>
      </c>
      <c r="Q27" s="3"/>
      <c r="R27" s="6">
        <f t="shared" ca="1" si="7"/>
        <v>-470</v>
      </c>
      <c r="S27" s="4">
        <f t="shared" ca="1" si="8"/>
        <v>470</v>
      </c>
      <c r="T27" s="4">
        <f t="shared" ca="1" si="9"/>
        <v>0.13734658094681473</v>
      </c>
      <c r="U27" s="6">
        <f t="shared" ca="1" si="10"/>
        <v>220900</v>
      </c>
      <c r="V27" s="3"/>
      <c r="W27" s="4">
        <f t="shared" ca="1" si="11"/>
        <v>-30.670000000000073</v>
      </c>
      <c r="X27" s="4">
        <f t="shared" ca="1" si="12"/>
        <v>30.670000000000073</v>
      </c>
      <c r="Y27" s="4">
        <f t="shared" ca="1" si="13"/>
        <v>8.9625949736996113E-3</v>
      </c>
      <c r="Z27" s="4">
        <f t="shared" ca="1" si="14"/>
        <v>940.64890000000446</v>
      </c>
      <c r="AA27" s="3"/>
      <c r="AB27" s="4">
        <f t="shared" si="15"/>
        <v>-118.57666263681176</v>
      </c>
      <c r="AC27" s="6">
        <f t="shared" si="16"/>
        <v>118.57666263681176</v>
      </c>
      <c r="AD27" s="4">
        <f t="shared" si="17"/>
        <v>3.4651274879255338E-2</v>
      </c>
      <c r="AE27" s="6">
        <f t="shared" si="18"/>
        <v>14060.42492208427</v>
      </c>
      <c r="AF27" s="3"/>
      <c r="AG27" s="6">
        <f t="shared" si="19"/>
        <v>-111.355643610078</v>
      </c>
      <c r="AH27" s="6">
        <f t="shared" si="20"/>
        <v>111.355643610078</v>
      </c>
      <c r="AI27" s="4">
        <f t="shared" si="21"/>
        <v>3.2541099827608999E-2</v>
      </c>
      <c r="AJ27" s="6">
        <f t="shared" si="22"/>
        <v>12400.079363814706</v>
      </c>
      <c r="AK27" s="3"/>
    </row>
    <row r="28" spans="1:37" x14ac:dyDescent="0.2">
      <c r="A28" s="12">
        <v>42136</v>
      </c>
      <c r="B28" s="1" t="s">
        <v>9</v>
      </c>
      <c r="C28" s="8">
        <v>2853</v>
      </c>
      <c r="D28" s="8">
        <v>6615</v>
      </c>
      <c r="E28" s="8">
        <v>273</v>
      </c>
      <c r="F28" s="3"/>
      <c r="G28" s="7">
        <f t="shared" si="4"/>
        <v>2853</v>
      </c>
      <c r="H28" s="3"/>
      <c r="I28" s="6">
        <f ca="1">IF( COUNTA($G$17:G28)&lt;=$I$14,"",AVERAGE(OFFSET(G27,0,0,$I$14*-1)))</f>
        <v>3461</v>
      </c>
      <c r="J28" s="3"/>
      <c r="K28" s="29">
        <f ca="1">IF(COUNTA($G$17:G28)&lt;=$K$14,RAND(),SUMPRODUCT(OFFSET(G27,0,0,$K$14*-1),OFFSET($K$17,0,0,$K$14)))</f>
        <v>3462.51</v>
      </c>
      <c r="L28" s="3"/>
      <c r="M28" s="29">
        <f t="shared" si="23"/>
        <v>3519.2703414119333</v>
      </c>
      <c r="N28" s="3"/>
      <c r="O28" s="40">
        <f t="shared" si="24"/>
        <v>-21.165468202897056</v>
      </c>
      <c r="P28" s="57">
        <f t="shared" si="6"/>
        <v>3498.1048732090362</v>
      </c>
      <c r="Q28" s="3"/>
      <c r="R28" s="6">
        <f t="shared" ca="1" si="7"/>
        <v>-608</v>
      </c>
      <c r="S28" s="4">
        <f t="shared" ca="1" si="8"/>
        <v>608</v>
      </c>
      <c r="T28" s="4">
        <f t="shared" ca="1" si="9"/>
        <v>0.21310900806168945</v>
      </c>
      <c r="U28" s="6">
        <f t="shared" ca="1" si="10"/>
        <v>369664</v>
      </c>
      <c r="V28" s="3"/>
      <c r="W28" s="4">
        <f t="shared" ca="1" si="11"/>
        <v>-609.51000000000022</v>
      </c>
      <c r="X28" s="4">
        <f t="shared" ca="1" si="12"/>
        <v>609.51000000000022</v>
      </c>
      <c r="Y28" s="4">
        <f t="shared" ca="1" si="13"/>
        <v>0.21363827549947431</v>
      </c>
      <c r="Z28" s="4">
        <f t="shared" ca="1" si="14"/>
        <v>371502.44010000024</v>
      </c>
      <c r="AA28" s="3"/>
      <c r="AB28" s="4">
        <f t="shared" si="15"/>
        <v>-666.27034141193326</v>
      </c>
      <c r="AC28" s="6">
        <f t="shared" si="16"/>
        <v>666.27034141193326</v>
      </c>
      <c r="AD28" s="4">
        <f t="shared" si="17"/>
        <v>0.23353324269608597</v>
      </c>
      <c r="AE28" s="6">
        <f t="shared" si="18"/>
        <v>443916.16784517409</v>
      </c>
      <c r="AF28" s="3"/>
      <c r="AG28" s="6">
        <f t="shared" si="19"/>
        <v>-645.10487320903621</v>
      </c>
      <c r="AH28" s="6">
        <f t="shared" si="20"/>
        <v>645.10487320903621</v>
      </c>
      <c r="AI28" s="4">
        <f t="shared" si="21"/>
        <v>0.22611457175220337</v>
      </c>
      <c r="AJ28" s="6">
        <f t="shared" si="22"/>
        <v>416160.29743804666</v>
      </c>
      <c r="AK28" s="3"/>
    </row>
    <row r="29" spans="1:37" x14ac:dyDescent="0.2">
      <c r="A29" s="12">
        <v>42137</v>
      </c>
      <c r="B29" s="1" t="s">
        <v>7</v>
      </c>
      <c r="C29" s="8">
        <v>2742</v>
      </c>
      <c r="D29" s="8">
        <v>5091</v>
      </c>
      <c r="E29" s="8">
        <v>303</v>
      </c>
      <c r="F29" s="3"/>
      <c r="G29" s="7">
        <f t="shared" si="4"/>
        <v>2742</v>
      </c>
      <c r="H29" s="3"/>
      <c r="I29" s="6">
        <f ca="1">IF( COUNTA($G$17:G29)&lt;=$I$14,"",AVERAGE(OFFSET(G28,0,0,$I$14*-1)))</f>
        <v>3137.5</v>
      </c>
      <c r="J29" s="3"/>
      <c r="K29" s="29">
        <f ca="1">IF(COUNTA($G$17:G29)&lt;=$K$14,RAND(),SUMPRODUCT(OFFSET(G28,0,0,$K$14*-1),OFFSET($K$17,0,0,$K$14)))</f>
        <v>3029.7400000000002</v>
      </c>
      <c r="L29" s="3"/>
      <c r="M29" s="29">
        <f t="shared" si="23"/>
        <v>3399.552265349932</v>
      </c>
      <c r="N29" s="3"/>
      <c r="O29" s="40">
        <f t="shared" si="24"/>
        <v>-118.73254998341022</v>
      </c>
      <c r="P29" s="57">
        <f t="shared" si="6"/>
        <v>3280.8197153665219</v>
      </c>
      <c r="Q29" s="3"/>
      <c r="R29" s="6">
        <f t="shared" ca="1" si="7"/>
        <v>-395.5</v>
      </c>
      <c r="S29" s="4">
        <f t="shared" ca="1" si="8"/>
        <v>395.5</v>
      </c>
      <c r="T29" s="4">
        <f t="shared" ca="1" si="9"/>
        <v>0.14423778264040846</v>
      </c>
      <c r="U29" s="6">
        <f t="shared" ca="1" si="10"/>
        <v>156420.25</v>
      </c>
      <c r="V29" s="3"/>
      <c r="W29" s="4">
        <f t="shared" ca="1" si="11"/>
        <v>-287.74000000000024</v>
      </c>
      <c r="X29" s="4">
        <f t="shared" ca="1" si="12"/>
        <v>287.74000000000024</v>
      </c>
      <c r="Y29" s="4">
        <f t="shared" ca="1" si="13"/>
        <v>0.10493800145878929</v>
      </c>
      <c r="Z29" s="4">
        <f t="shared" ca="1" si="14"/>
        <v>82794.307600000131</v>
      </c>
      <c r="AA29" s="3"/>
      <c r="AB29" s="4">
        <f t="shared" si="15"/>
        <v>-657.55226534993199</v>
      </c>
      <c r="AC29" s="6">
        <f t="shared" si="16"/>
        <v>657.55226534993199</v>
      </c>
      <c r="AD29" s="4">
        <f t="shared" si="17"/>
        <v>0.23980753659734938</v>
      </c>
      <c r="AE29" s="6">
        <f t="shared" si="18"/>
        <v>432374.98166682734</v>
      </c>
      <c r="AF29" s="3"/>
      <c r="AG29" s="6">
        <f t="shared" si="19"/>
        <v>-538.8197153665219</v>
      </c>
      <c r="AH29" s="6">
        <f t="shared" si="20"/>
        <v>538.8197153665219</v>
      </c>
      <c r="AI29" s="4">
        <f t="shared" si="21"/>
        <v>0.19650609604905978</v>
      </c>
      <c r="AJ29" s="6">
        <f t="shared" si="22"/>
        <v>290326.68566765968</v>
      </c>
      <c r="AK29" s="3"/>
    </row>
    <row r="30" spans="1:37" x14ac:dyDescent="0.2">
      <c r="A30" s="12">
        <v>42138</v>
      </c>
      <c r="B30" s="1" t="s">
        <v>10</v>
      </c>
      <c r="C30" s="8">
        <v>4867</v>
      </c>
      <c r="D30" s="8">
        <v>7010</v>
      </c>
      <c r="E30" s="8">
        <v>336</v>
      </c>
      <c r="F30" s="3"/>
      <c r="G30" s="7">
        <f t="shared" si="4"/>
        <v>4867</v>
      </c>
      <c r="H30" s="3"/>
      <c r="I30" s="6">
        <f ca="1">IF( COUNTA($G$17:G30)&lt;=$I$14,"",AVERAGE(OFFSET(G29,0,0,$I$14*-1)))</f>
        <v>2797.5</v>
      </c>
      <c r="J30" s="3"/>
      <c r="K30" s="29">
        <f ca="1">IF(COUNTA($G$17:G30)&lt;=$K$14,RAND(),SUMPRODUCT(OFFSET(G29,0,0,$K$14*-1),OFFSET($K$17,0,0,$K$14)))</f>
        <v>2943.16</v>
      </c>
      <c r="L30" s="3"/>
      <c r="M30" s="29">
        <f t="shared" si="23"/>
        <v>3281.4006874917877</v>
      </c>
      <c r="N30" s="3"/>
      <c r="O30" s="40">
        <f t="shared" si="24"/>
        <v>-118.15738757939693</v>
      </c>
      <c r="P30" s="57">
        <f t="shared" si="6"/>
        <v>3163.2432999123907</v>
      </c>
      <c r="Q30" s="3"/>
      <c r="R30" s="6">
        <f t="shared" ca="1" si="7"/>
        <v>2069.5</v>
      </c>
      <c r="S30" s="4">
        <f t="shared" ca="1" si="8"/>
        <v>2069.5</v>
      </c>
      <c r="T30" s="4">
        <f t="shared" ca="1" si="9"/>
        <v>0.4252106020135607</v>
      </c>
      <c r="U30" s="6">
        <f t="shared" ca="1" si="10"/>
        <v>4282830.25</v>
      </c>
      <c r="V30" s="3"/>
      <c r="W30" s="4">
        <f t="shared" ca="1" si="11"/>
        <v>1923.8400000000001</v>
      </c>
      <c r="X30" s="4">
        <f t="shared" ca="1" si="12"/>
        <v>1923.8400000000001</v>
      </c>
      <c r="Y30" s="4">
        <f t="shared" ca="1" si="13"/>
        <v>0.39528251489624</v>
      </c>
      <c r="Z30" s="4">
        <f t="shared" ca="1" si="14"/>
        <v>3701160.3456000006</v>
      </c>
      <c r="AA30" s="3"/>
      <c r="AB30" s="4">
        <f t="shared" si="15"/>
        <v>1585.5993125082123</v>
      </c>
      <c r="AC30" s="6">
        <f t="shared" si="16"/>
        <v>1585.5993125082123</v>
      </c>
      <c r="AD30" s="4">
        <f t="shared" si="17"/>
        <v>0.32578576381923408</v>
      </c>
      <c r="AE30" s="6">
        <f t="shared" si="18"/>
        <v>2514125.1798265153</v>
      </c>
      <c r="AF30" s="3"/>
      <c r="AG30" s="6">
        <f t="shared" si="19"/>
        <v>1703.7567000876093</v>
      </c>
      <c r="AH30" s="6">
        <f t="shared" si="20"/>
        <v>1703.7567000876093</v>
      </c>
      <c r="AI30" s="4">
        <f t="shared" si="21"/>
        <v>0.3500630162497656</v>
      </c>
      <c r="AJ30" s="6">
        <f t="shared" si="22"/>
        <v>2902786.8930934197</v>
      </c>
      <c r="AK30" s="3"/>
    </row>
    <row r="31" spans="1:37" x14ac:dyDescent="0.2">
      <c r="A31" s="12">
        <v>42139</v>
      </c>
      <c r="B31" s="1" t="s">
        <v>5</v>
      </c>
      <c r="C31" s="8">
        <v>4744</v>
      </c>
      <c r="D31" s="8">
        <v>4966</v>
      </c>
      <c r="E31" s="8">
        <v>274</v>
      </c>
      <c r="F31" s="3"/>
      <c r="G31" s="7">
        <f t="shared" si="4"/>
        <v>4744</v>
      </c>
      <c r="H31" s="3"/>
      <c r="I31" s="6">
        <f ca="1">IF( COUNTA($G$17:G31)&lt;=$I$14,"",AVERAGE(OFFSET(G30,0,0,$I$14*-1)))</f>
        <v>3804.5</v>
      </c>
      <c r="J31" s="3"/>
      <c r="K31" s="29">
        <f ca="1">IF(COUNTA($G$17:G31)&lt;=$K$14,RAND(),SUMPRODUCT(OFFSET(G30,0,0,$K$14*-1),OFFSET($K$17,0,0,$K$14)))</f>
        <v>4459.29</v>
      </c>
      <c r="L31" s="3"/>
      <c r="M31" s="29">
        <f t="shared" si="23"/>
        <v>3566.3074097337621</v>
      </c>
      <c r="N31" s="3"/>
      <c r="O31" s="40">
        <f t="shared" si="24"/>
        <v>280.8760811437607</v>
      </c>
      <c r="P31" s="57">
        <f t="shared" si="6"/>
        <v>3847.1834908775227</v>
      </c>
      <c r="Q31" s="3"/>
      <c r="R31" s="6">
        <f t="shared" ca="1" si="7"/>
        <v>939.5</v>
      </c>
      <c r="S31" s="4">
        <f t="shared" ca="1" si="8"/>
        <v>939.5</v>
      </c>
      <c r="T31" s="4">
        <f t="shared" ca="1" si="9"/>
        <v>0.19803962900505903</v>
      </c>
      <c r="U31" s="6">
        <f t="shared" ca="1" si="10"/>
        <v>882660.25</v>
      </c>
      <c r="V31" s="3"/>
      <c r="W31" s="4">
        <f t="shared" ca="1" si="11"/>
        <v>284.71000000000004</v>
      </c>
      <c r="X31" s="4">
        <f t="shared" ca="1" si="12"/>
        <v>284.71000000000004</v>
      </c>
      <c r="Y31" s="4">
        <f t="shared" ca="1" si="13"/>
        <v>6.0014755480607092E-2</v>
      </c>
      <c r="Z31" s="4">
        <f t="shared" ca="1" si="14"/>
        <v>81059.784100000019</v>
      </c>
      <c r="AA31" s="3"/>
      <c r="AB31" s="4">
        <f t="shared" si="15"/>
        <v>1177.6925902662379</v>
      </c>
      <c r="AC31" s="6">
        <f t="shared" si="16"/>
        <v>1177.6925902662379</v>
      </c>
      <c r="AD31" s="4">
        <f t="shared" si="17"/>
        <v>0.24824885966826263</v>
      </c>
      <c r="AE31" s="6">
        <f t="shared" si="18"/>
        <v>1386959.8371680009</v>
      </c>
      <c r="AF31" s="3"/>
      <c r="AG31" s="6">
        <f t="shared" si="19"/>
        <v>896.81650912247733</v>
      </c>
      <c r="AH31" s="6">
        <f t="shared" si="20"/>
        <v>896.81650912247733</v>
      </c>
      <c r="AI31" s="4">
        <f t="shared" si="21"/>
        <v>0.18904226583526082</v>
      </c>
      <c r="AJ31" s="6">
        <f t="shared" si="22"/>
        <v>804279.85103462648</v>
      </c>
      <c r="AK31" s="3"/>
    </row>
    <row r="32" spans="1:37" x14ac:dyDescent="0.2">
      <c r="A32" s="12">
        <v>42140</v>
      </c>
      <c r="B32" s="1" t="s">
        <v>8</v>
      </c>
      <c r="C32" s="8">
        <v>3132</v>
      </c>
      <c r="D32" s="8">
        <v>5178</v>
      </c>
      <c r="E32" s="8">
        <v>191</v>
      </c>
      <c r="F32" s="3"/>
      <c r="G32" s="7">
        <f t="shared" si="4"/>
        <v>3132</v>
      </c>
      <c r="H32" s="3"/>
      <c r="I32" s="6">
        <f ca="1">IF( COUNTA($G$17:G32)&lt;=$I$14,"",AVERAGE(OFFSET(G31,0,0,$I$14*-1)))</f>
        <v>4805.5</v>
      </c>
      <c r="J32" s="3"/>
      <c r="K32" s="29">
        <f ca="1">IF(COUNTA($G$17:G32)&lt;=$K$14,RAND(),SUMPRODUCT(OFFSET(G31,0,0,$K$14*-1),OFFSET($K$17,0,0,$K$14)))</f>
        <v>4348.8999999999996</v>
      </c>
      <c r="L32" s="3"/>
      <c r="M32" s="29">
        <f t="shared" si="23"/>
        <v>3777.9198474123868</v>
      </c>
      <c r="N32" s="3"/>
      <c r="O32" s="40">
        <f t="shared" si="24"/>
        <v>212.30507411327608</v>
      </c>
      <c r="P32" s="57">
        <f t="shared" si="6"/>
        <v>3990.2249215256629</v>
      </c>
      <c r="Q32" s="3"/>
      <c r="R32" s="6">
        <f t="shared" ca="1" si="7"/>
        <v>-1673.5</v>
      </c>
      <c r="S32" s="4">
        <f t="shared" ca="1" si="8"/>
        <v>1673.5</v>
      </c>
      <c r="T32" s="4">
        <f t="shared" ca="1" si="9"/>
        <v>0.53432311621966799</v>
      </c>
      <c r="U32" s="6">
        <f t="shared" ca="1" si="10"/>
        <v>2800602.25</v>
      </c>
      <c r="V32" s="3"/>
      <c r="W32" s="4">
        <f t="shared" ca="1" si="11"/>
        <v>-1216.8999999999996</v>
      </c>
      <c r="X32" s="4">
        <f t="shared" ca="1" si="12"/>
        <v>1216.8999999999996</v>
      </c>
      <c r="Y32" s="4">
        <f t="shared" ca="1" si="13"/>
        <v>0.38853767560664099</v>
      </c>
      <c r="Z32" s="4">
        <f t="shared" ca="1" si="14"/>
        <v>1480845.6099999992</v>
      </c>
      <c r="AA32" s="3"/>
      <c r="AB32" s="4">
        <f t="shared" si="15"/>
        <v>-645.91984741238684</v>
      </c>
      <c r="AC32" s="6">
        <f t="shared" si="16"/>
        <v>645.91984741238684</v>
      </c>
      <c r="AD32" s="4">
        <f t="shared" si="17"/>
        <v>0.20623239061698176</v>
      </c>
      <c r="AE32" s="6">
        <f t="shared" si="18"/>
        <v>417212.4492812411</v>
      </c>
      <c r="AF32" s="3"/>
      <c r="AG32" s="6">
        <f t="shared" si="19"/>
        <v>-858.22492152566292</v>
      </c>
      <c r="AH32" s="6">
        <f t="shared" si="20"/>
        <v>858.22492152566292</v>
      </c>
      <c r="AI32" s="4">
        <f t="shared" si="21"/>
        <v>0.2740181741780533</v>
      </c>
      <c r="AJ32" s="6">
        <f t="shared" si="22"/>
        <v>736550.01592773024</v>
      </c>
      <c r="AK32" s="3"/>
    </row>
    <row r="33" spans="1:37" x14ac:dyDescent="0.2">
      <c r="A33" s="12">
        <v>42141</v>
      </c>
      <c r="B33" s="1" t="s">
        <v>11</v>
      </c>
      <c r="C33" s="8">
        <v>2830</v>
      </c>
      <c r="D33" s="8">
        <v>4358</v>
      </c>
      <c r="E33" s="8">
        <v>178</v>
      </c>
      <c r="F33" s="3"/>
      <c r="G33" s="7">
        <f t="shared" si="4"/>
        <v>2830</v>
      </c>
      <c r="H33" s="3"/>
      <c r="I33" s="6">
        <f ca="1">IF( COUNTA($G$17:G33)&lt;=$I$14,"",AVERAGE(OFFSET(G32,0,0,$I$14*-1)))</f>
        <v>3938</v>
      </c>
      <c r="J33" s="3"/>
      <c r="K33" s="29">
        <f ca="1">IF(COUNTA($G$17:G33)&lt;=$K$14,RAND(),SUMPRODUCT(OFFSET(G32,0,0,$K$14*-1),OFFSET($K$17,0,0,$K$14)))</f>
        <v>3275.2400000000002</v>
      </c>
      <c r="L33" s="3"/>
      <c r="M33" s="29">
        <f t="shared" si="23"/>
        <v>3661.8584281713602</v>
      </c>
      <c r="N33" s="3"/>
      <c r="O33" s="40">
        <f t="shared" si="24"/>
        <v>-112.77775430748365</v>
      </c>
      <c r="P33" s="57">
        <f t="shared" si="6"/>
        <v>3549.0806738638767</v>
      </c>
      <c r="Q33" s="3"/>
      <c r="R33" s="6">
        <f t="shared" ca="1" si="7"/>
        <v>-1108</v>
      </c>
      <c r="S33" s="4">
        <f t="shared" ca="1" si="8"/>
        <v>1108</v>
      </c>
      <c r="T33" s="4">
        <f t="shared" ca="1" si="9"/>
        <v>0.39151943462897526</v>
      </c>
      <c r="U33" s="6">
        <f t="shared" ca="1" si="10"/>
        <v>1227664</v>
      </c>
      <c r="V33" s="3"/>
      <c r="W33" s="4">
        <f t="shared" ca="1" si="11"/>
        <v>-445.24000000000024</v>
      </c>
      <c r="X33" s="4">
        <f t="shared" ca="1" si="12"/>
        <v>445.24000000000024</v>
      </c>
      <c r="Y33" s="4">
        <f t="shared" ca="1" si="13"/>
        <v>0.1573286219081273</v>
      </c>
      <c r="Z33" s="4">
        <f t="shared" ca="1" si="14"/>
        <v>198238.65760000021</v>
      </c>
      <c r="AA33" s="3"/>
      <c r="AB33" s="4">
        <f t="shared" si="15"/>
        <v>-831.85842817136017</v>
      </c>
      <c r="AC33" s="6">
        <f t="shared" si="16"/>
        <v>831.85842817136017</v>
      </c>
      <c r="AD33" s="4">
        <f t="shared" si="17"/>
        <v>0.29394290748104601</v>
      </c>
      <c r="AE33" s="6">
        <f t="shared" si="18"/>
        <v>691988.44451972598</v>
      </c>
      <c r="AF33" s="3"/>
      <c r="AG33" s="6">
        <f t="shared" si="19"/>
        <v>-719.08067386387665</v>
      </c>
      <c r="AH33" s="6">
        <f t="shared" si="20"/>
        <v>719.08067386387665</v>
      </c>
      <c r="AI33" s="4">
        <f t="shared" si="21"/>
        <v>0.25409211090596351</v>
      </c>
      <c r="AJ33" s="6">
        <f t="shared" si="22"/>
        <v>517077.01552452694</v>
      </c>
      <c r="AK33" s="3"/>
    </row>
    <row r="34" spans="1:37" x14ac:dyDescent="0.2">
      <c r="A34" s="12">
        <v>42142</v>
      </c>
      <c r="B34" s="1" t="s">
        <v>6</v>
      </c>
      <c r="C34" s="8">
        <v>3636</v>
      </c>
      <c r="D34" s="8">
        <v>4696</v>
      </c>
      <c r="E34" s="8">
        <v>371</v>
      </c>
      <c r="F34" s="3"/>
      <c r="G34" s="7">
        <f t="shared" si="4"/>
        <v>3636</v>
      </c>
      <c r="H34" s="3"/>
      <c r="I34" s="6">
        <f ca="1">IF( COUNTA($G$17:G34)&lt;=$I$14,"",AVERAGE(OFFSET(G33,0,0,$I$14*-1)))</f>
        <v>2981</v>
      </c>
      <c r="J34" s="3"/>
      <c r="K34" s="29">
        <f ca="1">IF(COUNTA($G$17:G34)&lt;=$K$14,RAND(),SUMPRODUCT(OFFSET(G33,0,0,$K$14*-1),OFFSET($K$17,0,0,$K$14)))</f>
        <v>3166.86</v>
      </c>
      <c r="L34" s="3"/>
      <c r="M34" s="29">
        <f t="shared" si="23"/>
        <v>3512.3868332545103</v>
      </c>
      <c r="N34" s="3"/>
      <c r="O34" s="40">
        <f t="shared" si="24"/>
        <v>-149.10465651075623</v>
      </c>
      <c r="P34" s="57">
        <f t="shared" si="6"/>
        <v>3363.282176743754</v>
      </c>
      <c r="Q34" s="3"/>
      <c r="R34" s="6">
        <f t="shared" ca="1" si="7"/>
        <v>655</v>
      </c>
      <c r="S34" s="4">
        <f t="shared" ca="1" si="8"/>
        <v>655</v>
      </c>
      <c r="T34" s="4">
        <f t="shared" ca="1" si="9"/>
        <v>0.18014301430143015</v>
      </c>
      <c r="U34" s="6">
        <f t="shared" ca="1" si="10"/>
        <v>429025</v>
      </c>
      <c r="V34" s="3"/>
      <c r="W34" s="4">
        <f t="shared" ca="1" si="11"/>
        <v>469.13999999999987</v>
      </c>
      <c r="X34" s="4">
        <f t="shared" ca="1" si="12"/>
        <v>469.13999999999987</v>
      </c>
      <c r="Y34" s="4">
        <f t="shared" ca="1" si="13"/>
        <v>0.12902640264026399</v>
      </c>
      <c r="Z34" s="4">
        <f t="shared" ca="1" si="14"/>
        <v>220092.33959999989</v>
      </c>
      <c r="AA34" s="3"/>
      <c r="AB34" s="4">
        <f t="shared" si="15"/>
        <v>123.61316674548971</v>
      </c>
      <c r="AC34" s="6">
        <f t="shared" si="16"/>
        <v>123.61316674548971</v>
      </c>
      <c r="AD34" s="4">
        <f t="shared" si="17"/>
        <v>3.3997020557065376E-2</v>
      </c>
      <c r="AE34" s="6">
        <f t="shared" si="18"/>
        <v>15280.214992848243</v>
      </c>
      <c r="AF34" s="3"/>
      <c r="AG34" s="6">
        <f t="shared" si="19"/>
        <v>272.71782325624599</v>
      </c>
      <c r="AH34" s="6">
        <f t="shared" si="20"/>
        <v>272.71782325624599</v>
      </c>
      <c r="AI34" s="4">
        <f t="shared" si="21"/>
        <v>7.5004901885656214E-2</v>
      </c>
      <c r="AJ34" s="6">
        <f t="shared" si="22"/>
        <v>74375.011121625022</v>
      </c>
      <c r="AK34" s="3"/>
    </row>
    <row r="35" spans="1:37" x14ac:dyDescent="0.2">
      <c r="A35" s="12">
        <v>42143</v>
      </c>
      <c r="B35" s="1" t="s">
        <v>9</v>
      </c>
      <c r="C35" s="8">
        <v>4410</v>
      </c>
      <c r="D35" s="8">
        <v>6379</v>
      </c>
      <c r="E35" s="8">
        <v>382</v>
      </c>
      <c r="F35" s="3"/>
      <c r="G35" s="7">
        <f t="shared" si="4"/>
        <v>4410</v>
      </c>
      <c r="H35" s="3"/>
      <c r="I35" s="6">
        <f ca="1">IF( COUNTA($G$17:G35)&lt;=$I$14,"",AVERAGE(OFFSET(G34,0,0,$I$14*-1)))</f>
        <v>3233</v>
      </c>
      <c r="J35" s="3"/>
      <c r="K35" s="29">
        <f ca="1">IF(COUNTA($G$17:G35)&lt;=$K$14,RAND(),SUMPRODUCT(OFFSET(G34,0,0,$K$14*-1),OFFSET($K$17,0,0,$K$14)))</f>
        <v>3724.71</v>
      </c>
      <c r="L35" s="3"/>
      <c r="M35" s="29">
        <f t="shared" si="23"/>
        <v>3534.5981333513155</v>
      </c>
      <c r="N35" s="3"/>
      <c r="O35" s="40">
        <f t="shared" si="24"/>
        <v>20.498140530729575</v>
      </c>
      <c r="P35" s="57">
        <f t="shared" si="6"/>
        <v>3555.0962738820449</v>
      </c>
      <c r="Q35" s="3"/>
      <c r="R35" s="6">
        <f t="shared" ca="1" si="7"/>
        <v>1177</v>
      </c>
      <c r="S35" s="4">
        <f t="shared" ca="1" si="8"/>
        <v>1177</v>
      </c>
      <c r="T35" s="4">
        <f t="shared" ca="1" si="9"/>
        <v>0.26689342403628119</v>
      </c>
      <c r="U35" s="6">
        <f t="shared" ca="1" si="10"/>
        <v>1385329</v>
      </c>
      <c r="V35" s="3"/>
      <c r="W35" s="4">
        <f t="shared" ca="1" si="11"/>
        <v>685.29</v>
      </c>
      <c r="X35" s="4">
        <f t="shared" ca="1" si="12"/>
        <v>685.29</v>
      </c>
      <c r="Y35" s="4">
        <f t="shared" ca="1" si="13"/>
        <v>0.15539455782312925</v>
      </c>
      <c r="Z35" s="4">
        <f t="shared" ca="1" si="14"/>
        <v>469622.38409999997</v>
      </c>
      <c r="AA35" s="3"/>
      <c r="AB35" s="4">
        <f t="shared" si="15"/>
        <v>875.40186664868452</v>
      </c>
      <c r="AC35" s="6">
        <f t="shared" si="16"/>
        <v>875.40186664868452</v>
      </c>
      <c r="AD35" s="4">
        <f t="shared" si="17"/>
        <v>0.19850382463688993</v>
      </c>
      <c r="AE35" s="6">
        <f t="shared" si="18"/>
        <v>766328.42813200119</v>
      </c>
      <c r="AF35" s="3"/>
      <c r="AG35" s="6">
        <f t="shared" si="19"/>
        <v>854.9037261179551</v>
      </c>
      <c r="AH35" s="6">
        <f t="shared" si="20"/>
        <v>854.9037261179551</v>
      </c>
      <c r="AI35" s="4">
        <f t="shared" si="21"/>
        <v>0.19385572020815309</v>
      </c>
      <c r="AJ35" s="6">
        <f t="shared" si="22"/>
        <v>730860.38093036355</v>
      </c>
      <c r="AK35" s="3"/>
    </row>
    <row r="36" spans="1:37" x14ac:dyDescent="0.2">
      <c r="A36" s="12">
        <v>42144</v>
      </c>
      <c r="B36" s="1" t="s">
        <v>7</v>
      </c>
      <c r="C36" s="8">
        <v>3356</v>
      </c>
      <c r="D36" s="8">
        <v>6374</v>
      </c>
      <c r="E36" s="8">
        <v>401</v>
      </c>
      <c r="F36" s="3"/>
      <c r="G36" s="7">
        <f t="shared" si="4"/>
        <v>3356</v>
      </c>
      <c r="H36" s="3"/>
      <c r="I36" s="6">
        <f ca="1">IF( COUNTA($G$17:G36)&lt;=$I$14,"",AVERAGE(OFFSET(G35,0,0,$I$14*-1)))</f>
        <v>4023</v>
      </c>
      <c r="J36" s="3"/>
      <c r="K36" s="29">
        <f ca="1">IF(COUNTA($G$17:G36)&lt;=$K$14,RAND(),SUMPRODUCT(OFFSET(G35,0,0,$K$14*-1),OFFSET($K$17,0,0,$K$14)))</f>
        <v>4166.78</v>
      </c>
      <c r="L36" s="3"/>
      <c r="M36" s="29">
        <f t="shared" si="23"/>
        <v>3691.8937845942837</v>
      </c>
      <c r="N36" s="3"/>
      <c r="O36" s="40">
        <f t="shared" si="24"/>
        <v>155.92767613584587</v>
      </c>
      <c r="P36" s="57">
        <f t="shared" si="6"/>
        <v>3847.8214607301297</v>
      </c>
      <c r="Q36" s="3"/>
      <c r="R36" s="6">
        <f t="shared" ca="1" si="7"/>
        <v>-667</v>
      </c>
      <c r="S36" s="4">
        <f t="shared" ca="1" si="8"/>
        <v>667</v>
      </c>
      <c r="T36" s="4">
        <f t="shared" ca="1" si="9"/>
        <v>0.19874851013110847</v>
      </c>
      <c r="U36" s="6">
        <f t="shared" ca="1" si="10"/>
        <v>444889</v>
      </c>
      <c r="V36" s="3"/>
      <c r="W36" s="4">
        <f t="shared" ca="1" si="11"/>
        <v>-810.77999999999975</v>
      </c>
      <c r="X36" s="4">
        <f t="shared" ca="1" si="12"/>
        <v>810.77999999999975</v>
      </c>
      <c r="Y36" s="4">
        <f t="shared" ca="1" si="13"/>
        <v>0.24159117997616203</v>
      </c>
      <c r="Z36" s="4">
        <f t="shared" ca="1" si="14"/>
        <v>657364.20839999954</v>
      </c>
      <c r="AA36" s="3"/>
      <c r="AB36" s="4">
        <f t="shared" si="15"/>
        <v>-335.89378459428372</v>
      </c>
      <c r="AC36" s="6">
        <f t="shared" si="16"/>
        <v>335.89378459428372</v>
      </c>
      <c r="AD36" s="4">
        <f t="shared" si="17"/>
        <v>0.10008754010556725</v>
      </c>
      <c r="AE36" s="6">
        <f t="shared" si="18"/>
        <v>112824.63452907107</v>
      </c>
      <c r="AF36" s="3"/>
      <c r="AG36" s="6">
        <f t="shared" si="19"/>
        <v>-491.82146073012973</v>
      </c>
      <c r="AH36" s="6">
        <f t="shared" si="20"/>
        <v>491.82146073012973</v>
      </c>
      <c r="AI36" s="4">
        <f t="shared" si="21"/>
        <v>0.14654989890647488</v>
      </c>
      <c r="AJ36" s="6">
        <f t="shared" si="22"/>
        <v>241888.34923471854</v>
      </c>
      <c r="AK36" s="3"/>
    </row>
    <row r="37" spans="1:37" x14ac:dyDescent="0.2">
      <c r="A37" s="12">
        <v>42145</v>
      </c>
      <c r="B37" s="1" t="s">
        <v>10</v>
      </c>
      <c r="C37" s="8">
        <v>2716</v>
      </c>
      <c r="D37" s="8">
        <v>5021</v>
      </c>
      <c r="E37" s="8">
        <v>261</v>
      </c>
      <c r="F37" s="3"/>
      <c r="G37" s="7">
        <f t="shared" si="4"/>
        <v>2716</v>
      </c>
      <c r="H37" s="3"/>
      <c r="I37" s="6">
        <f ca="1">IF( COUNTA($G$17:G37)&lt;=$I$14,"",AVERAGE(OFFSET(G36,0,0,$I$14*-1)))</f>
        <v>3883</v>
      </c>
      <c r="J37" s="3"/>
      <c r="K37" s="29">
        <f ca="1">IF(COUNTA($G$17:G37)&lt;=$K$14,RAND(),SUMPRODUCT(OFFSET(G36,0,0,$K$14*-1),OFFSET($K$17,0,0,$K$14)))</f>
        <v>3349</v>
      </c>
      <c r="L37" s="3"/>
      <c r="M37" s="29">
        <f t="shared" si="23"/>
        <v>3631.5390679674038</v>
      </c>
      <c r="N37" s="3"/>
      <c r="O37" s="40">
        <f t="shared" si="24"/>
        <v>-58.191892699252705</v>
      </c>
      <c r="P37" s="57">
        <f t="shared" si="6"/>
        <v>3573.3471752681512</v>
      </c>
      <c r="Q37" s="3"/>
      <c r="R37" s="6">
        <f t="shared" ca="1" si="7"/>
        <v>-1167</v>
      </c>
      <c r="S37" s="4">
        <f t="shared" ca="1" si="8"/>
        <v>1167</v>
      </c>
      <c r="T37" s="4">
        <f t="shared" ca="1" si="9"/>
        <v>0.42967599410898377</v>
      </c>
      <c r="U37" s="6">
        <f t="shared" ca="1" si="10"/>
        <v>1361889</v>
      </c>
      <c r="V37" s="3"/>
      <c r="W37" s="4">
        <f t="shared" ca="1" si="11"/>
        <v>-633</v>
      </c>
      <c r="X37" s="4">
        <f t="shared" ca="1" si="12"/>
        <v>633</v>
      </c>
      <c r="Y37" s="4">
        <f t="shared" ca="1" si="13"/>
        <v>0.23306332842415317</v>
      </c>
      <c r="Z37" s="4">
        <f t="shared" ca="1" si="14"/>
        <v>400689</v>
      </c>
      <c r="AA37" s="3"/>
      <c r="AB37" s="4">
        <f t="shared" si="15"/>
        <v>-915.53906796740375</v>
      </c>
      <c r="AC37" s="6">
        <f t="shared" si="16"/>
        <v>915.53906796740375</v>
      </c>
      <c r="AD37" s="4">
        <f t="shared" si="17"/>
        <v>0.33709096758740931</v>
      </c>
      <c r="AE37" s="6">
        <f t="shared" si="18"/>
        <v>838211.78497462231</v>
      </c>
      <c r="AF37" s="3"/>
      <c r="AG37" s="6">
        <f t="shared" si="19"/>
        <v>-857.3471752681512</v>
      </c>
      <c r="AH37" s="6">
        <f t="shared" si="20"/>
        <v>857.3471752681512</v>
      </c>
      <c r="AI37" s="4">
        <f t="shared" si="21"/>
        <v>0.31566538117384063</v>
      </c>
      <c r="AJ37" s="6">
        <f t="shared" si="22"/>
        <v>735044.17894027801</v>
      </c>
      <c r="AK37" s="3"/>
    </row>
    <row r="38" spans="1:37" x14ac:dyDescent="0.2">
      <c r="A38" s="12">
        <v>42146</v>
      </c>
      <c r="B38" s="1" t="s">
        <v>5</v>
      </c>
      <c r="C38" s="8">
        <v>3462</v>
      </c>
      <c r="D38" s="8">
        <v>8913</v>
      </c>
      <c r="E38" s="8">
        <v>574</v>
      </c>
      <c r="F38" s="3"/>
      <c r="G38" s="7">
        <f t="shared" si="4"/>
        <v>3462</v>
      </c>
      <c r="H38" s="3"/>
      <c r="I38" s="6">
        <f ca="1">IF( COUNTA($G$17:G38)&lt;=$I$14,"",AVERAGE(OFFSET(G37,0,0,$I$14*-1)))</f>
        <v>3036</v>
      </c>
      <c r="J38" s="3"/>
      <c r="K38" s="29">
        <f ca="1">IF(COUNTA($G$17:G38)&lt;=$K$14,RAND(),SUMPRODUCT(OFFSET(G37,0,0,$K$14*-1),OFFSET($K$17,0,0,$K$14)))</f>
        <v>2960.56</v>
      </c>
      <c r="L38" s="3"/>
      <c r="M38" s="29">
        <f t="shared" si="23"/>
        <v>3467.0314064911609</v>
      </c>
      <c r="N38" s="3"/>
      <c r="O38" s="40">
        <f t="shared" si="24"/>
        <v>-163.44450378847301</v>
      </c>
      <c r="P38" s="57">
        <f t="shared" si="6"/>
        <v>3303.5869027026879</v>
      </c>
      <c r="Q38" s="3"/>
      <c r="R38" s="6">
        <f t="shared" ca="1" si="7"/>
        <v>426</v>
      </c>
      <c r="S38" s="4">
        <f t="shared" ca="1" si="8"/>
        <v>426</v>
      </c>
      <c r="T38" s="4">
        <f t="shared" ca="1" si="9"/>
        <v>0.12305025996533796</v>
      </c>
      <c r="U38" s="6">
        <f t="shared" ca="1" si="10"/>
        <v>181476</v>
      </c>
      <c r="V38" s="3"/>
      <c r="W38" s="4">
        <f t="shared" ca="1" si="11"/>
        <v>501.44000000000005</v>
      </c>
      <c r="X38" s="4">
        <f t="shared" ca="1" si="12"/>
        <v>501.44000000000005</v>
      </c>
      <c r="Y38" s="4">
        <f t="shared" ca="1" si="13"/>
        <v>0.14484113229347201</v>
      </c>
      <c r="Z38" s="4">
        <f t="shared" ca="1" si="14"/>
        <v>251442.07360000006</v>
      </c>
      <c r="AA38" s="3"/>
      <c r="AB38" s="4">
        <f t="shared" si="15"/>
        <v>-5.0314064911608511</v>
      </c>
      <c r="AC38" s="6">
        <f t="shared" si="16"/>
        <v>5.0314064911608511</v>
      </c>
      <c r="AD38" s="4">
        <f t="shared" si="17"/>
        <v>1.4533236542925625E-3</v>
      </c>
      <c r="AE38" s="6">
        <f t="shared" si="18"/>
        <v>25.315051279295549</v>
      </c>
      <c r="AF38" s="3"/>
      <c r="AG38" s="6">
        <f t="shared" si="19"/>
        <v>158.41309729731211</v>
      </c>
      <c r="AH38" s="6">
        <f t="shared" si="20"/>
        <v>158.41309729731211</v>
      </c>
      <c r="AI38" s="4">
        <f t="shared" si="21"/>
        <v>4.5757682639316032E-2</v>
      </c>
      <c r="AJ38" s="6">
        <f t="shared" si="22"/>
        <v>25094.709395327671</v>
      </c>
      <c r="AK38" s="3"/>
    </row>
    <row r="39" spans="1:37" x14ac:dyDescent="0.2">
      <c r="A39" s="12">
        <v>42147</v>
      </c>
      <c r="B39" s="1" t="s">
        <v>8</v>
      </c>
      <c r="C39" s="8">
        <v>3313</v>
      </c>
      <c r="D39" s="8">
        <v>6418</v>
      </c>
      <c r="E39" s="8">
        <v>270</v>
      </c>
      <c r="F39" s="3"/>
      <c r="G39" s="7">
        <f t="shared" si="4"/>
        <v>3313</v>
      </c>
      <c r="H39" s="3"/>
      <c r="I39" s="6">
        <f ca="1">IF( COUNTA($G$17:G39)&lt;=$I$14,"",AVERAGE(OFFSET(G38,0,0,$I$14*-1)))</f>
        <v>3089</v>
      </c>
      <c r="J39" s="3"/>
      <c r="K39" s="29">
        <f ca="1">IF(COUNTA($G$17:G39)&lt;=$K$14,RAND(),SUMPRODUCT(OFFSET(G38,0,0,$K$14*-1),OFFSET($K$17,0,0,$K$14)))</f>
        <v>3522.08</v>
      </c>
      <c r="L39" s="3"/>
      <c r="M39" s="29">
        <f t="shared" si="23"/>
        <v>3466.1273435792036</v>
      </c>
      <c r="N39" s="3"/>
      <c r="O39" s="40">
        <f t="shared" si="24"/>
        <v>-2.529467320722385</v>
      </c>
      <c r="P39" s="57">
        <f t="shared" si="6"/>
        <v>3463.5978762584814</v>
      </c>
      <c r="Q39" s="3"/>
      <c r="R39" s="6">
        <f t="shared" ca="1" si="7"/>
        <v>224</v>
      </c>
      <c r="S39" s="4">
        <f t="shared" ca="1" si="8"/>
        <v>224</v>
      </c>
      <c r="T39" s="4">
        <f t="shared" ca="1" si="9"/>
        <v>6.7612435858738301E-2</v>
      </c>
      <c r="U39" s="6">
        <f t="shared" ca="1" si="10"/>
        <v>50176</v>
      </c>
      <c r="V39" s="3"/>
      <c r="W39" s="4">
        <f t="shared" ca="1" si="11"/>
        <v>-209.07999999999993</v>
      </c>
      <c r="X39" s="4">
        <f t="shared" ca="1" si="12"/>
        <v>209.07999999999993</v>
      </c>
      <c r="Y39" s="4">
        <f t="shared" ca="1" si="13"/>
        <v>6.3108964684575886E-2</v>
      </c>
      <c r="Z39" s="4">
        <f t="shared" ca="1" si="14"/>
        <v>43714.446399999972</v>
      </c>
      <c r="AA39" s="3"/>
      <c r="AB39" s="4">
        <f t="shared" si="15"/>
        <v>-153.12734357920363</v>
      </c>
      <c r="AC39" s="6">
        <f t="shared" si="16"/>
        <v>153.12734357920363</v>
      </c>
      <c r="AD39" s="4">
        <f t="shared" si="17"/>
        <v>4.6220145964142353E-2</v>
      </c>
      <c r="AE39" s="6">
        <f t="shared" si="18"/>
        <v>23447.983351623472</v>
      </c>
      <c r="AF39" s="3"/>
      <c r="AG39" s="6">
        <f t="shared" si="19"/>
        <v>-150.59787625848139</v>
      </c>
      <c r="AH39" s="6">
        <f t="shared" si="20"/>
        <v>150.59787625848139</v>
      </c>
      <c r="AI39" s="4">
        <f t="shared" si="21"/>
        <v>4.5456648432985629E-2</v>
      </c>
      <c r="AJ39" s="6">
        <f t="shared" si="22"/>
        <v>22679.720333564874</v>
      </c>
      <c r="AK39" s="3"/>
    </row>
    <row r="40" spans="1:37" x14ac:dyDescent="0.2">
      <c r="A40" s="12">
        <v>42148</v>
      </c>
      <c r="B40" s="1" t="s">
        <v>11</v>
      </c>
      <c r="C40" s="8">
        <v>3248</v>
      </c>
      <c r="D40" s="8">
        <v>4102</v>
      </c>
      <c r="E40" s="8">
        <v>295</v>
      </c>
      <c r="F40" s="3"/>
      <c r="G40" s="7">
        <f t="shared" si="4"/>
        <v>3248</v>
      </c>
      <c r="H40" s="3"/>
      <c r="I40" s="6">
        <f ca="1">IF( COUNTA($G$17:G40)&lt;=$I$14,"",AVERAGE(OFFSET(G39,0,0,$I$14*-1)))</f>
        <v>3387.5</v>
      </c>
      <c r="J40" s="3"/>
      <c r="K40" s="29">
        <f ca="1">IF(COUNTA($G$17:G40)&lt;=$K$14,RAND(),SUMPRODUCT(OFFSET(G39,0,0,$K$14*-1),OFFSET($K$17,0,0,$K$14)))</f>
        <v>3320.54</v>
      </c>
      <c r="L40" s="3"/>
      <c r="M40" s="29">
        <f t="shared" si="23"/>
        <v>3438.6128200797207</v>
      </c>
      <c r="N40" s="3"/>
      <c r="O40" s="40">
        <f t="shared" si="24"/>
        <v>-27.264672937695341</v>
      </c>
      <c r="P40" s="57">
        <f t="shared" si="6"/>
        <v>3411.3481471420255</v>
      </c>
      <c r="Q40" s="3"/>
      <c r="R40" s="6">
        <f t="shared" ca="1" si="7"/>
        <v>-139.5</v>
      </c>
      <c r="S40" s="4">
        <f t="shared" ca="1" si="8"/>
        <v>139.5</v>
      </c>
      <c r="T40" s="4">
        <f t="shared" ca="1" si="9"/>
        <v>4.2949507389162561E-2</v>
      </c>
      <c r="U40" s="6">
        <f t="shared" ca="1" si="10"/>
        <v>19460.25</v>
      </c>
      <c r="V40" s="3"/>
      <c r="W40" s="4">
        <f t="shared" ca="1" si="11"/>
        <v>-72.539999999999964</v>
      </c>
      <c r="X40" s="4">
        <f t="shared" ca="1" si="12"/>
        <v>72.539999999999964</v>
      </c>
      <c r="Y40" s="4">
        <f t="shared" ca="1" si="13"/>
        <v>2.2333743842364522E-2</v>
      </c>
      <c r="Z40" s="4">
        <f t="shared" ca="1" si="14"/>
        <v>5262.0515999999943</v>
      </c>
      <c r="AA40" s="3"/>
      <c r="AB40" s="4">
        <f t="shared" si="15"/>
        <v>-190.61282007972068</v>
      </c>
      <c r="AC40" s="6">
        <f t="shared" si="16"/>
        <v>190.61282007972068</v>
      </c>
      <c r="AD40" s="4">
        <f t="shared" si="17"/>
        <v>5.8686213078731737E-2</v>
      </c>
      <c r="AE40" s="6">
        <f t="shared" si="18"/>
        <v>36333.247178743964</v>
      </c>
      <c r="AF40" s="3"/>
      <c r="AG40" s="6">
        <f t="shared" si="19"/>
        <v>-163.34814714202548</v>
      </c>
      <c r="AH40" s="6">
        <f t="shared" si="20"/>
        <v>163.34814714202548</v>
      </c>
      <c r="AI40" s="4">
        <f t="shared" si="21"/>
        <v>5.0291917223530012E-2</v>
      </c>
      <c r="AJ40" s="6">
        <f t="shared" si="22"/>
        <v>26682.617174732808</v>
      </c>
      <c r="AK40" s="3"/>
    </row>
    <row r="41" spans="1:37" x14ac:dyDescent="0.2">
      <c r="A41" s="12">
        <v>42149</v>
      </c>
      <c r="B41" s="1" t="s">
        <v>6</v>
      </c>
      <c r="C41" s="8">
        <v>4326</v>
      </c>
      <c r="D41" s="8">
        <v>6071</v>
      </c>
      <c r="E41" s="8">
        <v>260</v>
      </c>
      <c r="F41" s="3"/>
      <c r="G41" s="7">
        <f t="shared" si="4"/>
        <v>4326</v>
      </c>
      <c r="H41" s="3"/>
      <c r="I41" s="6">
        <f ca="1">IF( COUNTA($G$17:G41)&lt;=$I$14,"",AVERAGE(OFFSET(G40,0,0,$I$14*-1)))</f>
        <v>3280.5</v>
      </c>
      <c r="J41" s="3"/>
      <c r="K41" s="29">
        <f ca="1">IF(COUNTA($G$17:G41)&lt;=$K$14,RAND(),SUMPRODUCT(OFFSET(G40,0,0,$K$14*-1),OFFSET($K$17,0,0,$K$14)))</f>
        <v>3231.4</v>
      </c>
      <c r="L41" s="3"/>
      <c r="M41" s="29">
        <f t="shared" si="23"/>
        <v>3404.3627586942212</v>
      </c>
      <c r="N41" s="3"/>
      <c r="O41" s="40">
        <f t="shared" si="24"/>
        <v>-34.180207501021478</v>
      </c>
      <c r="P41" s="57">
        <f t="shared" si="6"/>
        <v>3370.1825511931997</v>
      </c>
      <c r="Q41" s="3"/>
      <c r="R41" s="6">
        <f t="shared" ca="1" si="7"/>
        <v>1045.5</v>
      </c>
      <c r="S41" s="4">
        <f t="shared" ca="1" si="8"/>
        <v>1045.5</v>
      </c>
      <c r="T41" s="4">
        <f t="shared" ca="1" si="9"/>
        <v>0.24167822468793343</v>
      </c>
      <c r="U41" s="6">
        <f t="shared" ca="1" si="10"/>
        <v>1093070.25</v>
      </c>
      <c r="V41" s="3"/>
      <c r="W41" s="4">
        <f t="shared" ca="1" si="11"/>
        <v>1094.5999999999999</v>
      </c>
      <c r="X41" s="4">
        <f t="shared" ca="1" si="12"/>
        <v>1094.5999999999999</v>
      </c>
      <c r="Y41" s="4">
        <f t="shared" ca="1" si="13"/>
        <v>0.25302820157189088</v>
      </c>
      <c r="Z41" s="4">
        <f t="shared" ca="1" si="14"/>
        <v>1198149.1599999999</v>
      </c>
      <c r="AA41" s="3"/>
      <c r="AB41" s="4">
        <f t="shared" si="15"/>
        <v>921.63724130577884</v>
      </c>
      <c r="AC41" s="6">
        <f t="shared" si="16"/>
        <v>921.63724130577884</v>
      </c>
      <c r="AD41" s="4">
        <f t="shared" si="17"/>
        <v>0.21304605670498816</v>
      </c>
      <c r="AE41" s="6">
        <f t="shared" si="18"/>
        <v>849415.20456172642</v>
      </c>
      <c r="AF41" s="3"/>
      <c r="AG41" s="6">
        <f t="shared" si="19"/>
        <v>955.81744880680026</v>
      </c>
      <c r="AH41" s="6">
        <f t="shared" si="20"/>
        <v>955.81744880680026</v>
      </c>
      <c r="AI41" s="4">
        <f t="shared" si="21"/>
        <v>0.22094716800896907</v>
      </c>
      <c r="AJ41" s="6">
        <f t="shared" si="22"/>
        <v>913586.99544354028</v>
      </c>
      <c r="AK41" s="3"/>
    </row>
    <row r="42" spans="1:37" x14ac:dyDescent="0.2">
      <c r="A42" s="12">
        <v>42150</v>
      </c>
      <c r="B42" s="1" t="s">
        <v>9</v>
      </c>
      <c r="C42" s="8">
        <v>4605</v>
      </c>
      <c r="D42" s="8">
        <v>6174</v>
      </c>
      <c r="E42" s="8">
        <v>263</v>
      </c>
      <c r="F42" s="3"/>
      <c r="G42" s="7">
        <f t="shared" si="4"/>
        <v>4605</v>
      </c>
      <c r="H42" s="3"/>
      <c r="I42" s="6">
        <f ca="1">IF( COUNTA($G$17:G42)&lt;=$I$14,"",AVERAGE(OFFSET(G41,0,0,$I$14*-1)))</f>
        <v>3787</v>
      </c>
      <c r="J42" s="3"/>
      <c r="K42" s="29">
        <f ca="1">IF(COUNTA($G$17:G42)&lt;=$K$14,RAND(),SUMPRODUCT(OFFSET(G41,0,0,$K$14*-1),OFFSET($K$17,0,0,$K$14)))</f>
        <v>4063.6500000000005</v>
      </c>
      <c r="L42" s="3"/>
      <c r="M42" s="29">
        <f t="shared" si="23"/>
        <v>3569.9661639462051</v>
      </c>
      <c r="N42" s="3"/>
      <c r="O42" s="40">
        <f t="shared" si="24"/>
        <v>163.60556912445395</v>
      </c>
      <c r="P42" s="57">
        <f t="shared" si="6"/>
        <v>3733.5717330706593</v>
      </c>
      <c r="Q42" s="3"/>
      <c r="R42" s="6">
        <f t="shared" ca="1" si="7"/>
        <v>818</v>
      </c>
      <c r="S42" s="4">
        <f t="shared" ca="1" si="8"/>
        <v>818</v>
      </c>
      <c r="T42" s="4">
        <f t="shared" ca="1" si="9"/>
        <v>0.17763300760043432</v>
      </c>
      <c r="U42" s="6">
        <f t="shared" ca="1" si="10"/>
        <v>669124</v>
      </c>
      <c r="V42" s="3"/>
      <c r="W42" s="4">
        <f t="shared" ca="1" si="11"/>
        <v>541.34999999999945</v>
      </c>
      <c r="X42" s="4">
        <f t="shared" ca="1" si="12"/>
        <v>541.34999999999945</v>
      </c>
      <c r="Y42" s="4">
        <f t="shared" ca="1" si="13"/>
        <v>0.11755700325732887</v>
      </c>
      <c r="Z42" s="4">
        <f t="shared" ca="1" si="14"/>
        <v>293059.82249999943</v>
      </c>
      <c r="AA42" s="3"/>
      <c r="AB42" s="4">
        <f t="shared" si="15"/>
        <v>1035.0338360537949</v>
      </c>
      <c r="AC42" s="6">
        <f t="shared" si="16"/>
        <v>1035.0338360537949</v>
      </c>
      <c r="AD42" s="4">
        <f t="shared" si="17"/>
        <v>0.22476304800299562</v>
      </c>
      <c r="AE42" s="6">
        <f t="shared" si="18"/>
        <v>1071295.0417762338</v>
      </c>
      <c r="AF42" s="3"/>
      <c r="AG42" s="6">
        <f t="shared" si="19"/>
        <v>871.42826692934068</v>
      </c>
      <c r="AH42" s="6">
        <f t="shared" si="20"/>
        <v>871.42826692934068</v>
      </c>
      <c r="AI42" s="4">
        <f t="shared" si="21"/>
        <v>0.18923523711820645</v>
      </c>
      <c r="AJ42" s="6">
        <f t="shared" si="22"/>
        <v>759387.22440347425</v>
      </c>
      <c r="AK42" s="3"/>
    </row>
    <row r="43" spans="1:37" x14ac:dyDescent="0.2">
      <c r="A43" s="12">
        <v>42151</v>
      </c>
      <c r="B43" s="1" t="s">
        <v>7</v>
      </c>
      <c r="C43" s="8">
        <v>3978</v>
      </c>
      <c r="D43" s="8">
        <v>4870</v>
      </c>
      <c r="E43" s="8">
        <v>311</v>
      </c>
      <c r="F43" s="3"/>
      <c r="G43" s="7">
        <f t="shared" si="4"/>
        <v>3978</v>
      </c>
      <c r="H43" s="3"/>
      <c r="I43" s="6">
        <f ca="1">IF( COUNTA($G$17:G43)&lt;=$I$14,"",AVERAGE(OFFSET(G42,0,0,$I$14*-1)))</f>
        <v>4465.5</v>
      </c>
      <c r="J43" s="3"/>
      <c r="K43" s="29">
        <f ca="1">IF(COUNTA($G$17:G43)&lt;=$K$14,RAND(),SUMPRODUCT(OFFSET(G42,0,0,$K$14*-1),OFFSET($K$17,0,0,$K$14)))</f>
        <v>4316.7800000000007</v>
      </c>
      <c r="L43" s="3"/>
      <c r="M43" s="29">
        <f t="shared" si="23"/>
        <v>3755.9451154463472</v>
      </c>
      <c r="N43" s="3"/>
      <c r="O43" s="40">
        <f t="shared" si="24"/>
        <v>185.75521767638523</v>
      </c>
      <c r="P43" s="57">
        <f t="shared" si="6"/>
        <v>3941.7003331227324</v>
      </c>
      <c r="Q43" s="3"/>
      <c r="R43" s="6">
        <f t="shared" ca="1" si="7"/>
        <v>-487.5</v>
      </c>
      <c r="S43" s="4">
        <f t="shared" ca="1" si="8"/>
        <v>487.5</v>
      </c>
      <c r="T43" s="4">
        <f t="shared" ca="1" si="9"/>
        <v>0.12254901960784313</v>
      </c>
      <c r="U43" s="6">
        <f t="shared" ca="1" si="10"/>
        <v>237656.25</v>
      </c>
      <c r="V43" s="3"/>
      <c r="W43" s="4">
        <f t="shared" ca="1" si="11"/>
        <v>-338.78000000000065</v>
      </c>
      <c r="X43" s="4">
        <f t="shared" ca="1" si="12"/>
        <v>338.78000000000065</v>
      </c>
      <c r="Y43" s="4">
        <f t="shared" ca="1" si="13"/>
        <v>8.5163398692810616E-2</v>
      </c>
      <c r="Z43" s="4">
        <f t="shared" ca="1" si="14"/>
        <v>114771.88840000045</v>
      </c>
      <c r="AA43" s="3"/>
      <c r="AB43" s="4">
        <f t="shared" si="15"/>
        <v>222.05488455365276</v>
      </c>
      <c r="AC43" s="6">
        <f t="shared" si="16"/>
        <v>222.05488455365276</v>
      </c>
      <c r="AD43" s="4">
        <f t="shared" si="17"/>
        <v>5.5820735181913717E-2</v>
      </c>
      <c r="AE43" s="6">
        <f t="shared" si="18"/>
        <v>49308.371754136053</v>
      </c>
      <c r="AF43" s="3"/>
      <c r="AG43" s="6">
        <f t="shared" si="19"/>
        <v>36.299666877267555</v>
      </c>
      <c r="AH43" s="6">
        <f t="shared" si="20"/>
        <v>36.299666877267555</v>
      </c>
      <c r="AI43" s="4">
        <f t="shared" si="21"/>
        <v>9.1251047956932008E-3</v>
      </c>
      <c r="AJ43" s="6">
        <f t="shared" si="22"/>
        <v>1317.6658154005952</v>
      </c>
      <c r="AK43" s="3"/>
    </row>
    <row r="44" spans="1:37" x14ac:dyDescent="0.2">
      <c r="A44" s="12">
        <v>42152</v>
      </c>
      <c r="B44" s="1" t="s">
        <v>10</v>
      </c>
      <c r="C44" s="8">
        <v>3325</v>
      </c>
      <c r="D44" s="8">
        <v>5697</v>
      </c>
      <c r="E44" s="8">
        <v>253</v>
      </c>
      <c r="F44" s="3"/>
      <c r="G44" s="7">
        <f t="shared" si="4"/>
        <v>3325</v>
      </c>
      <c r="H44" s="3"/>
      <c r="I44" s="6">
        <f ca="1">IF( COUNTA($G$17:G44)&lt;=$I$14,"",AVERAGE(OFFSET(G43,0,0,$I$14*-1)))</f>
        <v>4291.5</v>
      </c>
      <c r="J44" s="3"/>
      <c r="K44" s="29">
        <f ca="1">IF(COUNTA($G$17:G44)&lt;=$K$14,RAND(),SUMPRODUCT(OFFSET(G43,0,0,$K$14*-1),OFFSET($K$17,0,0,$K$14)))</f>
        <v>3930.21</v>
      </c>
      <c r="L44" s="3"/>
      <c r="M44" s="29">
        <f t="shared" si="23"/>
        <v>3795.8448106700571</v>
      </c>
      <c r="N44" s="3"/>
      <c r="O44" s="40">
        <f t="shared" si="24"/>
        <v>41.358250448236596</v>
      </c>
      <c r="P44" s="57">
        <f t="shared" si="6"/>
        <v>3837.2030611182936</v>
      </c>
      <c r="Q44" s="3"/>
      <c r="R44" s="6">
        <f t="shared" ca="1" si="7"/>
        <v>-966.5</v>
      </c>
      <c r="S44" s="4">
        <f t="shared" ca="1" si="8"/>
        <v>966.5</v>
      </c>
      <c r="T44" s="4">
        <f t="shared" ca="1" si="9"/>
        <v>0.29067669172932331</v>
      </c>
      <c r="U44" s="6">
        <f t="shared" ca="1" si="10"/>
        <v>934122.25</v>
      </c>
      <c r="V44" s="3"/>
      <c r="W44" s="4">
        <f t="shared" ca="1" si="11"/>
        <v>-605.21</v>
      </c>
      <c r="X44" s="4">
        <f t="shared" ca="1" si="12"/>
        <v>605.21</v>
      </c>
      <c r="Y44" s="4">
        <f t="shared" ca="1" si="13"/>
        <v>0.18201804511278197</v>
      </c>
      <c r="Z44" s="4">
        <f t="shared" ca="1" si="14"/>
        <v>366279.14410000003</v>
      </c>
      <c r="AA44" s="3"/>
      <c r="AB44" s="4">
        <f t="shared" si="15"/>
        <v>-470.84481067005709</v>
      </c>
      <c r="AC44" s="6">
        <f t="shared" si="16"/>
        <v>470.84481067005709</v>
      </c>
      <c r="AD44" s="4">
        <f t="shared" si="17"/>
        <v>0.14160746185565626</v>
      </c>
      <c r="AE44" s="6">
        <f t="shared" si="18"/>
        <v>221694.83573492191</v>
      </c>
      <c r="AF44" s="3"/>
      <c r="AG44" s="6">
        <f t="shared" si="19"/>
        <v>-512.20306111829359</v>
      </c>
      <c r="AH44" s="6">
        <f t="shared" si="20"/>
        <v>512.20306111829359</v>
      </c>
      <c r="AI44" s="4">
        <f t="shared" si="21"/>
        <v>0.15404603341903567</v>
      </c>
      <c r="AJ44" s="6">
        <f t="shared" si="22"/>
        <v>262351.97581895039</v>
      </c>
      <c r="AK44" s="3"/>
    </row>
    <row r="45" spans="1:37" x14ac:dyDescent="0.2">
      <c r="A45" s="12">
        <v>42153</v>
      </c>
      <c r="B45" s="1" t="s">
        <v>5</v>
      </c>
      <c r="C45" s="8">
        <v>3897</v>
      </c>
      <c r="D45" s="8">
        <v>6184</v>
      </c>
      <c r="E45" s="8">
        <v>373</v>
      </c>
      <c r="F45" s="3"/>
      <c r="G45" s="7">
        <f t="shared" si="4"/>
        <v>3897</v>
      </c>
      <c r="H45" s="3"/>
      <c r="I45" s="6">
        <f ca="1">IF( COUNTA($G$17:G45)&lt;=$I$14,"",AVERAGE(OFFSET(G44,0,0,$I$14*-1)))</f>
        <v>3651.5</v>
      </c>
      <c r="J45" s="3"/>
      <c r="K45" s="29">
        <f ca="1">IF(COUNTA($G$17:G45)&lt;=$K$14,RAND(),SUMPRODUCT(OFFSET(G44,0,0,$K$14*-1),OFFSET($K$17,0,0,$K$14)))</f>
        <v>3529.49</v>
      </c>
      <c r="L45" s="3"/>
      <c r="M45" s="29">
        <f t="shared" si="23"/>
        <v>3711.2415627786045</v>
      </c>
      <c r="N45" s="3"/>
      <c r="O45" s="40">
        <f t="shared" si="24"/>
        <v>-83.343632908055724</v>
      </c>
      <c r="P45" s="57">
        <f t="shared" si="6"/>
        <v>3627.897929870549</v>
      </c>
      <c r="Q45" s="3"/>
      <c r="R45" s="6">
        <f t="shared" ca="1" si="7"/>
        <v>245.5</v>
      </c>
      <c r="S45" s="4">
        <f t="shared" ca="1" si="8"/>
        <v>245.5</v>
      </c>
      <c r="T45" s="4">
        <f t="shared" ca="1" si="9"/>
        <v>6.2997177315884015E-2</v>
      </c>
      <c r="U45" s="6">
        <f t="shared" ca="1" si="10"/>
        <v>60270.25</v>
      </c>
      <c r="V45" s="3"/>
      <c r="W45" s="4">
        <f t="shared" ca="1" si="11"/>
        <v>367.51000000000022</v>
      </c>
      <c r="X45" s="4">
        <f t="shared" ca="1" si="12"/>
        <v>367.51000000000022</v>
      </c>
      <c r="Y45" s="4">
        <f t="shared" ca="1" si="13"/>
        <v>9.4305876315114251E-2</v>
      </c>
      <c r="Z45" s="4">
        <f t="shared" ca="1" si="14"/>
        <v>135063.60010000016</v>
      </c>
      <c r="AA45" s="3"/>
      <c r="AB45" s="4">
        <f t="shared" si="15"/>
        <v>185.75843722139552</v>
      </c>
      <c r="AC45" s="6">
        <f t="shared" si="16"/>
        <v>185.75843722139552</v>
      </c>
      <c r="AD45" s="4">
        <f t="shared" si="17"/>
        <v>4.766703546866706E-2</v>
      </c>
      <c r="AE45" s="6">
        <f t="shared" si="18"/>
        <v>34506.196998935142</v>
      </c>
      <c r="AF45" s="3"/>
      <c r="AG45" s="6">
        <f t="shared" si="19"/>
        <v>269.10207012945102</v>
      </c>
      <c r="AH45" s="6">
        <f t="shared" si="20"/>
        <v>269.10207012945102</v>
      </c>
      <c r="AI45" s="4">
        <f t="shared" si="21"/>
        <v>6.9053648993957148E-2</v>
      </c>
      <c r="AJ45" s="6">
        <f t="shared" si="22"/>
        <v>72415.924147955971</v>
      </c>
      <c r="AK45" s="3"/>
    </row>
    <row r="46" spans="1:37" x14ac:dyDescent="0.2">
      <c r="A46" s="12">
        <v>42154</v>
      </c>
      <c r="B46" s="1" t="s">
        <v>8</v>
      </c>
      <c r="C46" s="8">
        <v>3771</v>
      </c>
      <c r="D46" s="8">
        <v>7232</v>
      </c>
      <c r="E46" s="8">
        <v>446</v>
      </c>
      <c r="F46" s="3"/>
      <c r="G46" s="7">
        <f t="shared" si="4"/>
        <v>3771</v>
      </c>
      <c r="H46" s="3"/>
      <c r="I46" s="6">
        <f ca="1">IF( COUNTA($G$17:G46)&lt;=$I$14,"",AVERAGE(OFFSET(G45,0,0,$I$14*-1)))</f>
        <v>3611</v>
      </c>
      <c r="J46" s="3"/>
      <c r="K46" s="29">
        <f ca="1">IF(COUNTA($G$17:G46)&lt;=$K$14,RAND(),SUMPRODUCT(OFFSET(G45,0,0,$K$14*-1),OFFSET($K$17,0,0,$K$14)))</f>
        <v>3970.9400000000005</v>
      </c>
      <c r="L46" s="3"/>
      <c r="M46" s="29">
        <f t="shared" si="23"/>
        <v>3744.6193695549082</v>
      </c>
      <c r="N46" s="3"/>
      <c r="O46" s="40">
        <f t="shared" si="24"/>
        <v>32.210592379460124</v>
      </c>
      <c r="P46" s="57">
        <f t="shared" si="6"/>
        <v>3776.8299619343684</v>
      </c>
      <c r="Q46" s="3"/>
      <c r="R46" s="6">
        <f t="shared" ca="1" si="7"/>
        <v>160</v>
      </c>
      <c r="S46" s="4">
        <f t="shared" ca="1" si="8"/>
        <v>160</v>
      </c>
      <c r="T46" s="4">
        <f t="shared" ca="1" si="9"/>
        <v>4.2429063908777515E-2</v>
      </c>
      <c r="U46" s="6">
        <f t="shared" ca="1" si="10"/>
        <v>25600</v>
      </c>
      <c r="V46" s="3"/>
      <c r="W46" s="4">
        <f t="shared" ca="1" si="11"/>
        <v>-199.94000000000051</v>
      </c>
      <c r="X46" s="4">
        <f t="shared" ca="1" si="12"/>
        <v>199.94000000000051</v>
      </c>
      <c r="Y46" s="4">
        <f t="shared" ca="1" si="13"/>
        <v>5.3020418987006233E-2</v>
      </c>
      <c r="Z46" s="4">
        <f t="shared" ca="1" si="14"/>
        <v>39976.0036000002</v>
      </c>
      <c r="AA46" s="3"/>
      <c r="AB46" s="4">
        <f t="shared" si="15"/>
        <v>26.380630445091811</v>
      </c>
      <c r="AC46" s="6">
        <f t="shared" si="16"/>
        <v>26.380630445091811</v>
      </c>
      <c r="AD46" s="4">
        <f t="shared" si="17"/>
        <v>6.9956590944290136E-3</v>
      </c>
      <c r="AE46" s="6">
        <f t="shared" si="18"/>
        <v>695.9376626805049</v>
      </c>
      <c r="AF46" s="3"/>
      <c r="AG46" s="6">
        <f t="shared" si="19"/>
        <v>-5.8299619343683844</v>
      </c>
      <c r="AH46" s="6">
        <f t="shared" si="20"/>
        <v>5.8299619343683844</v>
      </c>
      <c r="AI46" s="4">
        <f t="shared" si="21"/>
        <v>1.5459989218691021E-3</v>
      </c>
      <c r="AJ46" s="6">
        <f t="shared" si="22"/>
        <v>33.988456156184355</v>
      </c>
      <c r="AK46" s="3"/>
    </row>
    <row r="47" spans="1:37" x14ac:dyDescent="0.2">
      <c r="A47" s="12">
        <v>42155</v>
      </c>
      <c r="B47" s="1" t="s">
        <v>11</v>
      </c>
      <c r="C47" s="8">
        <v>3825</v>
      </c>
      <c r="D47" s="8">
        <v>7460</v>
      </c>
      <c r="E47" s="8">
        <v>410</v>
      </c>
      <c r="F47" s="3"/>
      <c r="G47" s="7">
        <f t="shared" si="4"/>
        <v>3825</v>
      </c>
      <c r="H47" s="3"/>
      <c r="I47" s="6">
        <f ca="1">IF( COUNTA($G$17:G47)&lt;=$I$14,"",AVERAGE(OFFSET(G46,0,0,$I$14*-1)))</f>
        <v>3834</v>
      </c>
      <c r="J47" s="3"/>
      <c r="K47" s="29">
        <f ca="1">IF(COUNTA($G$17:G47)&lt;=$K$14,RAND(),SUMPRODUCT(OFFSET(G46,0,0,$K$14*-1),OFFSET($K$17,0,0,$K$14)))</f>
        <v>3791.6400000000003</v>
      </c>
      <c r="L47" s="3"/>
      <c r="M47" s="29">
        <f t="shared" si="23"/>
        <v>3749.3595450150619</v>
      </c>
      <c r="N47" s="3"/>
      <c r="O47" s="40">
        <f t="shared" si="24"/>
        <v>5.0148796293468143</v>
      </c>
      <c r="P47" s="57">
        <f t="shared" si="6"/>
        <v>3754.3744246444089</v>
      </c>
      <c r="Q47" s="3"/>
      <c r="R47" s="6">
        <f t="shared" ca="1" si="7"/>
        <v>-9</v>
      </c>
      <c r="S47" s="4">
        <f t="shared" ca="1" si="8"/>
        <v>9</v>
      </c>
      <c r="T47" s="4">
        <f t="shared" ca="1" si="9"/>
        <v>2.352941176470588E-3</v>
      </c>
      <c r="U47" s="6">
        <f t="shared" ca="1" si="10"/>
        <v>81</v>
      </c>
      <c r="V47" s="3"/>
      <c r="W47" s="4">
        <f t="shared" ca="1" si="11"/>
        <v>33.359999999999673</v>
      </c>
      <c r="X47" s="4">
        <f t="shared" ca="1" si="12"/>
        <v>33.359999999999673</v>
      </c>
      <c r="Y47" s="4">
        <f t="shared" ca="1" si="13"/>
        <v>8.721568627450894E-3</v>
      </c>
      <c r="Z47" s="4">
        <f t="shared" ca="1" si="14"/>
        <v>1112.8895999999781</v>
      </c>
      <c r="AA47" s="3"/>
      <c r="AB47" s="4">
        <f t="shared" si="15"/>
        <v>75.64045498493806</v>
      </c>
      <c r="AC47" s="6">
        <f t="shared" si="16"/>
        <v>75.64045498493806</v>
      </c>
      <c r="AD47" s="4">
        <f t="shared" si="17"/>
        <v>1.9775282349003415E-2</v>
      </c>
      <c r="AE47" s="6">
        <f t="shared" si="18"/>
        <v>5721.4784303284414</v>
      </c>
      <c r="AF47" s="3"/>
      <c r="AG47" s="6">
        <f t="shared" si="19"/>
        <v>70.625575355591081</v>
      </c>
      <c r="AH47" s="6">
        <f t="shared" si="20"/>
        <v>70.625575355591081</v>
      </c>
      <c r="AI47" s="4">
        <f t="shared" si="21"/>
        <v>1.8464202707344075E-2</v>
      </c>
      <c r="AJ47" s="6">
        <f t="shared" si="22"/>
        <v>4987.9718943082744</v>
      </c>
      <c r="AK47" s="3"/>
    </row>
    <row r="48" spans="1:37" x14ac:dyDescent="0.2">
      <c r="A48" s="12">
        <v>42156</v>
      </c>
      <c r="B48" s="1" t="s">
        <v>6</v>
      </c>
      <c r="C48" s="8">
        <v>4122</v>
      </c>
      <c r="D48" s="8">
        <v>7895</v>
      </c>
      <c r="E48" s="8">
        <v>380</v>
      </c>
      <c r="F48" s="3"/>
      <c r="G48" s="7">
        <f t="shared" si="4"/>
        <v>4122</v>
      </c>
      <c r="H48" s="3"/>
      <c r="I48" s="6">
        <f ca="1">IF( COUNTA($G$17:G48)&lt;=$I$14,"",AVERAGE(OFFSET(G47,0,0,$I$14*-1)))</f>
        <v>3798</v>
      </c>
      <c r="J48" s="3"/>
      <c r="K48" s="29">
        <f ca="1">IF(COUNTA($G$17:G48)&lt;=$K$14,RAND(),SUMPRODUCT(OFFSET(G47,0,0,$K$14*-1),OFFSET($K$17,0,0,$K$14)))</f>
        <v>3798.0499999999997</v>
      </c>
      <c r="L48" s="3"/>
      <c r="M48" s="29">
        <f t="shared" si="23"/>
        <v>3762.950919537393</v>
      </c>
      <c r="N48" s="3"/>
      <c r="O48" s="40">
        <f t="shared" si="24"/>
        <v>13.505609573401237</v>
      </c>
      <c r="P48" s="57">
        <f t="shared" si="6"/>
        <v>3776.4565291107942</v>
      </c>
      <c r="Q48" s="3"/>
      <c r="R48" s="6">
        <f t="shared" ca="1" si="7"/>
        <v>324</v>
      </c>
      <c r="S48" s="4">
        <f t="shared" ca="1" si="8"/>
        <v>324</v>
      </c>
      <c r="T48" s="4">
        <f t="shared" ca="1" si="9"/>
        <v>7.8602620087336247E-2</v>
      </c>
      <c r="U48" s="6">
        <f t="shared" ca="1" si="10"/>
        <v>104976</v>
      </c>
      <c r="V48" s="3"/>
      <c r="W48" s="4">
        <f t="shared" ca="1" si="11"/>
        <v>323.95000000000027</v>
      </c>
      <c r="X48" s="4">
        <f t="shared" ca="1" si="12"/>
        <v>323.95000000000027</v>
      </c>
      <c r="Y48" s="4">
        <f t="shared" ca="1" si="13"/>
        <v>7.8590490053372222E-2</v>
      </c>
      <c r="Z48" s="4">
        <f t="shared" ca="1" si="14"/>
        <v>104943.60250000018</v>
      </c>
      <c r="AA48" s="3"/>
      <c r="AB48" s="4">
        <f t="shared" si="15"/>
        <v>359.04908046260698</v>
      </c>
      <c r="AC48" s="6">
        <f t="shared" si="16"/>
        <v>359.04908046260698</v>
      </c>
      <c r="AD48" s="4">
        <f t="shared" si="17"/>
        <v>8.7105550815770733E-2</v>
      </c>
      <c r="AE48" s="6">
        <f t="shared" si="18"/>
        <v>128916.24218104362</v>
      </c>
      <c r="AF48" s="3"/>
      <c r="AG48" s="6">
        <f t="shared" si="19"/>
        <v>345.54347088920576</v>
      </c>
      <c r="AH48" s="6">
        <f t="shared" si="20"/>
        <v>345.54347088920576</v>
      </c>
      <c r="AI48" s="4">
        <f t="shared" si="21"/>
        <v>8.382908075914744E-2</v>
      </c>
      <c r="AJ48" s="6">
        <f t="shared" si="22"/>
        <v>119400.29027415939</v>
      </c>
      <c r="AK48" s="3"/>
    </row>
    <row r="49" spans="1:37" x14ac:dyDescent="0.2">
      <c r="A49" s="12">
        <v>42157</v>
      </c>
      <c r="B49" s="1" t="s">
        <v>9</v>
      </c>
      <c r="C49" s="8">
        <v>4787</v>
      </c>
      <c r="D49" s="8">
        <v>8427</v>
      </c>
      <c r="E49" s="8">
        <v>280</v>
      </c>
      <c r="F49" s="3"/>
      <c r="G49" s="7">
        <f t="shared" si="4"/>
        <v>4787</v>
      </c>
      <c r="H49" s="3"/>
      <c r="I49" s="6">
        <f ca="1">IF( COUNTA($G$17:G49)&lt;=$I$14,"",AVERAGE(OFFSET(G48,0,0,$I$14*-1)))</f>
        <v>3973.5</v>
      </c>
      <c r="J49" s="3"/>
      <c r="K49" s="29">
        <f ca="1">IF(COUNTA($G$17:G49)&lt;=$K$14,RAND(),SUMPRODUCT(OFFSET(G48,0,0,$K$14*-1),OFFSET($K$17,0,0,$K$14)))</f>
        <v>4026.6200000000003</v>
      </c>
      <c r="L49" s="3"/>
      <c r="M49" s="29">
        <f t="shared" si="23"/>
        <v>3827.4662708191604</v>
      </c>
      <c r="N49" s="3"/>
      <c r="O49" s="40">
        <f t="shared" si="24"/>
        <v>64.005253864683723</v>
      </c>
      <c r="P49" s="57">
        <f t="shared" si="6"/>
        <v>3891.4715246838441</v>
      </c>
      <c r="Q49" s="3"/>
      <c r="R49" s="6">
        <f t="shared" ca="1" si="7"/>
        <v>813.5</v>
      </c>
      <c r="S49" s="4">
        <f t="shared" ca="1" si="8"/>
        <v>813.5</v>
      </c>
      <c r="T49" s="4">
        <f t="shared" ca="1" si="9"/>
        <v>0.16993941926049719</v>
      </c>
      <c r="U49" s="6">
        <f t="shared" ca="1" si="10"/>
        <v>661782.25</v>
      </c>
      <c r="V49" s="3"/>
      <c r="W49" s="4">
        <f t="shared" ca="1" si="11"/>
        <v>760.37999999999965</v>
      </c>
      <c r="X49" s="4">
        <f t="shared" ca="1" si="12"/>
        <v>760.37999999999965</v>
      </c>
      <c r="Y49" s="4">
        <f t="shared" ca="1" si="13"/>
        <v>0.15884269897639433</v>
      </c>
      <c r="Z49" s="4">
        <f t="shared" ca="1" si="14"/>
        <v>578177.7443999995</v>
      </c>
      <c r="AA49" s="3"/>
      <c r="AB49" s="4">
        <f t="shared" si="15"/>
        <v>959.5337291808396</v>
      </c>
      <c r="AC49" s="6">
        <f t="shared" si="16"/>
        <v>959.5337291808396</v>
      </c>
      <c r="AD49" s="4">
        <f t="shared" si="17"/>
        <v>0.20044573410922073</v>
      </c>
      <c r="AE49" s="6">
        <f t="shared" si="18"/>
        <v>920704.97743568884</v>
      </c>
      <c r="AF49" s="3"/>
      <c r="AG49" s="6">
        <f t="shared" si="19"/>
        <v>895.52847531615589</v>
      </c>
      <c r="AH49" s="6">
        <f t="shared" si="20"/>
        <v>895.52847531615589</v>
      </c>
      <c r="AI49" s="4">
        <f t="shared" si="21"/>
        <v>0.18707509407064046</v>
      </c>
      <c r="AJ49" s="6">
        <f t="shared" si="22"/>
        <v>801971.25010207877</v>
      </c>
      <c r="AK49" s="3"/>
    </row>
    <row r="50" spans="1:37" x14ac:dyDescent="0.2">
      <c r="A50" s="12">
        <v>42158</v>
      </c>
      <c r="B50" s="1" t="s">
        <v>7</v>
      </c>
      <c r="C50" s="8">
        <v>4507</v>
      </c>
      <c r="D50" s="8">
        <v>5438</v>
      </c>
      <c r="E50" s="8">
        <v>316</v>
      </c>
      <c r="F50" s="3"/>
      <c r="G50" s="7">
        <f t="shared" si="4"/>
        <v>4507</v>
      </c>
      <c r="H50" s="3"/>
      <c r="I50" s="6">
        <f ca="1">IF( COUNTA($G$17:G50)&lt;=$I$14,"",AVERAGE(OFFSET(G49,0,0,$I$14*-1)))</f>
        <v>4454.5</v>
      </c>
      <c r="J50" s="3"/>
      <c r="K50" s="29">
        <f ca="1">IF(COUNTA($G$17:G50)&lt;=$K$14,RAND(),SUMPRODUCT(OFFSET(G49,0,0,$K$14*-1),OFFSET($K$17,0,0,$K$14)))</f>
        <v>4561.34</v>
      </c>
      <c r="L50" s="3"/>
      <c r="M50" s="29">
        <f t="shared" si="23"/>
        <v>3999.8790660978639</v>
      </c>
      <c r="N50" s="3"/>
      <c r="O50" s="40">
        <f t="shared" si="24"/>
        <v>171.32871986456328</v>
      </c>
      <c r="P50" s="57">
        <f t="shared" si="6"/>
        <v>4171.2077859624269</v>
      </c>
      <c r="Q50" s="3"/>
      <c r="R50" s="6">
        <f t="shared" ca="1" si="7"/>
        <v>52.5</v>
      </c>
      <c r="S50" s="4">
        <f t="shared" ca="1" si="8"/>
        <v>52.5</v>
      </c>
      <c r="T50" s="4">
        <f t="shared" ca="1" si="9"/>
        <v>1.164854670512536E-2</v>
      </c>
      <c r="U50" s="6">
        <f t="shared" ca="1" si="10"/>
        <v>2756.25</v>
      </c>
      <c r="V50" s="3"/>
      <c r="W50" s="4">
        <f t="shared" ca="1" si="11"/>
        <v>-54.340000000000146</v>
      </c>
      <c r="X50" s="4">
        <f t="shared" ca="1" si="12"/>
        <v>54.340000000000146</v>
      </c>
      <c r="Y50" s="4">
        <f t="shared" ca="1" si="13"/>
        <v>1.2056800532505024E-2</v>
      </c>
      <c r="Z50" s="4">
        <f t="shared" ca="1" si="14"/>
        <v>2952.8356000000158</v>
      </c>
      <c r="AA50" s="3"/>
      <c r="AB50" s="4">
        <f t="shared" si="15"/>
        <v>507.12093390213613</v>
      </c>
      <c r="AC50" s="6">
        <f t="shared" si="16"/>
        <v>507.12093390213613</v>
      </c>
      <c r="AD50" s="4">
        <f t="shared" si="17"/>
        <v>0.11251851207058712</v>
      </c>
      <c r="AE50" s="6">
        <f t="shared" si="18"/>
        <v>257171.64160177473</v>
      </c>
      <c r="AF50" s="3"/>
      <c r="AG50" s="6">
        <f t="shared" si="19"/>
        <v>335.7922140375731</v>
      </c>
      <c r="AH50" s="6">
        <f t="shared" si="20"/>
        <v>335.7922140375731</v>
      </c>
      <c r="AI50" s="4">
        <f t="shared" si="21"/>
        <v>7.4504595970173754E-2</v>
      </c>
      <c r="AJ50" s="6">
        <f t="shared" si="22"/>
        <v>112756.41100825531</v>
      </c>
      <c r="AK50" s="3"/>
    </row>
    <row r="51" spans="1:37" x14ac:dyDescent="0.2">
      <c r="A51" s="12">
        <v>42159</v>
      </c>
      <c r="B51" s="1" t="s">
        <v>10</v>
      </c>
      <c r="C51" s="8">
        <v>3328</v>
      </c>
      <c r="D51" s="8">
        <v>7335</v>
      </c>
      <c r="E51" s="8">
        <v>210</v>
      </c>
      <c r="F51" s="3"/>
      <c r="G51" s="7">
        <f t="shared" si="4"/>
        <v>3328</v>
      </c>
      <c r="H51" s="3"/>
      <c r="I51" s="6">
        <f ca="1">IF( COUNTA($G$17:G51)&lt;=$I$14,"",AVERAGE(OFFSET(G50,0,0,$I$14*-1)))</f>
        <v>4647</v>
      </c>
      <c r="J51" s="3"/>
      <c r="K51" s="29">
        <f ca="1">IF(COUNTA($G$17:G51)&lt;=$K$14,RAND(),SUMPRODUCT(OFFSET(G50,0,0,$K$14*-1),OFFSET($K$17,0,0,$K$14)))</f>
        <v>4386.59</v>
      </c>
      <c r="L51" s="3"/>
      <c r="M51" s="29">
        <f t="shared" si="23"/>
        <v>4091.0005505224467</v>
      </c>
      <c r="N51" s="3"/>
      <c r="O51" s="40">
        <f t="shared" si="24"/>
        <v>91.923556778982629</v>
      </c>
      <c r="P51" s="57">
        <f t="shared" si="6"/>
        <v>4182.9241073014291</v>
      </c>
      <c r="Q51" s="3"/>
      <c r="R51" s="6">
        <f t="shared" ca="1" si="7"/>
        <v>-1319</v>
      </c>
      <c r="S51" s="4">
        <f t="shared" ca="1" si="8"/>
        <v>1319</v>
      </c>
      <c r="T51" s="4">
        <f t="shared" ca="1" si="9"/>
        <v>0.39633413461538464</v>
      </c>
      <c r="U51" s="6">
        <f t="shared" ca="1" si="10"/>
        <v>1739761</v>
      </c>
      <c r="V51" s="3"/>
      <c r="W51" s="4">
        <f t="shared" ca="1" si="11"/>
        <v>-1058.5900000000001</v>
      </c>
      <c r="X51" s="4">
        <f t="shared" ca="1" si="12"/>
        <v>1058.5900000000001</v>
      </c>
      <c r="Y51" s="4">
        <f t="shared" ca="1" si="13"/>
        <v>0.31808593750000003</v>
      </c>
      <c r="Z51" s="4">
        <f t="shared" ca="1" si="14"/>
        <v>1120612.7881000002</v>
      </c>
      <c r="AA51" s="3"/>
      <c r="AB51" s="4">
        <f t="shared" si="15"/>
        <v>-763.0005505224467</v>
      </c>
      <c r="AC51" s="6">
        <f t="shared" si="16"/>
        <v>763.0005505224467</v>
      </c>
      <c r="AD51" s="4">
        <f t="shared" si="17"/>
        <v>0.22926699234448519</v>
      </c>
      <c r="AE51" s="6">
        <f t="shared" si="18"/>
        <v>582169.84009755671</v>
      </c>
      <c r="AF51" s="3"/>
      <c r="AG51" s="6">
        <f t="shared" si="19"/>
        <v>-854.9241073014291</v>
      </c>
      <c r="AH51" s="6">
        <f t="shared" si="20"/>
        <v>854.9241073014291</v>
      </c>
      <c r="AI51" s="4">
        <f t="shared" si="21"/>
        <v>0.25688825339586213</v>
      </c>
      <c r="AJ51" s="6">
        <f t="shared" si="22"/>
        <v>730895.22924514546</v>
      </c>
      <c r="AK51" s="3"/>
    </row>
    <row r="52" spans="1:37" x14ac:dyDescent="0.2">
      <c r="A52" s="12">
        <v>42160</v>
      </c>
      <c r="B52" s="1" t="s">
        <v>5</v>
      </c>
      <c r="C52" s="8">
        <v>4188</v>
      </c>
      <c r="D52" s="8">
        <v>5482</v>
      </c>
      <c r="E52" s="8">
        <v>299</v>
      </c>
      <c r="F52" s="3"/>
      <c r="G52" s="7">
        <f t="shared" si="4"/>
        <v>4188</v>
      </c>
      <c r="H52" s="3"/>
      <c r="I52" s="6">
        <f ca="1">IF( COUNTA($G$17:G52)&lt;=$I$14,"",AVERAGE(OFFSET(G51,0,0,$I$14*-1)))</f>
        <v>3917.5</v>
      </c>
      <c r="J52" s="3"/>
      <c r="K52" s="29">
        <f ca="1">IF(COUNTA($G$17:G52)&lt;=$K$14,RAND(),SUMPRODUCT(OFFSET(G51,0,0,$K$14*-1),OFFSET($K$17,0,0,$K$14)))</f>
        <v>3571.26</v>
      </c>
      <c r="L52" s="3"/>
      <c r="M52" s="29">
        <f t="shared" si="23"/>
        <v>3953.9016099494347</v>
      </c>
      <c r="N52" s="3"/>
      <c r="O52" s="40">
        <f t="shared" si="24"/>
        <v>-134.80871559949205</v>
      </c>
      <c r="P52" s="57">
        <f t="shared" si="6"/>
        <v>3819.0928943499425</v>
      </c>
      <c r="Q52" s="3"/>
      <c r="R52" s="6">
        <f t="shared" ca="1" si="7"/>
        <v>270.5</v>
      </c>
      <c r="S52" s="4">
        <f t="shared" ca="1" si="8"/>
        <v>270.5</v>
      </c>
      <c r="T52" s="4">
        <f t="shared" ca="1" si="9"/>
        <v>6.458930276981853E-2</v>
      </c>
      <c r="U52" s="6">
        <f t="shared" ca="1" si="10"/>
        <v>73170.25</v>
      </c>
      <c r="V52" s="3"/>
      <c r="W52" s="4">
        <f t="shared" ca="1" si="11"/>
        <v>616.73999999999978</v>
      </c>
      <c r="X52" s="4">
        <f t="shared" ca="1" si="12"/>
        <v>616.73999999999978</v>
      </c>
      <c r="Y52" s="4">
        <f t="shared" ca="1" si="13"/>
        <v>0.1472636103151862</v>
      </c>
      <c r="Z52" s="4">
        <f t="shared" ca="1" si="14"/>
        <v>380368.22759999975</v>
      </c>
      <c r="AA52" s="3"/>
      <c r="AB52" s="4">
        <f t="shared" si="15"/>
        <v>234.09839005056529</v>
      </c>
      <c r="AC52" s="6">
        <f t="shared" si="16"/>
        <v>234.09839005056529</v>
      </c>
      <c r="AD52" s="4">
        <f t="shared" si="17"/>
        <v>5.5897418827737654E-2</v>
      </c>
      <c r="AE52" s="6">
        <f t="shared" si="18"/>
        <v>54802.056224266606</v>
      </c>
      <c r="AF52" s="3"/>
      <c r="AG52" s="6">
        <f t="shared" si="19"/>
        <v>368.90710565005747</v>
      </c>
      <c r="AH52" s="6">
        <f t="shared" si="20"/>
        <v>368.90710565005747</v>
      </c>
      <c r="AI52" s="4">
        <f t="shared" si="21"/>
        <v>8.8086701444617346E-2</v>
      </c>
      <c r="AJ52" s="6">
        <f t="shared" si="22"/>
        <v>136092.45259910266</v>
      </c>
      <c r="AK52" s="3"/>
    </row>
    <row r="53" spans="1:37" x14ac:dyDescent="0.2">
      <c r="A53" s="12">
        <v>42161</v>
      </c>
      <c r="B53" s="1" t="s">
        <v>8</v>
      </c>
      <c r="C53" s="8">
        <v>4635</v>
      </c>
      <c r="D53" s="8">
        <v>10123</v>
      </c>
      <c r="E53" s="8">
        <v>311</v>
      </c>
      <c r="F53" s="3"/>
      <c r="G53" s="7">
        <f t="shared" si="4"/>
        <v>4635</v>
      </c>
      <c r="H53" s="3"/>
      <c r="I53" s="6">
        <f ca="1">IF( COUNTA($G$17:G53)&lt;=$I$14,"",AVERAGE(OFFSET(G52,0,0,$I$14*-1)))</f>
        <v>3758</v>
      </c>
      <c r="J53" s="3"/>
      <c r="K53" s="29">
        <f ca="1">IF(COUNTA($G$17:G53)&lt;=$K$14,RAND(),SUMPRODUCT(OFFSET(G52,0,0,$K$14*-1),OFFSET($K$17,0,0,$K$14)))</f>
        <v>4244.13</v>
      </c>
      <c r="L53" s="3"/>
      <c r="M53" s="29">
        <f t="shared" si="23"/>
        <v>3995.9653296201536</v>
      </c>
      <c r="N53" s="3"/>
      <c r="O53" s="40">
        <f t="shared" si="24"/>
        <v>40.294995318016795</v>
      </c>
      <c r="P53" s="57">
        <f t="shared" si="6"/>
        <v>4036.2603249381705</v>
      </c>
      <c r="Q53" s="3"/>
      <c r="R53" s="6">
        <f t="shared" ca="1" si="7"/>
        <v>877</v>
      </c>
      <c r="S53" s="4">
        <f t="shared" ca="1" si="8"/>
        <v>877</v>
      </c>
      <c r="T53" s="4">
        <f t="shared" ca="1" si="9"/>
        <v>0.18921251348435814</v>
      </c>
      <c r="U53" s="6">
        <f t="shared" ca="1" si="10"/>
        <v>769129</v>
      </c>
      <c r="V53" s="3"/>
      <c r="W53" s="4">
        <f t="shared" ca="1" si="11"/>
        <v>390.86999999999989</v>
      </c>
      <c r="X53" s="4">
        <f t="shared" ca="1" si="12"/>
        <v>390.86999999999989</v>
      </c>
      <c r="Y53" s="4">
        <f t="shared" ca="1" si="13"/>
        <v>8.4330097087378611E-2</v>
      </c>
      <c r="Z53" s="4">
        <f t="shared" ca="1" si="14"/>
        <v>152779.35689999993</v>
      </c>
      <c r="AA53" s="3"/>
      <c r="AB53" s="4">
        <f t="shared" si="15"/>
        <v>639.03467037984637</v>
      </c>
      <c r="AC53" s="6">
        <f t="shared" si="16"/>
        <v>639.03467037984637</v>
      </c>
      <c r="AD53" s="4">
        <f t="shared" si="17"/>
        <v>0.13787155779500462</v>
      </c>
      <c r="AE53" s="6">
        <f t="shared" si="18"/>
        <v>408365.30994747893</v>
      </c>
      <c r="AF53" s="3"/>
      <c r="AG53" s="6">
        <f t="shared" si="19"/>
        <v>598.73967506182953</v>
      </c>
      <c r="AH53" s="6">
        <f t="shared" si="20"/>
        <v>598.73967506182953</v>
      </c>
      <c r="AI53" s="4">
        <f t="shared" si="21"/>
        <v>0.12917792342218545</v>
      </c>
      <c r="AJ53" s="6">
        <f t="shared" si="22"/>
        <v>358489.19849314523</v>
      </c>
      <c r="AK53" s="3"/>
    </row>
    <row r="54" spans="1:37" x14ac:dyDescent="0.2">
      <c r="A54" s="12">
        <v>42162</v>
      </c>
      <c r="B54" s="1" t="s">
        <v>11</v>
      </c>
      <c r="C54" s="8">
        <v>4433</v>
      </c>
      <c r="D54" s="8">
        <v>6140</v>
      </c>
      <c r="E54" s="8">
        <v>356</v>
      </c>
      <c r="F54" s="3"/>
      <c r="G54" s="7">
        <f t="shared" si="4"/>
        <v>4433</v>
      </c>
      <c r="H54" s="3"/>
      <c r="I54" s="6">
        <f ca="1">IF( COUNTA($G$17:G54)&lt;=$I$14,"",AVERAGE(OFFSET(G53,0,0,$I$14*-1)))</f>
        <v>4411.5</v>
      </c>
      <c r="J54" s="3"/>
      <c r="K54" s="29">
        <f ca="1">IF(COUNTA($G$17:G54)&lt;=$K$14,RAND(),SUMPRODUCT(OFFSET(G53,0,0,$K$14*-1),OFFSET($K$17,0,0,$K$14)))</f>
        <v>4505.79</v>
      </c>
      <c r="L54" s="3"/>
      <c r="M54" s="29">
        <f t="shared" si="23"/>
        <v>4110.7895931655885</v>
      </c>
      <c r="N54" s="3"/>
      <c r="O54" s="40">
        <f t="shared" si="24"/>
        <v>114.07897086316068</v>
      </c>
      <c r="P54" s="57">
        <f t="shared" si="6"/>
        <v>4224.8685640287495</v>
      </c>
      <c r="Q54" s="3"/>
      <c r="R54" s="6">
        <f t="shared" ca="1" si="7"/>
        <v>21.5</v>
      </c>
      <c r="S54" s="4">
        <f t="shared" ca="1" si="8"/>
        <v>21.5</v>
      </c>
      <c r="T54" s="4">
        <f t="shared" ca="1" si="9"/>
        <v>4.8499887209564633E-3</v>
      </c>
      <c r="U54" s="6">
        <f t="shared" ca="1" si="10"/>
        <v>462.25</v>
      </c>
      <c r="V54" s="3"/>
      <c r="W54" s="4">
        <f t="shared" ca="1" si="11"/>
        <v>-72.789999999999964</v>
      </c>
      <c r="X54" s="4">
        <f t="shared" ca="1" si="12"/>
        <v>72.789999999999964</v>
      </c>
      <c r="Y54" s="4">
        <f t="shared" ca="1" si="13"/>
        <v>1.6420031581321895E-2</v>
      </c>
      <c r="Z54" s="4">
        <f t="shared" ca="1" si="14"/>
        <v>5298.3840999999948</v>
      </c>
      <c r="AA54" s="3"/>
      <c r="AB54" s="4">
        <f t="shared" si="15"/>
        <v>322.21040683441151</v>
      </c>
      <c r="AC54" s="6">
        <f t="shared" si="16"/>
        <v>322.21040683441151</v>
      </c>
      <c r="AD54" s="4">
        <f t="shared" si="17"/>
        <v>7.2684504135892516E-2</v>
      </c>
      <c r="AE54" s="6">
        <f t="shared" si="18"/>
        <v>103819.54627239698</v>
      </c>
      <c r="AF54" s="3"/>
      <c r="AG54" s="6">
        <f t="shared" si="19"/>
        <v>208.13143597125054</v>
      </c>
      <c r="AH54" s="6">
        <f t="shared" si="20"/>
        <v>208.13143597125054</v>
      </c>
      <c r="AI54" s="4">
        <f t="shared" si="21"/>
        <v>4.6950470555211038E-2</v>
      </c>
      <c r="AJ54" s="6">
        <f t="shared" si="22"/>
        <v>43318.694639454763</v>
      </c>
      <c r="AK54" s="3"/>
    </row>
    <row r="55" spans="1:37" x14ac:dyDescent="0.2">
      <c r="A55" s="12">
        <v>42163</v>
      </c>
      <c r="B55" s="1" t="s">
        <v>6</v>
      </c>
      <c r="C55" s="8">
        <v>3665</v>
      </c>
      <c r="D55" s="8">
        <v>6187</v>
      </c>
      <c r="E55" s="8">
        <v>347</v>
      </c>
      <c r="F55" s="3"/>
      <c r="G55" s="7">
        <f t="shared" si="4"/>
        <v>3665</v>
      </c>
      <c r="H55" s="3"/>
      <c r="I55" s="6">
        <f ca="1">IF( COUNTA($G$17:G55)&lt;=$I$14,"",AVERAGE(OFFSET(G54,0,0,$I$14*-1)))</f>
        <v>4534</v>
      </c>
      <c r="J55" s="3"/>
      <c r="K55" s="29">
        <f ca="1">IF(COUNTA($G$17:G55)&lt;=$K$14,RAND(),SUMPRODUCT(OFFSET(G54,0,0,$K$14*-1),OFFSET($K$17,0,0,$K$14)))</f>
        <v>4330.29</v>
      </c>
      <c r="L55" s="3"/>
      <c r="M55" s="29">
        <f t="shared" si="23"/>
        <v>4168.6856266459699</v>
      </c>
      <c r="N55" s="3"/>
      <c r="O55" s="40">
        <f t="shared" si="24"/>
        <v>58.457862854209239</v>
      </c>
      <c r="P55" s="57">
        <f t="shared" si="6"/>
        <v>4227.1434895001794</v>
      </c>
      <c r="Q55" s="3"/>
      <c r="R55" s="6">
        <f t="shared" ca="1" si="7"/>
        <v>-869</v>
      </c>
      <c r="S55" s="4">
        <f t="shared" ca="1" si="8"/>
        <v>869</v>
      </c>
      <c r="T55" s="4">
        <f t="shared" ca="1" si="9"/>
        <v>0.23710777626193724</v>
      </c>
      <c r="U55" s="6">
        <f t="shared" ca="1" si="10"/>
        <v>755161</v>
      </c>
      <c r="V55" s="3"/>
      <c r="W55" s="4">
        <f t="shared" ca="1" si="11"/>
        <v>-665.29</v>
      </c>
      <c r="X55" s="4">
        <f t="shared" ca="1" si="12"/>
        <v>665.29</v>
      </c>
      <c r="Y55" s="4">
        <f t="shared" ca="1" si="13"/>
        <v>0.18152523874488402</v>
      </c>
      <c r="Z55" s="4">
        <f t="shared" ca="1" si="14"/>
        <v>442610.78409999993</v>
      </c>
      <c r="AA55" s="3"/>
      <c r="AB55" s="4">
        <f t="shared" si="15"/>
        <v>-503.68562664596993</v>
      </c>
      <c r="AC55" s="6">
        <f t="shared" si="16"/>
        <v>503.68562664596993</v>
      </c>
      <c r="AD55" s="4">
        <f t="shared" si="17"/>
        <v>0.13743127602891403</v>
      </c>
      <c r="AE55" s="6">
        <f t="shared" si="18"/>
        <v>253699.21048974342</v>
      </c>
      <c r="AF55" s="3"/>
      <c r="AG55" s="6">
        <f t="shared" si="19"/>
        <v>-562.14348950017938</v>
      </c>
      <c r="AH55" s="6">
        <f t="shared" si="20"/>
        <v>562.14348950017938</v>
      </c>
      <c r="AI55" s="4">
        <f t="shared" si="21"/>
        <v>0.15338157967262739</v>
      </c>
      <c r="AJ55" s="6">
        <f t="shared" si="22"/>
        <v>316005.30278743827</v>
      </c>
      <c r="AK55" s="3"/>
    </row>
    <row r="56" spans="1:37" x14ac:dyDescent="0.2">
      <c r="A56" s="12">
        <v>42164</v>
      </c>
      <c r="B56" s="1" t="s">
        <v>9</v>
      </c>
      <c r="C56" s="8">
        <v>3551</v>
      </c>
      <c r="D56" s="8">
        <v>5804</v>
      </c>
      <c r="E56" s="8">
        <v>399</v>
      </c>
      <c r="F56" s="3"/>
      <c r="G56" s="7">
        <f t="shared" si="4"/>
        <v>3551</v>
      </c>
      <c r="H56" s="3"/>
      <c r="I56" s="6">
        <f ca="1">IF( COUNTA($G$17:G56)&lt;=$I$14,"",AVERAGE(OFFSET(G55,0,0,$I$14*-1)))</f>
        <v>4049</v>
      </c>
      <c r="J56" s="3"/>
      <c r="K56" s="29">
        <f ca="1">IF(COUNTA($G$17:G56)&lt;=$K$14,RAND(),SUMPRODUCT(OFFSET(G55,0,0,$K$14*-1),OFFSET($K$17,0,0,$K$14)))</f>
        <v>3792.65</v>
      </c>
      <c r="L56" s="3"/>
      <c r="M56" s="29">
        <f t="shared" si="23"/>
        <v>4078.1814117437229</v>
      </c>
      <c r="N56" s="3"/>
      <c r="O56" s="40">
        <f t="shared" si="24"/>
        <v>-89.014594124682432</v>
      </c>
      <c r="P56" s="57">
        <f t="shared" si="6"/>
        <v>3989.1668176190406</v>
      </c>
      <c r="Q56" s="3"/>
      <c r="R56" s="6">
        <f t="shared" ca="1" si="7"/>
        <v>-498</v>
      </c>
      <c r="S56" s="4">
        <f t="shared" ca="1" si="8"/>
        <v>498</v>
      </c>
      <c r="T56" s="4">
        <f t="shared" ca="1" si="9"/>
        <v>0.14024218529991553</v>
      </c>
      <c r="U56" s="6">
        <f t="shared" ca="1" si="10"/>
        <v>248004</v>
      </c>
      <c r="V56" s="3"/>
      <c r="W56" s="4">
        <f t="shared" ca="1" si="11"/>
        <v>-241.65000000000009</v>
      </c>
      <c r="X56" s="4">
        <f t="shared" ca="1" si="12"/>
        <v>241.65000000000009</v>
      </c>
      <c r="Y56" s="4">
        <f t="shared" ca="1" si="13"/>
        <v>6.8051253168121675E-2</v>
      </c>
      <c r="Z56" s="4">
        <f t="shared" ca="1" si="14"/>
        <v>58394.722500000047</v>
      </c>
      <c r="AA56" s="3"/>
      <c r="AB56" s="4">
        <f t="shared" si="15"/>
        <v>-527.18141174372295</v>
      </c>
      <c r="AC56" s="6">
        <f t="shared" si="16"/>
        <v>527.18141174372295</v>
      </c>
      <c r="AD56" s="4">
        <f t="shared" si="17"/>
        <v>0.14845998641051056</v>
      </c>
      <c r="AE56" s="6">
        <f t="shared" si="18"/>
        <v>277920.24088810477</v>
      </c>
      <c r="AF56" s="3"/>
      <c r="AG56" s="6">
        <f t="shared" si="19"/>
        <v>-438.16681761904056</v>
      </c>
      <c r="AH56" s="6">
        <f t="shared" si="20"/>
        <v>438.16681761904056</v>
      </c>
      <c r="AI56" s="4">
        <f t="shared" si="21"/>
        <v>0.12339251411406379</v>
      </c>
      <c r="AJ56" s="6">
        <f t="shared" si="22"/>
        <v>191990.16006239754</v>
      </c>
      <c r="AK56" s="3"/>
    </row>
    <row r="57" spans="1:37" x14ac:dyDescent="0.2">
      <c r="A57" s="12">
        <v>42165</v>
      </c>
      <c r="B57" s="1" t="s">
        <v>7</v>
      </c>
      <c r="C57" s="8">
        <v>4227</v>
      </c>
      <c r="D57" s="8">
        <v>7262</v>
      </c>
      <c r="E57" s="8">
        <v>250</v>
      </c>
      <c r="F57" s="3"/>
      <c r="G57" s="7">
        <f t="shared" si="4"/>
        <v>4227</v>
      </c>
      <c r="H57" s="3"/>
      <c r="I57" s="6">
        <f ca="1">IF( COUNTA($G$17:G57)&lt;=$I$14,"",AVERAGE(OFFSET(G56,0,0,$I$14*-1)))</f>
        <v>3608</v>
      </c>
      <c r="J57" s="3"/>
      <c r="K57" s="29">
        <f ca="1">IF(COUNTA($G$17:G57)&lt;=$K$14,RAND(),SUMPRODUCT(OFFSET(G56,0,0,$K$14*-1),OFFSET($K$17,0,0,$K$14)))</f>
        <v>3751.2300000000005</v>
      </c>
      <c r="L57" s="3"/>
      <c r="M57" s="29">
        <f t="shared" si="23"/>
        <v>3983.4553817423553</v>
      </c>
      <c r="N57" s="3"/>
      <c r="O57" s="40">
        <f t="shared" si="24"/>
        <v>-94.668915642600837</v>
      </c>
      <c r="P57" s="57">
        <f t="shared" si="6"/>
        <v>3888.7864660997543</v>
      </c>
      <c r="Q57" s="3"/>
      <c r="R57" s="6">
        <f t="shared" ca="1" si="7"/>
        <v>619</v>
      </c>
      <c r="S57" s="4">
        <f t="shared" ca="1" si="8"/>
        <v>619</v>
      </c>
      <c r="T57" s="4">
        <f t="shared" ca="1" si="9"/>
        <v>0.14643955524012303</v>
      </c>
      <c r="U57" s="6">
        <f t="shared" ca="1" si="10"/>
        <v>383161</v>
      </c>
      <c r="V57" s="3"/>
      <c r="W57" s="4">
        <f t="shared" ca="1" si="11"/>
        <v>475.76999999999953</v>
      </c>
      <c r="X57" s="4">
        <f t="shared" ca="1" si="12"/>
        <v>475.76999999999953</v>
      </c>
      <c r="Y57" s="4">
        <f t="shared" ca="1" si="13"/>
        <v>0.11255500354861593</v>
      </c>
      <c r="Z57" s="4">
        <f t="shared" ca="1" si="14"/>
        <v>226357.09289999955</v>
      </c>
      <c r="AA57" s="3"/>
      <c r="AB57" s="4">
        <f t="shared" si="15"/>
        <v>243.54461825764474</v>
      </c>
      <c r="AC57" s="6">
        <f t="shared" si="16"/>
        <v>243.54461825764474</v>
      </c>
      <c r="AD57" s="4">
        <f t="shared" si="17"/>
        <v>5.7616422582835281E-2</v>
      </c>
      <c r="AE57" s="6">
        <f t="shared" si="18"/>
        <v>59313.981082261904</v>
      </c>
      <c r="AF57" s="3"/>
      <c r="AG57" s="6">
        <f t="shared" si="19"/>
        <v>338.21353390024569</v>
      </c>
      <c r="AH57" s="6">
        <f t="shared" si="20"/>
        <v>338.21353390024569</v>
      </c>
      <c r="AI57" s="4">
        <f t="shared" si="21"/>
        <v>8.0012664750472126E-2</v>
      </c>
      <c r="AJ57" s="6">
        <f t="shared" si="22"/>
        <v>114388.39451329265</v>
      </c>
      <c r="AK57" s="3"/>
    </row>
    <row r="58" spans="1:37" x14ac:dyDescent="0.2">
      <c r="A58" s="12">
        <v>42166</v>
      </c>
      <c r="B58" s="1" t="s">
        <v>10</v>
      </c>
      <c r="C58" s="8">
        <v>5306</v>
      </c>
      <c r="D58" s="8">
        <v>8659</v>
      </c>
      <c r="E58" s="8">
        <v>209</v>
      </c>
      <c r="F58" s="3"/>
      <c r="G58" s="7">
        <f t="shared" si="4"/>
        <v>5306</v>
      </c>
      <c r="H58" s="3"/>
      <c r="I58" s="6">
        <f ca="1">IF( COUNTA($G$17:G58)&lt;=$I$14,"",AVERAGE(OFFSET(G57,0,0,$I$14*-1)))</f>
        <v>3889</v>
      </c>
      <c r="J58" s="3"/>
      <c r="K58" s="29">
        <f ca="1">IF(COUNTA($G$17:G58)&lt;=$K$14,RAND(),SUMPRODUCT(OFFSET(G57,0,0,$K$14*-1),OFFSET($K$17,0,0,$K$14)))</f>
        <v>4199.78</v>
      </c>
      <c r="L58" s="3"/>
      <c r="M58" s="29">
        <f t="shared" si="23"/>
        <v>4027.2164368589197</v>
      </c>
      <c r="N58" s="3"/>
      <c r="O58" s="40">
        <f t="shared" si="24"/>
        <v>42.376755408972762</v>
      </c>
      <c r="P58" s="57">
        <f t="shared" si="6"/>
        <v>4069.5931922678924</v>
      </c>
      <c r="Q58" s="3"/>
      <c r="R58" s="6">
        <f t="shared" ca="1" si="7"/>
        <v>1417</v>
      </c>
      <c r="S58" s="4">
        <f t="shared" ca="1" si="8"/>
        <v>1417</v>
      </c>
      <c r="T58" s="4">
        <f t="shared" ca="1" si="9"/>
        <v>0.26705616283452693</v>
      </c>
      <c r="U58" s="6">
        <f t="shared" ca="1" si="10"/>
        <v>2007889</v>
      </c>
      <c r="V58" s="3"/>
      <c r="W58" s="4">
        <f t="shared" ca="1" si="11"/>
        <v>1106.2200000000003</v>
      </c>
      <c r="X58" s="4">
        <f t="shared" ca="1" si="12"/>
        <v>1106.2200000000003</v>
      </c>
      <c r="Y58" s="4">
        <f t="shared" ca="1" si="13"/>
        <v>0.20848473426309844</v>
      </c>
      <c r="Z58" s="4">
        <f t="shared" ca="1" si="14"/>
        <v>1223722.6884000006</v>
      </c>
      <c r="AA58" s="3"/>
      <c r="AB58" s="4">
        <f t="shared" si="15"/>
        <v>1278.7835631410803</v>
      </c>
      <c r="AC58" s="6">
        <f t="shared" si="16"/>
        <v>1278.7835631410803</v>
      </c>
      <c r="AD58" s="4">
        <f t="shared" si="17"/>
        <v>0.24100707937072754</v>
      </c>
      <c r="AE58" s="6">
        <f t="shared" si="18"/>
        <v>1635287.4013597975</v>
      </c>
      <c r="AF58" s="3"/>
      <c r="AG58" s="6">
        <f t="shared" si="19"/>
        <v>1236.4068077321076</v>
      </c>
      <c r="AH58" s="6">
        <f t="shared" si="20"/>
        <v>1236.4068077321076</v>
      </c>
      <c r="AI58" s="4">
        <f t="shared" si="21"/>
        <v>0.23302050654581749</v>
      </c>
      <c r="AJ58" s="6">
        <f t="shared" si="22"/>
        <v>1528701.794206301</v>
      </c>
      <c r="AK58" s="3"/>
    </row>
    <row r="59" spans="1:37" x14ac:dyDescent="0.2">
      <c r="A59" s="12">
        <v>42167</v>
      </c>
      <c r="B59" s="1" t="s">
        <v>5</v>
      </c>
      <c r="C59" s="8">
        <v>3817</v>
      </c>
      <c r="D59" s="8">
        <v>6133</v>
      </c>
      <c r="E59" s="8">
        <v>245</v>
      </c>
      <c r="F59" s="3"/>
      <c r="G59" s="7">
        <f t="shared" si="4"/>
        <v>3817</v>
      </c>
      <c r="H59" s="3"/>
      <c r="I59" s="6">
        <f ca="1">IF( COUNTA($G$17:G59)&lt;=$I$14,"",AVERAGE(OFFSET(G58,0,0,$I$14*-1)))</f>
        <v>4766.5</v>
      </c>
      <c r="J59" s="3"/>
      <c r="K59" s="29">
        <f ca="1">IF(COUNTA($G$17:G59)&lt;=$K$14,RAND(),SUMPRODUCT(OFFSET(G58,0,0,$K$14*-1),OFFSET($K$17,0,0,$K$14)))</f>
        <v>4951.54</v>
      </c>
      <c r="L59" s="3"/>
      <c r="M59" s="29">
        <f t="shared" si="23"/>
        <v>4256.9932982370374</v>
      </c>
      <c r="N59" s="3"/>
      <c r="O59" s="40">
        <f t="shared" si="24"/>
        <v>227.90286031842624</v>
      </c>
      <c r="P59" s="57">
        <f t="shared" si="6"/>
        <v>4484.8961585554634</v>
      </c>
      <c r="Q59" s="3"/>
      <c r="R59" s="6">
        <f t="shared" ca="1" si="7"/>
        <v>-949.5</v>
      </c>
      <c r="S59" s="4">
        <f t="shared" ca="1" si="8"/>
        <v>949.5</v>
      </c>
      <c r="T59" s="4">
        <f t="shared" ca="1" si="9"/>
        <v>0.24875556719937122</v>
      </c>
      <c r="U59" s="6">
        <f t="shared" ca="1" si="10"/>
        <v>901550.25</v>
      </c>
      <c r="V59" s="3"/>
      <c r="W59" s="4">
        <f t="shared" ca="1" si="11"/>
        <v>-1134.54</v>
      </c>
      <c r="X59" s="4">
        <f t="shared" ca="1" si="12"/>
        <v>1134.54</v>
      </c>
      <c r="Y59" s="4">
        <f t="shared" ca="1" si="13"/>
        <v>0.29723342939481268</v>
      </c>
      <c r="Z59" s="4">
        <f t="shared" ca="1" si="14"/>
        <v>1287181.0115999999</v>
      </c>
      <c r="AA59" s="3"/>
      <c r="AB59" s="4">
        <f t="shared" si="15"/>
        <v>-439.99329823703738</v>
      </c>
      <c r="AC59" s="6">
        <f t="shared" si="16"/>
        <v>439.99329823703738</v>
      </c>
      <c r="AD59" s="4">
        <f t="shared" si="17"/>
        <v>0.11527201944905355</v>
      </c>
      <c r="AE59" s="6">
        <f t="shared" si="18"/>
        <v>193594.10249350651</v>
      </c>
      <c r="AF59" s="3"/>
      <c r="AG59" s="6">
        <f t="shared" si="19"/>
        <v>-667.89615855546344</v>
      </c>
      <c r="AH59" s="6">
        <f t="shared" si="20"/>
        <v>667.89615855546344</v>
      </c>
      <c r="AI59" s="4">
        <f t="shared" si="21"/>
        <v>0.17497934465691994</v>
      </c>
      <c r="AJ59" s="6">
        <f t="shared" si="22"/>
        <v>446085.27861314476</v>
      </c>
      <c r="AK59" s="3"/>
    </row>
    <row r="60" spans="1:37" x14ac:dyDescent="0.2">
      <c r="A60" s="12">
        <v>42168</v>
      </c>
      <c r="B60" s="1" t="s">
        <v>8</v>
      </c>
      <c r="C60" s="8">
        <v>3508</v>
      </c>
      <c r="D60" s="8">
        <v>7088</v>
      </c>
      <c r="E60" s="8">
        <v>210</v>
      </c>
      <c r="F60" s="3"/>
      <c r="G60" s="7">
        <f t="shared" si="4"/>
        <v>3508</v>
      </c>
      <c r="H60" s="3"/>
      <c r="I60" s="6">
        <f ca="1">IF( COUNTA($G$17:G60)&lt;=$I$14,"",AVERAGE(OFFSET(G59,0,0,$I$14*-1)))</f>
        <v>4561.5</v>
      </c>
      <c r="J60" s="3"/>
      <c r="K60" s="29">
        <f ca="1">IF(COUNTA($G$17:G60)&lt;=$K$14,RAND(),SUMPRODUCT(OFFSET(G59,0,0,$K$14*-1),OFFSET($K$17,0,0,$K$14)))</f>
        <v>3854.8</v>
      </c>
      <c r="L60" s="3"/>
      <c r="M60" s="29">
        <f t="shared" si="23"/>
        <v>4177.9335714698436</v>
      </c>
      <c r="N60" s="3"/>
      <c r="O60" s="40">
        <f t="shared" si="24"/>
        <v>-75.990100896337552</v>
      </c>
      <c r="P60" s="57">
        <f t="shared" si="6"/>
        <v>4101.9434705735057</v>
      </c>
      <c r="Q60" s="3"/>
      <c r="R60" s="6">
        <f t="shared" ca="1" si="7"/>
        <v>-1053.5</v>
      </c>
      <c r="S60" s="4">
        <f t="shared" ca="1" si="8"/>
        <v>1053.5</v>
      </c>
      <c r="T60" s="4">
        <f t="shared" ca="1" si="9"/>
        <v>0.30031356898517675</v>
      </c>
      <c r="U60" s="6">
        <f t="shared" ca="1" si="10"/>
        <v>1109862.25</v>
      </c>
      <c r="V60" s="3"/>
      <c r="W60" s="4">
        <f t="shared" ca="1" si="11"/>
        <v>-346.80000000000018</v>
      </c>
      <c r="X60" s="4">
        <f t="shared" ca="1" si="12"/>
        <v>346.80000000000018</v>
      </c>
      <c r="Y60" s="4">
        <f t="shared" ca="1" si="13"/>
        <v>9.8859749144811909E-2</v>
      </c>
      <c r="Z60" s="4">
        <f t="shared" ca="1" si="14"/>
        <v>120270.24000000012</v>
      </c>
      <c r="AA60" s="3"/>
      <c r="AB60" s="4">
        <f t="shared" si="15"/>
        <v>-669.93357146984363</v>
      </c>
      <c r="AC60" s="6">
        <f t="shared" si="16"/>
        <v>669.93357146984363</v>
      </c>
      <c r="AD60" s="4">
        <f t="shared" si="17"/>
        <v>0.19097308194693377</v>
      </c>
      <c r="AE60" s="6">
        <f t="shared" si="18"/>
        <v>448810.99018234009</v>
      </c>
      <c r="AF60" s="3"/>
      <c r="AG60" s="6">
        <f t="shared" si="19"/>
        <v>-593.94347057350569</v>
      </c>
      <c r="AH60" s="6">
        <f t="shared" si="20"/>
        <v>593.94347057350569</v>
      </c>
      <c r="AI60" s="4">
        <f t="shared" si="21"/>
        <v>0.16931113756371313</v>
      </c>
      <c r="AJ60" s="6">
        <f t="shared" si="22"/>
        <v>352768.84623690083</v>
      </c>
      <c r="AK60" s="3"/>
    </row>
    <row r="61" spans="1:37" x14ac:dyDescent="0.2">
      <c r="A61" s="12">
        <v>42169</v>
      </c>
      <c r="B61" s="1" t="s">
        <v>11</v>
      </c>
      <c r="C61" s="8">
        <v>3492</v>
      </c>
      <c r="D61" s="8">
        <v>5516</v>
      </c>
      <c r="E61" s="8">
        <v>255</v>
      </c>
      <c r="F61" s="3"/>
      <c r="G61" s="7">
        <f t="shared" si="4"/>
        <v>3492</v>
      </c>
      <c r="H61" s="3"/>
      <c r="I61" s="6">
        <f ca="1">IF( COUNTA($G$17:G61)&lt;=$I$14,"",AVERAGE(OFFSET(G60,0,0,$I$14*-1)))</f>
        <v>3662.5</v>
      </c>
      <c r="J61" s="3"/>
      <c r="K61" s="29">
        <f ca="1">IF(COUNTA($G$17:G61)&lt;=$K$14,RAND(),SUMPRODUCT(OFFSET(G60,0,0,$K$14*-1),OFFSET($K$17,0,0,$K$14)))</f>
        <v>3735.67</v>
      </c>
      <c r="L61" s="3"/>
      <c r="M61" s="29">
        <f t="shared" si="23"/>
        <v>4057.5572718198373</v>
      </c>
      <c r="N61" s="3"/>
      <c r="O61" s="40">
        <f t="shared" si="24"/>
        <v>-119.93243766246965</v>
      </c>
      <c r="P61" s="57">
        <f t="shared" si="6"/>
        <v>3937.6248341573678</v>
      </c>
      <c r="Q61" s="3"/>
      <c r="R61" s="6">
        <f t="shared" ca="1" si="7"/>
        <v>-170.5</v>
      </c>
      <c r="S61" s="4">
        <f t="shared" ca="1" si="8"/>
        <v>170.5</v>
      </c>
      <c r="T61" s="4">
        <f t="shared" ca="1" si="9"/>
        <v>4.8825887743413517E-2</v>
      </c>
      <c r="U61" s="6">
        <f t="shared" ca="1" si="10"/>
        <v>29070.25</v>
      </c>
      <c r="V61" s="3"/>
      <c r="W61" s="4">
        <f t="shared" ca="1" si="11"/>
        <v>-243.67000000000007</v>
      </c>
      <c r="X61" s="4">
        <f t="shared" ca="1" si="12"/>
        <v>243.67000000000007</v>
      </c>
      <c r="Y61" s="4">
        <f t="shared" ca="1" si="13"/>
        <v>6.9779495990836216E-2</v>
      </c>
      <c r="Z61" s="4">
        <f t="shared" ca="1" si="14"/>
        <v>59375.068900000035</v>
      </c>
      <c r="AA61" s="3"/>
      <c r="AB61" s="4">
        <f t="shared" si="15"/>
        <v>-565.5572718198373</v>
      </c>
      <c r="AC61" s="6">
        <f t="shared" si="16"/>
        <v>565.5572718198373</v>
      </c>
      <c r="AD61" s="4">
        <f t="shared" si="17"/>
        <v>0.16195798162080105</v>
      </c>
      <c r="AE61" s="6">
        <f t="shared" si="18"/>
        <v>319855.0277082973</v>
      </c>
      <c r="AF61" s="3"/>
      <c r="AG61" s="6">
        <f t="shared" si="19"/>
        <v>-445.62483415736779</v>
      </c>
      <c r="AH61" s="6">
        <f t="shared" si="20"/>
        <v>445.62483415736779</v>
      </c>
      <c r="AI61" s="4">
        <f t="shared" si="21"/>
        <v>0.12761306820084989</v>
      </c>
      <c r="AJ61" s="6">
        <f t="shared" si="22"/>
        <v>198581.49281778155</v>
      </c>
      <c r="AK61" s="3"/>
    </row>
    <row r="62" spans="1:37" x14ac:dyDescent="0.2">
      <c r="A62" s="12">
        <v>42170</v>
      </c>
      <c r="B62" s="1" t="s">
        <v>6</v>
      </c>
      <c r="C62" s="8">
        <v>4357</v>
      </c>
      <c r="D62" s="8">
        <v>2502</v>
      </c>
      <c r="E62" s="8">
        <v>681</v>
      </c>
      <c r="F62" s="3"/>
      <c r="G62" s="7">
        <f t="shared" si="4"/>
        <v>4357</v>
      </c>
      <c r="H62" s="3"/>
      <c r="I62" s="6">
        <f ca="1">IF( COUNTA($G$17:G62)&lt;=$I$14,"",AVERAGE(OFFSET(G61,0,0,$I$14*-1)))</f>
        <v>3500</v>
      </c>
      <c r="J62" s="3"/>
      <c r="K62" s="29">
        <f ca="1">IF(COUNTA($G$17:G62)&lt;=$K$14,RAND(),SUMPRODUCT(OFFSET(G61,0,0,$K$14*-1),OFFSET($K$17,0,0,$K$14)))</f>
        <v>3703.44</v>
      </c>
      <c r="L62" s="3"/>
      <c r="M62" s="29">
        <f t="shared" si="23"/>
        <v>3955.935716308808</v>
      </c>
      <c r="N62" s="3"/>
      <c r="O62" s="40">
        <f t="shared" si="24"/>
        <v>-101.80466433254374</v>
      </c>
      <c r="P62" s="57">
        <f t="shared" si="6"/>
        <v>3854.1310519762642</v>
      </c>
      <c r="Q62" s="3"/>
      <c r="R62" s="6">
        <f t="shared" ca="1" si="7"/>
        <v>857</v>
      </c>
      <c r="S62" s="4">
        <f t="shared" ca="1" si="8"/>
        <v>857</v>
      </c>
      <c r="T62" s="4">
        <f t="shared" ca="1" si="9"/>
        <v>0.19669497360569199</v>
      </c>
      <c r="U62" s="6">
        <f t="shared" ca="1" si="10"/>
        <v>734449</v>
      </c>
      <c r="V62" s="3"/>
      <c r="W62" s="4">
        <f t="shared" ca="1" si="11"/>
        <v>653.55999999999995</v>
      </c>
      <c r="X62" s="4">
        <f t="shared" ca="1" si="12"/>
        <v>653.55999999999995</v>
      </c>
      <c r="Y62" s="4">
        <f t="shared" ca="1" si="13"/>
        <v>0.15000229515721825</v>
      </c>
      <c r="Z62" s="4">
        <f t="shared" ca="1" si="14"/>
        <v>427140.67359999992</v>
      </c>
      <c r="AA62" s="3"/>
      <c r="AB62" s="4">
        <f t="shared" si="15"/>
        <v>401.06428369119203</v>
      </c>
      <c r="AC62" s="6">
        <f t="shared" si="16"/>
        <v>401.06428369119203</v>
      </c>
      <c r="AD62" s="4">
        <f t="shared" si="17"/>
        <v>9.2050558570390642E-2</v>
      </c>
      <c r="AE62" s="6">
        <f t="shared" si="18"/>
        <v>160852.55965272896</v>
      </c>
      <c r="AF62" s="3"/>
      <c r="AG62" s="6">
        <f t="shared" si="19"/>
        <v>502.86894802373581</v>
      </c>
      <c r="AH62" s="6">
        <f t="shared" si="20"/>
        <v>502.86894802373581</v>
      </c>
      <c r="AI62" s="4">
        <f t="shared" si="21"/>
        <v>0.11541632959002429</v>
      </c>
      <c r="AJ62" s="6">
        <f t="shared" si="22"/>
        <v>252877.1788864987</v>
      </c>
      <c r="AK62" s="3"/>
    </row>
    <row r="63" spans="1:37" x14ac:dyDescent="0.2">
      <c r="A63" s="12">
        <v>42171</v>
      </c>
      <c r="B63" s="1" t="s">
        <v>9</v>
      </c>
      <c r="C63" s="8">
        <v>3611</v>
      </c>
      <c r="D63" s="8">
        <v>8916</v>
      </c>
      <c r="E63" s="8">
        <v>742</v>
      </c>
      <c r="F63" s="3"/>
      <c r="G63" s="7">
        <f t="shared" si="4"/>
        <v>3611</v>
      </c>
      <c r="H63" s="3"/>
      <c r="I63" s="6">
        <f ca="1">IF( COUNTA($G$17:G63)&lt;=$I$14,"",AVERAGE(OFFSET(G62,0,0,$I$14*-1)))</f>
        <v>3924.5</v>
      </c>
      <c r="J63" s="3"/>
      <c r="K63" s="29">
        <f ca="1">IF(COUNTA($G$17:G63)&lt;=$K$14,RAND(),SUMPRODUCT(OFFSET(G62,0,0,$K$14*-1),OFFSET($K$17,0,0,$K$14)))</f>
        <v>4267.54</v>
      </c>
      <c r="L63" s="3"/>
      <c r="M63" s="29">
        <f t="shared" si="23"/>
        <v>4028.0005245951015</v>
      </c>
      <c r="N63" s="3"/>
      <c r="O63" s="40">
        <f t="shared" si="24"/>
        <v>70.326113560105185</v>
      </c>
      <c r="P63" s="57">
        <f t="shared" si="6"/>
        <v>4098.3266381552066</v>
      </c>
      <c r="Q63" s="3"/>
      <c r="R63" s="6">
        <f t="shared" ca="1" si="7"/>
        <v>-313.5</v>
      </c>
      <c r="S63" s="4">
        <f t="shared" ca="1" si="8"/>
        <v>313.5</v>
      </c>
      <c r="T63" s="4">
        <f t="shared" ca="1" si="9"/>
        <v>8.681805594018277E-2</v>
      </c>
      <c r="U63" s="6">
        <f t="shared" ca="1" si="10"/>
        <v>98282.25</v>
      </c>
      <c r="V63" s="3"/>
      <c r="W63" s="4">
        <f t="shared" ca="1" si="11"/>
        <v>-656.54</v>
      </c>
      <c r="X63" s="4">
        <f t="shared" ca="1" si="12"/>
        <v>656.54</v>
      </c>
      <c r="Y63" s="4">
        <f t="shared" ca="1" si="13"/>
        <v>0.18181667128219328</v>
      </c>
      <c r="Z63" s="4">
        <f t="shared" ca="1" si="14"/>
        <v>431044.77159999998</v>
      </c>
      <c r="AA63" s="3"/>
      <c r="AB63" s="4">
        <f t="shared" si="15"/>
        <v>-417.00052459510152</v>
      </c>
      <c r="AC63" s="6">
        <f t="shared" si="16"/>
        <v>417.00052459510152</v>
      </c>
      <c r="AD63" s="4">
        <f t="shared" si="17"/>
        <v>0.11548062159930809</v>
      </c>
      <c r="AE63" s="6">
        <f t="shared" si="18"/>
        <v>173889.43751258988</v>
      </c>
      <c r="AF63" s="3"/>
      <c r="AG63" s="6">
        <f t="shared" si="19"/>
        <v>-487.32663815520664</v>
      </c>
      <c r="AH63" s="6">
        <f t="shared" si="20"/>
        <v>487.32663815520664</v>
      </c>
      <c r="AI63" s="4">
        <f t="shared" si="21"/>
        <v>0.13495614460127572</v>
      </c>
      <c r="AJ63" s="6">
        <f t="shared" si="22"/>
        <v>237487.25225565571</v>
      </c>
      <c r="AK63" s="3"/>
    </row>
    <row r="64" spans="1:37" x14ac:dyDescent="0.2">
      <c r="A64" s="12">
        <v>42172</v>
      </c>
      <c r="B64" s="1" t="s">
        <v>7</v>
      </c>
      <c r="C64" s="8">
        <v>4305</v>
      </c>
      <c r="D64" s="8">
        <v>7603</v>
      </c>
      <c r="E64" s="8">
        <v>568</v>
      </c>
      <c r="F64" s="3"/>
      <c r="G64" s="7">
        <f t="shared" si="4"/>
        <v>4305</v>
      </c>
      <c r="H64" s="3"/>
      <c r="I64" s="6">
        <f ca="1">IF( COUNTA($G$17:G64)&lt;=$I$14,"",AVERAGE(OFFSET(G63,0,0,$I$14*-1)))</f>
        <v>3984</v>
      </c>
      <c r="J64" s="3"/>
      <c r="K64" s="29">
        <f ca="1">IF(COUNTA($G$17:G64)&lt;=$K$14,RAND(),SUMPRODUCT(OFFSET(G63,0,0,$K$14*-1),OFFSET($K$17,0,0,$K$14)))</f>
        <v>3617.27</v>
      </c>
      <c r="L64" s="3"/>
      <c r="M64" s="29">
        <f t="shared" si="23"/>
        <v>3953.0722298497931</v>
      </c>
      <c r="N64" s="3"/>
      <c r="O64" s="40">
        <f t="shared" si="24"/>
        <v>-73.475750662254313</v>
      </c>
      <c r="P64" s="57">
        <f t="shared" si="6"/>
        <v>3879.5964791875385</v>
      </c>
      <c r="Q64" s="3"/>
      <c r="R64" s="6">
        <f t="shared" ca="1" si="7"/>
        <v>321</v>
      </c>
      <c r="S64" s="4">
        <f t="shared" ca="1" si="8"/>
        <v>321</v>
      </c>
      <c r="T64" s="4">
        <f t="shared" ca="1" si="9"/>
        <v>7.456445993031359E-2</v>
      </c>
      <c r="U64" s="6">
        <f t="shared" ca="1" si="10"/>
        <v>103041</v>
      </c>
      <c r="V64" s="3"/>
      <c r="W64" s="4">
        <f t="shared" ca="1" si="11"/>
        <v>687.73</v>
      </c>
      <c r="X64" s="4">
        <f t="shared" ca="1" si="12"/>
        <v>687.73</v>
      </c>
      <c r="Y64" s="4">
        <f t="shared" ca="1" si="13"/>
        <v>0.15975145180023229</v>
      </c>
      <c r="Z64" s="4">
        <f t="shared" ca="1" si="14"/>
        <v>472972.55290000001</v>
      </c>
      <c r="AA64" s="3"/>
      <c r="AB64" s="4">
        <f t="shared" si="15"/>
        <v>351.92777015020692</v>
      </c>
      <c r="AC64" s="6">
        <f t="shared" si="16"/>
        <v>351.92777015020692</v>
      </c>
      <c r="AD64" s="4">
        <f t="shared" si="17"/>
        <v>8.1748610952429024E-2</v>
      </c>
      <c r="AE64" s="6">
        <f t="shared" si="18"/>
        <v>123853.15540289688</v>
      </c>
      <c r="AF64" s="3"/>
      <c r="AG64" s="6">
        <f t="shared" si="19"/>
        <v>425.40352081246147</v>
      </c>
      <c r="AH64" s="6">
        <f t="shared" si="20"/>
        <v>425.40352081246147</v>
      </c>
      <c r="AI64" s="4">
        <f t="shared" si="21"/>
        <v>9.8816148853068872E-2</v>
      </c>
      <c r="AJ64" s="6">
        <f t="shared" si="22"/>
        <v>180968.15551963833</v>
      </c>
      <c r="AK64" s="3"/>
    </row>
    <row r="65" spans="1:37" x14ac:dyDescent="0.2">
      <c r="A65" s="12">
        <v>42173</v>
      </c>
      <c r="B65" s="1" t="s">
        <v>10</v>
      </c>
      <c r="C65" s="8">
        <v>3637</v>
      </c>
      <c r="D65" s="8">
        <v>7830</v>
      </c>
      <c r="E65" s="8">
        <v>421</v>
      </c>
      <c r="F65" s="3"/>
      <c r="G65" s="7">
        <f t="shared" si="4"/>
        <v>3637</v>
      </c>
      <c r="H65" s="3"/>
      <c r="I65" s="6">
        <f ca="1">IF( COUNTA($G$17:G65)&lt;=$I$14,"",AVERAGE(OFFSET(G64,0,0,$I$14*-1)))</f>
        <v>3958</v>
      </c>
      <c r="J65" s="3"/>
      <c r="K65" s="29">
        <f ca="1">IF(COUNTA($G$17:G65)&lt;=$K$14,RAND(),SUMPRODUCT(OFFSET(G64,0,0,$K$14*-1),OFFSET($K$17,0,0,$K$14)))</f>
        <v>4190.91</v>
      </c>
      <c r="L65" s="3"/>
      <c r="M65" s="29">
        <f t="shared" si="23"/>
        <v>4016.3079960792911</v>
      </c>
      <c r="N65" s="3"/>
      <c r="O65" s="40">
        <f t="shared" si="24"/>
        <v>61.868651060580518</v>
      </c>
      <c r="P65" s="57">
        <f t="shared" si="6"/>
        <v>4078.1766471398714</v>
      </c>
      <c r="Q65" s="3"/>
      <c r="R65" s="6">
        <f t="shared" ca="1" si="7"/>
        <v>-321</v>
      </c>
      <c r="S65" s="4">
        <f t="shared" ca="1" si="8"/>
        <v>321</v>
      </c>
      <c r="T65" s="4">
        <f t="shared" ca="1" si="9"/>
        <v>8.8259554577948859E-2</v>
      </c>
      <c r="U65" s="6">
        <f t="shared" ca="1" si="10"/>
        <v>103041</v>
      </c>
      <c r="V65" s="3"/>
      <c r="W65" s="4">
        <f t="shared" ca="1" si="11"/>
        <v>-553.90999999999985</v>
      </c>
      <c r="X65" s="4">
        <f t="shared" ca="1" si="12"/>
        <v>553.90999999999985</v>
      </c>
      <c r="Y65" s="4">
        <f t="shared" ca="1" si="13"/>
        <v>0.1522985977453945</v>
      </c>
      <c r="Z65" s="4">
        <f t="shared" ca="1" si="14"/>
        <v>306816.28809999983</v>
      </c>
      <c r="AA65" s="3"/>
      <c r="AB65" s="4">
        <f t="shared" si="15"/>
        <v>-379.30799607929112</v>
      </c>
      <c r="AC65" s="6">
        <f t="shared" si="16"/>
        <v>379.30799607929112</v>
      </c>
      <c r="AD65" s="4">
        <f t="shared" si="17"/>
        <v>0.10429144791841934</v>
      </c>
      <c r="AE65" s="6">
        <f t="shared" si="18"/>
        <v>143874.55588968753</v>
      </c>
      <c r="AF65" s="3"/>
      <c r="AG65" s="6">
        <f t="shared" si="19"/>
        <v>-441.17664713987142</v>
      </c>
      <c r="AH65" s="6">
        <f t="shared" si="20"/>
        <v>441.17664713987142</v>
      </c>
      <c r="AI65" s="4">
        <f t="shared" si="21"/>
        <v>0.12130235005220551</v>
      </c>
      <c r="AJ65" s="6">
        <f t="shared" si="22"/>
        <v>194636.83398157862</v>
      </c>
      <c r="AK65" s="3"/>
    </row>
    <row r="66" spans="1:37" x14ac:dyDescent="0.2">
      <c r="A66" s="12">
        <v>42174</v>
      </c>
      <c r="B66" s="1" t="s">
        <v>5</v>
      </c>
      <c r="C66" s="8">
        <v>3422</v>
      </c>
      <c r="D66" s="8">
        <v>7883</v>
      </c>
      <c r="E66" s="8">
        <v>452</v>
      </c>
      <c r="F66" s="3"/>
      <c r="G66" s="7">
        <f t="shared" si="4"/>
        <v>3422</v>
      </c>
      <c r="H66" s="3"/>
      <c r="I66" s="6">
        <f ca="1">IF( COUNTA($G$17:G66)&lt;=$I$14,"",AVERAGE(OFFSET(G65,0,0,$I$14*-1)))</f>
        <v>3971</v>
      </c>
      <c r="J66" s="3"/>
      <c r="K66" s="29">
        <f ca="1">IF(COUNTA($G$17:G66)&lt;=$K$14,RAND(),SUMPRODUCT(OFFSET(G65,0,0,$K$14*-1),OFFSET($K$17,0,0,$K$14)))</f>
        <v>3698.37</v>
      </c>
      <c r="L66" s="3"/>
      <c r="M66" s="29">
        <f t="shared" si="23"/>
        <v>3948.1524431406524</v>
      </c>
      <c r="N66" s="3"/>
      <c r="O66" s="40">
        <f t="shared" si="24"/>
        <v>-66.855310898646522</v>
      </c>
      <c r="P66" s="57">
        <f t="shared" si="6"/>
        <v>3881.2971322420058</v>
      </c>
      <c r="Q66" s="3"/>
      <c r="R66" s="6">
        <f t="shared" ca="1" si="7"/>
        <v>-549</v>
      </c>
      <c r="S66" s="4">
        <f t="shared" ca="1" si="8"/>
        <v>549</v>
      </c>
      <c r="T66" s="4">
        <f t="shared" ca="1" si="9"/>
        <v>0.16043249561659848</v>
      </c>
      <c r="U66" s="6">
        <f t="shared" ca="1" si="10"/>
        <v>301401</v>
      </c>
      <c r="V66" s="3"/>
      <c r="W66" s="4">
        <f t="shared" ca="1" si="11"/>
        <v>-276.36999999999989</v>
      </c>
      <c r="X66" s="4">
        <f t="shared" ca="1" si="12"/>
        <v>276.36999999999989</v>
      </c>
      <c r="Y66" s="4">
        <f t="shared" ca="1" si="13"/>
        <v>8.0762711864406742E-2</v>
      </c>
      <c r="Z66" s="4">
        <f t="shared" ca="1" si="14"/>
        <v>76380.376899999945</v>
      </c>
      <c r="AA66" s="3"/>
      <c r="AB66" s="4">
        <f t="shared" si="15"/>
        <v>-526.15244314065239</v>
      </c>
      <c r="AC66" s="6">
        <f t="shared" si="16"/>
        <v>526.15244314065239</v>
      </c>
      <c r="AD66" s="4">
        <f t="shared" si="17"/>
        <v>0.15375582791953607</v>
      </c>
      <c r="AE66" s="6">
        <f t="shared" si="18"/>
        <v>276836.39342287747</v>
      </c>
      <c r="AF66" s="3"/>
      <c r="AG66" s="6">
        <f t="shared" si="19"/>
        <v>-459.29713224200577</v>
      </c>
      <c r="AH66" s="6">
        <f t="shared" si="20"/>
        <v>459.29713224200577</v>
      </c>
      <c r="AI66" s="4">
        <f t="shared" si="21"/>
        <v>0.13421891649386491</v>
      </c>
      <c r="AJ66" s="6">
        <f t="shared" si="22"/>
        <v>210953.85568573055</v>
      </c>
      <c r="AK66" s="3"/>
    </row>
    <row r="67" spans="1:37" customFormat="1" x14ac:dyDescent="0.2">
      <c r="A67" s="12">
        <v>42175</v>
      </c>
      <c r="B67" s="1" t="s">
        <v>8</v>
      </c>
      <c r="C67" s="8">
        <v>4590</v>
      </c>
      <c r="D67" s="8">
        <v>8765</v>
      </c>
      <c r="E67" s="8">
        <v>489</v>
      </c>
      <c r="F67" s="3"/>
      <c r="G67" s="7">
        <f t="shared" si="4"/>
        <v>4590</v>
      </c>
      <c r="H67" s="3"/>
      <c r="I67" s="6">
        <f ca="1">IF( COUNTA($G$17:G67)&lt;=$I$14,"",AVERAGE(OFFSET(G66,0,0,$I$14*-1)))</f>
        <v>3529.5</v>
      </c>
      <c r="J67" s="3"/>
      <c r="K67" s="29">
        <f ca="1">IF(COUNTA($G$17:G67)&lt;=$K$14,RAND(),SUMPRODUCT(OFFSET(G66,0,0,$K$14*-1),OFFSET($K$17,0,0,$K$14)))</f>
        <v>3567.6400000000003</v>
      </c>
      <c r="L67" s="3"/>
      <c r="M67" s="29">
        <f t="shared" si="23"/>
        <v>3853.6113022658619</v>
      </c>
      <c r="N67" s="3"/>
      <c r="O67" s="40">
        <f t="shared" si="24"/>
        <v>-94.264282575029043</v>
      </c>
      <c r="P67" s="57">
        <f t="shared" si="6"/>
        <v>3759.3470196908329</v>
      </c>
      <c r="Q67" s="3"/>
      <c r="R67" s="6">
        <f t="shared" ca="1" si="7"/>
        <v>1060.5</v>
      </c>
      <c r="S67" s="4">
        <f t="shared" ca="1" si="8"/>
        <v>1060.5</v>
      </c>
      <c r="T67" s="4">
        <f t="shared" ca="1" si="9"/>
        <v>0.23104575163398694</v>
      </c>
      <c r="U67" s="6">
        <f t="shared" ca="1" si="10"/>
        <v>1124660.25</v>
      </c>
      <c r="V67" s="3"/>
      <c r="W67" s="4">
        <f t="shared" ca="1" si="11"/>
        <v>1022.3599999999997</v>
      </c>
      <c r="X67" s="4">
        <f t="shared" ca="1" si="12"/>
        <v>1022.3599999999997</v>
      </c>
      <c r="Y67" s="4">
        <f t="shared" ca="1" si="13"/>
        <v>0.22273638344226573</v>
      </c>
      <c r="Z67" s="4">
        <f t="shared" ca="1" si="14"/>
        <v>1045219.9695999994</v>
      </c>
      <c r="AA67" s="3"/>
      <c r="AB67" s="4">
        <f t="shared" si="15"/>
        <v>736.38869773413808</v>
      </c>
      <c r="AC67" s="6">
        <f t="shared" si="16"/>
        <v>736.38869773413808</v>
      </c>
      <c r="AD67" s="4">
        <f t="shared" si="17"/>
        <v>0.16043326748020437</v>
      </c>
      <c r="AE67" s="6">
        <f t="shared" si="18"/>
        <v>542268.31415057974</v>
      </c>
      <c r="AF67" s="3"/>
      <c r="AG67" s="6">
        <f t="shared" si="19"/>
        <v>830.65298030916711</v>
      </c>
      <c r="AH67" s="6">
        <f t="shared" si="20"/>
        <v>830.65298030916711</v>
      </c>
      <c r="AI67" s="4">
        <f t="shared" si="21"/>
        <v>0.18097014821550481</v>
      </c>
      <c r="AJ67" s="6">
        <f t="shared" si="22"/>
        <v>689984.3736965016</v>
      </c>
      <c r="AK67" s="3"/>
    </row>
    <row r="68" spans="1:37" customFormat="1" x14ac:dyDescent="0.2">
      <c r="A68" s="12">
        <v>42176</v>
      </c>
      <c r="B68" s="1" t="s">
        <v>11</v>
      </c>
      <c r="C68" s="8">
        <v>4364</v>
      </c>
      <c r="D68" s="8">
        <v>6481</v>
      </c>
      <c r="E68" s="8">
        <v>426</v>
      </c>
      <c r="F68" s="3"/>
      <c r="G68" s="7">
        <f t="shared" si="4"/>
        <v>4364</v>
      </c>
      <c r="H68" s="3"/>
      <c r="I68" s="6">
        <f ca="1">IF( COUNTA($G$17:G68)&lt;=$I$14,"",AVERAGE(OFFSET(G67,0,0,$I$14*-1)))</f>
        <v>4006</v>
      </c>
      <c r="J68" s="3"/>
      <c r="K68" s="29">
        <f ca="1">IF(COUNTA($G$17:G68)&lt;=$K$14,RAND(),SUMPRODUCT(OFFSET(G67,0,0,$K$14*-1),OFFSET($K$17,0,0,$K$14)))</f>
        <v>4409.12</v>
      </c>
      <c r="L68" s="3"/>
      <c r="M68" s="29">
        <f t="shared" si="23"/>
        <v>3985.9285204384591</v>
      </c>
      <c r="N68" s="3"/>
      <c r="O68" s="40">
        <f t="shared" si="24"/>
        <v>130.05140316512097</v>
      </c>
      <c r="P68" s="57">
        <f t="shared" si="6"/>
        <v>4115.9799236035797</v>
      </c>
      <c r="Q68" s="3"/>
      <c r="R68" s="6">
        <f t="shared" ca="1" si="7"/>
        <v>358</v>
      </c>
      <c r="S68" s="4">
        <f t="shared" ca="1" si="8"/>
        <v>358</v>
      </c>
      <c r="T68" s="4">
        <f t="shared" ca="1" si="9"/>
        <v>8.2034830430797429E-2</v>
      </c>
      <c r="U68" s="6">
        <f t="shared" ca="1" si="10"/>
        <v>128164</v>
      </c>
      <c r="V68" s="3"/>
      <c r="W68" s="4">
        <f t="shared" ca="1" si="11"/>
        <v>-45.119999999999891</v>
      </c>
      <c r="X68" s="4">
        <f t="shared" ca="1" si="12"/>
        <v>45.119999999999891</v>
      </c>
      <c r="Y68" s="4">
        <f t="shared" ca="1" si="13"/>
        <v>1.033913840513288E-2</v>
      </c>
      <c r="Z68" s="4">
        <f t="shared" ca="1" si="14"/>
        <v>2035.8143999999902</v>
      </c>
      <c r="AA68" s="3"/>
      <c r="AB68" s="4">
        <f t="shared" si="15"/>
        <v>378.07147956154085</v>
      </c>
      <c r="AC68" s="6">
        <f t="shared" si="16"/>
        <v>378.07147956154085</v>
      </c>
      <c r="AD68" s="4">
        <f t="shared" si="17"/>
        <v>8.6634161219418165E-2</v>
      </c>
      <c r="AE68" s="6">
        <f t="shared" si="18"/>
        <v>142938.0436578526</v>
      </c>
      <c r="AF68" s="3"/>
      <c r="AG68" s="6">
        <f t="shared" si="19"/>
        <v>248.02007639642034</v>
      </c>
      <c r="AH68" s="6">
        <f t="shared" si="20"/>
        <v>248.02007639642034</v>
      </c>
      <c r="AI68" s="4">
        <f t="shared" si="21"/>
        <v>5.6833198074340133E-2</v>
      </c>
      <c r="AJ68" s="6">
        <f t="shared" si="22"/>
        <v>61513.958295686178</v>
      </c>
      <c r="AK68" s="3"/>
    </row>
    <row r="69" spans="1:37" customFormat="1" x14ac:dyDescent="0.2">
      <c r="A69" s="12">
        <v>42177</v>
      </c>
      <c r="B69" s="1" t="s">
        <v>6</v>
      </c>
      <c r="C69" s="8">
        <v>4659</v>
      </c>
      <c r="D69" s="8">
        <v>9714</v>
      </c>
      <c r="E69" s="8">
        <v>413</v>
      </c>
      <c r="F69" s="3"/>
      <c r="G69" s="7">
        <f t="shared" si="4"/>
        <v>4659</v>
      </c>
      <c r="H69" s="3"/>
      <c r="I69" s="6">
        <f ca="1">IF( COUNTA($G$17:G69)&lt;=$I$14,"",AVERAGE(OFFSET(G68,0,0,$I$14*-1)))</f>
        <v>4477</v>
      </c>
      <c r="J69" s="3"/>
      <c r="K69" s="29">
        <f ca="1">IF(COUNTA($G$17:G69)&lt;=$K$14,RAND(),SUMPRODUCT(OFFSET(G68,0,0,$K$14*-1),OFFSET($K$17,0,0,$K$14)))</f>
        <v>4222.63</v>
      </c>
      <c r="L69" s="3"/>
      <c r="M69" s="29">
        <f t="shared" si="23"/>
        <v>4053.8618912247148</v>
      </c>
      <c r="N69" s="3"/>
      <c r="O69" s="40">
        <f t="shared" si="24"/>
        <v>68.554551110044287</v>
      </c>
      <c r="P69" s="57">
        <f t="shared" si="6"/>
        <v>4122.4164423347593</v>
      </c>
      <c r="Q69" s="3"/>
      <c r="R69" s="6">
        <f t="shared" ca="1" si="7"/>
        <v>182</v>
      </c>
      <c r="S69" s="4">
        <f t="shared" ca="1" si="8"/>
        <v>182</v>
      </c>
      <c r="T69" s="4">
        <f t="shared" ca="1" si="9"/>
        <v>3.906417686198755E-2</v>
      </c>
      <c r="U69" s="6">
        <f t="shared" ca="1" si="10"/>
        <v>33124</v>
      </c>
      <c r="V69" s="3"/>
      <c r="W69" s="4">
        <f t="shared" ca="1" si="11"/>
        <v>436.36999999999989</v>
      </c>
      <c r="X69" s="4">
        <f t="shared" ca="1" si="12"/>
        <v>436.36999999999989</v>
      </c>
      <c r="Y69" s="4">
        <f t="shared" ca="1" si="13"/>
        <v>9.3661729984975295E-2</v>
      </c>
      <c r="Z69" s="4">
        <f t="shared" ca="1" si="14"/>
        <v>190418.77689999991</v>
      </c>
      <c r="AA69" s="3"/>
      <c r="AB69" s="4">
        <f t="shared" si="15"/>
        <v>605.13810877528522</v>
      </c>
      <c r="AC69" s="6">
        <f t="shared" si="16"/>
        <v>605.13810877528522</v>
      </c>
      <c r="AD69" s="4">
        <f t="shared" si="17"/>
        <v>0.12988583575344179</v>
      </c>
      <c r="AE69" s="6">
        <f t="shared" si="18"/>
        <v>366192.13069212891</v>
      </c>
      <c r="AF69" s="3"/>
      <c r="AG69" s="6">
        <f t="shared" si="19"/>
        <v>536.58355766524073</v>
      </c>
      <c r="AH69" s="6">
        <f t="shared" si="20"/>
        <v>536.58355766524073</v>
      </c>
      <c r="AI69" s="4">
        <f t="shared" si="21"/>
        <v>0.11517140108719483</v>
      </c>
      <c r="AJ69" s="6">
        <f t="shared" si="22"/>
        <v>287921.9143566867</v>
      </c>
      <c r="AK69" s="3"/>
    </row>
    <row r="70" spans="1:37" customFormat="1" x14ac:dyDescent="0.2">
      <c r="A70" s="12">
        <v>42178</v>
      </c>
      <c r="B70" s="1" t="s">
        <v>9</v>
      </c>
      <c r="C70" s="8">
        <v>4564</v>
      </c>
      <c r="D70" s="8">
        <v>6536</v>
      </c>
      <c r="E70" s="8">
        <v>512</v>
      </c>
      <c r="F70" s="3"/>
      <c r="G70" s="7">
        <f t="shared" si="4"/>
        <v>4564</v>
      </c>
      <c r="H70" s="3"/>
      <c r="I70" s="6">
        <f ca="1">IF( COUNTA($G$17:G70)&lt;=$I$14,"",AVERAGE(OFFSET(G69,0,0,$I$14*-1)))</f>
        <v>4511.5</v>
      </c>
      <c r="J70" s="3"/>
      <c r="K70" s="29">
        <f ca="1">IF(COUNTA($G$17:G70)&lt;=$K$14,RAND(),SUMPRODUCT(OFFSET(G69,0,0,$K$14*-1),OFFSET($K$17,0,0,$K$14)))</f>
        <v>4496.83</v>
      </c>
      <c r="L70" s="3"/>
      <c r="M70" s="29">
        <f t="shared" si="23"/>
        <v>4162.5954872314805</v>
      </c>
      <c r="N70" s="3"/>
      <c r="O70" s="40">
        <f t="shared" si="24"/>
        <v>108.33180555779855</v>
      </c>
      <c r="P70" s="57">
        <f t="shared" si="6"/>
        <v>4270.9272927892789</v>
      </c>
      <c r="Q70" s="3"/>
      <c r="R70" s="6">
        <f t="shared" ca="1" si="7"/>
        <v>52.5</v>
      </c>
      <c r="S70" s="4">
        <f t="shared" ca="1" si="8"/>
        <v>52.5</v>
      </c>
      <c r="T70" s="4">
        <f t="shared" ca="1" si="9"/>
        <v>1.1503067484662576E-2</v>
      </c>
      <c r="U70" s="6">
        <f t="shared" ca="1" si="10"/>
        <v>2756.25</v>
      </c>
      <c r="V70" s="3"/>
      <c r="W70" s="4">
        <f t="shared" ca="1" si="11"/>
        <v>67.170000000000073</v>
      </c>
      <c r="X70" s="4">
        <f t="shared" ca="1" si="12"/>
        <v>67.170000000000073</v>
      </c>
      <c r="Y70" s="4">
        <f t="shared" ca="1" si="13"/>
        <v>1.4717353198948306E-2</v>
      </c>
      <c r="Z70" s="4">
        <f t="shared" ca="1" si="14"/>
        <v>4511.80890000001</v>
      </c>
      <c r="AA70" s="3"/>
      <c r="AB70" s="4">
        <f t="shared" si="15"/>
        <v>401.40451276851945</v>
      </c>
      <c r="AC70" s="6">
        <f t="shared" si="16"/>
        <v>401.40451276851945</v>
      </c>
      <c r="AD70" s="4">
        <f t="shared" si="17"/>
        <v>8.795015617189296E-2</v>
      </c>
      <c r="AE70" s="6">
        <f t="shared" si="18"/>
        <v>161125.5828709325</v>
      </c>
      <c r="AF70" s="3"/>
      <c r="AG70" s="6">
        <f t="shared" si="19"/>
        <v>293.07270721072109</v>
      </c>
      <c r="AH70" s="6">
        <f t="shared" si="20"/>
        <v>293.07270721072109</v>
      </c>
      <c r="AI70" s="4">
        <f t="shared" si="21"/>
        <v>6.421400245633678E-2</v>
      </c>
      <c r="AJ70" s="6">
        <f t="shared" si="22"/>
        <v>85891.611711821053</v>
      </c>
      <c r="AK70" s="3"/>
    </row>
    <row r="71" spans="1:37" customFormat="1" x14ac:dyDescent="0.2">
      <c r="A71" s="12">
        <v>42179</v>
      </c>
      <c r="B71" s="1" t="s">
        <v>7</v>
      </c>
      <c r="C71" s="8">
        <v>5178</v>
      </c>
      <c r="D71" s="8">
        <v>4690</v>
      </c>
      <c r="E71" s="8">
        <v>265</v>
      </c>
      <c r="F71" s="3"/>
      <c r="G71" s="7">
        <f t="shared" si="4"/>
        <v>5178</v>
      </c>
      <c r="H71" s="3"/>
      <c r="I71" s="6">
        <f ca="1">IF( COUNTA($G$17:G71)&lt;=$I$14,"",AVERAGE(OFFSET(G70,0,0,$I$14*-1)))</f>
        <v>4611.5</v>
      </c>
      <c r="J71" s="3"/>
      <c r="K71" s="29">
        <f ca="1">IF(COUNTA($G$17:G71)&lt;=$K$14,RAND(),SUMPRODUCT(OFFSET(G70,0,0,$K$14*-1),OFFSET($K$17,0,0,$K$14)))</f>
        <v>4492.88</v>
      </c>
      <c r="L71" s="3"/>
      <c r="M71" s="29">
        <f t="shared" si="23"/>
        <v>4234.7214292168537</v>
      </c>
      <c r="N71" s="3"/>
      <c r="O71" s="40">
        <f t="shared" si="24"/>
        <v>72.488000621097427</v>
      </c>
      <c r="P71" s="57">
        <f t="shared" si="6"/>
        <v>4307.2094298379516</v>
      </c>
      <c r="Q71" s="3"/>
      <c r="R71" s="6">
        <f t="shared" ca="1" si="7"/>
        <v>566.5</v>
      </c>
      <c r="S71" s="4">
        <f t="shared" ca="1" si="8"/>
        <v>566.5</v>
      </c>
      <c r="T71" s="4">
        <f t="shared" ca="1" si="9"/>
        <v>0.10940517574353031</v>
      </c>
      <c r="U71" s="6">
        <f t="shared" ca="1" si="10"/>
        <v>320922.25</v>
      </c>
      <c r="V71" s="3"/>
      <c r="W71" s="4">
        <f t="shared" ca="1" si="11"/>
        <v>685.11999999999989</v>
      </c>
      <c r="X71" s="4">
        <f t="shared" ca="1" si="12"/>
        <v>685.11999999999989</v>
      </c>
      <c r="Y71" s="4">
        <f t="shared" ca="1" si="13"/>
        <v>0.13231363460795673</v>
      </c>
      <c r="Z71" s="4">
        <f t="shared" ca="1" si="14"/>
        <v>469389.41439999983</v>
      </c>
      <c r="AA71" s="3"/>
      <c r="AB71" s="4">
        <f t="shared" si="15"/>
        <v>943.27857078314628</v>
      </c>
      <c r="AC71" s="6">
        <f t="shared" si="16"/>
        <v>943.27857078314628</v>
      </c>
      <c r="AD71" s="4">
        <f t="shared" si="17"/>
        <v>0.18217044626943729</v>
      </c>
      <c r="AE71" s="6">
        <f t="shared" si="18"/>
        <v>889774.4620986951</v>
      </c>
      <c r="AF71" s="3"/>
      <c r="AG71" s="6">
        <f t="shared" si="19"/>
        <v>870.79057016204843</v>
      </c>
      <c r="AH71" s="6">
        <f t="shared" si="20"/>
        <v>870.79057016204843</v>
      </c>
      <c r="AI71" s="4">
        <f t="shared" si="21"/>
        <v>0.1681712186485223</v>
      </c>
      <c r="AJ71" s="6">
        <f t="shared" si="22"/>
        <v>758276.2170831454</v>
      </c>
      <c r="AK71" s="3"/>
    </row>
    <row r="72" spans="1:37" customFormat="1" x14ac:dyDescent="0.2">
      <c r="A72" s="12">
        <v>42180</v>
      </c>
      <c r="B72" s="1" t="s">
        <v>10</v>
      </c>
      <c r="C72" s="8">
        <v>3985</v>
      </c>
      <c r="D72" s="8">
        <v>6547</v>
      </c>
      <c r="E72" s="8">
        <v>296</v>
      </c>
      <c r="F72" s="3"/>
      <c r="G72" s="7">
        <f t="shared" si="4"/>
        <v>3985</v>
      </c>
      <c r="H72" s="3"/>
      <c r="I72" s="6">
        <f ca="1">IF( COUNTA($G$17:G72)&lt;=$I$14,"",AVERAGE(OFFSET(G71,0,0,$I$14*-1)))</f>
        <v>4871</v>
      </c>
      <c r="J72" s="3"/>
      <c r="K72" s="29">
        <f ca="1">IF(COUNTA($G$17:G72)&lt;=$K$14,RAND(),SUMPRODUCT(OFFSET(G71,0,0,$K$14*-1),OFFSET($K$17,0,0,$K$14)))</f>
        <v>5024.49</v>
      </c>
      <c r="L72" s="3"/>
      <c r="M72" s="29">
        <f t="shared" si="23"/>
        <v>4404.2134336866329</v>
      </c>
      <c r="N72" s="3"/>
      <c r="O72" s="40">
        <f t="shared" si="24"/>
        <v>168.52196443129239</v>
      </c>
      <c r="P72" s="57">
        <f t="shared" si="6"/>
        <v>4572.7353981179249</v>
      </c>
      <c r="Q72" s="3"/>
      <c r="R72" s="6">
        <f t="shared" ca="1" si="7"/>
        <v>-886</v>
      </c>
      <c r="S72" s="4">
        <f t="shared" ca="1" si="8"/>
        <v>886</v>
      </c>
      <c r="T72" s="4">
        <f t="shared" ca="1" si="9"/>
        <v>0.22233375156838142</v>
      </c>
      <c r="U72" s="6">
        <f t="shared" ca="1" si="10"/>
        <v>784996</v>
      </c>
      <c r="V72" s="3"/>
      <c r="W72" s="4">
        <f t="shared" ca="1" si="11"/>
        <v>-1039.4899999999998</v>
      </c>
      <c r="X72" s="4">
        <f t="shared" ca="1" si="12"/>
        <v>1039.4899999999998</v>
      </c>
      <c r="Y72" s="4">
        <f t="shared" ca="1" si="13"/>
        <v>0.2608506900878293</v>
      </c>
      <c r="Z72" s="4">
        <f t="shared" ca="1" si="14"/>
        <v>1080539.4600999996</v>
      </c>
      <c r="AA72" s="3"/>
      <c r="AB72" s="4">
        <f t="shared" si="15"/>
        <v>-419.21343368663292</v>
      </c>
      <c r="AC72" s="6">
        <f t="shared" si="16"/>
        <v>419.21343368663292</v>
      </c>
      <c r="AD72" s="4">
        <f t="shared" si="17"/>
        <v>0.10519785036051015</v>
      </c>
      <c r="AE72" s="6">
        <f t="shared" si="18"/>
        <v>175739.90298333697</v>
      </c>
      <c r="AF72" s="3"/>
      <c r="AG72" s="6">
        <f t="shared" si="19"/>
        <v>-587.73539811792489</v>
      </c>
      <c r="AH72" s="6">
        <f t="shared" si="20"/>
        <v>587.73539811792489</v>
      </c>
      <c r="AI72" s="4">
        <f t="shared" si="21"/>
        <v>0.14748692550010661</v>
      </c>
      <c r="AJ72" s="6">
        <f t="shared" si="22"/>
        <v>345432.89820083568</v>
      </c>
      <c r="AK72" s="3"/>
    </row>
    <row r="73" spans="1:37" customFormat="1" x14ac:dyDescent="0.2">
      <c r="A73" s="12">
        <v>42181</v>
      </c>
      <c r="B73" s="1" t="s">
        <v>5</v>
      </c>
      <c r="C73" s="8">
        <v>3808</v>
      </c>
      <c r="D73" s="8">
        <v>6337</v>
      </c>
      <c r="E73" s="8">
        <v>335</v>
      </c>
      <c r="F73" s="3"/>
      <c r="G73" s="7">
        <f t="shared" si="4"/>
        <v>3808</v>
      </c>
      <c r="H73" s="3"/>
      <c r="I73" s="6">
        <f ca="1">IF( COUNTA($G$17:G73)&lt;=$I$14,"",AVERAGE(OFFSET(G72,0,0,$I$14*-1)))</f>
        <v>4581.5</v>
      </c>
      <c r="J73" s="3"/>
      <c r="K73" s="29">
        <f ca="1">IF(COUNTA($G$17:G73)&lt;=$K$14,RAND(),SUMPRODUCT(OFFSET(G72,0,0,$K$14*-1),OFFSET($K$17,0,0,$K$14)))</f>
        <v>4133.84</v>
      </c>
      <c r="L73" s="3"/>
      <c r="M73" s="29">
        <f t="shared" si="23"/>
        <v>4328.8875147301414</v>
      </c>
      <c r="N73" s="3"/>
      <c r="O73" s="40">
        <f t="shared" si="24"/>
        <v>-72.88744012261364</v>
      </c>
      <c r="P73" s="57">
        <f t="shared" si="6"/>
        <v>4256.0000746075275</v>
      </c>
      <c r="Q73" s="3"/>
      <c r="R73" s="6">
        <f t="shared" ca="1" si="7"/>
        <v>-773.5</v>
      </c>
      <c r="S73" s="4">
        <f t="shared" ca="1" si="8"/>
        <v>773.5</v>
      </c>
      <c r="T73" s="4">
        <f t="shared" ca="1" si="9"/>
        <v>0.203125</v>
      </c>
      <c r="U73" s="6">
        <f t="shared" ca="1" si="10"/>
        <v>598302.25</v>
      </c>
      <c r="V73" s="3"/>
      <c r="W73" s="4">
        <f t="shared" ca="1" si="11"/>
        <v>-325.84000000000015</v>
      </c>
      <c r="X73" s="4">
        <f t="shared" ca="1" si="12"/>
        <v>325.84000000000015</v>
      </c>
      <c r="Y73" s="4">
        <f t="shared" ca="1" si="13"/>
        <v>8.556722689075634E-2</v>
      </c>
      <c r="Z73" s="4">
        <f t="shared" ca="1" si="14"/>
        <v>106171.70560000009</v>
      </c>
      <c r="AA73" s="3"/>
      <c r="AB73" s="4">
        <f t="shared" si="15"/>
        <v>-520.88751473014145</v>
      </c>
      <c r="AC73" s="6">
        <f t="shared" si="16"/>
        <v>520.88751473014145</v>
      </c>
      <c r="AD73" s="4">
        <f t="shared" si="17"/>
        <v>0.13678768769173882</v>
      </c>
      <c r="AE73" s="6">
        <f t="shared" si="18"/>
        <v>271323.80300174333</v>
      </c>
      <c r="AF73" s="3"/>
      <c r="AG73" s="6">
        <f t="shared" si="19"/>
        <v>-448.00007460752749</v>
      </c>
      <c r="AH73" s="6">
        <f t="shared" si="20"/>
        <v>448.00007460752749</v>
      </c>
      <c r="AI73" s="4">
        <f t="shared" si="21"/>
        <v>0.11764707841584231</v>
      </c>
      <c r="AJ73" s="6">
        <f t="shared" si="22"/>
        <v>200704.06684835019</v>
      </c>
      <c r="AK73" s="3"/>
    </row>
    <row r="74" spans="1:37" customFormat="1" x14ac:dyDescent="0.2">
      <c r="A74" s="12">
        <v>42182</v>
      </c>
      <c r="B74" s="1" t="s">
        <v>8</v>
      </c>
      <c r="C74" s="8">
        <v>3195</v>
      </c>
      <c r="D74" s="8">
        <v>6376</v>
      </c>
      <c r="E74" s="8">
        <v>396</v>
      </c>
      <c r="F74" s="3"/>
      <c r="G74" s="7">
        <f t="shared" si="4"/>
        <v>3195</v>
      </c>
      <c r="H74" s="3"/>
      <c r="I74" s="6">
        <f ca="1">IF( COUNTA($G$17:G74)&lt;=$I$14,"",AVERAGE(OFFSET(G73,0,0,$I$14*-1)))</f>
        <v>3896.5</v>
      </c>
      <c r="J74" s="3"/>
      <c r="K74" s="29">
        <f ca="1">IF(COUNTA($G$17:G74)&lt;=$K$14,RAND(),SUMPRODUCT(OFFSET(G73,0,0,$K$14*-1),OFFSET($K$17,0,0,$K$14)))</f>
        <v>4037.87</v>
      </c>
      <c r="L74" s="3"/>
      <c r="M74" s="29">
        <f t="shared" si="23"/>
        <v>4235.2923969044559</v>
      </c>
      <c r="N74" s="11"/>
      <c r="O74" s="40">
        <f t="shared" si="24"/>
        <v>-93.388041048654799</v>
      </c>
      <c r="P74" s="57">
        <f t="shared" si="6"/>
        <v>4141.9043558558014</v>
      </c>
      <c r="Q74" s="11"/>
      <c r="R74" s="6">
        <f t="shared" ca="1" si="7"/>
        <v>-701.5</v>
      </c>
      <c r="S74" s="4">
        <f t="shared" ca="1" si="8"/>
        <v>701.5</v>
      </c>
      <c r="T74" s="4">
        <f t="shared" ca="1" si="9"/>
        <v>0.21956181533646321</v>
      </c>
      <c r="U74" s="6">
        <f t="shared" ca="1" si="10"/>
        <v>492102.25</v>
      </c>
      <c r="V74" s="3"/>
      <c r="W74" s="4">
        <f t="shared" ca="1" si="11"/>
        <v>-842.86999999999989</v>
      </c>
      <c r="X74" s="4">
        <f t="shared" ca="1" si="12"/>
        <v>842.86999999999989</v>
      </c>
      <c r="Y74" s="4">
        <f t="shared" ca="1" si="13"/>
        <v>0.26380907668231607</v>
      </c>
      <c r="Z74" s="4">
        <f t="shared" ca="1" si="14"/>
        <v>710429.83689999976</v>
      </c>
      <c r="AA74" s="3"/>
      <c r="AB74" s="4">
        <f t="shared" si="15"/>
        <v>-1040.2923969044559</v>
      </c>
      <c r="AC74" s="6">
        <f t="shared" si="16"/>
        <v>1040.2923969044559</v>
      </c>
      <c r="AD74" s="4">
        <f t="shared" si="17"/>
        <v>0.32560012422674678</v>
      </c>
      <c r="AE74" s="6">
        <f t="shared" si="18"/>
        <v>1082208.2710572181</v>
      </c>
      <c r="AF74" s="3"/>
      <c r="AG74" s="6">
        <f t="shared" si="19"/>
        <v>-946.90435585580144</v>
      </c>
      <c r="AH74" s="6">
        <f t="shared" si="20"/>
        <v>946.90435585580144</v>
      </c>
      <c r="AI74" s="4">
        <f t="shared" si="21"/>
        <v>0.29637069040870156</v>
      </c>
      <c r="AJ74" s="6">
        <f t="shared" si="22"/>
        <v>896627.85913869028</v>
      </c>
      <c r="AK74" s="3"/>
    </row>
    <row r="75" spans="1:37" customFormat="1" x14ac:dyDescent="0.2">
      <c r="A75" s="12">
        <v>42183</v>
      </c>
      <c r="B75" s="1" t="s">
        <v>11</v>
      </c>
      <c r="C75" s="8">
        <v>3507</v>
      </c>
      <c r="D75" s="8">
        <v>6106</v>
      </c>
      <c r="E75" s="8">
        <v>310</v>
      </c>
      <c r="F75" s="3"/>
      <c r="G75" s="7">
        <f t="shared" si="4"/>
        <v>3507</v>
      </c>
      <c r="H75" s="3"/>
      <c r="I75" s="6">
        <f ca="1">IF( COUNTA($G$17:G75)&lt;=$I$14,"",AVERAGE(OFFSET(G74,0,0,$I$14*-1)))</f>
        <v>3501.5</v>
      </c>
      <c r="J75" s="3"/>
      <c r="K75" s="29">
        <f ca="1">IF(COUNTA($G$17:G75)&lt;=$K$14,RAND(),SUMPRODUCT(OFFSET(G74,0,0,$K$14*-1),OFFSET($K$17,0,0,$K$14)))</f>
        <v>3505.45</v>
      </c>
      <c r="L75" s="3"/>
      <c r="M75" s="29">
        <f t="shared" si="23"/>
        <v>4048.3685665034127</v>
      </c>
      <c r="N75" s="11"/>
      <c r="O75" s="40">
        <f t="shared" si="24"/>
        <v>-185.98847250751936</v>
      </c>
      <c r="P75" s="57">
        <f t="shared" si="6"/>
        <v>3862.3800939958933</v>
      </c>
      <c r="Q75" s="11"/>
      <c r="R75" s="6">
        <f t="shared" ca="1" si="7"/>
        <v>5.5</v>
      </c>
      <c r="S75" s="4">
        <f t="shared" ca="1" si="8"/>
        <v>5.5</v>
      </c>
      <c r="T75" s="4">
        <f t="shared" ca="1" si="9"/>
        <v>1.5682919874536641E-3</v>
      </c>
      <c r="U75" s="6">
        <f t="shared" ca="1" si="10"/>
        <v>30.25</v>
      </c>
      <c r="V75" s="3"/>
      <c r="W75" s="4">
        <f t="shared" ca="1" si="11"/>
        <v>1.5500000000001819</v>
      </c>
      <c r="X75" s="4">
        <f t="shared" ca="1" si="12"/>
        <v>1.5500000000001819</v>
      </c>
      <c r="Y75" s="4">
        <f t="shared" ca="1" si="13"/>
        <v>4.4197319646426632E-4</v>
      </c>
      <c r="Z75" s="4">
        <f t="shared" ca="1" si="14"/>
        <v>2.4025000000005639</v>
      </c>
      <c r="AA75" s="3"/>
      <c r="AB75" s="4">
        <f t="shared" si="15"/>
        <v>-541.36856650341269</v>
      </c>
      <c r="AC75" s="6">
        <f t="shared" si="16"/>
        <v>541.36856650341269</v>
      </c>
      <c r="AD75" s="4">
        <f t="shared" si="17"/>
        <v>0.15436799729210512</v>
      </c>
      <c r="AE75" s="6">
        <f t="shared" si="18"/>
        <v>293079.92479795997</v>
      </c>
      <c r="AF75" s="3"/>
      <c r="AG75" s="6">
        <f t="shared" si="19"/>
        <v>-355.38009399589328</v>
      </c>
      <c r="AH75" s="6">
        <f t="shared" si="20"/>
        <v>355.38009399589328</v>
      </c>
      <c r="AI75" s="4">
        <f t="shared" si="21"/>
        <v>0.10133450071168899</v>
      </c>
      <c r="AJ75" s="6">
        <f t="shared" si="22"/>
        <v>126295.01120852993</v>
      </c>
      <c r="AK75" s="3"/>
    </row>
    <row r="76" spans="1:37" customFormat="1" x14ac:dyDescent="0.2">
      <c r="A76" s="12">
        <v>42184</v>
      </c>
      <c r="B76" s="1" t="s">
        <v>6</v>
      </c>
      <c r="C76" s="8">
        <v>3482</v>
      </c>
      <c r="D76" s="8">
        <v>6298</v>
      </c>
      <c r="E76" s="8">
        <v>458</v>
      </c>
      <c r="F76" s="3"/>
      <c r="G76" s="7">
        <f t="shared" si="4"/>
        <v>3482</v>
      </c>
      <c r="H76" s="3"/>
      <c r="I76" s="6">
        <f ca="1">IF( COUNTA($G$17:G76)&lt;=$I$14,"",AVERAGE(OFFSET(G75,0,0,$I$14*-1)))</f>
        <v>3351</v>
      </c>
      <c r="J76" s="3"/>
      <c r="K76" s="29">
        <f ca="1">IF(COUNTA($G$17:G76)&lt;=$K$14,RAND(),SUMPRODUCT(OFFSET(G75,0,0,$K$14*-1),OFFSET($K$17,0,0,$K$14)))</f>
        <v>3649.6400000000003</v>
      </c>
      <c r="L76" s="3"/>
      <c r="M76" s="29">
        <f t="shared" si="23"/>
        <v>3951.0933327223534</v>
      </c>
      <c r="N76" s="11"/>
      <c r="O76" s="40">
        <f t="shared" si="24"/>
        <v>-98.162366168323942</v>
      </c>
      <c r="P76" s="57">
        <f t="shared" si="6"/>
        <v>3852.9309665540295</v>
      </c>
      <c r="Q76" s="11"/>
      <c r="R76" s="6">
        <f t="shared" ca="1" si="7"/>
        <v>131</v>
      </c>
      <c r="S76" s="4">
        <f t="shared" ca="1" si="8"/>
        <v>131</v>
      </c>
      <c r="T76" s="4">
        <f t="shared" ca="1" si="9"/>
        <v>3.7622056289488802E-2</v>
      </c>
      <c r="U76" s="6">
        <f t="shared" ca="1" si="10"/>
        <v>17161</v>
      </c>
      <c r="V76" s="3"/>
      <c r="W76" s="4">
        <f t="shared" ca="1" si="11"/>
        <v>-167.64000000000033</v>
      </c>
      <c r="X76" s="4">
        <f t="shared" ca="1" si="12"/>
        <v>167.64000000000033</v>
      </c>
      <c r="Y76" s="4">
        <f t="shared" ca="1" si="13"/>
        <v>4.8144744399770338E-2</v>
      </c>
      <c r="Z76" s="4">
        <f t="shared" ca="1" si="14"/>
        <v>28103.16960000011</v>
      </c>
      <c r="AA76" s="3"/>
      <c r="AB76" s="4">
        <f t="shared" si="15"/>
        <v>-469.09333272235335</v>
      </c>
      <c r="AC76" s="6">
        <f t="shared" si="16"/>
        <v>469.09333272235335</v>
      </c>
      <c r="AD76" s="4">
        <f t="shared" si="17"/>
        <v>0.13471950968476545</v>
      </c>
      <c r="AE76" s="6">
        <f t="shared" si="18"/>
        <v>220048.55480456451</v>
      </c>
      <c r="AF76" s="3"/>
      <c r="AG76" s="6">
        <f t="shared" si="19"/>
        <v>-370.93096655402951</v>
      </c>
      <c r="AH76" s="6">
        <f t="shared" si="20"/>
        <v>370.93096655402951</v>
      </c>
      <c r="AI76" s="4">
        <f t="shared" si="21"/>
        <v>0.10652813513900905</v>
      </c>
      <c r="AJ76" s="6">
        <f t="shared" si="22"/>
        <v>137589.78194870657</v>
      </c>
      <c r="AK76" s="3"/>
    </row>
    <row r="77" spans="1:37" customFormat="1" x14ac:dyDescent="0.2">
      <c r="A77" s="12">
        <v>42185</v>
      </c>
      <c r="B77" s="1" t="s">
        <v>9</v>
      </c>
      <c r="C77" s="8">
        <v>4387</v>
      </c>
      <c r="D77" s="8">
        <v>6320</v>
      </c>
      <c r="E77" s="8">
        <v>465</v>
      </c>
      <c r="F77" s="3"/>
      <c r="G77" s="7">
        <f t="shared" si="4"/>
        <v>4387</v>
      </c>
      <c r="H77" s="3"/>
      <c r="I77" s="6">
        <f ca="1">IF( COUNTA($G$17:G77)&lt;=$I$14,"",AVERAGE(OFFSET(G76,0,0,$I$14*-1)))</f>
        <v>3494.5</v>
      </c>
      <c r="J77" s="3"/>
      <c r="K77" s="29">
        <f ca="1">IF(COUNTA($G$17:G77)&lt;=$K$14,RAND(),SUMPRODUCT(OFFSET(G76,0,0,$K$14*-1),OFFSET($K$17,0,0,$K$14)))</f>
        <v>3507.9</v>
      </c>
      <c r="L77" s="3"/>
      <c r="M77" s="29">
        <f t="shared" si="23"/>
        <v>3866.8047972788841</v>
      </c>
      <c r="N77" s="11"/>
      <c r="O77" s="40">
        <f t="shared" si="24"/>
        <v>-84.427273750717845</v>
      </c>
      <c r="P77" s="57">
        <f t="shared" si="6"/>
        <v>3782.3775235281664</v>
      </c>
      <c r="Q77" s="11"/>
      <c r="R77" s="6">
        <f t="shared" ca="1" si="7"/>
        <v>892.5</v>
      </c>
      <c r="S77" s="4">
        <f t="shared" ca="1" si="8"/>
        <v>892.5</v>
      </c>
      <c r="T77" s="4">
        <f t="shared" ca="1" si="9"/>
        <v>0.20344198769090494</v>
      </c>
      <c r="U77" s="6">
        <f t="shared" ca="1" si="10"/>
        <v>796556.25</v>
      </c>
      <c r="V77" s="3"/>
      <c r="W77" s="4">
        <f t="shared" ca="1" si="11"/>
        <v>879.09999999999991</v>
      </c>
      <c r="X77" s="4">
        <f t="shared" ca="1" si="12"/>
        <v>879.09999999999991</v>
      </c>
      <c r="Y77" s="4">
        <f t="shared" ca="1" si="13"/>
        <v>0.20038750854798265</v>
      </c>
      <c r="Z77" s="4">
        <f t="shared" ca="1" si="14"/>
        <v>772816.80999999982</v>
      </c>
      <c r="AA77" s="3"/>
      <c r="AB77" s="4">
        <f t="shared" si="15"/>
        <v>520.19520272111595</v>
      </c>
      <c r="AC77" s="6">
        <f t="shared" si="16"/>
        <v>520.19520272111595</v>
      </c>
      <c r="AD77" s="4">
        <f t="shared" si="17"/>
        <v>0.1185765221611844</v>
      </c>
      <c r="AE77" s="6">
        <f t="shared" si="18"/>
        <v>270603.04893406294</v>
      </c>
      <c r="AF77" s="3"/>
      <c r="AG77" s="6">
        <f t="shared" si="19"/>
        <v>604.62247647183358</v>
      </c>
      <c r="AH77" s="6">
        <f t="shared" si="20"/>
        <v>604.62247647183358</v>
      </c>
      <c r="AI77" s="4">
        <f t="shared" si="21"/>
        <v>0.13782139878546468</v>
      </c>
      <c r="AJ77" s="6">
        <f t="shared" si="22"/>
        <v>365568.33905493293</v>
      </c>
      <c r="AK77" s="3"/>
    </row>
    <row r="78" spans="1:37" customFormat="1" x14ac:dyDescent="0.2">
      <c r="A78" s="12">
        <v>42186</v>
      </c>
      <c r="B78" s="1" t="s">
        <v>7</v>
      </c>
      <c r="C78" s="8">
        <v>3320</v>
      </c>
      <c r="D78" s="8">
        <v>6563</v>
      </c>
      <c r="E78" s="8">
        <v>546</v>
      </c>
      <c r="F78" s="3"/>
      <c r="G78" s="7">
        <f t="shared" si="4"/>
        <v>3320</v>
      </c>
      <c r="H78" s="3"/>
      <c r="I78" s="6">
        <f ca="1">IF( COUNTA($G$17:G78)&lt;=$I$14,"",AVERAGE(OFFSET(G77,0,0,$I$14*-1)))</f>
        <v>3934.5</v>
      </c>
      <c r="J78" s="3"/>
      <c r="K78" s="29">
        <f ca="1">IF(COUNTA($G$17:G78)&lt;=$K$14,RAND(),SUMPRODUCT(OFFSET(G77,0,0,$K$14*-1),OFFSET($K$17,0,0,$K$14)))</f>
        <v>4165.3899999999994</v>
      </c>
      <c r="L78" s="3"/>
      <c r="M78" s="29">
        <f t="shared" si="23"/>
        <v>3960.2755177592226</v>
      </c>
      <c r="N78" s="11"/>
      <c r="O78" s="40">
        <f t="shared" si="24"/>
        <v>91.691740538027943</v>
      </c>
      <c r="P78" s="57">
        <f t="shared" si="6"/>
        <v>4051.9672582972507</v>
      </c>
      <c r="Q78" s="11"/>
      <c r="R78" s="6">
        <f t="shared" ca="1" si="7"/>
        <v>-614.5</v>
      </c>
      <c r="S78" s="4">
        <f t="shared" ca="1" si="8"/>
        <v>614.5</v>
      </c>
      <c r="T78" s="4">
        <f t="shared" ca="1" si="9"/>
        <v>0.18509036144578314</v>
      </c>
      <c r="U78" s="6">
        <f t="shared" ca="1" si="10"/>
        <v>377610.25</v>
      </c>
      <c r="V78" s="3"/>
      <c r="W78" s="4">
        <f t="shared" ca="1" si="11"/>
        <v>-845.38999999999942</v>
      </c>
      <c r="X78" s="4">
        <f t="shared" ca="1" si="12"/>
        <v>845.38999999999942</v>
      </c>
      <c r="Y78" s="4">
        <f t="shared" ca="1" si="13"/>
        <v>0.25463554216867451</v>
      </c>
      <c r="Z78" s="4">
        <f t="shared" ca="1" si="14"/>
        <v>714684.25209999899</v>
      </c>
      <c r="AA78" s="3"/>
      <c r="AB78" s="4">
        <f t="shared" si="15"/>
        <v>-640.27551775922257</v>
      </c>
      <c r="AC78" s="6">
        <f t="shared" si="16"/>
        <v>640.27551775922257</v>
      </c>
      <c r="AD78" s="4">
        <f t="shared" si="17"/>
        <v>0.19285407161422366</v>
      </c>
      <c r="AE78" s="6">
        <f t="shared" si="18"/>
        <v>409952.73864184052</v>
      </c>
      <c r="AF78" s="3"/>
      <c r="AG78" s="6">
        <f t="shared" si="19"/>
        <v>-731.96725829725074</v>
      </c>
      <c r="AH78" s="6">
        <f t="shared" si="20"/>
        <v>731.96725829725074</v>
      </c>
      <c r="AI78" s="4">
        <f t="shared" si="21"/>
        <v>0.22047206575218395</v>
      </c>
      <c r="AJ78" s="6">
        <f t="shared" si="22"/>
        <v>535776.06721919414</v>
      </c>
      <c r="AK78" s="3"/>
    </row>
    <row r="79" spans="1:37" customFormat="1" x14ac:dyDescent="0.2">
      <c r="A79" s="12">
        <v>42187</v>
      </c>
      <c r="B79" s="1" t="s">
        <v>10</v>
      </c>
      <c r="C79" s="8">
        <v>3754</v>
      </c>
      <c r="D79" s="8">
        <v>4152</v>
      </c>
      <c r="E79" s="8">
        <v>235</v>
      </c>
      <c r="F79" s="3"/>
      <c r="G79" s="7">
        <f t="shared" si="4"/>
        <v>3754</v>
      </c>
      <c r="H79" s="3"/>
      <c r="I79" s="6">
        <f ca="1">IF( COUNTA($G$17:G79)&lt;=$I$14,"",AVERAGE(OFFSET(G78,0,0,$I$14*-1)))</f>
        <v>3853.5</v>
      </c>
      <c r="J79" s="3"/>
      <c r="K79" s="29">
        <f ca="1">IF(COUNTA($G$17:G79)&lt;=$K$14,RAND(),SUMPRODUCT(OFFSET(G78,0,0,$K$14*-1),OFFSET($K$17,0,0,$K$14)))</f>
        <v>3364.63</v>
      </c>
      <c r="L79" s="3"/>
      <c r="M79" s="29">
        <f t="shared" si="23"/>
        <v>3845.2282938751505</v>
      </c>
      <c r="N79" s="11"/>
      <c r="O79" s="40">
        <f t="shared" si="24"/>
        <v>-112.97983423985109</v>
      </c>
      <c r="P79" s="57">
        <f t="shared" si="6"/>
        <v>3732.2484596352992</v>
      </c>
      <c r="Q79" s="11"/>
      <c r="R79" s="6">
        <f t="shared" ca="1" si="7"/>
        <v>-99.5</v>
      </c>
      <c r="S79" s="4">
        <f t="shared" ca="1" si="8"/>
        <v>99.5</v>
      </c>
      <c r="T79" s="4">
        <f t="shared" ca="1" si="9"/>
        <v>2.6505061267980821E-2</v>
      </c>
      <c r="U79" s="6">
        <f t="shared" ca="1" si="10"/>
        <v>9900.25</v>
      </c>
      <c r="V79" s="3"/>
      <c r="W79" s="4">
        <f t="shared" ca="1" si="11"/>
        <v>389.36999999999989</v>
      </c>
      <c r="X79" s="4">
        <f t="shared" ca="1" si="12"/>
        <v>389.36999999999989</v>
      </c>
      <c r="Y79" s="4">
        <f t="shared" ca="1" si="13"/>
        <v>0.10372136387852954</v>
      </c>
      <c r="Z79" s="4">
        <f t="shared" ca="1" si="14"/>
        <v>151608.99689999991</v>
      </c>
      <c r="AA79" s="3"/>
      <c r="AB79" s="4">
        <f t="shared" si="15"/>
        <v>-91.228293875150484</v>
      </c>
      <c r="AC79" s="6">
        <f t="shared" si="16"/>
        <v>91.228293875150484</v>
      </c>
      <c r="AD79" s="4">
        <f t="shared" si="17"/>
        <v>2.4301623301851486E-2</v>
      </c>
      <c r="AE79" s="6">
        <f t="shared" si="18"/>
        <v>8322.6016033708202</v>
      </c>
      <c r="AF79" s="3"/>
      <c r="AG79" s="6">
        <f t="shared" si="19"/>
        <v>21.751540364700759</v>
      </c>
      <c r="AH79" s="6">
        <f t="shared" si="20"/>
        <v>21.751540364700759</v>
      </c>
      <c r="AI79" s="4">
        <f t="shared" si="21"/>
        <v>5.7942302516517741E-3</v>
      </c>
      <c r="AJ79" s="6">
        <f t="shared" si="22"/>
        <v>473.12950823720644</v>
      </c>
      <c r="AK79" s="3"/>
    </row>
    <row r="80" spans="1:37" customFormat="1" x14ac:dyDescent="0.2">
      <c r="A80" s="12">
        <v>42188</v>
      </c>
      <c r="B80" s="1" t="s">
        <v>5</v>
      </c>
      <c r="C80" s="8">
        <v>3208</v>
      </c>
      <c r="D80" s="8">
        <v>6358</v>
      </c>
      <c r="E80" s="8">
        <v>296</v>
      </c>
      <c r="F80" s="3"/>
      <c r="G80" s="7">
        <f t="shared" si="4"/>
        <v>3208</v>
      </c>
      <c r="H80" s="3"/>
      <c r="I80" s="6">
        <f ca="1">IF( COUNTA($G$17:G80)&lt;=$I$14,"",AVERAGE(OFFSET(G79,0,0,$I$14*-1)))</f>
        <v>3537</v>
      </c>
      <c r="J80" s="3"/>
      <c r="K80" s="29">
        <f ca="1">IF(COUNTA($G$17:G80)&lt;=$K$14,RAND(),SUMPRODUCT(OFFSET(G79,0,0,$K$14*-1),OFFSET($K$17,0,0,$K$14)))</f>
        <v>3768.18</v>
      </c>
      <c r="L80" s="3"/>
      <c r="M80" s="29">
        <f t="shared" si="23"/>
        <v>3828.8360351382435</v>
      </c>
      <c r="N80" s="11"/>
      <c r="O80" s="40">
        <f t="shared" si="24"/>
        <v>-17.358134491936465</v>
      </c>
      <c r="P80" s="57">
        <f t="shared" si="6"/>
        <v>3811.4779006463068</v>
      </c>
      <c r="Q80" s="11"/>
      <c r="R80" s="6">
        <f t="shared" ca="1" si="7"/>
        <v>-329</v>
      </c>
      <c r="S80" s="4">
        <f t="shared" ca="1" si="8"/>
        <v>329</v>
      </c>
      <c r="T80" s="4">
        <f t="shared" ca="1" si="9"/>
        <v>0.10255610972568578</v>
      </c>
      <c r="U80" s="6">
        <f t="shared" ca="1" si="10"/>
        <v>108241</v>
      </c>
      <c r="V80" s="3"/>
      <c r="W80" s="4">
        <f t="shared" ca="1" si="11"/>
        <v>-560.17999999999984</v>
      </c>
      <c r="X80" s="4">
        <f t="shared" ca="1" si="12"/>
        <v>560.17999999999984</v>
      </c>
      <c r="Y80" s="4">
        <f t="shared" ca="1" si="13"/>
        <v>0.17461970074812963</v>
      </c>
      <c r="Z80" s="4">
        <f t="shared" ca="1" si="14"/>
        <v>313801.63239999983</v>
      </c>
      <c r="AA80" s="3"/>
      <c r="AB80" s="4">
        <f t="shared" si="15"/>
        <v>-620.83603513824346</v>
      </c>
      <c r="AC80" s="6">
        <f t="shared" si="16"/>
        <v>620.83603513824346</v>
      </c>
      <c r="AD80" s="4">
        <f t="shared" si="17"/>
        <v>0.19352744237476416</v>
      </c>
      <c r="AE80" s="6">
        <f t="shared" si="18"/>
        <v>385437.38252617425</v>
      </c>
      <c r="AF80" s="3"/>
      <c r="AG80" s="6">
        <f t="shared" si="19"/>
        <v>-603.47790064630681</v>
      </c>
      <c r="AH80" s="6">
        <f t="shared" si="20"/>
        <v>603.47790064630681</v>
      </c>
      <c r="AI80" s="4">
        <f t="shared" si="21"/>
        <v>0.18811655257054452</v>
      </c>
      <c r="AJ80" s="6">
        <f t="shared" si="22"/>
        <v>364185.57656847377</v>
      </c>
      <c r="AK80" s="3"/>
    </row>
    <row r="81" spans="1:37" customFormat="1" x14ac:dyDescent="0.2">
      <c r="A81" s="12">
        <v>42189</v>
      </c>
      <c r="B81" s="1" t="s">
        <v>8</v>
      </c>
      <c r="C81" s="8">
        <v>3221</v>
      </c>
      <c r="D81" s="8">
        <v>4511</v>
      </c>
      <c r="E81" s="8">
        <v>278</v>
      </c>
      <c r="F81" s="3"/>
      <c r="G81" s="7">
        <f t="shared" ref="G81:G144" si="25">IF($G$15="Petrol",C81,IF($G$15="Diesel",D81,E81))</f>
        <v>3221</v>
      </c>
      <c r="H81" s="3"/>
      <c r="I81" s="6">
        <f ca="1">IF( COUNTA($G$17:G81)&lt;=$I$14,"",AVERAGE(OFFSET(G80,0,0,$I$14*-1)))</f>
        <v>3481</v>
      </c>
      <c r="J81" s="3"/>
      <c r="K81" s="29">
        <f ca="1">IF(COUNTA($G$17:G81)&lt;=$K$14,RAND(),SUMPRODUCT(OFFSET(G80,0,0,$K$14*-1),OFFSET($K$17,0,0,$K$14)))</f>
        <v>3337.02</v>
      </c>
      <c r="L81" s="3"/>
      <c r="M81" s="29">
        <f t="shared" si="23"/>
        <v>3717.281773966713</v>
      </c>
      <c r="N81" s="11"/>
      <c r="O81" s="40">
        <f t="shared" si="24"/>
        <v>-110.61229990473453</v>
      </c>
      <c r="P81" s="57">
        <f t="shared" ref="P81:P144" si="26">M81+O81</f>
        <v>3606.6694740619787</v>
      </c>
      <c r="Q81" s="11"/>
      <c r="R81" s="6">
        <f t="shared" ref="R81:R144" ca="1" si="27">IF(I81="","",G81-I81)</f>
        <v>-260</v>
      </c>
      <c r="S81" s="4">
        <f t="shared" ref="S81:S144" ca="1" si="28">IF(I81="","",ABS(R81))</f>
        <v>260</v>
      </c>
      <c r="T81" s="4">
        <f t="shared" ref="T81:T144" ca="1" si="29">IF(I81="","",ABS((G81-I81)/G81))</f>
        <v>8.0720273207078544E-2</v>
      </c>
      <c r="U81" s="6">
        <f t="shared" ref="U81:U144" ca="1" si="30">IF(I81="","",(G81-I81)^2)</f>
        <v>67600</v>
      </c>
      <c r="V81" s="3"/>
      <c r="W81" s="4">
        <f t="shared" ref="W81:W144" ca="1" si="31">IF(K81&lt;=1,"",G81-K81)</f>
        <v>-116.01999999999998</v>
      </c>
      <c r="X81" s="4">
        <f t="shared" ref="X81:X144" ca="1" si="32">IF(K81&lt;=1,"",ABS(W81))</f>
        <v>116.01999999999998</v>
      </c>
      <c r="Y81" s="4">
        <f t="shared" ref="Y81:Y144" ca="1" si="33">IF(K81&lt;=1,"",ABS((G81-K81)/G81))</f>
        <v>3.6019869605712504E-2</v>
      </c>
      <c r="Z81" s="4">
        <f t="shared" ref="Z81:Z144" ca="1" si="34">IF(K81&lt;=1,"",(G81-K81)^2)</f>
        <v>13460.640399999997</v>
      </c>
      <c r="AA81" s="3"/>
      <c r="AB81" s="4">
        <f t="shared" ref="AB81:AB144" si="35">G81-M81</f>
        <v>-496.28177396671299</v>
      </c>
      <c r="AC81" s="6">
        <f t="shared" ref="AC81:AC144" si="36">ABS(AB81)</f>
        <v>496.28177396671299</v>
      </c>
      <c r="AD81" s="4">
        <f t="shared" ref="AD81:AD144" si="37">ABS((G81-M81)/G81)</f>
        <v>0.15407692454725644</v>
      </c>
      <c r="AE81" s="6">
        <f t="shared" ref="AE81:AE144" si="38">(G81-M81)^2</f>
        <v>246295.5991715476</v>
      </c>
      <c r="AF81" s="3"/>
      <c r="AG81" s="6">
        <f t="shared" ref="AG81:AG144" si="39">G81-P81</f>
        <v>-385.66947406197869</v>
      </c>
      <c r="AH81" s="6">
        <f t="shared" ref="AH81:AH144" si="40">ABS(AG81)</f>
        <v>385.66947406197869</v>
      </c>
      <c r="AI81" s="4">
        <f t="shared" ref="AI81:AI144" si="41">ABS((G81-P81)/G81)</f>
        <v>0.11973594351505082</v>
      </c>
      <c r="AJ81" s="6">
        <f t="shared" ref="AJ81:AJ144" si="42">(G81-P81)^2</f>
        <v>148740.94322324326</v>
      </c>
      <c r="AK81" s="3"/>
    </row>
    <row r="82" spans="1:37" customFormat="1" x14ac:dyDescent="0.2">
      <c r="A82" s="12">
        <v>42190</v>
      </c>
      <c r="B82" s="1" t="s">
        <v>11</v>
      </c>
      <c r="C82" s="8">
        <v>4267</v>
      </c>
      <c r="D82" s="8">
        <v>6017</v>
      </c>
      <c r="E82" s="8">
        <v>354</v>
      </c>
      <c r="F82" s="3"/>
      <c r="G82" s="7">
        <f t="shared" si="25"/>
        <v>4267</v>
      </c>
      <c r="H82" s="3"/>
      <c r="I82" s="6">
        <f ca="1">IF( COUNTA($G$17:G82)&lt;=$I$14,"",AVERAGE(OFFSET(G81,0,0,$I$14*-1)))</f>
        <v>3214.5</v>
      </c>
      <c r="J82" s="3"/>
      <c r="K82" s="29">
        <f ca="1">IF(COUNTA($G$17:G82)&lt;=$K$14,RAND(),SUMPRODUCT(OFFSET(G81,0,0,$K$14*-1),OFFSET($K$17,0,0,$K$14)))</f>
        <v>3334.9300000000003</v>
      </c>
      <c r="L82" s="3"/>
      <c r="M82" s="29">
        <f t="shared" si="23"/>
        <v>3628.1079124407379</v>
      </c>
      <c r="N82" s="11"/>
      <c r="O82" s="40">
        <f t="shared" si="24"/>
        <v>-89.388245909762688</v>
      </c>
      <c r="P82" s="57">
        <f t="shared" si="26"/>
        <v>3538.7196665309752</v>
      </c>
      <c r="Q82" s="11"/>
      <c r="R82" s="6">
        <f t="shared" ca="1" si="27"/>
        <v>1052.5</v>
      </c>
      <c r="S82" s="4">
        <f t="shared" ca="1" si="28"/>
        <v>1052.5</v>
      </c>
      <c r="T82" s="4">
        <f t="shared" ca="1" si="29"/>
        <v>0.24666041715490977</v>
      </c>
      <c r="U82" s="6">
        <f t="shared" ca="1" si="30"/>
        <v>1107756.25</v>
      </c>
      <c r="V82" s="3"/>
      <c r="W82" s="4">
        <f t="shared" ca="1" si="31"/>
        <v>932.06999999999971</v>
      </c>
      <c r="X82" s="4">
        <f t="shared" ca="1" si="32"/>
        <v>932.06999999999971</v>
      </c>
      <c r="Y82" s="4">
        <f t="shared" ca="1" si="33"/>
        <v>0.21843684087180681</v>
      </c>
      <c r="Z82" s="4">
        <f t="shared" ca="1" si="34"/>
        <v>868754.48489999946</v>
      </c>
      <c r="AA82" s="3"/>
      <c r="AB82" s="4">
        <f t="shared" si="35"/>
        <v>638.89208755926211</v>
      </c>
      <c r="AC82" s="6">
        <f t="shared" si="36"/>
        <v>638.89208755926211</v>
      </c>
      <c r="AD82" s="4">
        <f t="shared" si="37"/>
        <v>0.14972863547205581</v>
      </c>
      <c r="AE82" s="6">
        <f t="shared" si="38"/>
        <v>408183.09954583185</v>
      </c>
      <c r="AF82" s="3"/>
      <c r="AG82" s="6">
        <f t="shared" si="39"/>
        <v>728.28033346902475</v>
      </c>
      <c r="AH82" s="6">
        <f t="shared" si="40"/>
        <v>728.28033346902475</v>
      </c>
      <c r="AI82" s="4">
        <f t="shared" si="41"/>
        <v>0.17067736898735053</v>
      </c>
      <c r="AJ82" s="6">
        <f t="shared" si="42"/>
        <v>530392.24411775393</v>
      </c>
      <c r="AK82" s="3"/>
    </row>
    <row r="83" spans="1:37" customFormat="1" x14ac:dyDescent="0.2">
      <c r="A83" s="12">
        <v>42191</v>
      </c>
      <c r="B83" s="1" t="s">
        <v>6</v>
      </c>
      <c r="C83" s="8">
        <v>5107</v>
      </c>
      <c r="D83" s="8">
        <v>5881</v>
      </c>
      <c r="E83" s="8">
        <v>229</v>
      </c>
      <c r="F83" s="3"/>
      <c r="G83" s="7">
        <f t="shared" si="25"/>
        <v>5107</v>
      </c>
      <c r="H83" s="3"/>
      <c r="I83" s="6">
        <f ca="1">IF( COUNTA($G$17:G83)&lt;=$I$14,"",AVERAGE(OFFSET(G82,0,0,$I$14*-1)))</f>
        <v>3744</v>
      </c>
      <c r="J83" s="3"/>
      <c r="K83" s="29">
        <f ca="1">IF(COUNTA($G$17:G83)&lt;=$K$14,RAND(),SUMPRODUCT(OFFSET(G82,0,0,$K$14*-1),OFFSET($K$17,0,0,$K$14)))</f>
        <v>4062.38</v>
      </c>
      <c r="L83" s="3"/>
      <c r="M83" s="29">
        <f t="shared" ref="M83:M146" si="43">$M$16*G82+(1-$M$16)*M82</f>
        <v>3742.9065561440466</v>
      </c>
      <c r="N83" s="11"/>
      <c r="O83" s="40">
        <f t="shared" si="24"/>
        <v>112.75677480717799</v>
      </c>
      <c r="P83" s="57">
        <f t="shared" si="26"/>
        <v>3855.6633309512245</v>
      </c>
      <c r="Q83" s="11"/>
      <c r="R83" s="6">
        <f t="shared" ca="1" si="27"/>
        <v>1363</v>
      </c>
      <c r="S83" s="4">
        <f t="shared" ca="1" si="28"/>
        <v>1363</v>
      </c>
      <c r="T83" s="4">
        <f t="shared" ca="1" si="29"/>
        <v>0.26688858429606421</v>
      </c>
      <c r="U83" s="6">
        <f t="shared" ca="1" si="30"/>
        <v>1857769</v>
      </c>
      <c r="V83" s="3"/>
      <c r="W83" s="4">
        <f t="shared" ca="1" si="31"/>
        <v>1044.6199999999999</v>
      </c>
      <c r="X83" s="4">
        <f t="shared" ca="1" si="32"/>
        <v>1044.6199999999999</v>
      </c>
      <c r="Y83" s="4">
        <f t="shared" ca="1" si="33"/>
        <v>0.20454670060700997</v>
      </c>
      <c r="Z83" s="4">
        <f t="shared" ca="1" si="34"/>
        <v>1091230.9443999997</v>
      </c>
      <c r="AA83" s="3"/>
      <c r="AB83" s="4">
        <f t="shared" si="35"/>
        <v>1364.0934438559534</v>
      </c>
      <c r="AC83" s="6">
        <f t="shared" si="36"/>
        <v>1364.0934438559534</v>
      </c>
      <c r="AD83" s="4">
        <f t="shared" si="37"/>
        <v>0.26710269117993996</v>
      </c>
      <c r="AE83" s="6">
        <f t="shared" si="38"/>
        <v>1860750.9235707952</v>
      </c>
      <c r="AF83" s="3"/>
      <c r="AG83" s="6">
        <f t="shared" si="39"/>
        <v>1251.3366690487755</v>
      </c>
      <c r="AH83" s="6">
        <f t="shared" si="40"/>
        <v>1251.3366690487755</v>
      </c>
      <c r="AI83" s="4">
        <f t="shared" si="41"/>
        <v>0.2450238239766547</v>
      </c>
      <c r="AJ83" s="6">
        <f t="shared" si="42"/>
        <v>1565843.4593060848</v>
      </c>
      <c r="AK83" s="3"/>
    </row>
    <row r="84" spans="1:37" customFormat="1" x14ac:dyDescent="0.2">
      <c r="A84" s="12">
        <v>42192</v>
      </c>
      <c r="B84" s="1" t="s">
        <v>9</v>
      </c>
      <c r="C84" s="8">
        <v>5344</v>
      </c>
      <c r="D84" s="8">
        <v>3676</v>
      </c>
      <c r="E84" s="8">
        <v>129</v>
      </c>
      <c r="F84" s="3"/>
      <c r="G84" s="7">
        <f t="shared" si="25"/>
        <v>5344</v>
      </c>
      <c r="H84" s="3"/>
      <c r="I84" s="6">
        <f ca="1">IF( COUNTA($G$17:G84)&lt;=$I$14,"",AVERAGE(OFFSET(G83,0,0,$I$14*-1)))</f>
        <v>4687</v>
      </c>
      <c r="J84" s="3"/>
      <c r="K84" s="29">
        <f ca="1">IF(COUNTA($G$17:G84)&lt;=$K$14,RAND(),SUMPRODUCT(OFFSET(G83,0,0,$K$14*-1),OFFSET($K$17,0,0,$K$14)))</f>
        <v>4700.8900000000003</v>
      </c>
      <c r="L84" s="3"/>
      <c r="M84" s="29">
        <f t="shared" si="43"/>
        <v>3988.0122324993104</v>
      </c>
      <c r="N84" s="11"/>
      <c r="O84" s="40">
        <f t="shared" ref="O84:O147" si="44">($O$16*(M84-M83)+(1-$O$16)*O83)</f>
        <v>243.78218733978292</v>
      </c>
      <c r="P84" s="57">
        <f t="shared" si="26"/>
        <v>4231.7944198390933</v>
      </c>
      <c r="Q84" s="11"/>
      <c r="R84" s="6">
        <f t="shared" ca="1" si="27"/>
        <v>657</v>
      </c>
      <c r="S84" s="4">
        <f t="shared" ca="1" si="28"/>
        <v>657</v>
      </c>
      <c r="T84" s="4">
        <f t="shared" ca="1" si="29"/>
        <v>0.12294161676646706</v>
      </c>
      <c r="U84" s="6">
        <f t="shared" ca="1" si="30"/>
        <v>431649</v>
      </c>
      <c r="V84" s="3"/>
      <c r="W84" s="4">
        <f t="shared" ca="1" si="31"/>
        <v>643.10999999999967</v>
      </c>
      <c r="X84" s="4">
        <f t="shared" ca="1" si="32"/>
        <v>643.10999999999967</v>
      </c>
      <c r="Y84" s="4">
        <f t="shared" ca="1" si="33"/>
        <v>0.12034244011976042</v>
      </c>
      <c r="Z84" s="4">
        <f t="shared" ca="1" si="34"/>
        <v>413590.47209999961</v>
      </c>
      <c r="AA84" s="3"/>
      <c r="AB84" s="4">
        <f t="shared" si="35"/>
        <v>1355.9877675006896</v>
      </c>
      <c r="AC84" s="6">
        <f t="shared" si="36"/>
        <v>1355.9877675006896</v>
      </c>
      <c r="AD84" s="4">
        <f t="shared" si="37"/>
        <v>0.25374022595447038</v>
      </c>
      <c r="AE84" s="6">
        <f t="shared" si="38"/>
        <v>1838702.8256115043</v>
      </c>
      <c r="AF84" s="3"/>
      <c r="AG84" s="6">
        <f t="shared" si="39"/>
        <v>1112.2055801609067</v>
      </c>
      <c r="AH84" s="6">
        <f t="shared" si="40"/>
        <v>1112.2055801609067</v>
      </c>
      <c r="AI84" s="4">
        <f t="shared" si="41"/>
        <v>0.20812230167681639</v>
      </c>
      <c r="AJ84" s="6">
        <f t="shared" si="42"/>
        <v>1237001.2525410592</v>
      </c>
      <c r="AK84" s="3"/>
    </row>
    <row r="85" spans="1:37" customFormat="1" x14ac:dyDescent="0.2">
      <c r="A85" s="12">
        <v>42193</v>
      </c>
      <c r="B85" s="1" t="s">
        <v>7</v>
      </c>
      <c r="C85" s="8">
        <v>4375</v>
      </c>
      <c r="D85" s="8">
        <v>5886</v>
      </c>
      <c r="E85" s="8">
        <v>362</v>
      </c>
      <c r="F85" s="3"/>
      <c r="G85" s="7">
        <f t="shared" si="25"/>
        <v>4375</v>
      </c>
      <c r="H85" s="3"/>
      <c r="I85" s="6">
        <f ca="1">IF( COUNTA($G$17:G85)&lt;=$I$14,"",AVERAGE(OFFSET(G84,0,0,$I$14*-1)))</f>
        <v>5225.5</v>
      </c>
      <c r="J85" s="3"/>
      <c r="K85" s="29">
        <f ca="1">IF(COUNTA($G$17:G85)&lt;=$K$14,RAND(),SUMPRODUCT(OFFSET(G84,0,0,$K$14*-1),OFFSET($K$17,0,0,$K$14)))</f>
        <v>4965.6900000000005</v>
      </c>
      <c r="L85" s="3"/>
      <c r="M85" s="29">
        <f t="shared" si="43"/>
        <v>4231.661449039213</v>
      </c>
      <c r="N85" s="11"/>
      <c r="O85" s="40">
        <f t="shared" si="44"/>
        <v>243.6505462479015</v>
      </c>
      <c r="P85" s="57">
        <f t="shared" si="26"/>
        <v>4475.3119952871148</v>
      </c>
      <c r="Q85" s="11"/>
      <c r="R85" s="6">
        <f t="shared" ca="1" si="27"/>
        <v>-850.5</v>
      </c>
      <c r="S85" s="4">
        <f t="shared" ca="1" si="28"/>
        <v>850.5</v>
      </c>
      <c r="T85" s="4">
        <f t="shared" ca="1" si="29"/>
        <v>0.19439999999999999</v>
      </c>
      <c r="U85" s="6">
        <f t="shared" ca="1" si="30"/>
        <v>723350.25</v>
      </c>
      <c r="V85" s="3"/>
      <c r="W85" s="4">
        <f t="shared" ca="1" si="31"/>
        <v>-590.69000000000051</v>
      </c>
      <c r="X85" s="4">
        <f t="shared" ca="1" si="32"/>
        <v>590.69000000000051</v>
      </c>
      <c r="Y85" s="4">
        <f t="shared" ca="1" si="33"/>
        <v>0.13501485714285727</v>
      </c>
      <c r="Z85" s="4">
        <f t="shared" ca="1" si="34"/>
        <v>348914.67610000062</v>
      </c>
      <c r="AA85" s="3"/>
      <c r="AB85" s="4">
        <f t="shared" si="35"/>
        <v>143.33855096078696</v>
      </c>
      <c r="AC85" s="6">
        <f t="shared" si="36"/>
        <v>143.33855096078696</v>
      </c>
      <c r="AD85" s="4">
        <f t="shared" si="37"/>
        <v>3.276309736246559E-2</v>
      </c>
      <c r="AE85" s="6">
        <f t="shared" si="38"/>
        <v>20545.94019153812</v>
      </c>
      <c r="AF85" s="3"/>
      <c r="AG85" s="6">
        <f t="shared" si="39"/>
        <v>-100.31199528711477</v>
      </c>
      <c r="AH85" s="6">
        <f t="shared" si="40"/>
        <v>100.31199528711477</v>
      </c>
      <c r="AI85" s="4">
        <f t="shared" si="41"/>
        <v>2.2928456065626233E-2</v>
      </c>
      <c r="AJ85" s="6">
        <f t="shared" si="42"/>
        <v>10062.496398482135</v>
      </c>
      <c r="AK85" s="3"/>
    </row>
    <row r="86" spans="1:37" customFormat="1" x14ac:dyDescent="0.2">
      <c r="A86" s="12">
        <v>42194</v>
      </c>
      <c r="B86" s="1" t="s">
        <v>10</v>
      </c>
      <c r="C86" s="8">
        <v>4023</v>
      </c>
      <c r="D86" s="8">
        <v>4263</v>
      </c>
      <c r="E86" s="8">
        <v>342</v>
      </c>
      <c r="F86" s="3"/>
      <c r="G86" s="7">
        <f t="shared" si="25"/>
        <v>4023</v>
      </c>
      <c r="H86" s="3"/>
      <c r="I86" s="6">
        <f ca="1">IF( COUNTA($G$17:G86)&lt;=$I$14,"",AVERAGE(OFFSET(G85,0,0,$I$14*-1)))</f>
        <v>4859.5</v>
      </c>
      <c r="J86" s="3"/>
      <c r="K86" s="29">
        <f ca="1">IF(COUNTA($G$17:G86)&lt;=$K$14,RAND(),SUMPRODUCT(OFFSET(G85,0,0,$K$14*-1),OFFSET($K$17,0,0,$K$14)))</f>
        <v>4393.92</v>
      </c>
      <c r="L86" s="3"/>
      <c r="M86" s="29">
        <f t="shared" si="43"/>
        <v>4257.4170837717684</v>
      </c>
      <c r="N86" s="11"/>
      <c r="O86" s="40">
        <f t="shared" si="44"/>
        <v>27.934583847708801</v>
      </c>
      <c r="P86" s="57">
        <f t="shared" si="26"/>
        <v>4285.3516676194768</v>
      </c>
      <c r="Q86" s="11"/>
      <c r="R86" s="6">
        <f t="shared" ca="1" si="27"/>
        <v>-836.5</v>
      </c>
      <c r="S86" s="4">
        <f t="shared" ca="1" si="28"/>
        <v>836.5</v>
      </c>
      <c r="T86" s="4">
        <f t="shared" ca="1" si="29"/>
        <v>0.20792940591598311</v>
      </c>
      <c r="U86" s="6">
        <f t="shared" ca="1" si="30"/>
        <v>699732.25</v>
      </c>
      <c r="V86" s="3"/>
      <c r="W86" s="4">
        <f t="shared" ca="1" si="31"/>
        <v>-370.92000000000007</v>
      </c>
      <c r="X86" s="4">
        <f t="shared" ca="1" si="32"/>
        <v>370.92000000000007</v>
      </c>
      <c r="Y86" s="4">
        <f t="shared" ca="1" si="33"/>
        <v>9.2199850857569002E-2</v>
      </c>
      <c r="Z86" s="4">
        <f t="shared" ca="1" si="34"/>
        <v>137581.64640000006</v>
      </c>
      <c r="AA86" s="3"/>
      <c r="AB86" s="4">
        <f t="shared" si="35"/>
        <v>-234.41708377176838</v>
      </c>
      <c r="AC86" s="6">
        <f t="shared" si="36"/>
        <v>234.41708377176838</v>
      </c>
      <c r="AD86" s="4">
        <f t="shared" si="37"/>
        <v>5.8269222911202678E-2</v>
      </c>
      <c r="AE86" s="6">
        <f t="shared" si="38"/>
        <v>54951.36916406027</v>
      </c>
      <c r="AF86" s="3"/>
      <c r="AG86" s="6">
        <f t="shared" si="39"/>
        <v>-262.35166761947676</v>
      </c>
      <c r="AH86" s="6">
        <f t="shared" si="40"/>
        <v>262.35166761947676</v>
      </c>
      <c r="AI86" s="4">
        <f t="shared" si="41"/>
        <v>6.5212942485577116E-2</v>
      </c>
      <c r="AJ86" s="6">
        <f t="shared" si="42"/>
        <v>68828.397502720414</v>
      </c>
      <c r="AK86" s="3"/>
    </row>
    <row r="87" spans="1:37" customFormat="1" x14ac:dyDescent="0.2">
      <c r="A87" s="12">
        <v>42195</v>
      </c>
      <c r="B87" s="1" t="s">
        <v>5</v>
      </c>
      <c r="C87" s="8">
        <v>3218</v>
      </c>
      <c r="D87" s="8">
        <v>3703</v>
      </c>
      <c r="E87" s="8">
        <v>366</v>
      </c>
      <c r="F87" s="3"/>
      <c r="G87" s="7">
        <f t="shared" si="25"/>
        <v>3218</v>
      </c>
      <c r="H87" s="3"/>
      <c r="I87" s="6">
        <f ca="1">IF( COUNTA($G$17:G87)&lt;=$I$14,"",AVERAGE(OFFSET(G86,0,0,$I$14*-1)))</f>
        <v>4199</v>
      </c>
      <c r="J87" s="3"/>
      <c r="K87" s="29">
        <f ca="1">IF(COUNTA($G$17:G87)&lt;=$K$14,RAND(),SUMPRODUCT(OFFSET(G86,0,0,$K$14*-1),OFFSET($K$17,0,0,$K$14)))</f>
        <v>4247.8500000000004</v>
      </c>
      <c r="L87" s="3"/>
      <c r="M87" s="29">
        <f t="shared" si="43"/>
        <v>4215.2960999594779</v>
      </c>
      <c r="N87" s="11"/>
      <c r="O87" s="40">
        <f t="shared" si="44"/>
        <v>-41.420428135690436</v>
      </c>
      <c r="P87" s="57">
        <f t="shared" si="26"/>
        <v>4173.8756718237873</v>
      </c>
      <c r="Q87" s="11"/>
      <c r="R87" s="6">
        <f t="shared" ca="1" si="27"/>
        <v>-981</v>
      </c>
      <c r="S87" s="4">
        <f t="shared" ca="1" si="28"/>
        <v>981</v>
      </c>
      <c r="T87" s="4">
        <f t="shared" ca="1" si="29"/>
        <v>0.30484773151025479</v>
      </c>
      <c r="U87" s="6">
        <f t="shared" ca="1" si="30"/>
        <v>962361</v>
      </c>
      <c r="V87" s="3"/>
      <c r="W87" s="4">
        <f t="shared" ca="1" si="31"/>
        <v>-1029.8500000000004</v>
      </c>
      <c r="X87" s="4">
        <f t="shared" ca="1" si="32"/>
        <v>1029.8500000000004</v>
      </c>
      <c r="Y87" s="4">
        <f t="shared" ca="1" si="33"/>
        <v>0.32002796768179004</v>
      </c>
      <c r="Z87" s="4">
        <f t="shared" ca="1" si="34"/>
        <v>1060591.0225000007</v>
      </c>
      <c r="AA87" s="3"/>
      <c r="AB87" s="4">
        <f t="shared" si="35"/>
        <v>-997.29609995947794</v>
      </c>
      <c r="AC87" s="6">
        <f t="shared" si="36"/>
        <v>997.29609995947794</v>
      </c>
      <c r="AD87" s="4">
        <f t="shared" si="37"/>
        <v>0.30991177748896143</v>
      </c>
      <c r="AE87" s="6">
        <f t="shared" si="38"/>
        <v>994599.510994385</v>
      </c>
      <c r="AF87" s="3"/>
      <c r="AG87" s="6">
        <f t="shared" si="39"/>
        <v>-955.87567182378734</v>
      </c>
      <c r="AH87" s="6">
        <f t="shared" si="40"/>
        <v>955.87567182378734</v>
      </c>
      <c r="AI87" s="4">
        <f t="shared" si="41"/>
        <v>0.29704029578116448</v>
      </c>
      <c r="AJ87" s="6">
        <f t="shared" si="42"/>
        <v>913698.29998457676</v>
      </c>
      <c r="AK87" s="3"/>
    </row>
    <row r="88" spans="1:37" customFormat="1" x14ac:dyDescent="0.2">
      <c r="A88" s="12">
        <v>42196</v>
      </c>
      <c r="B88" s="1" t="s">
        <v>8</v>
      </c>
      <c r="C88" s="8">
        <v>2886</v>
      </c>
      <c r="D88" s="8">
        <v>3105</v>
      </c>
      <c r="E88" s="8">
        <v>298</v>
      </c>
      <c r="F88" s="3"/>
      <c r="G88" s="7">
        <f t="shared" si="25"/>
        <v>2886</v>
      </c>
      <c r="H88" s="3"/>
      <c r="I88" s="6">
        <f ca="1">IF( COUNTA($G$17:G88)&lt;=$I$14,"",AVERAGE(OFFSET(G87,0,0,$I$14*-1)))</f>
        <v>3620.5</v>
      </c>
      <c r="J88" s="3"/>
      <c r="K88" s="29">
        <f ca="1">IF(COUNTA($G$17:G88)&lt;=$K$14,RAND(),SUMPRODUCT(OFFSET(G87,0,0,$K$14*-1),OFFSET($K$17,0,0,$K$14)))</f>
        <v>3602.7599999999998</v>
      </c>
      <c r="L88" s="3"/>
      <c r="M88" s="29">
        <f t="shared" si="43"/>
        <v>4036.0980133415592</v>
      </c>
      <c r="N88" s="11"/>
      <c r="O88" s="40">
        <f t="shared" si="44"/>
        <v>-177.82031003309649</v>
      </c>
      <c r="P88" s="57">
        <f t="shared" si="26"/>
        <v>3858.2777033084626</v>
      </c>
      <c r="Q88" s="11"/>
      <c r="R88" s="6">
        <f t="shared" ca="1" si="27"/>
        <v>-734.5</v>
      </c>
      <c r="S88" s="4">
        <f t="shared" ca="1" si="28"/>
        <v>734.5</v>
      </c>
      <c r="T88" s="4">
        <f t="shared" ca="1" si="29"/>
        <v>0.25450450450450451</v>
      </c>
      <c r="U88" s="6">
        <f t="shared" ca="1" si="30"/>
        <v>539490.25</v>
      </c>
      <c r="V88" s="3"/>
      <c r="W88" s="4">
        <f t="shared" ca="1" si="31"/>
        <v>-716.75999999999976</v>
      </c>
      <c r="X88" s="4">
        <f t="shared" ca="1" si="32"/>
        <v>716.75999999999976</v>
      </c>
      <c r="Y88" s="4">
        <f t="shared" ca="1" si="33"/>
        <v>0.24835758835758828</v>
      </c>
      <c r="Z88" s="4">
        <f t="shared" ca="1" si="34"/>
        <v>513744.89759999968</v>
      </c>
      <c r="AA88" s="3"/>
      <c r="AB88" s="4">
        <f t="shared" si="35"/>
        <v>-1150.0980133415592</v>
      </c>
      <c r="AC88" s="6">
        <f t="shared" si="36"/>
        <v>1150.0980133415592</v>
      </c>
      <c r="AD88" s="4">
        <f t="shared" si="37"/>
        <v>0.39850936013221039</v>
      </c>
      <c r="AE88" s="6">
        <f t="shared" si="38"/>
        <v>1322725.4402922012</v>
      </c>
      <c r="AF88" s="3"/>
      <c r="AG88" s="6">
        <f t="shared" si="39"/>
        <v>-972.27770330846261</v>
      </c>
      <c r="AH88" s="6">
        <f t="shared" si="40"/>
        <v>972.27770330846261</v>
      </c>
      <c r="AI88" s="4">
        <f t="shared" si="41"/>
        <v>0.3368945610909434</v>
      </c>
      <c r="AJ88" s="6">
        <f t="shared" si="42"/>
        <v>945323.93235077884</v>
      </c>
      <c r="AK88" s="3"/>
    </row>
    <row r="89" spans="1:37" customFormat="1" x14ac:dyDescent="0.2">
      <c r="A89" s="12">
        <v>42197</v>
      </c>
      <c r="B89" s="1" t="s">
        <v>11</v>
      </c>
      <c r="C89" s="8">
        <v>3782</v>
      </c>
      <c r="D89" s="8">
        <v>3321</v>
      </c>
      <c r="E89" s="8">
        <v>235</v>
      </c>
      <c r="F89" s="3"/>
      <c r="G89" s="7">
        <f t="shared" si="25"/>
        <v>3782</v>
      </c>
      <c r="H89" s="3"/>
      <c r="I89" s="6">
        <f ca="1">IF( COUNTA($G$17:G89)&lt;=$I$14,"",AVERAGE(OFFSET(G88,0,0,$I$14*-1)))</f>
        <v>3052</v>
      </c>
      <c r="J89" s="3"/>
      <c r="K89" s="29">
        <f ca="1">IF(COUNTA($G$17:G89)&lt;=$K$14,RAND(),SUMPRODUCT(OFFSET(G88,0,0,$K$14*-1),OFFSET($K$17,0,0,$K$14)))</f>
        <v>3236.99</v>
      </c>
      <c r="L89" s="3"/>
      <c r="M89" s="29">
        <f t="shared" si="43"/>
        <v>3829.4438778022231</v>
      </c>
      <c r="N89" s="11"/>
      <c r="O89" s="40">
        <f t="shared" si="44"/>
        <v>-206.36579728427364</v>
      </c>
      <c r="P89" s="57">
        <f t="shared" si="26"/>
        <v>3623.0780805179493</v>
      </c>
      <c r="Q89" s="11"/>
      <c r="R89" s="6">
        <f t="shared" ca="1" si="27"/>
        <v>730</v>
      </c>
      <c r="S89" s="4">
        <f t="shared" ca="1" si="28"/>
        <v>730</v>
      </c>
      <c r="T89" s="4">
        <f t="shared" ca="1" si="29"/>
        <v>0.1930195663670016</v>
      </c>
      <c r="U89" s="6">
        <f t="shared" ca="1" si="30"/>
        <v>532900</v>
      </c>
      <c r="V89" s="3"/>
      <c r="W89" s="4">
        <f t="shared" ca="1" si="31"/>
        <v>545.01000000000022</v>
      </c>
      <c r="X89" s="4">
        <f t="shared" ca="1" si="32"/>
        <v>545.01000000000022</v>
      </c>
      <c r="Y89" s="4">
        <f t="shared" ca="1" si="33"/>
        <v>0.14410629296668434</v>
      </c>
      <c r="Z89" s="4">
        <f t="shared" ca="1" si="34"/>
        <v>297035.90010000026</v>
      </c>
      <c r="AA89" s="3"/>
      <c r="AB89" s="4">
        <f t="shared" si="35"/>
        <v>-47.443877802223142</v>
      </c>
      <c r="AC89" s="6">
        <f t="shared" si="36"/>
        <v>47.443877802223142</v>
      </c>
      <c r="AD89" s="4">
        <f t="shared" si="37"/>
        <v>1.2544653041307018E-2</v>
      </c>
      <c r="AE89" s="6">
        <f t="shared" si="38"/>
        <v>2250.9215409122817</v>
      </c>
      <c r="AF89" s="3"/>
      <c r="AG89" s="6">
        <f t="shared" si="39"/>
        <v>158.92191948205073</v>
      </c>
      <c r="AH89" s="6">
        <f t="shared" si="40"/>
        <v>158.92191948205073</v>
      </c>
      <c r="AI89" s="4">
        <f t="shared" si="41"/>
        <v>4.2020602718680786E-2</v>
      </c>
      <c r="AJ89" s="6">
        <f t="shared" si="42"/>
        <v>25256.176491859413</v>
      </c>
      <c r="AK89" s="3"/>
    </row>
    <row r="90" spans="1:37" customFormat="1" x14ac:dyDescent="0.2">
      <c r="A90" s="12">
        <v>42198</v>
      </c>
      <c r="B90" s="1" t="s">
        <v>6</v>
      </c>
      <c r="C90" s="8">
        <v>3912</v>
      </c>
      <c r="D90" s="8">
        <v>4192</v>
      </c>
      <c r="E90" s="8">
        <v>306</v>
      </c>
      <c r="F90" s="3"/>
      <c r="G90" s="7">
        <f t="shared" si="25"/>
        <v>3912</v>
      </c>
      <c r="H90" s="3"/>
      <c r="I90" s="6">
        <f ca="1">IF( COUNTA($G$17:G90)&lt;=$I$14,"",AVERAGE(OFFSET(G89,0,0,$I$14*-1)))</f>
        <v>3334</v>
      </c>
      <c r="J90" s="3"/>
      <c r="K90" s="29">
        <f ca="1">IF(COUNTA($G$17:G90)&lt;=$K$14,RAND(),SUMPRODUCT(OFFSET(G89,0,0,$K$14*-1),OFFSET($K$17,0,0,$K$14)))</f>
        <v>3762.25</v>
      </c>
      <c r="L90" s="3"/>
      <c r="M90" s="29">
        <f t="shared" si="43"/>
        <v>3820.918975193822</v>
      </c>
      <c r="N90" s="11"/>
      <c r="O90" s="40">
        <f t="shared" si="44"/>
        <v>-10.503311555159863</v>
      </c>
      <c r="P90" s="57">
        <f t="shared" si="26"/>
        <v>3810.415663638662</v>
      </c>
      <c r="Q90" s="11"/>
      <c r="R90" s="6">
        <f t="shared" ca="1" si="27"/>
        <v>578</v>
      </c>
      <c r="S90" s="4">
        <f t="shared" ca="1" si="28"/>
        <v>578</v>
      </c>
      <c r="T90" s="4">
        <f t="shared" ca="1" si="29"/>
        <v>0.14775051124744376</v>
      </c>
      <c r="U90" s="6">
        <f t="shared" ca="1" si="30"/>
        <v>334084</v>
      </c>
      <c r="V90" s="3"/>
      <c r="W90" s="4">
        <f t="shared" ca="1" si="31"/>
        <v>149.75</v>
      </c>
      <c r="X90" s="4">
        <f t="shared" ca="1" si="32"/>
        <v>149.75</v>
      </c>
      <c r="Y90" s="4">
        <f t="shared" ca="1" si="33"/>
        <v>3.827965235173824E-2</v>
      </c>
      <c r="Z90" s="4">
        <f t="shared" ca="1" si="34"/>
        <v>22425.0625</v>
      </c>
      <c r="AA90" s="3"/>
      <c r="AB90" s="4">
        <f t="shared" si="35"/>
        <v>91.081024806177993</v>
      </c>
      <c r="AC90" s="6">
        <f t="shared" si="36"/>
        <v>91.081024806177993</v>
      </c>
      <c r="AD90" s="4">
        <f t="shared" si="37"/>
        <v>2.3282470553726481E-2</v>
      </c>
      <c r="AE90" s="6">
        <f t="shared" si="38"/>
        <v>8295.7530797436102</v>
      </c>
      <c r="AF90" s="3"/>
      <c r="AG90" s="6">
        <f t="shared" si="39"/>
        <v>101.58433636133805</v>
      </c>
      <c r="AH90" s="6">
        <f t="shared" si="40"/>
        <v>101.58433636133805</v>
      </c>
      <c r="AI90" s="4">
        <f t="shared" si="41"/>
        <v>2.5967366145536311E-2</v>
      </c>
      <c r="AJ90" s="6">
        <f t="shared" si="42"/>
        <v>10319.377393973467</v>
      </c>
      <c r="AK90" s="3"/>
    </row>
    <row r="91" spans="1:37" customFormat="1" x14ac:dyDescent="0.2">
      <c r="A91" s="12">
        <v>42199</v>
      </c>
      <c r="B91" s="1" t="s">
        <v>9</v>
      </c>
      <c r="C91" s="8">
        <v>3354</v>
      </c>
      <c r="D91" s="8">
        <v>4583</v>
      </c>
      <c r="E91" s="8">
        <v>353</v>
      </c>
      <c r="F91" s="3"/>
      <c r="G91" s="7">
        <f t="shared" si="25"/>
        <v>3354</v>
      </c>
      <c r="H91" s="3"/>
      <c r="I91" s="6">
        <f ca="1">IF( COUNTA($G$17:G91)&lt;=$I$14,"",AVERAGE(OFFSET(G90,0,0,$I$14*-1)))</f>
        <v>3847</v>
      </c>
      <c r="J91" s="3"/>
      <c r="K91" s="29">
        <f ca="1">IF(COUNTA($G$17:G91)&lt;=$K$14,RAND(),SUMPRODUCT(OFFSET(G90,0,0,$K$14*-1),OFFSET($K$17,0,0,$K$14)))</f>
        <v>3767.09</v>
      </c>
      <c r="L91" s="3"/>
      <c r="M91" s="29">
        <f t="shared" si="43"/>
        <v>3837.2847720450577</v>
      </c>
      <c r="N91" s="11"/>
      <c r="O91" s="40">
        <f t="shared" si="44"/>
        <v>16.097105767171744</v>
      </c>
      <c r="P91" s="57">
        <f t="shared" si="26"/>
        <v>3853.3818778122295</v>
      </c>
      <c r="Q91" s="11"/>
      <c r="R91" s="6">
        <f t="shared" ca="1" si="27"/>
        <v>-493</v>
      </c>
      <c r="S91" s="4">
        <f t="shared" ca="1" si="28"/>
        <v>493</v>
      </c>
      <c r="T91" s="4">
        <f t="shared" ca="1" si="29"/>
        <v>0.1469886702444842</v>
      </c>
      <c r="U91" s="6">
        <f t="shared" ca="1" si="30"/>
        <v>243049</v>
      </c>
      <c r="V91" s="3"/>
      <c r="W91" s="4">
        <f t="shared" ca="1" si="31"/>
        <v>-413.09000000000015</v>
      </c>
      <c r="X91" s="4">
        <f t="shared" ca="1" si="32"/>
        <v>413.09000000000015</v>
      </c>
      <c r="Y91" s="4">
        <f t="shared" ca="1" si="33"/>
        <v>0.12316338700059634</v>
      </c>
      <c r="Z91" s="4">
        <f t="shared" ca="1" si="34"/>
        <v>170643.34810000012</v>
      </c>
      <c r="AA91" s="3"/>
      <c r="AB91" s="4">
        <f t="shared" si="35"/>
        <v>-483.28477204505771</v>
      </c>
      <c r="AC91" s="6">
        <f t="shared" si="36"/>
        <v>483.28477204505771</v>
      </c>
      <c r="AD91" s="4">
        <f t="shared" si="37"/>
        <v>0.14409206083633205</v>
      </c>
      <c r="AE91" s="6">
        <f t="shared" si="38"/>
        <v>233564.17089064338</v>
      </c>
      <c r="AF91" s="3"/>
      <c r="AG91" s="6">
        <f t="shared" si="39"/>
        <v>-499.3818778122295</v>
      </c>
      <c r="AH91" s="6">
        <f t="shared" si="40"/>
        <v>499.3818778122295</v>
      </c>
      <c r="AI91" s="4">
        <f t="shared" si="41"/>
        <v>0.14889143643775476</v>
      </c>
      <c r="AJ91" s="6">
        <f t="shared" si="42"/>
        <v>249382.2598872685</v>
      </c>
      <c r="AK91" s="3"/>
    </row>
    <row r="92" spans="1:37" customFormat="1" x14ac:dyDescent="0.2">
      <c r="A92" s="12">
        <v>42200</v>
      </c>
      <c r="B92" s="1" t="s">
        <v>7</v>
      </c>
      <c r="C92" s="8">
        <v>4145</v>
      </c>
      <c r="D92" s="8">
        <v>4779</v>
      </c>
      <c r="E92" s="8">
        <v>255</v>
      </c>
      <c r="F92" s="3"/>
      <c r="G92" s="7">
        <f t="shared" si="25"/>
        <v>4145</v>
      </c>
      <c r="H92" s="3"/>
      <c r="I92" s="6">
        <f ca="1">IF( COUNTA($G$17:G92)&lt;=$I$14,"",AVERAGE(OFFSET(G91,0,0,$I$14*-1)))</f>
        <v>3633</v>
      </c>
      <c r="J92" s="3"/>
      <c r="K92" s="29">
        <f ca="1">IF(COUNTA($G$17:G92)&lt;=$K$14,RAND(),SUMPRODUCT(OFFSET(G91,0,0,$K$14*-1),OFFSET($K$17,0,0,$K$14)))</f>
        <v>3359.44</v>
      </c>
      <c r="L92" s="3"/>
      <c r="M92" s="29">
        <f t="shared" si="43"/>
        <v>3750.4462629547579</v>
      </c>
      <c r="N92" s="11"/>
      <c r="O92" s="40">
        <f t="shared" si="44"/>
        <v>-85.809152941725074</v>
      </c>
      <c r="P92" s="57">
        <f t="shared" si="26"/>
        <v>3664.6371100130327</v>
      </c>
      <c r="Q92" s="11"/>
      <c r="R92" s="6">
        <f t="shared" ca="1" si="27"/>
        <v>512</v>
      </c>
      <c r="S92" s="4">
        <f t="shared" ca="1" si="28"/>
        <v>512</v>
      </c>
      <c r="T92" s="4">
        <f t="shared" ca="1" si="29"/>
        <v>0.12352231604342581</v>
      </c>
      <c r="U92" s="6">
        <f t="shared" ca="1" si="30"/>
        <v>262144</v>
      </c>
      <c r="V92" s="3"/>
      <c r="W92" s="4">
        <f t="shared" ca="1" si="31"/>
        <v>785.56</v>
      </c>
      <c r="X92" s="4">
        <f t="shared" ca="1" si="32"/>
        <v>785.56</v>
      </c>
      <c r="Y92" s="4">
        <f t="shared" ca="1" si="33"/>
        <v>0.18951990349819059</v>
      </c>
      <c r="Z92" s="4">
        <f t="shared" ca="1" si="34"/>
        <v>617104.51359999995</v>
      </c>
      <c r="AA92" s="3"/>
      <c r="AB92" s="4">
        <f t="shared" si="35"/>
        <v>394.55373704524209</v>
      </c>
      <c r="AC92" s="6">
        <f t="shared" si="36"/>
        <v>394.55373704524209</v>
      </c>
      <c r="AD92" s="4">
        <f t="shared" si="37"/>
        <v>9.5187873834799056E-2</v>
      </c>
      <c r="AE92" s="6">
        <f t="shared" si="38"/>
        <v>155672.65141636605</v>
      </c>
      <c r="AF92" s="3"/>
      <c r="AG92" s="6">
        <f t="shared" si="39"/>
        <v>480.36288998696728</v>
      </c>
      <c r="AH92" s="6">
        <f t="shared" si="40"/>
        <v>480.36288998696728</v>
      </c>
      <c r="AI92" s="4">
        <f t="shared" si="41"/>
        <v>0.1158897201416085</v>
      </c>
      <c r="AJ92" s="6">
        <f t="shared" si="42"/>
        <v>230748.50607663122</v>
      </c>
      <c r="AK92" s="3"/>
    </row>
    <row r="93" spans="1:37" customFormat="1" x14ac:dyDescent="0.2">
      <c r="A93" s="12">
        <v>42201</v>
      </c>
      <c r="B93" s="1" t="s">
        <v>10</v>
      </c>
      <c r="C93" s="8">
        <v>2653</v>
      </c>
      <c r="D93" s="8">
        <v>2607</v>
      </c>
      <c r="E93" s="8">
        <v>269</v>
      </c>
      <c r="F93" s="3"/>
      <c r="G93" s="7">
        <f t="shared" si="25"/>
        <v>2653</v>
      </c>
      <c r="H93" s="3"/>
      <c r="I93" s="6">
        <f ca="1">IF( COUNTA($G$17:G93)&lt;=$I$14,"",AVERAGE(OFFSET(G92,0,0,$I$14*-1)))</f>
        <v>3749.5</v>
      </c>
      <c r="J93" s="3"/>
      <c r="K93" s="29">
        <f ca="1">IF(COUNTA($G$17:G93)&lt;=$K$14,RAND(),SUMPRODUCT(OFFSET(G92,0,0,$K$14*-1),OFFSET($K$17,0,0,$K$14)))</f>
        <v>4016.22</v>
      </c>
      <c r="L93" s="3"/>
      <c r="M93" s="29">
        <f t="shared" si="43"/>
        <v>3821.3412306071227</v>
      </c>
      <c r="N93" s="11"/>
      <c r="O93" s="40">
        <f t="shared" si="44"/>
        <v>69.327926446423916</v>
      </c>
      <c r="P93" s="57">
        <f t="shared" si="26"/>
        <v>3890.6691570535468</v>
      </c>
      <c r="Q93" s="11"/>
      <c r="R93" s="6">
        <f t="shared" ca="1" si="27"/>
        <v>-1096.5</v>
      </c>
      <c r="S93" s="4">
        <f t="shared" ca="1" si="28"/>
        <v>1096.5</v>
      </c>
      <c r="T93" s="4">
        <f t="shared" ca="1" si="29"/>
        <v>0.41330569166980774</v>
      </c>
      <c r="U93" s="6">
        <f t="shared" ca="1" si="30"/>
        <v>1202312.25</v>
      </c>
      <c r="V93" s="3"/>
      <c r="W93" s="4">
        <f t="shared" ca="1" si="31"/>
        <v>-1363.2199999999998</v>
      </c>
      <c r="X93" s="4">
        <f t="shared" ca="1" si="32"/>
        <v>1363.2199999999998</v>
      </c>
      <c r="Y93" s="4">
        <f t="shared" ca="1" si="33"/>
        <v>0.51384093479080284</v>
      </c>
      <c r="Z93" s="4">
        <f t="shared" ca="1" si="34"/>
        <v>1858368.7683999995</v>
      </c>
      <c r="AA93" s="3"/>
      <c r="AB93" s="4">
        <f t="shared" si="35"/>
        <v>-1168.3412306071227</v>
      </c>
      <c r="AC93" s="6">
        <f t="shared" si="36"/>
        <v>1168.3412306071227</v>
      </c>
      <c r="AD93" s="4">
        <f t="shared" si="37"/>
        <v>0.44038493426578318</v>
      </c>
      <c r="AE93" s="6">
        <f t="shared" si="38"/>
        <v>1365021.231136566</v>
      </c>
      <c r="AF93" s="3"/>
      <c r="AG93" s="6">
        <f t="shared" si="39"/>
        <v>-1237.6691570535468</v>
      </c>
      <c r="AH93" s="6">
        <f t="shared" si="40"/>
        <v>1237.6691570535468</v>
      </c>
      <c r="AI93" s="4">
        <f t="shared" si="41"/>
        <v>0.46651683266247523</v>
      </c>
      <c r="AJ93" s="6">
        <f t="shared" si="42"/>
        <v>1531824.9423216369</v>
      </c>
      <c r="AK93" s="3"/>
    </row>
    <row r="94" spans="1:37" customFormat="1" x14ac:dyDescent="0.2">
      <c r="A94" s="12">
        <v>42202</v>
      </c>
      <c r="B94" s="1" t="s">
        <v>5</v>
      </c>
      <c r="C94" s="8">
        <v>3222</v>
      </c>
      <c r="D94" s="8">
        <v>4140</v>
      </c>
      <c r="E94" s="8">
        <v>610</v>
      </c>
      <c r="F94" s="3"/>
      <c r="G94" s="7">
        <f t="shared" si="25"/>
        <v>3222</v>
      </c>
      <c r="H94" s="3"/>
      <c r="I94" s="6">
        <f ca="1">IF( COUNTA($G$17:G94)&lt;=$I$14,"",AVERAGE(OFFSET(G93,0,0,$I$14*-1)))</f>
        <v>3399</v>
      </c>
      <c r="J94" s="3"/>
      <c r="K94" s="29">
        <f ca="1">IF(COUNTA($G$17:G94)&lt;=$K$14,RAND(),SUMPRODUCT(OFFSET(G93,0,0,$K$14*-1),OFFSET($K$17,0,0,$K$14)))</f>
        <v>2903.1</v>
      </c>
      <c r="L94" s="3"/>
      <c r="M94" s="29">
        <f t="shared" si="43"/>
        <v>3611.4090820204315</v>
      </c>
      <c r="N94" s="11"/>
      <c r="O94" s="40">
        <f t="shared" si="44"/>
        <v>-207.13954783636009</v>
      </c>
      <c r="P94" s="57">
        <f t="shared" si="26"/>
        <v>3404.2695341840713</v>
      </c>
      <c r="Q94" s="11"/>
      <c r="R94" s="6">
        <f t="shared" ca="1" si="27"/>
        <v>-177</v>
      </c>
      <c r="S94" s="4">
        <f t="shared" ca="1" si="28"/>
        <v>177</v>
      </c>
      <c r="T94" s="4">
        <f t="shared" ca="1" si="29"/>
        <v>5.493482309124767E-2</v>
      </c>
      <c r="U94" s="6">
        <f t="shared" ca="1" si="30"/>
        <v>31329</v>
      </c>
      <c r="V94" s="3"/>
      <c r="W94" s="4">
        <f t="shared" ca="1" si="31"/>
        <v>318.90000000000009</v>
      </c>
      <c r="X94" s="4">
        <f t="shared" ca="1" si="32"/>
        <v>318.90000000000009</v>
      </c>
      <c r="Y94" s="4">
        <f t="shared" ca="1" si="33"/>
        <v>9.8975791433892027E-2</v>
      </c>
      <c r="Z94" s="4">
        <f t="shared" ca="1" si="34"/>
        <v>101697.21000000006</v>
      </c>
      <c r="AA94" s="3"/>
      <c r="AB94" s="4">
        <f t="shared" si="35"/>
        <v>-389.40908202043147</v>
      </c>
      <c r="AC94" s="6">
        <f t="shared" si="36"/>
        <v>389.40908202043147</v>
      </c>
      <c r="AD94" s="4">
        <f t="shared" si="37"/>
        <v>0.12085942955320654</v>
      </c>
      <c r="AE94" s="6">
        <f t="shared" si="38"/>
        <v>151639.43315999513</v>
      </c>
      <c r="AF94" s="3"/>
      <c r="AG94" s="6">
        <f t="shared" si="39"/>
        <v>-182.26953418407129</v>
      </c>
      <c r="AH94" s="6">
        <f t="shared" si="40"/>
        <v>182.26953418407129</v>
      </c>
      <c r="AI94" s="4">
        <f t="shared" si="41"/>
        <v>5.6570308561164274E-2</v>
      </c>
      <c r="AJ94" s="6">
        <f t="shared" si="42"/>
        <v>33222.183091678329</v>
      </c>
      <c r="AK94" s="3"/>
    </row>
    <row r="95" spans="1:37" customFormat="1" x14ac:dyDescent="0.2">
      <c r="A95" s="12">
        <v>42203</v>
      </c>
      <c r="B95" s="1" t="s">
        <v>8</v>
      </c>
      <c r="C95" s="8">
        <v>2790</v>
      </c>
      <c r="D95" s="8">
        <v>3707</v>
      </c>
      <c r="E95" s="8">
        <v>519</v>
      </c>
      <c r="F95" s="3"/>
      <c r="G95" s="7">
        <f t="shared" si="25"/>
        <v>2790</v>
      </c>
      <c r="H95" s="3"/>
      <c r="I95" s="6">
        <f ca="1">IF( COUNTA($G$17:G95)&lt;=$I$14,"",AVERAGE(OFFSET(G94,0,0,$I$14*-1)))</f>
        <v>2937.5</v>
      </c>
      <c r="J95" s="3"/>
      <c r="K95" s="29">
        <f ca="1">IF(COUNTA($G$17:G95)&lt;=$K$14,RAND(),SUMPRODUCT(OFFSET(G94,0,0,$K$14*-1),OFFSET($K$17,0,0,$K$14)))</f>
        <v>3338.75</v>
      </c>
      <c r="L95" s="3"/>
      <c r="M95" s="29">
        <f t="shared" si="43"/>
        <v>3541.4385262220717</v>
      </c>
      <c r="N95" s="11"/>
      <c r="O95" s="40">
        <f t="shared" si="44"/>
        <v>-71.34224571873979</v>
      </c>
      <c r="P95" s="57">
        <f t="shared" si="26"/>
        <v>3470.0962805033319</v>
      </c>
      <c r="Q95" s="11"/>
      <c r="R95" s="6">
        <f t="shared" ca="1" si="27"/>
        <v>-147.5</v>
      </c>
      <c r="S95" s="4">
        <f t="shared" ca="1" si="28"/>
        <v>147.5</v>
      </c>
      <c r="T95" s="4">
        <f t="shared" ca="1" si="29"/>
        <v>5.2867383512544802E-2</v>
      </c>
      <c r="U95" s="6">
        <f t="shared" ca="1" si="30"/>
        <v>21756.25</v>
      </c>
      <c r="V95" s="3"/>
      <c r="W95" s="4">
        <f t="shared" ca="1" si="31"/>
        <v>-548.75</v>
      </c>
      <c r="X95" s="4">
        <f t="shared" ca="1" si="32"/>
        <v>548.75</v>
      </c>
      <c r="Y95" s="4">
        <f t="shared" ca="1" si="33"/>
        <v>0.19668458781362008</v>
      </c>
      <c r="Z95" s="4">
        <f t="shared" ca="1" si="34"/>
        <v>301126.5625</v>
      </c>
      <c r="AA95" s="3"/>
      <c r="AB95" s="4">
        <f t="shared" si="35"/>
        <v>-751.43852622207169</v>
      </c>
      <c r="AC95" s="6">
        <f t="shared" si="36"/>
        <v>751.43852622207169</v>
      </c>
      <c r="AD95" s="4">
        <f t="shared" si="37"/>
        <v>0.26933280509751673</v>
      </c>
      <c r="AE95" s="6">
        <f t="shared" si="38"/>
        <v>564659.8586907991</v>
      </c>
      <c r="AF95" s="3"/>
      <c r="AG95" s="6">
        <f t="shared" si="39"/>
        <v>-680.09628050333185</v>
      </c>
      <c r="AH95" s="6">
        <f t="shared" si="40"/>
        <v>680.09628050333185</v>
      </c>
      <c r="AI95" s="4">
        <f t="shared" si="41"/>
        <v>0.2437621077072874</v>
      </c>
      <c r="AJ95" s="6">
        <f t="shared" si="42"/>
        <v>462530.95075446664</v>
      </c>
      <c r="AK95" s="3"/>
    </row>
    <row r="96" spans="1:37" customFormat="1" x14ac:dyDescent="0.2">
      <c r="A96" s="12">
        <v>42204</v>
      </c>
      <c r="B96" s="1" t="s">
        <v>11</v>
      </c>
      <c r="C96" s="8">
        <v>2907</v>
      </c>
      <c r="D96" s="8">
        <v>2609</v>
      </c>
      <c r="E96" s="8">
        <v>390</v>
      </c>
      <c r="F96" s="3"/>
      <c r="G96" s="7">
        <f t="shared" si="25"/>
        <v>2907</v>
      </c>
      <c r="H96" s="3"/>
      <c r="I96" s="6">
        <f ca="1">IF( COUNTA($G$17:G96)&lt;=$I$14,"",AVERAGE(OFFSET(G95,0,0,$I$14*-1)))</f>
        <v>3006</v>
      </c>
      <c r="J96" s="3"/>
      <c r="K96" s="29">
        <f ca="1">IF(COUNTA($G$17:G96)&lt;=$K$14,RAND(),SUMPRODUCT(OFFSET(G95,0,0,$K$14*-1),OFFSET($K$17,0,0,$K$14)))</f>
        <v>2922.91</v>
      </c>
      <c r="L96" s="3"/>
      <c r="M96" s="29">
        <f t="shared" si="43"/>
        <v>3406.4170956605208</v>
      </c>
      <c r="N96" s="11"/>
      <c r="O96" s="40">
        <f t="shared" si="44"/>
        <v>-134.3846387131228</v>
      </c>
      <c r="P96" s="57">
        <f t="shared" si="26"/>
        <v>3272.0324569473978</v>
      </c>
      <c r="Q96" s="11"/>
      <c r="R96" s="6">
        <f t="shared" ca="1" si="27"/>
        <v>-99</v>
      </c>
      <c r="S96" s="4">
        <f t="shared" ca="1" si="28"/>
        <v>99</v>
      </c>
      <c r="T96" s="4">
        <f t="shared" ca="1" si="29"/>
        <v>3.4055727554179564E-2</v>
      </c>
      <c r="U96" s="6">
        <f t="shared" ca="1" si="30"/>
        <v>9801</v>
      </c>
      <c r="V96" s="3"/>
      <c r="W96" s="4">
        <f t="shared" ca="1" si="31"/>
        <v>-15.909999999999854</v>
      </c>
      <c r="X96" s="4">
        <f t="shared" ca="1" si="32"/>
        <v>15.909999999999854</v>
      </c>
      <c r="Y96" s="4">
        <f t="shared" ca="1" si="33"/>
        <v>5.4729962160302214E-3</v>
      </c>
      <c r="Z96" s="4">
        <f t="shared" ca="1" si="34"/>
        <v>253.12809999999536</v>
      </c>
      <c r="AA96" s="3"/>
      <c r="AB96" s="4">
        <f t="shared" si="35"/>
        <v>-499.41709566052077</v>
      </c>
      <c r="AC96" s="6">
        <f t="shared" si="36"/>
        <v>499.41709566052077</v>
      </c>
      <c r="AD96" s="4">
        <f t="shared" si="37"/>
        <v>0.17179810652236696</v>
      </c>
      <c r="AE96" s="6">
        <f t="shared" si="38"/>
        <v>249417.43543798974</v>
      </c>
      <c r="AF96" s="3"/>
      <c r="AG96" s="6">
        <f t="shared" si="39"/>
        <v>-365.0324569473978</v>
      </c>
      <c r="AH96" s="6">
        <f t="shared" si="40"/>
        <v>365.0324569473978</v>
      </c>
      <c r="AI96" s="4">
        <f t="shared" si="41"/>
        <v>0.12557016062861981</v>
      </c>
      <c r="AJ96" s="6">
        <f t="shared" si="42"/>
        <v>133248.69462505385</v>
      </c>
      <c r="AK96" s="3"/>
    </row>
    <row r="97" spans="1:37" customFormat="1" x14ac:dyDescent="0.2">
      <c r="A97" s="12">
        <v>42205</v>
      </c>
      <c r="B97" s="1" t="s">
        <v>6</v>
      </c>
      <c r="C97" s="8">
        <v>2691</v>
      </c>
      <c r="D97" s="8">
        <v>4362</v>
      </c>
      <c r="E97" s="8">
        <v>435</v>
      </c>
      <c r="F97" s="3"/>
      <c r="G97" s="7">
        <f t="shared" si="25"/>
        <v>2691</v>
      </c>
      <c r="H97" s="3"/>
      <c r="I97" s="6">
        <f ca="1">IF( COUNTA($G$17:G97)&lt;=$I$14,"",AVERAGE(OFFSET(G96,0,0,$I$14*-1)))</f>
        <v>2848.5</v>
      </c>
      <c r="J97" s="3"/>
      <c r="K97" s="29">
        <f ca="1">IF(COUNTA($G$17:G97)&lt;=$K$14,RAND(),SUMPRODUCT(OFFSET(G96,0,0,$K$14*-1),OFFSET($K$17,0,0,$K$14)))</f>
        <v>2974.59</v>
      </c>
      <c r="L97" s="3"/>
      <c r="M97" s="29">
        <f t="shared" si="43"/>
        <v>3316.6798671982015</v>
      </c>
      <c r="N97" s="11"/>
      <c r="O97" s="40">
        <f t="shared" si="44"/>
        <v>-90.183702564827342</v>
      </c>
      <c r="P97" s="57">
        <f t="shared" si="26"/>
        <v>3226.4961646333741</v>
      </c>
      <c r="Q97" s="11"/>
      <c r="R97" s="6">
        <f t="shared" ca="1" si="27"/>
        <v>-157.5</v>
      </c>
      <c r="S97" s="4">
        <f t="shared" ca="1" si="28"/>
        <v>157.5</v>
      </c>
      <c r="T97" s="4">
        <f t="shared" ca="1" si="29"/>
        <v>5.8528428093645488E-2</v>
      </c>
      <c r="U97" s="6">
        <f t="shared" ca="1" si="30"/>
        <v>24806.25</v>
      </c>
      <c r="V97" s="3"/>
      <c r="W97" s="4">
        <f t="shared" ca="1" si="31"/>
        <v>-283.59000000000015</v>
      </c>
      <c r="X97" s="4">
        <f t="shared" ca="1" si="32"/>
        <v>283.59000000000015</v>
      </c>
      <c r="Y97" s="4">
        <f t="shared" ca="1" si="33"/>
        <v>0.10538461538461544</v>
      </c>
      <c r="Z97" s="4">
        <f t="shared" ca="1" si="34"/>
        <v>80423.288100000078</v>
      </c>
      <c r="AA97" s="3"/>
      <c r="AB97" s="4">
        <f t="shared" si="35"/>
        <v>-625.67986719820146</v>
      </c>
      <c r="AC97" s="6">
        <f t="shared" si="36"/>
        <v>625.67986719820146</v>
      </c>
      <c r="AD97" s="4">
        <f t="shared" si="37"/>
        <v>0.23250831185366089</v>
      </c>
      <c r="AE97" s="6">
        <f t="shared" si="38"/>
        <v>391475.29621715902</v>
      </c>
      <c r="AF97" s="3"/>
      <c r="AG97" s="6">
        <f t="shared" si="39"/>
        <v>-535.49616463337406</v>
      </c>
      <c r="AH97" s="6">
        <f t="shared" si="40"/>
        <v>535.49616463337406</v>
      </c>
      <c r="AI97" s="4">
        <f t="shared" si="41"/>
        <v>0.19899523026138019</v>
      </c>
      <c r="AJ97" s="6">
        <f t="shared" si="42"/>
        <v>286756.14233705366</v>
      </c>
      <c r="AK97" s="3"/>
    </row>
    <row r="98" spans="1:37" customFormat="1" x14ac:dyDescent="0.2">
      <c r="A98" s="12">
        <v>42206</v>
      </c>
      <c r="B98" s="1" t="s">
        <v>9</v>
      </c>
      <c r="C98" s="8">
        <v>3292</v>
      </c>
      <c r="D98" s="8">
        <v>3103</v>
      </c>
      <c r="E98" s="8">
        <v>417</v>
      </c>
      <c r="F98" s="3"/>
      <c r="G98" s="7">
        <f t="shared" si="25"/>
        <v>3292</v>
      </c>
      <c r="H98" s="3"/>
      <c r="I98" s="6">
        <f ca="1">IF( COUNTA($G$17:G98)&lt;=$I$14,"",AVERAGE(OFFSET(G97,0,0,$I$14*-1)))</f>
        <v>2799</v>
      </c>
      <c r="J98" s="3"/>
      <c r="K98" s="29">
        <f ca="1">IF(COUNTA($G$17:G98)&lt;=$K$14,RAND(),SUMPRODUCT(OFFSET(G97,0,0,$K$14*-1),OFFSET($K$17,0,0,$K$14)))</f>
        <v>2744.81</v>
      </c>
      <c r="L98" s="3"/>
      <c r="M98" s="29">
        <f t="shared" si="43"/>
        <v>3204.2552472264329</v>
      </c>
      <c r="N98" s="11"/>
      <c r="O98" s="40">
        <f t="shared" si="44"/>
        <v>-112.20221079769919</v>
      </c>
      <c r="P98" s="57">
        <f t="shared" si="26"/>
        <v>3092.0530364287338</v>
      </c>
      <c r="Q98" s="11"/>
      <c r="R98" s="6">
        <f t="shared" ca="1" si="27"/>
        <v>493</v>
      </c>
      <c r="S98" s="4">
        <f t="shared" ca="1" si="28"/>
        <v>493</v>
      </c>
      <c r="T98" s="4">
        <f t="shared" ca="1" si="29"/>
        <v>0.14975698663426487</v>
      </c>
      <c r="U98" s="6">
        <f t="shared" ca="1" si="30"/>
        <v>243049</v>
      </c>
      <c r="V98" s="3"/>
      <c r="W98" s="4">
        <f t="shared" ca="1" si="31"/>
        <v>547.19000000000005</v>
      </c>
      <c r="X98" s="4">
        <f t="shared" ca="1" si="32"/>
        <v>547.19000000000005</v>
      </c>
      <c r="Y98" s="4">
        <f t="shared" ca="1" si="33"/>
        <v>0.16621810449574728</v>
      </c>
      <c r="Z98" s="4">
        <f t="shared" ca="1" si="34"/>
        <v>299416.89610000007</v>
      </c>
      <c r="AA98" s="3"/>
      <c r="AB98" s="4">
        <f t="shared" si="35"/>
        <v>87.744752773567143</v>
      </c>
      <c r="AC98" s="6">
        <f t="shared" si="36"/>
        <v>87.744752773567143</v>
      </c>
      <c r="AD98" s="4">
        <f t="shared" si="37"/>
        <v>2.6653934621375195E-2</v>
      </c>
      <c r="AE98" s="6">
        <f t="shared" si="38"/>
        <v>7699.1416392944184</v>
      </c>
      <c r="AF98" s="3"/>
      <c r="AG98" s="6">
        <f t="shared" si="39"/>
        <v>199.94696357126622</v>
      </c>
      <c r="AH98" s="6">
        <f t="shared" si="40"/>
        <v>199.94696357126622</v>
      </c>
      <c r="AI98" s="4">
        <f t="shared" si="41"/>
        <v>6.0737230732462399E-2</v>
      </c>
      <c r="AJ98" s="6">
        <f t="shared" si="42"/>
        <v>39978.788241369264</v>
      </c>
      <c r="AK98" s="3"/>
    </row>
    <row r="99" spans="1:37" customFormat="1" x14ac:dyDescent="0.2">
      <c r="A99" s="12">
        <v>42207</v>
      </c>
      <c r="B99" s="1" t="s">
        <v>7</v>
      </c>
      <c r="C99" s="8">
        <v>3155</v>
      </c>
      <c r="D99" s="8">
        <v>4387</v>
      </c>
      <c r="E99" s="8">
        <v>502</v>
      </c>
      <c r="F99" s="3"/>
      <c r="G99" s="7">
        <f t="shared" si="25"/>
        <v>3155</v>
      </c>
      <c r="H99" s="3"/>
      <c r="I99" s="6">
        <f ca="1">IF( COUNTA($G$17:G99)&lt;=$I$14,"",AVERAGE(OFFSET(G98,0,0,$I$14*-1)))</f>
        <v>2991.5</v>
      </c>
      <c r="J99" s="3"/>
      <c r="K99" s="29">
        <f ca="1">IF(COUNTA($G$17:G99)&lt;=$K$14,RAND(),SUMPRODUCT(OFFSET(G98,0,0,$K$14*-1),OFFSET($K$17,0,0,$K$14)))</f>
        <v>3201.67</v>
      </c>
      <c r="L99" s="3"/>
      <c r="M99" s="29">
        <f t="shared" si="43"/>
        <v>3220.0215695939069</v>
      </c>
      <c r="N99" s="11"/>
      <c r="O99" s="40">
        <f t="shared" si="44"/>
        <v>14.48663703582227</v>
      </c>
      <c r="P99" s="57">
        <f t="shared" si="26"/>
        <v>3234.5082066297291</v>
      </c>
      <c r="Q99" s="11"/>
      <c r="R99" s="6">
        <f t="shared" ca="1" si="27"/>
        <v>163.5</v>
      </c>
      <c r="S99" s="4">
        <f t="shared" ca="1" si="28"/>
        <v>163.5</v>
      </c>
      <c r="T99" s="4">
        <f t="shared" ca="1" si="29"/>
        <v>5.1822503961965131E-2</v>
      </c>
      <c r="U99" s="6">
        <f t="shared" ca="1" si="30"/>
        <v>26732.25</v>
      </c>
      <c r="V99" s="3"/>
      <c r="W99" s="4">
        <f t="shared" ca="1" si="31"/>
        <v>-46.670000000000073</v>
      </c>
      <c r="X99" s="4">
        <f t="shared" ca="1" si="32"/>
        <v>46.670000000000073</v>
      </c>
      <c r="Y99" s="4">
        <f t="shared" ca="1" si="33"/>
        <v>1.4792393026941386E-2</v>
      </c>
      <c r="Z99" s="4">
        <f t="shared" ca="1" si="34"/>
        <v>2178.088900000007</v>
      </c>
      <c r="AA99" s="3"/>
      <c r="AB99" s="4">
        <f t="shared" si="35"/>
        <v>-65.021569593906861</v>
      </c>
      <c r="AC99" s="6">
        <f t="shared" si="36"/>
        <v>65.021569593906861</v>
      </c>
      <c r="AD99" s="4">
        <f t="shared" si="37"/>
        <v>2.0609055338797738E-2</v>
      </c>
      <c r="AE99" s="6">
        <f t="shared" si="38"/>
        <v>4227.8045124552737</v>
      </c>
      <c r="AF99" s="3"/>
      <c r="AG99" s="6">
        <f t="shared" si="39"/>
        <v>-79.508206629729102</v>
      </c>
      <c r="AH99" s="6">
        <f t="shared" si="40"/>
        <v>79.508206629729102</v>
      </c>
      <c r="AI99" s="4">
        <f t="shared" si="41"/>
        <v>2.5200699407204152E-2</v>
      </c>
      <c r="AJ99" s="6">
        <f t="shared" si="42"/>
        <v>6321.5549214756984</v>
      </c>
      <c r="AK99" s="3"/>
    </row>
    <row r="100" spans="1:37" customFormat="1" x14ac:dyDescent="0.2">
      <c r="A100" s="12">
        <v>42208</v>
      </c>
      <c r="B100" s="1" t="s">
        <v>10</v>
      </c>
      <c r="C100" s="8">
        <v>3009</v>
      </c>
      <c r="D100" s="8">
        <v>4324</v>
      </c>
      <c r="E100" s="8">
        <v>249</v>
      </c>
      <c r="F100" s="3"/>
      <c r="G100" s="7">
        <f t="shared" si="25"/>
        <v>3009</v>
      </c>
      <c r="H100" s="3"/>
      <c r="I100" s="6">
        <f ca="1">IF( COUNTA($G$17:G100)&lt;=$I$14,"",AVERAGE(OFFSET(G99,0,0,$I$14*-1)))</f>
        <v>3223.5</v>
      </c>
      <c r="J100" s="3"/>
      <c r="K100" s="29">
        <f ca="1">IF(COUNTA($G$17:G100)&lt;=$K$14,RAND(),SUMPRODUCT(OFFSET(G99,0,0,$K$14*-1),OFFSET($K$17,0,0,$K$14)))</f>
        <v>3077.8900000000003</v>
      </c>
      <c r="L100" s="3"/>
      <c r="M100" s="29">
        <f t="shared" si="43"/>
        <v>3208.3382381734837</v>
      </c>
      <c r="N100" s="11"/>
      <c r="O100" s="40">
        <f t="shared" si="44"/>
        <v>-11.421631735860746</v>
      </c>
      <c r="P100" s="57">
        <f t="shared" si="26"/>
        <v>3196.9166064376227</v>
      </c>
      <c r="Q100" s="11"/>
      <c r="R100" s="6">
        <f t="shared" ca="1" si="27"/>
        <v>-214.5</v>
      </c>
      <c r="S100" s="4">
        <f t="shared" ca="1" si="28"/>
        <v>214.5</v>
      </c>
      <c r="T100" s="4">
        <f t="shared" ca="1" si="29"/>
        <v>7.1286141575274173E-2</v>
      </c>
      <c r="U100" s="6">
        <f t="shared" ca="1" si="30"/>
        <v>46010.25</v>
      </c>
      <c r="V100" s="3"/>
      <c r="W100" s="4">
        <f t="shared" ca="1" si="31"/>
        <v>-68.890000000000327</v>
      </c>
      <c r="X100" s="4">
        <f t="shared" ca="1" si="32"/>
        <v>68.890000000000327</v>
      </c>
      <c r="Y100" s="4">
        <f t="shared" ca="1" si="33"/>
        <v>2.289464938517791E-2</v>
      </c>
      <c r="Z100" s="4">
        <f t="shared" ca="1" si="34"/>
        <v>4745.8321000000451</v>
      </c>
      <c r="AA100" s="3"/>
      <c r="AB100" s="4">
        <f t="shared" si="35"/>
        <v>-199.33823817348366</v>
      </c>
      <c r="AC100" s="6">
        <f t="shared" si="36"/>
        <v>199.33823817348366</v>
      </c>
      <c r="AD100" s="4">
        <f t="shared" si="37"/>
        <v>6.6247337379024149E-2</v>
      </c>
      <c r="AE100" s="6">
        <f t="shared" si="38"/>
        <v>39735.733198108501</v>
      </c>
      <c r="AF100" s="3"/>
      <c r="AG100" s="6">
        <f t="shared" si="39"/>
        <v>-187.9166064376227</v>
      </c>
      <c r="AH100" s="6">
        <f t="shared" si="40"/>
        <v>187.9166064376227</v>
      </c>
      <c r="AI100" s="4">
        <f t="shared" si="41"/>
        <v>6.2451514269731709E-2</v>
      </c>
      <c r="AJ100" s="6">
        <f t="shared" si="42"/>
        <v>35312.650975032382</v>
      </c>
      <c r="AK100" s="3"/>
    </row>
    <row r="101" spans="1:37" customFormat="1" x14ac:dyDescent="0.2">
      <c r="A101" s="12">
        <v>42209</v>
      </c>
      <c r="B101" s="1" t="s">
        <v>5</v>
      </c>
      <c r="C101" s="8">
        <v>2485</v>
      </c>
      <c r="D101" s="8">
        <v>3072</v>
      </c>
      <c r="E101" s="8">
        <v>353</v>
      </c>
      <c r="F101" s="3"/>
      <c r="G101" s="7">
        <f t="shared" si="25"/>
        <v>2485</v>
      </c>
      <c r="H101" s="3"/>
      <c r="I101" s="6">
        <f ca="1">IF( COUNTA($G$17:G101)&lt;=$I$14,"",AVERAGE(OFFSET(G100,0,0,$I$14*-1)))</f>
        <v>3082</v>
      </c>
      <c r="J101" s="3"/>
      <c r="K101" s="29">
        <f ca="1">IF(COUNTA($G$17:G101)&lt;=$K$14,RAND(),SUMPRODUCT(OFFSET(G100,0,0,$K$14*-1),OFFSET($K$17,0,0,$K$14)))</f>
        <v>3006.8500000000004</v>
      </c>
      <c r="L101" s="3"/>
      <c r="M101" s="29">
        <f t="shared" si="43"/>
        <v>3172.520359338976</v>
      </c>
      <c r="N101" s="11"/>
      <c r="O101" s="40">
        <f t="shared" si="44"/>
        <v>-35.573916363521136</v>
      </c>
      <c r="P101" s="57">
        <f t="shared" si="26"/>
        <v>3136.9464429754548</v>
      </c>
      <c r="Q101" s="11"/>
      <c r="R101" s="6">
        <f t="shared" ca="1" si="27"/>
        <v>-597</v>
      </c>
      <c r="S101" s="4">
        <f t="shared" ca="1" si="28"/>
        <v>597</v>
      </c>
      <c r="T101" s="4">
        <f t="shared" ca="1" si="29"/>
        <v>0.24024144869215291</v>
      </c>
      <c r="U101" s="6">
        <f t="shared" ca="1" si="30"/>
        <v>356409</v>
      </c>
      <c r="V101" s="3"/>
      <c r="W101" s="4">
        <f t="shared" ca="1" si="31"/>
        <v>-521.85000000000036</v>
      </c>
      <c r="X101" s="4">
        <f t="shared" ca="1" si="32"/>
        <v>521.85000000000036</v>
      </c>
      <c r="Y101" s="4">
        <f t="shared" ca="1" si="33"/>
        <v>0.21000000000000016</v>
      </c>
      <c r="Z101" s="4">
        <f t="shared" ca="1" si="34"/>
        <v>272327.42250000039</v>
      </c>
      <c r="AA101" s="3"/>
      <c r="AB101" s="4">
        <f t="shared" si="35"/>
        <v>-687.52035933897605</v>
      </c>
      <c r="AC101" s="6">
        <f t="shared" si="36"/>
        <v>687.52035933897605</v>
      </c>
      <c r="AD101" s="4">
        <f t="shared" si="37"/>
        <v>0.27666815265149941</v>
      </c>
      <c r="AE101" s="6">
        <f t="shared" si="38"/>
        <v>472684.24450559478</v>
      </c>
      <c r="AF101" s="3"/>
      <c r="AG101" s="6">
        <f t="shared" si="39"/>
        <v>-651.94644297545483</v>
      </c>
      <c r="AH101" s="6">
        <f t="shared" si="40"/>
        <v>651.94644297545483</v>
      </c>
      <c r="AI101" s="4">
        <f t="shared" si="41"/>
        <v>0.26235269335028366</v>
      </c>
      <c r="AJ101" s="6">
        <f t="shared" si="42"/>
        <v>425034.16450834798</v>
      </c>
      <c r="AK101" s="3"/>
    </row>
    <row r="102" spans="1:37" customFormat="1" x14ac:dyDescent="0.2">
      <c r="A102" s="12">
        <v>42210</v>
      </c>
      <c r="B102" s="1" t="s">
        <v>8</v>
      </c>
      <c r="C102" s="8">
        <v>2412</v>
      </c>
      <c r="D102" s="8">
        <v>4891</v>
      </c>
      <c r="E102" s="8">
        <v>419</v>
      </c>
      <c r="F102" s="3"/>
      <c r="G102" s="7">
        <f t="shared" si="25"/>
        <v>2412</v>
      </c>
      <c r="H102" s="3"/>
      <c r="I102" s="6">
        <f ca="1">IF( COUNTA($G$17:G102)&lt;=$I$14,"",AVERAGE(OFFSET(G101,0,0,$I$14*-1)))</f>
        <v>2747</v>
      </c>
      <c r="J102" s="3"/>
      <c r="K102" s="29">
        <f ca="1">IF(COUNTA($G$17:G102)&lt;=$K$14,RAND(),SUMPRODUCT(OFFSET(G101,0,0,$K$14*-1),OFFSET($K$17,0,0,$K$14)))</f>
        <v>2630.64</v>
      </c>
      <c r="L102" s="3"/>
      <c r="M102" s="29">
        <f t="shared" si="43"/>
        <v>3048.9839964579678</v>
      </c>
      <c r="N102" s="11"/>
      <c r="O102" s="40">
        <f t="shared" si="44"/>
        <v>-122.65673841583337</v>
      </c>
      <c r="P102" s="57">
        <f t="shared" si="26"/>
        <v>2926.3272580421344</v>
      </c>
      <c r="Q102" s="11"/>
      <c r="R102" s="6">
        <f t="shared" ca="1" si="27"/>
        <v>-335</v>
      </c>
      <c r="S102" s="4">
        <f t="shared" ca="1" si="28"/>
        <v>335</v>
      </c>
      <c r="T102" s="4">
        <f t="shared" ca="1" si="29"/>
        <v>0.1388888888888889</v>
      </c>
      <c r="U102" s="6">
        <f t="shared" ca="1" si="30"/>
        <v>112225</v>
      </c>
      <c r="V102" s="3"/>
      <c r="W102" s="4">
        <f t="shared" ca="1" si="31"/>
        <v>-218.63999999999987</v>
      </c>
      <c r="X102" s="4">
        <f t="shared" ca="1" si="32"/>
        <v>218.63999999999987</v>
      </c>
      <c r="Y102" s="4">
        <f t="shared" ca="1" si="33"/>
        <v>9.064676616915418E-2</v>
      </c>
      <c r="Z102" s="4">
        <f t="shared" ca="1" si="34"/>
        <v>47803.449599999942</v>
      </c>
      <c r="AA102" s="3"/>
      <c r="AB102" s="4">
        <f t="shared" si="35"/>
        <v>-636.98399645796781</v>
      </c>
      <c r="AC102" s="6">
        <f t="shared" si="36"/>
        <v>636.98399645796781</v>
      </c>
      <c r="AD102" s="4">
        <f t="shared" si="37"/>
        <v>0.26408955077030172</v>
      </c>
      <c r="AE102" s="6">
        <f t="shared" si="38"/>
        <v>405748.61174356437</v>
      </c>
      <c r="AF102" s="3"/>
      <c r="AG102" s="6">
        <f t="shared" si="39"/>
        <v>-514.32725804213442</v>
      </c>
      <c r="AH102" s="6">
        <f t="shared" si="40"/>
        <v>514.32725804213442</v>
      </c>
      <c r="AI102" s="4">
        <f t="shared" si="41"/>
        <v>0.21323683998430118</v>
      </c>
      <c r="AJ102" s="6">
        <f t="shared" si="42"/>
        <v>264532.52836514032</v>
      </c>
      <c r="AK102" s="3"/>
    </row>
    <row r="103" spans="1:37" customFormat="1" x14ac:dyDescent="0.2">
      <c r="A103" s="12">
        <v>42211</v>
      </c>
      <c r="B103" s="1" t="s">
        <v>11</v>
      </c>
      <c r="C103" s="8">
        <v>2684</v>
      </c>
      <c r="D103" s="8">
        <v>3705</v>
      </c>
      <c r="E103" s="8">
        <v>234</v>
      </c>
      <c r="F103" s="3"/>
      <c r="G103" s="7">
        <f t="shared" si="25"/>
        <v>2684</v>
      </c>
      <c r="H103" s="3"/>
      <c r="I103" s="6">
        <f ca="1">IF( COUNTA($G$17:G103)&lt;=$I$14,"",AVERAGE(OFFSET(G102,0,0,$I$14*-1)))</f>
        <v>2448.5</v>
      </c>
      <c r="J103" s="3"/>
      <c r="K103" s="29">
        <f ca="1">IF(COUNTA($G$17:G103)&lt;=$K$14,RAND(),SUMPRODUCT(OFFSET(G102,0,0,$K$14*-1),OFFSET($K$17,0,0,$K$14)))</f>
        <v>2570.63</v>
      </c>
      <c r="L103" s="3"/>
      <c r="M103" s="29">
        <f t="shared" si="43"/>
        <v>2934.5282060701975</v>
      </c>
      <c r="N103" s="11"/>
      <c r="O103" s="40">
        <f t="shared" si="44"/>
        <v>-114.53779986805094</v>
      </c>
      <c r="P103" s="57">
        <f t="shared" si="26"/>
        <v>2819.9904062021465</v>
      </c>
      <c r="Q103" s="11"/>
      <c r="R103" s="6">
        <f t="shared" ca="1" si="27"/>
        <v>235.5</v>
      </c>
      <c r="S103" s="4">
        <f t="shared" ca="1" si="28"/>
        <v>235.5</v>
      </c>
      <c r="T103" s="4">
        <f t="shared" ca="1" si="29"/>
        <v>8.7742175856929949E-2</v>
      </c>
      <c r="U103" s="6">
        <f t="shared" ca="1" si="30"/>
        <v>55460.25</v>
      </c>
      <c r="V103" s="3"/>
      <c r="W103" s="4">
        <f t="shared" ca="1" si="31"/>
        <v>113.36999999999989</v>
      </c>
      <c r="X103" s="4">
        <f t="shared" ca="1" si="32"/>
        <v>113.36999999999989</v>
      </c>
      <c r="Y103" s="4">
        <f t="shared" ca="1" si="33"/>
        <v>4.2239195230998471E-2</v>
      </c>
      <c r="Z103" s="4">
        <f t="shared" ca="1" si="34"/>
        <v>12852.756899999975</v>
      </c>
      <c r="AA103" s="3"/>
      <c r="AB103" s="4">
        <f t="shared" si="35"/>
        <v>-250.52820607019748</v>
      </c>
      <c r="AC103" s="6">
        <f t="shared" si="36"/>
        <v>250.52820607019748</v>
      </c>
      <c r="AD103" s="4">
        <f t="shared" si="37"/>
        <v>9.3341358446422315E-2</v>
      </c>
      <c r="AE103" s="6">
        <f t="shared" si="38"/>
        <v>62764.382036751333</v>
      </c>
      <c r="AF103" s="3"/>
      <c r="AG103" s="6">
        <f t="shared" si="39"/>
        <v>-135.99040620214646</v>
      </c>
      <c r="AH103" s="6">
        <f t="shared" si="40"/>
        <v>135.99040620214646</v>
      </c>
      <c r="AI103" s="4">
        <f t="shared" si="41"/>
        <v>5.0667066394242344E-2</v>
      </c>
      <c r="AJ103" s="6">
        <f t="shared" si="42"/>
        <v>18493.390579024795</v>
      </c>
      <c r="AK103" s="3"/>
    </row>
    <row r="104" spans="1:37" customFormat="1" x14ac:dyDescent="0.2">
      <c r="A104" s="12">
        <v>42212</v>
      </c>
      <c r="B104" s="1" t="s">
        <v>6</v>
      </c>
      <c r="C104" s="8">
        <v>3365</v>
      </c>
      <c r="D104" s="8">
        <v>3908</v>
      </c>
      <c r="E104" s="8">
        <v>263</v>
      </c>
      <c r="F104" s="3"/>
      <c r="G104" s="7">
        <f t="shared" si="25"/>
        <v>3365</v>
      </c>
      <c r="H104" s="3"/>
      <c r="I104" s="6">
        <f ca="1">IF( COUNTA($G$17:G104)&lt;=$I$14,"",AVERAGE(OFFSET(G103,0,0,$I$14*-1)))</f>
        <v>2548</v>
      </c>
      <c r="J104" s="3"/>
      <c r="K104" s="29">
        <f ca="1">IF(COUNTA($G$17:G104)&lt;=$K$14,RAND(),SUMPRODUCT(OFFSET(G103,0,0,$K$14*-1),OFFSET($K$17,0,0,$K$14)))</f>
        <v>2710.2</v>
      </c>
      <c r="L104" s="3"/>
      <c r="M104" s="29">
        <f t="shared" si="43"/>
        <v>2889.5123124219385</v>
      </c>
      <c r="N104" s="11"/>
      <c r="O104" s="40">
        <f t="shared" si="44"/>
        <v>-45.711112710456874</v>
      </c>
      <c r="P104" s="57">
        <f t="shared" si="26"/>
        <v>2843.8011997114818</v>
      </c>
      <c r="Q104" s="11"/>
      <c r="R104" s="6">
        <f t="shared" ca="1" si="27"/>
        <v>817</v>
      </c>
      <c r="S104" s="4">
        <f t="shared" ca="1" si="28"/>
        <v>817</v>
      </c>
      <c r="T104" s="4">
        <f t="shared" ca="1" si="29"/>
        <v>0.24279346210995542</v>
      </c>
      <c r="U104" s="6">
        <f t="shared" ca="1" si="30"/>
        <v>667489</v>
      </c>
      <c r="V104" s="3"/>
      <c r="W104" s="4">
        <f t="shared" ca="1" si="31"/>
        <v>654.80000000000018</v>
      </c>
      <c r="X104" s="4">
        <f t="shared" ca="1" si="32"/>
        <v>654.80000000000018</v>
      </c>
      <c r="Y104" s="4">
        <f t="shared" ca="1" si="33"/>
        <v>0.19459138187221403</v>
      </c>
      <c r="Z104" s="4">
        <f t="shared" ca="1" si="34"/>
        <v>428763.04000000021</v>
      </c>
      <c r="AA104" s="3"/>
      <c r="AB104" s="4">
        <f t="shared" si="35"/>
        <v>475.48768757806147</v>
      </c>
      <c r="AC104" s="6">
        <f t="shared" si="36"/>
        <v>475.48768757806147</v>
      </c>
      <c r="AD104" s="4">
        <f t="shared" si="37"/>
        <v>0.14130391904251455</v>
      </c>
      <c r="AE104" s="6">
        <f t="shared" si="38"/>
        <v>226088.54103833219</v>
      </c>
      <c r="AF104" s="3"/>
      <c r="AG104" s="6">
        <f t="shared" si="39"/>
        <v>521.19880028851821</v>
      </c>
      <c r="AH104" s="6">
        <f t="shared" si="40"/>
        <v>521.19880028851821</v>
      </c>
      <c r="AI104" s="4">
        <f t="shared" si="41"/>
        <v>0.15488820216597868</v>
      </c>
      <c r="AJ104" s="6">
        <f t="shared" si="42"/>
        <v>271648.18942219071</v>
      </c>
      <c r="AK104" s="3"/>
    </row>
    <row r="105" spans="1:37" customFormat="1" x14ac:dyDescent="0.2">
      <c r="A105" s="12">
        <v>42213</v>
      </c>
      <c r="B105" s="1" t="s">
        <v>9</v>
      </c>
      <c r="C105" s="8">
        <v>3322</v>
      </c>
      <c r="D105" s="8">
        <v>5238</v>
      </c>
      <c r="E105" s="8">
        <v>389</v>
      </c>
      <c r="F105" s="3"/>
      <c r="G105" s="7">
        <f t="shared" si="25"/>
        <v>3322</v>
      </c>
      <c r="H105" s="3"/>
      <c r="I105" s="6">
        <f ca="1">IF( COUNTA($G$17:G105)&lt;=$I$14,"",AVERAGE(OFFSET(G104,0,0,$I$14*-1)))</f>
        <v>3024.5</v>
      </c>
      <c r="J105" s="3"/>
      <c r="K105" s="29">
        <f ca="1">IF(COUNTA($G$17:G105)&lt;=$K$14,RAND(),SUMPRODUCT(OFFSET(G104,0,0,$K$14*-1),OFFSET($K$17,0,0,$K$14)))</f>
        <v>3177.41</v>
      </c>
      <c r="L105" s="3"/>
      <c r="M105" s="29">
        <f t="shared" si="43"/>
        <v>2974.9498107013655</v>
      </c>
      <c r="N105" s="11"/>
      <c r="O105" s="40">
        <f t="shared" si="44"/>
        <v>84.126012169528181</v>
      </c>
      <c r="P105" s="57">
        <f t="shared" si="26"/>
        <v>3059.0758228708937</v>
      </c>
      <c r="Q105" s="11"/>
      <c r="R105" s="6">
        <f t="shared" ca="1" si="27"/>
        <v>297.5</v>
      </c>
      <c r="S105" s="4">
        <f t="shared" ca="1" si="28"/>
        <v>297.5</v>
      </c>
      <c r="T105" s="4">
        <f t="shared" ca="1" si="29"/>
        <v>8.9554485249849491E-2</v>
      </c>
      <c r="U105" s="6">
        <f t="shared" ca="1" si="30"/>
        <v>88506.25</v>
      </c>
      <c r="V105" s="3"/>
      <c r="W105" s="4">
        <f t="shared" ca="1" si="31"/>
        <v>144.59000000000015</v>
      </c>
      <c r="X105" s="4">
        <f t="shared" ca="1" si="32"/>
        <v>144.59000000000015</v>
      </c>
      <c r="Y105" s="4">
        <f t="shared" ca="1" si="33"/>
        <v>4.3524984948826055E-2</v>
      </c>
      <c r="Z105" s="4">
        <f t="shared" ca="1" si="34"/>
        <v>20906.268100000041</v>
      </c>
      <c r="AA105" s="3"/>
      <c r="AB105" s="4">
        <f t="shared" si="35"/>
        <v>347.05018929863445</v>
      </c>
      <c r="AC105" s="6">
        <f t="shared" si="36"/>
        <v>347.05018929863445</v>
      </c>
      <c r="AD105" s="4">
        <f t="shared" si="37"/>
        <v>0.10447025565883036</v>
      </c>
      <c r="AE105" s="6">
        <f t="shared" si="38"/>
        <v>120443.83389221801</v>
      </c>
      <c r="AF105" s="3"/>
      <c r="AG105" s="6">
        <f t="shared" si="39"/>
        <v>262.92417712910628</v>
      </c>
      <c r="AH105" s="6">
        <f t="shared" si="40"/>
        <v>262.92417712910628</v>
      </c>
      <c r="AI105" s="4">
        <f t="shared" si="41"/>
        <v>7.9146350731218021E-2</v>
      </c>
      <c r="AJ105" s="6">
        <f t="shared" si="42"/>
        <v>69129.122919017653</v>
      </c>
      <c r="AK105" s="3"/>
    </row>
    <row r="106" spans="1:37" customFormat="1" x14ac:dyDescent="0.2">
      <c r="A106" s="12">
        <v>42214</v>
      </c>
      <c r="B106" s="1" t="s">
        <v>7</v>
      </c>
      <c r="C106" s="8">
        <v>2578</v>
      </c>
      <c r="D106" s="8">
        <v>3761</v>
      </c>
      <c r="E106" s="8">
        <v>399</v>
      </c>
      <c r="F106" s="3"/>
      <c r="G106" s="7">
        <f t="shared" si="25"/>
        <v>2578</v>
      </c>
      <c r="H106" s="3"/>
      <c r="I106" s="6">
        <f ca="1">IF( COUNTA($G$17:G106)&lt;=$I$14,"",AVERAGE(OFFSET(G105,0,0,$I$14*-1)))</f>
        <v>3343.5</v>
      </c>
      <c r="J106" s="3"/>
      <c r="K106" s="29">
        <f ca="1">IF(COUNTA($G$17:G106)&lt;=$K$14,RAND(),SUMPRODUCT(OFFSET(G105,0,0,$K$14*-1),OFFSET($K$17,0,0,$K$14)))</f>
        <v>3150.79</v>
      </c>
      <c r="L106" s="3"/>
      <c r="M106" s="29">
        <f t="shared" si="43"/>
        <v>3037.3091540149799</v>
      </c>
      <c r="N106" s="11"/>
      <c r="O106" s="40">
        <f t="shared" si="44"/>
        <v>62.577010002173459</v>
      </c>
      <c r="P106" s="57">
        <f t="shared" si="26"/>
        <v>3099.8861640171535</v>
      </c>
      <c r="Q106" s="11"/>
      <c r="R106" s="6">
        <f t="shared" ca="1" si="27"/>
        <v>-765.5</v>
      </c>
      <c r="S106" s="4">
        <f t="shared" ca="1" si="28"/>
        <v>765.5</v>
      </c>
      <c r="T106" s="4">
        <f t="shared" ca="1" si="29"/>
        <v>0.29693560899922422</v>
      </c>
      <c r="U106" s="6">
        <f t="shared" ca="1" si="30"/>
        <v>585990.25</v>
      </c>
      <c r="V106" s="3"/>
      <c r="W106" s="4">
        <f t="shared" ca="1" si="31"/>
        <v>-572.79</v>
      </c>
      <c r="X106" s="4">
        <f t="shared" ca="1" si="32"/>
        <v>572.79</v>
      </c>
      <c r="Y106" s="4">
        <f t="shared" ca="1" si="33"/>
        <v>0.22218386346004654</v>
      </c>
      <c r="Z106" s="4">
        <f t="shared" ca="1" si="34"/>
        <v>328088.38409999997</v>
      </c>
      <c r="AA106" s="3"/>
      <c r="AB106" s="4">
        <f t="shared" si="35"/>
        <v>-459.30915401497987</v>
      </c>
      <c r="AC106" s="6">
        <f t="shared" si="36"/>
        <v>459.30915401497987</v>
      </c>
      <c r="AD106" s="4">
        <f t="shared" si="37"/>
        <v>0.17816491621993014</v>
      </c>
      <c r="AE106" s="6">
        <f t="shared" si="38"/>
        <v>210964.8989619565</v>
      </c>
      <c r="AF106" s="3"/>
      <c r="AG106" s="6">
        <f t="shared" si="39"/>
        <v>-521.88616401715353</v>
      </c>
      <c r="AH106" s="6">
        <f t="shared" si="40"/>
        <v>521.88616401715353</v>
      </c>
      <c r="AI106" s="4">
        <f t="shared" si="41"/>
        <v>0.20243838790424884</v>
      </c>
      <c r="AJ106" s="6">
        <f t="shared" si="42"/>
        <v>272365.16819253931</v>
      </c>
      <c r="AK106" s="3"/>
    </row>
    <row r="107" spans="1:37" customFormat="1" x14ac:dyDescent="0.2">
      <c r="A107" s="12">
        <v>42215</v>
      </c>
      <c r="B107" s="1" t="s">
        <v>10</v>
      </c>
      <c r="C107" s="8">
        <v>3154</v>
      </c>
      <c r="D107" s="8">
        <v>4083</v>
      </c>
      <c r="E107" s="8">
        <v>430</v>
      </c>
      <c r="F107" s="3"/>
      <c r="G107" s="7">
        <f t="shared" si="25"/>
        <v>3154</v>
      </c>
      <c r="H107" s="3"/>
      <c r="I107" s="6">
        <f ca="1">IF( COUNTA($G$17:G107)&lt;=$I$14,"",AVERAGE(OFFSET(G106,0,0,$I$14*-1)))</f>
        <v>2950</v>
      </c>
      <c r="J107" s="3"/>
      <c r="K107" s="29">
        <f ca="1">IF(COUNTA($G$17:G107)&lt;=$K$14,RAND(),SUMPRODUCT(OFFSET(G106,0,0,$K$14*-1),OFFSET($K$17,0,0,$K$14)))</f>
        <v>2663.89</v>
      </c>
      <c r="L107" s="3"/>
      <c r="M107" s="29">
        <f t="shared" si="43"/>
        <v>2954.7786782927506</v>
      </c>
      <c r="N107" s="11"/>
      <c r="O107" s="40">
        <f t="shared" si="44"/>
        <v>-81.079400864985274</v>
      </c>
      <c r="P107" s="57">
        <f t="shared" si="26"/>
        <v>2873.6992774277651</v>
      </c>
      <c r="Q107" s="11"/>
      <c r="R107" s="6">
        <f t="shared" ca="1" si="27"/>
        <v>204</v>
      </c>
      <c r="S107" s="4">
        <f t="shared" ca="1" si="28"/>
        <v>204</v>
      </c>
      <c r="T107" s="4">
        <f t="shared" ca="1" si="29"/>
        <v>6.4679771718452753E-2</v>
      </c>
      <c r="U107" s="6">
        <f t="shared" ca="1" si="30"/>
        <v>41616</v>
      </c>
      <c r="V107" s="3"/>
      <c r="W107" s="4">
        <f t="shared" ca="1" si="31"/>
        <v>490.11000000000013</v>
      </c>
      <c r="X107" s="4">
        <f t="shared" ca="1" si="32"/>
        <v>490.11000000000013</v>
      </c>
      <c r="Y107" s="4">
        <f t="shared" ca="1" si="33"/>
        <v>0.1553931515535828</v>
      </c>
      <c r="Z107" s="4">
        <f t="shared" ca="1" si="34"/>
        <v>240207.81210000013</v>
      </c>
      <c r="AA107" s="3"/>
      <c r="AB107" s="4">
        <f t="shared" si="35"/>
        <v>199.22132170724944</v>
      </c>
      <c r="AC107" s="6">
        <f t="shared" si="36"/>
        <v>199.22132170724944</v>
      </c>
      <c r="AD107" s="4">
        <f t="shared" si="37"/>
        <v>6.316465494839868E-2</v>
      </c>
      <c r="AE107" s="6">
        <f t="shared" si="38"/>
        <v>39689.135022783375</v>
      </c>
      <c r="AF107" s="3"/>
      <c r="AG107" s="6">
        <f t="shared" si="39"/>
        <v>280.30072257223492</v>
      </c>
      <c r="AH107" s="6">
        <f t="shared" si="40"/>
        <v>280.30072257223492</v>
      </c>
      <c r="AI107" s="4">
        <f t="shared" si="41"/>
        <v>8.8871503669066237E-2</v>
      </c>
      <c r="AJ107" s="6">
        <f t="shared" si="42"/>
        <v>78568.495074517006</v>
      </c>
      <c r="AK107" s="3"/>
    </row>
    <row r="108" spans="1:37" customFormat="1" x14ac:dyDescent="0.2">
      <c r="A108" s="12">
        <v>42216</v>
      </c>
      <c r="B108" s="1" t="s">
        <v>5</v>
      </c>
      <c r="C108" s="8">
        <v>3015</v>
      </c>
      <c r="D108" s="8">
        <v>9086</v>
      </c>
      <c r="E108" s="8">
        <v>482</v>
      </c>
      <c r="F108" s="3"/>
      <c r="G108" s="7">
        <f t="shared" si="25"/>
        <v>3015</v>
      </c>
      <c r="H108" s="3"/>
      <c r="I108" s="6">
        <f ca="1">IF( COUNTA($G$17:G108)&lt;=$I$14,"",AVERAGE(OFFSET(G107,0,0,$I$14*-1)))</f>
        <v>2866</v>
      </c>
      <c r="J108" s="3"/>
      <c r="K108" s="29">
        <f ca="1">IF(COUNTA($G$17:G108)&lt;=$K$14,RAND(),SUMPRODUCT(OFFSET(G107,0,0,$K$14*-1),OFFSET($K$17,0,0,$K$14)))</f>
        <v>3150.9799999999996</v>
      </c>
      <c r="L108" s="3"/>
      <c r="M108" s="29">
        <f t="shared" si="43"/>
        <v>2990.5755491166537</v>
      </c>
      <c r="N108" s="11"/>
      <c r="O108" s="40">
        <f t="shared" si="44"/>
        <v>34.628108107014306</v>
      </c>
      <c r="P108" s="57">
        <f t="shared" si="26"/>
        <v>3025.203657223668</v>
      </c>
      <c r="Q108" s="11"/>
      <c r="R108" s="6">
        <f t="shared" ca="1" si="27"/>
        <v>149</v>
      </c>
      <c r="S108" s="4">
        <f t="shared" ca="1" si="28"/>
        <v>149</v>
      </c>
      <c r="T108" s="4">
        <f t="shared" ca="1" si="29"/>
        <v>4.9419568822553897E-2</v>
      </c>
      <c r="U108" s="6">
        <f t="shared" ca="1" si="30"/>
        <v>22201</v>
      </c>
      <c r="V108" s="3"/>
      <c r="W108" s="4">
        <f t="shared" ca="1" si="31"/>
        <v>-135.97999999999956</v>
      </c>
      <c r="X108" s="4">
        <f t="shared" ca="1" si="32"/>
        <v>135.97999999999956</v>
      </c>
      <c r="Y108" s="4">
        <f t="shared" ca="1" si="33"/>
        <v>4.5101160862354744E-2</v>
      </c>
      <c r="Z108" s="4">
        <f t="shared" ca="1" si="34"/>
        <v>18490.560399999882</v>
      </c>
      <c r="AA108" s="3"/>
      <c r="AB108" s="4">
        <f t="shared" si="35"/>
        <v>24.424450883346253</v>
      </c>
      <c r="AC108" s="6">
        <f t="shared" si="36"/>
        <v>24.424450883346253</v>
      </c>
      <c r="AD108" s="4">
        <f t="shared" si="37"/>
        <v>8.1009787341115268E-3</v>
      </c>
      <c r="AE108" s="6">
        <f t="shared" si="38"/>
        <v>596.55380095299358</v>
      </c>
      <c r="AF108" s="3"/>
      <c r="AG108" s="6">
        <f t="shared" si="39"/>
        <v>-10.20365722366796</v>
      </c>
      <c r="AH108" s="6">
        <f t="shared" si="40"/>
        <v>10.20365722366796</v>
      </c>
      <c r="AI108" s="4">
        <f t="shared" si="41"/>
        <v>3.3842975866228723E-3</v>
      </c>
      <c r="AJ108" s="6">
        <f t="shared" si="42"/>
        <v>104.11462073811136</v>
      </c>
      <c r="AK108" s="3"/>
    </row>
    <row r="109" spans="1:37" customFormat="1" x14ac:dyDescent="0.2">
      <c r="A109" s="12">
        <v>42217</v>
      </c>
      <c r="B109" s="1" t="s">
        <v>8</v>
      </c>
      <c r="C109" s="8">
        <v>2566</v>
      </c>
      <c r="D109" s="8">
        <v>5273</v>
      </c>
      <c r="E109" s="8">
        <v>509</v>
      </c>
      <c r="F109" s="3"/>
      <c r="G109" s="7">
        <f t="shared" si="25"/>
        <v>2566</v>
      </c>
      <c r="H109" s="3"/>
      <c r="I109" s="6">
        <f ca="1">IF( COUNTA($G$17:G109)&lt;=$I$14,"",AVERAGE(OFFSET(G108,0,0,$I$14*-1)))</f>
        <v>3084.5</v>
      </c>
      <c r="J109" s="3"/>
      <c r="K109" s="29">
        <f ca="1">IF(COUNTA($G$17:G109)&lt;=$K$14,RAND(),SUMPRODUCT(OFFSET(G108,0,0,$K$14*-1),OFFSET($K$17,0,0,$K$14)))</f>
        <v>3020.51</v>
      </c>
      <c r="L109" s="3"/>
      <c r="M109" s="29">
        <f t="shared" si="43"/>
        <v>2994.9642305375146</v>
      </c>
      <c r="N109" s="11"/>
      <c r="O109" s="40">
        <f t="shared" si="44"/>
        <v>4.6910756877223836</v>
      </c>
      <c r="P109" s="57">
        <f t="shared" si="26"/>
        <v>2999.6553062252369</v>
      </c>
      <c r="Q109" s="11"/>
      <c r="R109" s="6">
        <f t="shared" ca="1" si="27"/>
        <v>-518.5</v>
      </c>
      <c r="S109" s="4">
        <f t="shared" ca="1" si="28"/>
        <v>518.5</v>
      </c>
      <c r="T109" s="4">
        <f t="shared" ca="1" si="29"/>
        <v>0.20206547155105223</v>
      </c>
      <c r="U109" s="6">
        <f t="shared" ca="1" si="30"/>
        <v>268842.25</v>
      </c>
      <c r="V109" s="3"/>
      <c r="W109" s="4">
        <f t="shared" ca="1" si="31"/>
        <v>-454.51000000000022</v>
      </c>
      <c r="X109" s="4">
        <f t="shared" ca="1" si="32"/>
        <v>454.51000000000022</v>
      </c>
      <c r="Y109" s="4">
        <f t="shared" ca="1" si="33"/>
        <v>0.17712782540919728</v>
      </c>
      <c r="Z109" s="4">
        <f t="shared" ca="1" si="34"/>
        <v>206579.3401000002</v>
      </c>
      <c r="AA109" s="3"/>
      <c r="AB109" s="4">
        <f t="shared" si="35"/>
        <v>-428.9642305375146</v>
      </c>
      <c r="AC109" s="6">
        <f t="shared" si="36"/>
        <v>428.9642305375146</v>
      </c>
      <c r="AD109" s="4">
        <f t="shared" si="37"/>
        <v>0.16717234237627224</v>
      </c>
      <c r="AE109" s="6">
        <f t="shared" si="38"/>
        <v>184010.31108064196</v>
      </c>
      <c r="AF109" s="3"/>
      <c r="AG109" s="6">
        <f t="shared" si="39"/>
        <v>-433.65530622523693</v>
      </c>
      <c r="AH109" s="6">
        <f t="shared" si="40"/>
        <v>433.65530622523693</v>
      </c>
      <c r="AI109" s="4">
        <f t="shared" si="41"/>
        <v>0.16900050905114455</v>
      </c>
      <c r="AJ109" s="6">
        <f t="shared" si="42"/>
        <v>188056.924617304</v>
      </c>
      <c r="AK109" s="3"/>
    </row>
    <row r="110" spans="1:37" customFormat="1" x14ac:dyDescent="0.2">
      <c r="A110" s="12">
        <v>42218</v>
      </c>
      <c r="B110" s="1" t="s">
        <v>11</v>
      </c>
      <c r="C110" s="8">
        <v>2819</v>
      </c>
      <c r="D110" s="8">
        <v>3070</v>
      </c>
      <c r="E110" s="8">
        <v>288</v>
      </c>
      <c r="F110" s="3"/>
      <c r="G110" s="7">
        <f t="shared" si="25"/>
        <v>2819</v>
      </c>
      <c r="H110" s="3"/>
      <c r="I110" s="6">
        <f ca="1">IF( COUNTA($G$17:G110)&lt;=$I$14,"",AVERAGE(OFFSET(G109,0,0,$I$14*-1)))</f>
        <v>2790.5</v>
      </c>
      <c r="J110" s="3"/>
      <c r="K110" s="29">
        <f ca="1">IF(COUNTA($G$17:G110)&lt;=$K$14,RAND(),SUMPRODUCT(OFFSET(G109,0,0,$K$14*-1),OFFSET($K$17,0,0,$K$14)))</f>
        <v>2666.66</v>
      </c>
      <c r="L110" s="3"/>
      <c r="M110" s="29">
        <f t="shared" si="43"/>
        <v>2917.8862500430819</v>
      </c>
      <c r="N110" s="11"/>
      <c r="O110" s="40">
        <f t="shared" si="44"/>
        <v>-76.260289932611173</v>
      </c>
      <c r="P110" s="57">
        <f t="shared" si="26"/>
        <v>2841.6259601104707</v>
      </c>
      <c r="Q110" s="11"/>
      <c r="R110" s="6">
        <f t="shared" ca="1" si="27"/>
        <v>28.5</v>
      </c>
      <c r="S110" s="4">
        <f t="shared" ca="1" si="28"/>
        <v>28.5</v>
      </c>
      <c r="T110" s="4">
        <f t="shared" ca="1" si="29"/>
        <v>1.0109968073785031E-2</v>
      </c>
      <c r="U110" s="6">
        <f t="shared" ca="1" si="30"/>
        <v>812.25</v>
      </c>
      <c r="V110" s="3"/>
      <c r="W110" s="4">
        <f t="shared" ca="1" si="31"/>
        <v>152.34000000000015</v>
      </c>
      <c r="X110" s="4">
        <f t="shared" ca="1" si="32"/>
        <v>152.34000000000015</v>
      </c>
      <c r="Y110" s="4">
        <f t="shared" ca="1" si="33"/>
        <v>5.404043987229519E-2</v>
      </c>
      <c r="Z110" s="4">
        <f t="shared" ca="1" si="34"/>
        <v>23207.475600000045</v>
      </c>
      <c r="AA110" s="3"/>
      <c r="AB110" s="4">
        <f t="shared" si="35"/>
        <v>-98.886250043081873</v>
      </c>
      <c r="AC110" s="6">
        <f t="shared" si="36"/>
        <v>98.886250043081873</v>
      </c>
      <c r="AD110" s="4">
        <f t="shared" si="37"/>
        <v>3.5078485293750218E-2</v>
      </c>
      <c r="AE110" s="6">
        <f t="shared" si="38"/>
        <v>9778.4904475829098</v>
      </c>
      <c r="AF110" s="3"/>
      <c r="AG110" s="6">
        <f t="shared" si="39"/>
        <v>-22.625960110470714</v>
      </c>
      <c r="AH110" s="6">
        <f t="shared" si="40"/>
        <v>22.625960110470714</v>
      </c>
      <c r="AI110" s="4">
        <f t="shared" si="41"/>
        <v>8.0262362931786853E-3</v>
      </c>
      <c r="AJ110" s="6">
        <f t="shared" si="42"/>
        <v>511.93407092061193</v>
      </c>
      <c r="AK110" s="3"/>
    </row>
    <row r="111" spans="1:37" customFormat="1" x14ac:dyDescent="0.2">
      <c r="A111" s="12">
        <v>42219</v>
      </c>
      <c r="B111" s="1" t="s">
        <v>6</v>
      </c>
      <c r="C111" s="8">
        <v>2828</v>
      </c>
      <c r="D111" s="8">
        <v>3614</v>
      </c>
      <c r="E111" s="8">
        <v>378</v>
      </c>
      <c r="F111" s="3"/>
      <c r="G111" s="7">
        <f t="shared" si="25"/>
        <v>2828</v>
      </c>
      <c r="H111" s="3"/>
      <c r="I111" s="6">
        <f ca="1">IF( COUNTA($G$17:G111)&lt;=$I$14,"",AVERAGE(OFFSET(G110,0,0,$I$14*-1)))</f>
        <v>2692.5</v>
      </c>
      <c r="J111" s="3"/>
      <c r="K111" s="29">
        <f ca="1">IF(COUNTA($G$17:G111)&lt;=$K$14,RAND(),SUMPRODUCT(OFFSET(G110,0,0,$K$14*-1),OFFSET($K$17,0,0,$K$14)))</f>
        <v>2846.33</v>
      </c>
      <c r="L111" s="3"/>
      <c r="M111" s="29">
        <f t="shared" si="43"/>
        <v>2900.1179796154111</v>
      </c>
      <c r="N111" s="11"/>
      <c r="O111" s="40">
        <f t="shared" si="44"/>
        <v>-18.353190622720216</v>
      </c>
      <c r="P111" s="57">
        <f t="shared" si="26"/>
        <v>2881.7647889926907</v>
      </c>
      <c r="Q111" s="11"/>
      <c r="R111" s="6">
        <f t="shared" ca="1" si="27"/>
        <v>135.5</v>
      </c>
      <c r="S111" s="4">
        <f t="shared" ca="1" si="28"/>
        <v>135.5</v>
      </c>
      <c r="T111" s="4">
        <f t="shared" ca="1" si="29"/>
        <v>4.7913719943422917E-2</v>
      </c>
      <c r="U111" s="6">
        <f t="shared" ca="1" si="30"/>
        <v>18360.25</v>
      </c>
      <c r="V111" s="3"/>
      <c r="W111" s="4">
        <f t="shared" ca="1" si="31"/>
        <v>-18.329999999999927</v>
      </c>
      <c r="X111" s="4">
        <f t="shared" ca="1" si="32"/>
        <v>18.329999999999927</v>
      </c>
      <c r="Y111" s="4">
        <f t="shared" ca="1" si="33"/>
        <v>6.4816124469589563E-3</v>
      </c>
      <c r="Z111" s="4">
        <f t="shared" ca="1" si="34"/>
        <v>335.98889999999733</v>
      </c>
      <c r="AA111" s="3"/>
      <c r="AB111" s="4">
        <f t="shared" si="35"/>
        <v>-72.117979615411059</v>
      </c>
      <c r="AC111" s="6">
        <f t="shared" si="36"/>
        <v>72.117979615411059</v>
      </c>
      <c r="AD111" s="4">
        <f t="shared" si="37"/>
        <v>2.5501407219027956E-2</v>
      </c>
      <c r="AE111" s="6">
        <f t="shared" si="38"/>
        <v>5201.0029838088449</v>
      </c>
      <c r="AF111" s="3"/>
      <c r="AG111" s="6">
        <f t="shared" si="39"/>
        <v>-53.764788992690683</v>
      </c>
      <c r="AH111" s="6">
        <f t="shared" si="40"/>
        <v>53.764788992690683</v>
      </c>
      <c r="AI111" s="4">
        <f t="shared" si="41"/>
        <v>1.9011594410428104E-2</v>
      </c>
      <c r="AJ111" s="6">
        <f t="shared" si="42"/>
        <v>2890.6525354285532</v>
      </c>
      <c r="AK111" s="3"/>
    </row>
    <row r="112" spans="1:37" customFormat="1" x14ac:dyDescent="0.2">
      <c r="A112" s="12">
        <v>42220</v>
      </c>
      <c r="B112" s="1" t="s">
        <v>9</v>
      </c>
      <c r="C112" s="8">
        <v>2958</v>
      </c>
      <c r="D112" s="8">
        <v>4181</v>
      </c>
      <c r="E112" s="8">
        <v>610</v>
      </c>
      <c r="F112" s="3"/>
      <c r="G112" s="7">
        <f t="shared" si="25"/>
        <v>2958</v>
      </c>
      <c r="H112" s="3"/>
      <c r="I112" s="6">
        <f ca="1">IF( COUNTA($G$17:G112)&lt;=$I$14,"",AVERAGE(OFFSET(G111,0,0,$I$14*-1)))</f>
        <v>2823.5</v>
      </c>
      <c r="J112" s="3"/>
      <c r="K112" s="29">
        <f ca="1">IF(COUNTA($G$17:G112)&lt;=$K$14,RAND(),SUMPRODUCT(OFFSET(G111,0,0,$K$14*-1),OFFSET($K$17,0,0,$K$14)))</f>
        <v>2835.5</v>
      </c>
      <c r="L112" s="3"/>
      <c r="M112" s="29">
        <f t="shared" si="43"/>
        <v>2887.1595373249447</v>
      </c>
      <c r="N112" s="11"/>
      <c r="O112" s="40">
        <f t="shared" si="44"/>
        <v>-13.012389773788875</v>
      </c>
      <c r="P112" s="57">
        <f t="shared" si="26"/>
        <v>2874.1471475511557</v>
      </c>
      <c r="Q112" s="11"/>
      <c r="R112" s="6">
        <f t="shared" ca="1" si="27"/>
        <v>134.5</v>
      </c>
      <c r="S112" s="4">
        <f t="shared" ca="1" si="28"/>
        <v>134.5</v>
      </c>
      <c r="T112" s="4">
        <f t="shared" ca="1" si="29"/>
        <v>4.5469912102772146E-2</v>
      </c>
      <c r="U112" s="6">
        <f t="shared" ca="1" si="30"/>
        <v>18090.25</v>
      </c>
      <c r="V112" s="3"/>
      <c r="W112" s="4">
        <f t="shared" ca="1" si="31"/>
        <v>122.5</v>
      </c>
      <c r="X112" s="4">
        <f t="shared" ca="1" si="32"/>
        <v>122.5</v>
      </c>
      <c r="Y112" s="4">
        <f t="shared" ca="1" si="33"/>
        <v>4.1413116970926304E-2</v>
      </c>
      <c r="Z112" s="4">
        <f t="shared" ca="1" si="34"/>
        <v>15006.25</v>
      </c>
      <c r="AA112" s="3"/>
      <c r="AB112" s="4">
        <f t="shared" si="35"/>
        <v>70.840462675055278</v>
      </c>
      <c r="AC112" s="6">
        <f t="shared" si="36"/>
        <v>70.840462675055278</v>
      </c>
      <c r="AD112" s="4">
        <f t="shared" si="37"/>
        <v>2.3948770343155942E-2</v>
      </c>
      <c r="AE112" s="6">
        <f t="shared" si="38"/>
        <v>5018.3711520159004</v>
      </c>
      <c r="AF112" s="3"/>
      <c r="AG112" s="6">
        <f t="shared" si="39"/>
        <v>83.85285244884426</v>
      </c>
      <c r="AH112" s="6">
        <f t="shared" si="40"/>
        <v>83.85285244884426</v>
      </c>
      <c r="AI112" s="4">
        <f t="shared" si="41"/>
        <v>2.8347820300488255E-2</v>
      </c>
      <c r="AJ112" s="6">
        <f t="shared" si="42"/>
        <v>7031.3008638076471</v>
      </c>
      <c r="AK112" s="3"/>
    </row>
    <row r="113" spans="1:37" customFormat="1" x14ac:dyDescent="0.2">
      <c r="A113" s="12">
        <v>42221</v>
      </c>
      <c r="B113" s="1" t="s">
        <v>7</v>
      </c>
      <c r="C113" s="8">
        <v>2561</v>
      </c>
      <c r="D113" s="8">
        <v>3932</v>
      </c>
      <c r="E113" s="8">
        <v>641</v>
      </c>
      <c r="F113" s="3"/>
      <c r="G113" s="7">
        <f t="shared" si="25"/>
        <v>2561</v>
      </c>
      <c r="H113" s="3"/>
      <c r="I113" s="6">
        <f ca="1">IF( COUNTA($G$17:G113)&lt;=$I$14,"",AVERAGE(OFFSET(G112,0,0,$I$14*-1)))</f>
        <v>2893</v>
      </c>
      <c r="J113" s="3"/>
      <c r="K113" s="29">
        <f ca="1">IF(COUNTA($G$17:G113)&lt;=$K$14,RAND(),SUMPRODUCT(OFFSET(G112,0,0,$K$14*-1),OFFSET($K$17,0,0,$K$14)))</f>
        <v>2914.38</v>
      </c>
      <c r="L113" s="3"/>
      <c r="M113" s="29">
        <f t="shared" si="43"/>
        <v>2899.8884303457976</v>
      </c>
      <c r="N113" s="11"/>
      <c r="O113" s="40">
        <f t="shared" si="44"/>
        <v>12.471480192906448</v>
      </c>
      <c r="P113" s="57">
        <f t="shared" si="26"/>
        <v>2912.3599105387038</v>
      </c>
      <c r="Q113" s="11"/>
      <c r="R113" s="6">
        <f t="shared" ca="1" si="27"/>
        <v>-332</v>
      </c>
      <c r="S113" s="4">
        <f t="shared" ca="1" si="28"/>
        <v>332</v>
      </c>
      <c r="T113" s="4">
        <f t="shared" ca="1" si="29"/>
        <v>0.12963686060132762</v>
      </c>
      <c r="U113" s="6">
        <f t="shared" ca="1" si="30"/>
        <v>110224</v>
      </c>
      <c r="V113" s="3"/>
      <c r="W113" s="4">
        <f t="shared" ca="1" si="31"/>
        <v>-353.38000000000011</v>
      </c>
      <c r="X113" s="4">
        <f t="shared" ca="1" si="32"/>
        <v>353.38000000000011</v>
      </c>
      <c r="Y113" s="4">
        <f t="shared" ca="1" si="33"/>
        <v>0.1379851620460758</v>
      </c>
      <c r="Z113" s="4">
        <f t="shared" ca="1" si="34"/>
        <v>124877.42440000008</v>
      </c>
      <c r="AA113" s="3"/>
      <c r="AB113" s="4">
        <f t="shared" si="35"/>
        <v>-338.88843034579759</v>
      </c>
      <c r="AC113" s="6">
        <f t="shared" si="36"/>
        <v>338.88843034579759</v>
      </c>
      <c r="AD113" s="4">
        <f t="shared" si="37"/>
        <v>0.13232660302452073</v>
      </c>
      <c r="AE113" s="6">
        <f t="shared" si="38"/>
        <v>114845.3682222385</v>
      </c>
      <c r="AF113" s="3"/>
      <c r="AG113" s="6">
        <f t="shared" si="39"/>
        <v>-351.35991053870384</v>
      </c>
      <c r="AH113" s="6">
        <f t="shared" si="40"/>
        <v>351.35991053870384</v>
      </c>
      <c r="AI113" s="4">
        <f t="shared" si="41"/>
        <v>0.13719637272108701</v>
      </c>
      <c r="AJ113" s="6">
        <f t="shared" si="42"/>
        <v>123453.78673376597</v>
      </c>
      <c r="AK113" s="3"/>
    </row>
    <row r="114" spans="1:37" customFormat="1" x14ac:dyDescent="0.2">
      <c r="A114" s="12">
        <v>42222</v>
      </c>
      <c r="B114" s="1" t="s">
        <v>10</v>
      </c>
      <c r="C114" s="8">
        <v>2027</v>
      </c>
      <c r="D114" s="8">
        <v>4660</v>
      </c>
      <c r="E114" s="8">
        <v>579</v>
      </c>
      <c r="F114" s="3"/>
      <c r="G114" s="7">
        <f t="shared" si="25"/>
        <v>2027</v>
      </c>
      <c r="H114" s="3"/>
      <c r="I114" s="6">
        <f ca="1">IF( COUNTA($G$17:G114)&lt;=$I$14,"",AVERAGE(OFFSET(G113,0,0,$I$14*-1)))</f>
        <v>2759.5</v>
      </c>
      <c r="J114" s="3"/>
      <c r="K114" s="29">
        <f ca="1">IF(COUNTA($G$17:G114)&lt;=$K$14,RAND(),SUMPRODUCT(OFFSET(G113,0,0,$K$14*-1),OFFSET($K$17,0,0,$K$14)))</f>
        <v>2613.86</v>
      </c>
      <c r="L114" s="3"/>
      <c r="M114" s="29">
        <f t="shared" si="43"/>
        <v>2838.9956239893063</v>
      </c>
      <c r="N114" s="11"/>
      <c r="O114" s="40">
        <f t="shared" si="44"/>
        <v>-60.159163490997315</v>
      </c>
      <c r="P114" s="57">
        <f t="shared" si="26"/>
        <v>2778.836460498309</v>
      </c>
      <c r="Q114" s="11"/>
      <c r="R114" s="6">
        <f t="shared" ca="1" si="27"/>
        <v>-732.5</v>
      </c>
      <c r="S114" s="4">
        <f t="shared" ca="1" si="28"/>
        <v>732.5</v>
      </c>
      <c r="T114" s="4">
        <f t="shared" ca="1" si="29"/>
        <v>0.3613714849531327</v>
      </c>
      <c r="U114" s="6">
        <f t="shared" ca="1" si="30"/>
        <v>536556.25</v>
      </c>
      <c r="V114" s="3"/>
      <c r="W114" s="4">
        <f t="shared" ca="1" si="31"/>
        <v>-586.86000000000013</v>
      </c>
      <c r="X114" s="4">
        <f t="shared" ca="1" si="32"/>
        <v>586.86000000000013</v>
      </c>
      <c r="Y114" s="4">
        <f t="shared" ca="1" si="33"/>
        <v>0.28952146028613723</v>
      </c>
      <c r="Z114" s="4">
        <f t="shared" ca="1" si="34"/>
        <v>344404.65960000013</v>
      </c>
      <c r="AA114" s="3"/>
      <c r="AB114" s="4">
        <f t="shared" si="35"/>
        <v>-811.9956239893063</v>
      </c>
      <c r="AC114" s="6">
        <f t="shared" si="36"/>
        <v>811.9956239893063</v>
      </c>
      <c r="AD114" s="4">
        <f t="shared" si="37"/>
        <v>0.40058984903271155</v>
      </c>
      <c r="AE114" s="6">
        <f t="shared" si="38"/>
        <v>659336.89337778289</v>
      </c>
      <c r="AF114" s="3"/>
      <c r="AG114" s="6">
        <f t="shared" si="39"/>
        <v>-751.83646049830895</v>
      </c>
      <c r="AH114" s="6">
        <f t="shared" si="40"/>
        <v>751.83646049830895</v>
      </c>
      <c r="AI114" s="4">
        <f t="shared" si="41"/>
        <v>0.37091093265826786</v>
      </c>
      <c r="AJ114" s="6">
        <f t="shared" si="42"/>
        <v>565258.06333462533</v>
      </c>
      <c r="AK114" s="3"/>
    </row>
    <row r="115" spans="1:37" customFormat="1" x14ac:dyDescent="0.2">
      <c r="A115" s="12">
        <v>42223</v>
      </c>
      <c r="B115" s="1" t="s">
        <v>5</v>
      </c>
      <c r="C115" s="8">
        <v>2979</v>
      </c>
      <c r="D115" s="8">
        <v>3984</v>
      </c>
      <c r="E115" s="8">
        <v>398</v>
      </c>
      <c r="F115" s="3"/>
      <c r="G115" s="7">
        <f t="shared" si="25"/>
        <v>2979</v>
      </c>
      <c r="H115" s="3"/>
      <c r="I115" s="6">
        <f ca="1">IF( COUNTA($G$17:G115)&lt;=$I$14,"",AVERAGE(OFFSET(G114,0,0,$I$14*-1)))</f>
        <v>2294</v>
      </c>
      <c r="J115" s="3"/>
      <c r="K115" s="29">
        <f ca="1">IF(COUNTA($G$17:G115)&lt;=$K$14,RAND(),SUMPRODUCT(OFFSET(G114,0,0,$K$14*-1),OFFSET($K$17,0,0,$K$14)))</f>
        <v>2225.15</v>
      </c>
      <c r="L115" s="3"/>
      <c r="M115" s="29">
        <f t="shared" si="43"/>
        <v>2693.0930558684454</v>
      </c>
      <c r="N115" s="11"/>
      <c r="O115" s="40">
        <f t="shared" si="44"/>
        <v>-145.04513407456227</v>
      </c>
      <c r="P115" s="57">
        <f t="shared" si="26"/>
        <v>2548.0479217938832</v>
      </c>
      <c r="Q115" s="11"/>
      <c r="R115" s="6">
        <f t="shared" ca="1" si="27"/>
        <v>685</v>
      </c>
      <c r="S115" s="4">
        <f t="shared" ca="1" si="28"/>
        <v>685</v>
      </c>
      <c r="T115" s="4">
        <f t="shared" ca="1" si="29"/>
        <v>0.22994293387042633</v>
      </c>
      <c r="U115" s="6">
        <f t="shared" ca="1" si="30"/>
        <v>469225</v>
      </c>
      <c r="V115" s="3"/>
      <c r="W115" s="4">
        <f t="shared" ca="1" si="31"/>
        <v>753.84999999999991</v>
      </c>
      <c r="X115" s="4">
        <f t="shared" ca="1" si="32"/>
        <v>753.84999999999991</v>
      </c>
      <c r="Y115" s="4">
        <f t="shared" ca="1" si="33"/>
        <v>0.25305471634776766</v>
      </c>
      <c r="Z115" s="4">
        <f t="shared" ca="1" si="34"/>
        <v>568289.82249999989</v>
      </c>
      <c r="AA115" s="3"/>
      <c r="AB115" s="4">
        <f t="shared" si="35"/>
        <v>285.90694413155461</v>
      </c>
      <c r="AC115" s="6">
        <f t="shared" si="36"/>
        <v>285.90694413155461</v>
      </c>
      <c r="AD115" s="4">
        <f t="shared" si="37"/>
        <v>9.5974133646040488E-2</v>
      </c>
      <c r="AE115" s="6">
        <f t="shared" si="38"/>
        <v>81742.780702643882</v>
      </c>
      <c r="AF115" s="3"/>
      <c r="AG115" s="6">
        <f t="shared" si="39"/>
        <v>430.95207820611677</v>
      </c>
      <c r="AH115" s="6">
        <f t="shared" si="40"/>
        <v>430.95207820611677</v>
      </c>
      <c r="AI115" s="4">
        <f t="shared" si="41"/>
        <v>0.14466333608798818</v>
      </c>
      <c r="AJ115" s="6">
        <f t="shared" si="42"/>
        <v>185719.69371017098</v>
      </c>
      <c r="AK115" s="3"/>
    </row>
    <row r="116" spans="1:37" customFormat="1" x14ac:dyDescent="0.2">
      <c r="A116" s="12">
        <v>42224</v>
      </c>
      <c r="B116" s="1" t="s">
        <v>8</v>
      </c>
      <c r="C116" s="8">
        <v>2968</v>
      </c>
      <c r="D116" s="8">
        <v>4462</v>
      </c>
      <c r="E116" s="8">
        <v>377</v>
      </c>
      <c r="F116" s="3"/>
      <c r="G116" s="7">
        <f t="shared" si="25"/>
        <v>2968</v>
      </c>
      <c r="H116" s="3"/>
      <c r="I116" s="6">
        <f ca="1">IF( COUNTA($G$17:G116)&lt;=$I$14,"",AVERAGE(OFFSET(G115,0,0,$I$14*-1)))</f>
        <v>2503</v>
      </c>
      <c r="J116" s="3"/>
      <c r="K116" s="29">
        <f ca="1">IF(COUNTA($G$17:G116)&lt;=$K$14,RAND(),SUMPRODUCT(OFFSET(G115,0,0,$K$14*-1),OFFSET($K$17,0,0,$K$14)))</f>
        <v>2913.1099999999997</v>
      </c>
      <c r="L116" s="3"/>
      <c r="M116" s="29">
        <f t="shared" si="43"/>
        <v>2744.4659403520327</v>
      </c>
      <c r="N116" s="11"/>
      <c r="O116" s="40">
        <f t="shared" si="44"/>
        <v>49.408704298005816</v>
      </c>
      <c r="P116" s="57">
        <f t="shared" si="26"/>
        <v>2793.8746446500386</v>
      </c>
      <c r="Q116" s="11"/>
      <c r="R116" s="6">
        <f t="shared" ca="1" si="27"/>
        <v>465</v>
      </c>
      <c r="S116" s="4">
        <f t="shared" ca="1" si="28"/>
        <v>465</v>
      </c>
      <c r="T116" s="4">
        <f t="shared" ca="1" si="29"/>
        <v>0.15667115902964959</v>
      </c>
      <c r="U116" s="6">
        <f t="shared" ca="1" si="30"/>
        <v>216225</v>
      </c>
      <c r="V116" s="3"/>
      <c r="W116" s="4">
        <f t="shared" ca="1" si="31"/>
        <v>54.890000000000327</v>
      </c>
      <c r="X116" s="4">
        <f t="shared" ca="1" si="32"/>
        <v>54.890000000000327</v>
      </c>
      <c r="Y116" s="4">
        <f t="shared" ca="1" si="33"/>
        <v>1.8493935309973158E-2</v>
      </c>
      <c r="Z116" s="4">
        <f t="shared" ca="1" si="34"/>
        <v>3012.9121000000359</v>
      </c>
      <c r="AA116" s="3"/>
      <c r="AB116" s="4">
        <f t="shared" si="35"/>
        <v>223.5340596479673</v>
      </c>
      <c r="AC116" s="6">
        <f t="shared" si="36"/>
        <v>223.5340596479673</v>
      </c>
      <c r="AD116" s="4">
        <f t="shared" si="37"/>
        <v>7.5314710123978196E-2</v>
      </c>
      <c r="AE116" s="6">
        <f t="shared" si="38"/>
        <v>49967.475822701002</v>
      </c>
      <c r="AF116" s="3"/>
      <c r="AG116" s="6">
        <f t="shared" si="39"/>
        <v>174.12535534996141</v>
      </c>
      <c r="AH116" s="6">
        <f t="shared" si="40"/>
        <v>174.12535534996141</v>
      </c>
      <c r="AI116" s="4">
        <f t="shared" si="41"/>
        <v>5.8667572557264624E-2</v>
      </c>
      <c r="AJ116" s="6">
        <f t="shared" si="42"/>
        <v>30319.639375750336</v>
      </c>
      <c r="AK116" s="3"/>
    </row>
    <row r="117" spans="1:37" customFormat="1" x14ac:dyDescent="0.2">
      <c r="A117" s="12">
        <v>42225</v>
      </c>
      <c r="B117" s="1" t="s">
        <v>11</v>
      </c>
      <c r="C117" s="8">
        <v>3182</v>
      </c>
      <c r="D117" s="8">
        <v>3501</v>
      </c>
      <c r="E117" s="8">
        <v>415</v>
      </c>
      <c r="F117" s="3"/>
      <c r="G117" s="7">
        <f t="shared" si="25"/>
        <v>3182</v>
      </c>
      <c r="H117" s="3"/>
      <c r="I117" s="6">
        <f ca="1">IF( COUNTA($G$17:G117)&lt;=$I$14,"",AVERAGE(OFFSET(G116,0,0,$I$14*-1)))</f>
        <v>2973.5</v>
      </c>
      <c r="J117" s="3"/>
      <c r="K117" s="29">
        <f ca="1">IF(COUNTA($G$17:G117)&lt;=$K$14,RAND(),SUMPRODUCT(OFFSET(G116,0,0,$K$14*-1),OFFSET($K$17,0,0,$K$14)))</f>
        <v>2850.47</v>
      </c>
      <c r="L117" s="3"/>
      <c r="M117" s="29">
        <f t="shared" si="43"/>
        <v>2784.631419575785</v>
      </c>
      <c r="N117" s="11"/>
      <c r="O117" s="40">
        <f t="shared" si="44"/>
        <v>40.257911474494833</v>
      </c>
      <c r="P117" s="57">
        <f t="shared" si="26"/>
        <v>2824.8893310502799</v>
      </c>
      <c r="Q117" s="11"/>
      <c r="R117" s="6">
        <f t="shared" ca="1" si="27"/>
        <v>208.5</v>
      </c>
      <c r="S117" s="4">
        <f t="shared" ca="1" si="28"/>
        <v>208.5</v>
      </c>
      <c r="T117" s="4">
        <f t="shared" ca="1" si="29"/>
        <v>6.5524827152734125E-2</v>
      </c>
      <c r="U117" s="6">
        <f t="shared" ca="1" si="30"/>
        <v>43472.25</v>
      </c>
      <c r="V117" s="3"/>
      <c r="W117" s="4">
        <f t="shared" ca="1" si="31"/>
        <v>331.5300000000002</v>
      </c>
      <c r="X117" s="4">
        <f t="shared" ca="1" si="32"/>
        <v>331.5300000000002</v>
      </c>
      <c r="Y117" s="4">
        <f t="shared" ca="1" si="33"/>
        <v>0.10418918918918925</v>
      </c>
      <c r="Z117" s="4">
        <f t="shared" ca="1" si="34"/>
        <v>109912.14090000013</v>
      </c>
      <c r="AA117" s="3"/>
      <c r="AB117" s="4">
        <f t="shared" si="35"/>
        <v>397.368580424215</v>
      </c>
      <c r="AC117" s="6">
        <f t="shared" si="36"/>
        <v>397.368580424215</v>
      </c>
      <c r="AD117" s="4">
        <f t="shared" si="37"/>
        <v>0.12488013212577467</v>
      </c>
      <c r="AE117" s="6">
        <f t="shared" si="38"/>
        <v>157901.78870835583</v>
      </c>
      <c r="AF117" s="3"/>
      <c r="AG117" s="6">
        <f t="shared" si="39"/>
        <v>357.11066894972009</v>
      </c>
      <c r="AH117" s="6">
        <f t="shared" si="40"/>
        <v>357.11066894972009</v>
      </c>
      <c r="AI117" s="4">
        <f t="shared" si="41"/>
        <v>0.11222836862027659</v>
      </c>
      <c r="AJ117" s="6">
        <f t="shared" si="42"/>
        <v>127528.02987771657</v>
      </c>
      <c r="AK117" s="3"/>
    </row>
    <row r="118" spans="1:37" customFormat="1" x14ac:dyDescent="0.2">
      <c r="A118" s="12">
        <v>42226</v>
      </c>
      <c r="B118" s="1" t="s">
        <v>6</v>
      </c>
      <c r="C118" s="8">
        <v>4036</v>
      </c>
      <c r="D118" s="8">
        <v>4325</v>
      </c>
      <c r="E118" s="8">
        <v>384</v>
      </c>
      <c r="F118" s="3"/>
      <c r="G118" s="7">
        <f t="shared" si="25"/>
        <v>4036</v>
      </c>
      <c r="H118" s="3"/>
      <c r="I118" s="6">
        <f ca="1">IF( COUNTA($G$17:G118)&lt;=$I$14,"",AVERAGE(OFFSET(G117,0,0,$I$14*-1)))</f>
        <v>3075</v>
      </c>
      <c r="J118" s="3"/>
      <c r="K118" s="29">
        <f ca="1">IF(COUNTA($G$17:G118)&lt;=$K$14,RAND(),SUMPRODUCT(OFFSET(G117,0,0,$K$14*-1),OFFSET($K$17,0,0,$K$14)))</f>
        <v>3036</v>
      </c>
      <c r="L118" s="3"/>
      <c r="M118" s="29">
        <f t="shared" si="43"/>
        <v>2856.0321693601181</v>
      </c>
      <c r="N118" s="11"/>
      <c r="O118" s="40">
        <f t="shared" si="44"/>
        <v>71.089321401234756</v>
      </c>
      <c r="P118" s="57">
        <f t="shared" si="26"/>
        <v>2927.121490761353</v>
      </c>
      <c r="Q118" s="11"/>
      <c r="R118" s="6">
        <f t="shared" ca="1" si="27"/>
        <v>961</v>
      </c>
      <c r="S118" s="4">
        <f t="shared" ca="1" si="28"/>
        <v>961</v>
      </c>
      <c r="T118" s="4">
        <f t="shared" ca="1" si="29"/>
        <v>0.23810703666997027</v>
      </c>
      <c r="U118" s="6">
        <f t="shared" ca="1" si="30"/>
        <v>923521</v>
      </c>
      <c r="V118" s="3"/>
      <c r="W118" s="4">
        <f t="shared" ca="1" si="31"/>
        <v>1000</v>
      </c>
      <c r="X118" s="4">
        <f t="shared" ca="1" si="32"/>
        <v>1000</v>
      </c>
      <c r="Y118" s="4">
        <f t="shared" ca="1" si="33"/>
        <v>0.24777006937561943</v>
      </c>
      <c r="Z118" s="4">
        <f t="shared" ca="1" si="34"/>
        <v>1000000</v>
      </c>
      <c r="AA118" s="3"/>
      <c r="AB118" s="4">
        <f t="shared" si="35"/>
        <v>1179.9678306398819</v>
      </c>
      <c r="AC118" s="6">
        <f t="shared" si="36"/>
        <v>1179.9678306398819</v>
      </c>
      <c r="AD118" s="4">
        <f t="shared" si="37"/>
        <v>0.29236071125864266</v>
      </c>
      <c r="AE118" s="6">
        <f t="shared" si="38"/>
        <v>1392324.0813449889</v>
      </c>
      <c r="AF118" s="3"/>
      <c r="AG118" s="6">
        <f t="shared" si="39"/>
        <v>1108.878509238647</v>
      </c>
      <c r="AH118" s="6">
        <f t="shared" si="40"/>
        <v>1108.878509238647</v>
      </c>
      <c r="AI118" s="4">
        <f t="shared" si="41"/>
        <v>0.274746905163193</v>
      </c>
      <c r="AJ118" s="6">
        <f t="shared" si="42"/>
        <v>1229611.5482513241</v>
      </c>
      <c r="AK118" s="3"/>
    </row>
    <row r="119" spans="1:37" customFormat="1" x14ac:dyDescent="0.2">
      <c r="A119" s="12">
        <v>42227</v>
      </c>
      <c r="B119" s="1" t="s">
        <v>9</v>
      </c>
      <c r="C119" s="8">
        <v>3502</v>
      </c>
      <c r="D119" s="8">
        <v>3124</v>
      </c>
      <c r="E119" s="8">
        <v>219</v>
      </c>
      <c r="F119" s="3"/>
      <c r="G119" s="7">
        <f t="shared" si="25"/>
        <v>3502</v>
      </c>
      <c r="H119" s="3"/>
      <c r="I119" s="6">
        <f ca="1">IF( COUNTA($G$17:G119)&lt;=$I$14,"",AVERAGE(OFFSET(G118,0,0,$I$14*-1)))</f>
        <v>3609</v>
      </c>
      <c r="J119" s="3"/>
      <c r="K119" s="29">
        <f ca="1">IF(COUNTA($G$17:G119)&lt;=$K$14,RAND(),SUMPRODUCT(OFFSET(G118,0,0,$K$14*-1),OFFSET($K$17,0,0,$K$14)))</f>
        <v>3737.79</v>
      </c>
      <c r="L119" s="3"/>
      <c r="M119" s="29">
        <f t="shared" si="43"/>
        <v>3068.0534311799074</v>
      </c>
      <c r="N119" s="11"/>
      <c r="O119" s="40">
        <f t="shared" si="44"/>
        <v>210.61194241560375</v>
      </c>
      <c r="P119" s="57">
        <f t="shared" si="26"/>
        <v>3278.665373595511</v>
      </c>
      <c r="Q119" s="11"/>
      <c r="R119" s="6">
        <f t="shared" ca="1" si="27"/>
        <v>-107</v>
      </c>
      <c r="S119" s="4">
        <f t="shared" ca="1" si="28"/>
        <v>107</v>
      </c>
      <c r="T119" s="4">
        <f t="shared" ca="1" si="29"/>
        <v>3.0553969160479727E-2</v>
      </c>
      <c r="U119" s="6">
        <f t="shared" ca="1" si="30"/>
        <v>11449</v>
      </c>
      <c r="V119" s="3"/>
      <c r="W119" s="4">
        <f t="shared" ca="1" si="31"/>
        <v>-235.78999999999996</v>
      </c>
      <c r="X119" s="4">
        <f t="shared" ca="1" si="32"/>
        <v>235.78999999999996</v>
      </c>
      <c r="Y119" s="4">
        <f t="shared" ca="1" si="33"/>
        <v>6.7330097087378624E-2</v>
      </c>
      <c r="Z119" s="4">
        <f t="shared" ca="1" si="34"/>
        <v>55596.924099999982</v>
      </c>
      <c r="AA119" s="3"/>
      <c r="AB119" s="4">
        <f t="shared" si="35"/>
        <v>433.94656882009258</v>
      </c>
      <c r="AC119" s="6">
        <f t="shared" si="36"/>
        <v>433.94656882009258</v>
      </c>
      <c r="AD119" s="4">
        <f t="shared" si="37"/>
        <v>0.1239139259908888</v>
      </c>
      <c r="AE119" s="6">
        <f t="shared" si="38"/>
        <v>188309.62459073134</v>
      </c>
      <c r="AF119" s="3"/>
      <c r="AG119" s="6">
        <f t="shared" si="39"/>
        <v>223.33462640448897</v>
      </c>
      <c r="AH119" s="6">
        <f t="shared" si="40"/>
        <v>223.33462640448897</v>
      </c>
      <c r="AI119" s="4">
        <f t="shared" si="41"/>
        <v>6.3773451286261842E-2</v>
      </c>
      <c r="AJ119" s="6">
        <f t="shared" si="42"/>
        <v>49878.355351232662</v>
      </c>
      <c r="AK119" s="3"/>
    </row>
    <row r="120" spans="1:37" customFormat="1" x14ac:dyDescent="0.2">
      <c r="A120" s="12">
        <v>42228</v>
      </c>
      <c r="B120" s="1" t="s">
        <v>7</v>
      </c>
      <c r="C120" s="8">
        <v>3224</v>
      </c>
      <c r="D120" s="8">
        <v>4621</v>
      </c>
      <c r="E120" s="8">
        <v>285</v>
      </c>
      <c r="F120" s="3"/>
      <c r="G120" s="7">
        <f t="shared" si="25"/>
        <v>3224</v>
      </c>
      <c r="H120" s="3"/>
      <c r="I120" s="6">
        <f ca="1">IF( COUNTA($G$17:G120)&lt;=$I$14,"",AVERAGE(OFFSET(G119,0,0,$I$14*-1)))</f>
        <v>3769</v>
      </c>
      <c r="J120" s="3"/>
      <c r="K120" s="29">
        <f ca="1">IF(COUNTA($G$17:G120)&lt;=$K$14,RAND(),SUMPRODUCT(OFFSET(G119,0,0,$K$14*-1),OFFSET($K$17,0,0,$K$14)))</f>
        <v>3415.01</v>
      </c>
      <c r="L120" s="3"/>
      <c r="M120" s="29">
        <f t="shared" si="43"/>
        <v>3146.0266578175442</v>
      </c>
      <c r="N120" s="11"/>
      <c r="O120" s="40">
        <f t="shared" si="44"/>
        <v>79.299613795416462</v>
      </c>
      <c r="P120" s="57">
        <f t="shared" si="26"/>
        <v>3225.3262716129607</v>
      </c>
      <c r="Q120" s="11"/>
      <c r="R120" s="6">
        <f t="shared" ca="1" si="27"/>
        <v>-545</v>
      </c>
      <c r="S120" s="4">
        <f t="shared" ca="1" si="28"/>
        <v>545</v>
      </c>
      <c r="T120" s="4">
        <f t="shared" ca="1" si="29"/>
        <v>0.16904466501240695</v>
      </c>
      <c r="U120" s="6">
        <f t="shared" ca="1" si="30"/>
        <v>297025</v>
      </c>
      <c r="V120" s="3"/>
      <c r="W120" s="4">
        <f t="shared" ca="1" si="31"/>
        <v>-191.01000000000022</v>
      </c>
      <c r="X120" s="4">
        <f t="shared" ca="1" si="32"/>
        <v>191.01000000000022</v>
      </c>
      <c r="Y120" s="4">
        <f t="shared" ca="1" si="33"/>
        <v>5.924627791563282E-2</v>
      </c>
      <c r="Z120" s="4">
        <f t="shared" ca="1" si="34"/>
        <v>36484.820100000084</v>
      </c>
      <c r="AA120" s="3"/>
      <c r="AB120" s="4">
        <f t="shared" si="35"/>
        <v>77.973342182455781</v>
      </c>
      <c r="AC120" s="6">
        <f t="shared" si="36"/>
        <v>77.973342182455781</v>
      </c>
      <c r="AD120" s="4">
        <f t="shared" si="37"/>
        <v>2.418527983326792E-2</v>
      </c>
      <c r="AE120" s="6">
        <f t="shared" si="38"/>
        <v>6079.8420911023377</v>
      </c>
      <c r="AF120" s="3"/>
      <c r="AG120" s="6">
        <f t="shared" si="39"/>
        <v>-1.3262716129606815</v>
      </c>
      <c r="AH120" s="6">
        <f t="shared" si="40"/>
        <v>1.3262716129606815</v>
      </c>
      <c r="AI120" s="4">
        <f t="shared" si="41"/>
        <v>4.1137456977688631E-4</v>
      </c>
      <c r="AJ120" s="6">
        <f t="shared" si="42"/>
        <v>1.7589963913453277</v>
      </c>
      <c r="AK120" s="3"/>
    </row>
    <row r="121" spans="1:37" customFormat="1" x14ac:dyDescent="0.2">
      <c r="A121" s="12">
        <v>42229</v>
      </c>
      <c r="B121" s="1" t="s">
        <v>10</v>
      </c>
      <c r="C121" s="8">
        <v>3228</v>
      </c>
      <c r="D121" s="8">
        <v>3450</v>
      </c>
      <c r="E121" s="8">
        <v>373</v>
      </c>
      <c r="F121" s="3"/>
      <c r="G121" s="7">
        <f t="shared" si="25"/>
        <v>3228</v>
      </c>
      <c r="H121" s="3"/>
      <c r="I121" s="6">
        <f ca="1">IF( COUNTA($G$17:G121)&lt;=$I$14,"",AVERAGE(OFFSET(G120,0,0,$I$14*-1)))</f>
        <v>3363</v>
      </c>
      <c r="J121" s="3"/>
      <c r="K121" s="29">
        <f ca="1">IF(COUNTA($G$17:G121)&lt;=$K$14,RAND(),SUMPRODUCT(OFFSET(G120,0,0,$K$14*-1),OFFSET($K$17,0,0,$K$14)))</f>
        <v>3286.4800000000005</v>
      </c>
      <c r="L121" s="3"/>
      <c r="M121" s="29">
        <f t="shared" si="43"/>
        <v>3160.0372146891373</v>
      </c>
      <c r="N121" s="11"/>
      <c r="O121" s="40">
        <f t="shared" si="44"/>
        <v>14.663447440831288</v>
      </c>
      <c r="P121" s="57">
        <f t="shared" si="26"/>
        <v>3174.7006621299684</v>
      </c>
      <c r="Q121" s="11"/>
      <c r="R121" s="6">
        <f t="shared" ca="1" si="27"/>
        <v>-135</v>
      </c>
      <c r="S121" s="4">
        <f t="shared" ca="1" si="28"/>
        <v>135</v>
      </c>
      <c r="T121" s="4">
        <f t="shared" ca="1" si="29"/>
        <v>4.1821561338289966E-2</v>
      </c>
      <c r="U121" s="6">
        <f t="shared" ca="1" si="30"/>
        <v>18225</v>
      </c>
      <c r="V121" s="3"/>
      <c r="W121" s="4">
        <f t="shared" ca="1" si="31"/>
        <v>-58.480000000000473</v>
      </c>
      <c r="X121" s="4">
        <f t="shared" ca="1" si="32"/>
        <v>58.480000000000473</v>
      </c>
      <c r="Y121" s="4">
        <f t="shared" ca="1" si="33"/>
        <v>1.8116480793060864E-2</v>
      </c>
      <c r="Z121" s="4">
        <f t="shared" ca="1" si="34"/>
        <v>3419.9104000000552</v>
      </c>
      <c r="AA121" s="3"/>
      <c r="AB121" s="4">
        <f t="shared" si="35"/>
        <v>67.962785310862728</v>
      </c>
      <c r="AC121" s="6">
        <f t="shared" si="36"/>
        <v>67.962785310862728</v>
      </c>
      <c r="AD121" s="4">
        <f t="shared" si="37"/>
        <v>2.1054146626661316E-2</v>
      </c>
      <c r="AE121" s="6">
        <f t="shared" si="38"/>
        <v>4618.9401872104181</v>
      </c>
      <c r="AF121" s="3"/>
      <c r="AG121" s="6">
        <f t="shared" si="39"/>
        <v>53.29933787003165</v>
      </c>
      <c r="AH121" s="6">
        <f t="shared" si="40"/>
        <v>53.29933787003165</v>
      </c>
      <c r="AI121" s="4">
        <f t="shared" si="41"/>
        <v>1.6511566874235332E-2</v>
      </c>
      <c r="AJ121" s="6">
        <f t="shared" si="42"/>
        <v>2840.8194173837901</v>
      </c>
      <c r="AK121" s="3"/>
    </row>
    <row r="122" spans="1:37" customFormat="1" x14ac:dyDescent="0.2">
      <c r="A122" s="12">
        <v>42230</v>
      </c>
      <c r="B122" s="1" t="s">
        <v>5</v>
      </c>
      <c r="C122" s="8">
        <v>3020</v>
      </c>
      <c r="D122" s="8">
        <v>3625</v>
      </c>
      <c r="E122" s="8">
        <v>455</v>
      </c>
      <c r="F122" s="3"/>
      <c r="G122" s="7">
        <f t="shared" si="25"/>
        <v>3020</v>
      </c>
      <c r="H122" s="3"/>
      <c r="I122" s="6">
        <f ca="1">IF( COUNTA($G$17:G122)&lt;=$I$14,"",AVERAGE(OFFSET(G121,0,0,$I$14*-1)))</f>
        <v>3226</v>
      </c>
      <c r="J122" s="3"/>
      <c r="K122" s="29">
        <f ca="1">IF(COUNTA($G$17:G122)&lt;=$K$14,RAND(),SUMPRODUCT(OFFSET(G121,0,0,$K$14*-1),OFFSET($K$17,0,0,$K$14)))</f>
        <v>3314.92</v>
      </c>
      <c r="L122" s="3"/>
      <c r="M122" s="29">
        <f t="shared" si="43"/>
        <v>3172.249035320368</v>
      </c>
      <c r="N122" s="11"/>
      <c r="O122" s="40">
        <f t="shared" si="44"/>
        <v>12.2363368993267</v>
      </c>
      <c r="P122" s="57">
        <f t="shared" si="26"/>
        <v>3184.4853722196945</v>
      </c>
      <c r="Q122" s="11"/>
      <c r="R122" s="6">
        <f t="shared" ca="1" si="27"/>
        <v>-206</v>
      </c>
      <c r="S122" s="4">
        <f t="shared" ca="1" si="28"/>
        <v>206</v>
      </c>
      <c r="T122" s="4">
        <f t="shared" ca="1" si="29"/>
        <v>6.8211920529801323E-2</v>
      </c>
      <c r="U122" s="6">
        <f t="shared" ca="1" si="30"/>
        <v>42436</v>
      </c>
      <c r="V122" s="3"/>
      <c r="W122" s="4">
        <f t="shared" ca="1" si="31"/>
        <v>-294.92000000000007</v>
      </c>
      <c r="X122" s="4">
        <f t="shared" ca="1" si="32"/>
        <v>294.92000000000007</v>
      </c>
      <c r="Y122" s="4">
        <f t="shared" ca="1" si="33"/>
        <v>9.7655629139072872E-2</v>
      </c>
      <c r="Z122" s="4">
        <f t="shared" ca="1" si="34"/>
        <v>86977.806400000045</v>
      </c>
      <c r="AA122" s="3"/>
      <c r="AB122" s="4">
        <f t="shared" si="35"/>
        <v>-152.24903532036797</v>
      </c>
      <c r="AC122" s="6">
        <f t="shared" si="36"/>
        <v>152.24903532036797</v>
      </c>
      <c r="AD122" s="4">
        <f t="shared" si="37"/>
        <v>5.0413587854426477E-2</v>
      </c>
      <c r="AE122" s="6">
        <f t="shared" si="38"/>
        <v>23179.768755982652</v>
      </c>
      <c r="AF122" s="3"/>
      <c r="AG122" s="6">
        <f t="shared" si="39"/>
        <v>-164.48537221969445</v>
      </c>
      <c r="AH122" s="6">
        <f t="shared" si="40"/>
        <v>164.48537221969445</v>
      </c>
      <c r="AI122" s="4">
        <f t="shared" si="41"/>
        <v>5.4465355039633928E-2</v>
      </c>
      <c r="AJ122" s="6">
        <f t="shared" si="42"/>
        <v>27055.437674251432</v>
      </c>
      <c r="AK122" s="3"/>
    </row>
    <row r="123" spans="1:37" customFormat="1" x14ac:dyDescent="0.2">
      <c r="A123" s="12">
        <v>42231</v>
      </c>
      <c r="B123" s="1" t="s">
        <v>8</v>
      </c>
      <c r="C123" s="8">
        <v>3707</v>
      </c>
      <c r="D123" s="8">
        <v>4076</v>
      </c>
      <c r="E123" s="8">
        <v>385</v>
      </c>
      <c r="F123" s="3"/>
      <c r="G123" s="7">
        <f t="shared" si="25"/>
        <v>3707</v>
      </c>
      <c r="H123" s="3"/>
      <c r="I123" s="6">
        <f ca="1">IF( COUNTA($G$17:G123)&lt;=$I$14,"",AVERAGE(OFFSET(G122,0,0,$I$14*-1)))</f>
        <v>3124</v>
      </c>
      <c r="J123" s="3"/>
      <c r="K123" s="29">
        <f ca="1">IF(COUNTA($G$17:G123)&lt;=$K$14,RAND(),SUMPRODUCT(OFFSET(G122,0,0,$K$14*-1),OFFSET($K$17,0,0,$K$14)))</f>
        <v>3131.88</v>
      </c>
      <c r="L123" s="3"/>
      <c r="M123" s="29">
        <f t="shared" si="43"/>
        <v>3144.8923297041097</v>
      </c>
      <c r="N123" s="11"/>
      <c r="O123" s="40">
        <f t="shared" si="44"/>
        <v>-26.960775191102446</v>
      </c>
      <c r="P123" s="57">
        <f t="shared" si="26"/>
        <v>3117.9315545130071</v>
      </c>
      <c r="Q123" s="11"/>
      <c r="R123" s="6">
        <f t="shared" ca="1" si="27"/>
        <v>583</v>
      </c>
      <c r="S123" s="4">
        <f t="shared" ca="1" si="28"/>
        <v>583</v>
      </c>
      <c r="T123" s="4">
        <f t="shared" ca="1" si="29"/>
        <v>0.15727002967359049</v>
      </c>
      <c r="U123" s="6">
        <f t="shared" ca="1" si="30"/>
        <v>339889</v>
      </c>
      <c r="V123" s="3"/>
      <c r="W123" s="4">
        <f t="shared" ca="1" si="31"/>
        <v>575.11999999999989</v>
      </c>
      <c r="X123" s="4">
        <f t="shared" ca="1" si="32"/>
        <v>575.11999999999989</v>
      </c>
      <c r="Y123" s="4">
        <f t="shared" ca="1" si="33"/>
        <v>0.15514432155381708</v>
      </c>
      <c r="Z123" s="4">
        <f t="shared" ca="1" si="34"/>
        <v>330763.01439999987</v>
      </c>
      <c r="AA123" s="3"/>
      <c r="AB123" s="4">
        <f t="shared" si="35"/>
        <v>562.10767029589033</v>
      </c>
      <c r="AC123" s="6">
        <f t="shared" si="36"/>
        <v>562.10767029589033</v>
      </c>
      <c r="AD123" s="4">
        <f t="shared" si="37"/>
        <v>0.15163411661610207</v>
      </c>
      <c r="AE123" s="6">
        <f t="shared" si="38"/>
        <v>315965.03300547332</v>
      </c>
      <c r="AF123" s="3"/>
      <c r="AG123" s="6">
        <f t="shared" si="39"/>
        <v>589.06844548699291</v>
      </c>
      <c r="AH123" s="6">
        <f t="shared" si="40"/>
        <v>589.06844548699291</v>
      </c>
      <c r="AI123" s="4">
        <f t="shared" si="41"/>
        <v>0.15890705300431424</v>
      </c>
      <c r="AJ123" s="6">
        <f t="shared" si="42"/>
        <v>347001.63346846233</v>
      </c>
      <c r="AK123" s="3"/>
    </row>
    <row r="124" spans="1:37" customFormat="1" x14ac:dyDescent="0.2">
      <c r="A124" s="12">
        <v>42232</v>
      </c>
      <c r="B124" s="1" t="s">
        <v>11</v>
      </c>
      <c r="C124" s="8">
        <v>1542</v>
      </c>
      <c r="D124" s="8">
        <v>2052</v>
      </c>
      <c r="E124" s="8">
        <v>429</v>
      </c>
      <c r="F124" s="3"/>
      <c r="G124" s="7">
        <f t="shared" si="25"/>
        <v>1542</v>
      </c>
      <c r="H124" s="3"/>
      <c r="I124" s="6">
        <f ca="1">IF( COUNTA($G$17:G124)&lt;=$I$14,"",AVERAGE(OFFSET(G123,0,0,$I$14*-1)))</f>
        <v>3363.5</v>
      </c>
      <c r="J124" s="3"/>
      <c r="K124" s="29">
        <f ca="1">IF(COUNTA($G$17:G124)&lt;=$K$14,RAND(),SUMPRODUCT(OFFSET(G123,0,0,$K$14*-1),OFFSET($K$17,0,0,$K$14)))</f>
        <v>3601.26</v>
      </c>
      <c r="L124" s="3"/>
      <c r="M124" s="29">
        <f t="shared" si="43"/>
        <v>3245.8940472425343</v>
      </c>
      <c r="N124" s="11"/>
      <c r="O124" s="40">
        <f t="shared" si="44"/>
        <v>99.722092611129327</v>
      </c>
      <c r="P124" s="57">
        <f t="shared" si="26"/>
        <v>3345.6161398536638</v>
      </c>
      <c r="Q124" s="11"/>
      <c r="R124" s="6">
        <f t="shared" ca="1" si="27"/>
        <v>-1821.5</v>
      </c>
      <c r="S124" s="4">
        <f t="shared" ca="1" si="28"/>
        <v>1821.5</v>
      </c>
      <c r="T124" s="4">
        <f t="shared" ca="1" si="29"/>
        <v>1.1812581063553826</v>
      </c>
      <c r="U124" s="6">
        <f t="shared" ca="1" si="30"/>
        <v>3317862.25</v>
      </c>
      <c r="V124" s="3"/>
      <c r="W124" s="4">
        <f t="shared" ca="1" si="31"/>
        <v>-2059.2600000000002</v>
      </c>
      <c r="X124" s="4">
        <f t="shared" ca="1" si="32"/>
        <v>2059.2600000000002</v>
      </c>
      <c r="Y124" s="4">
        <f t="shared" ca="1" si="33"/>
        <v>1.3354474708171207</v>
      </c>
      <c r="Z124" s="4">
        <f t="shared" ca="1" si="34"/>
        <v>4240551.7476000013</v>
      </c>
      <c r="AA124" s="3"/>
      <c r="AB124" s="4">
        <f t="shared" si="35"/>
        <v>-1703.8940472425343</v>
      </c>
      <c r="AC124" s="6">
        <f t="shared" si="36"/>
        <v>1703.8940472425343</v>
      </c>
      <c r="AD124" s="4">
        <f t="shared" si="37"/>
        <v>1.1049896545022919</v>
      </c>
      <c r="AE124" s="6">
        <f t="shared" si="38"/>
        <v>2903254.9242285434</v>
      </c>
      <c r="AF124" s="3"/>
      <c r="AG124" s="6">
        <f t="shared" si="39"/>
        <v>-1803.6161398536638</v>
      </c>
      <c r="AH124" s="6">
        <f t="shared" si="40"/>
        <v>1803.6161398536638</v>
      </c>
      <c r="AI124" s="4">
        <f t="shared" si="41"/>
        <v>1.1696602722786407</v>
      </c>
      <c r="AJ124" s="6">
        <f t="shared" si="42"/>
        <v>3253031.1799406307</v>
      </c>
      <c r="AK124" s="3"/>
    </row>
    <row r="125" spans="1:37" customFormat="1" x14ac:dyDescent="0.2">
      <c r="A125" s="12">
        <v>42233</v>
      </c>
      <c r="B125" s="1" t="s">
        <v>6</v>
      </c>
      <c r="C125" s="8">
        <v>4694</v>
      </c>
      <c r="D125" s="8">
        <v>5770</v>
      </c>
      <c r="E125" s="8">
        <v>379</v>
      </c>
      <c r="F125" s="3"/>
      <c r="G125" s="7">
        <f t="shared" si="25"/>
        <v>4694</v>
      </c>
      <c r="H125" s="3"/>
      <c r="I125" s="6">
        <f ca="1">IF( COUNTA($G$17:G125)&lt;=$I$14,"",AVERAGE(OFFSET(G124,0,0,$I$14*-1)))</f>
        <v>2624.5</v>
      </c>
      <c r="J125" s="3"/>
      <c r="K125" s="29">
        <f ca="1">IF(COUNTA($G$17:G125)&lt;=$K$14,RAND(),SUMPRODUCT(OFFSET(G124,0,0,$K$14*-1),OFFSET($K$17,0,0,$K$14)))</f>
        <v>1937.3000000000002</v>
      </c>
      <c r="L125" s="3"/>
      <c r="M125" s="29">
        <f t="shared" si="43"/>
        <v>2939.731661690309</v>
      </c>
      <c r="N125" s="11"/>
      <c r="O125" s="40">
        <f t="shared" si="44"/>
        <v>-302.10354077059168</v>
      </c>
      <c r="P125" s="57">
        <f t="shared" si="26"/>
        <v>2637.6281209197173</v>
      </c>
      <c r="Q125" s="11"/>
      <c r="R125" s="6">
        <f t="shared" ca="1" si="27"/>
        <v>2069.5</v>
      </c>
      <c r="S125" s="4">
        <f t="shared" ca="1" si="28"/>
        <v>2069.5</v>
      </c>
      <c r="T125" s="4">
        <f t="shared" ca="1" si="29"/>
        <v>0.44088197699190457</v>
      </c>
      <c r="U125" s="6">
        <f t="shared" ca="1" si="30"/>
        <v>4282830.25</v>
      </c>
      <c r="V125" s="3"/>
      <c r="W125" s="4">
        <f t="shared" ca="1" si="31"/>
        <v>2756.7</v>
      </c>
      <c r="X125" s="4">
        <f t="shared" ca="1" si="32"/>
        <v>2756.7</v>
      </c>
      <c r="Y125" s="4">
        <f t="shared" ca="1" si="33"/>
        <v>0.5872816361312313</v>
      </c>
      <c r="Z125" s="4">
        <f t="shared" ca="1" si="34"/>
        <v>7599394.8899999987</v>
      </c>
      <c r="AA125" s="3"/>
      <c r="AB125" s="4">
        <f t="shared" si="35"/>
        <v>1754.268338309691</v>
      </c>
      <c r="AC125" s="6">
        <f t="shared" si="36"/>
        <v>1754.268338309691</v>
      </c>
      <c r="AD125" s="4">
        <f t="shared" si="37"/>
        <v>0.3737256792308673</v>
      </c>
      <c r="AE125" s="6">
        <f t="shared" si="38"/>
        <v>3077457.4027958442</v>
      </c>
      <c r="AF125" s="3"/>
      <c r="AG125" s="6">
        <f t="shared" si="39"/>
        <v>2056.3718790802827</v>
      </c>
      <c r="AH125" s="6">
        <f t="shared" si="40"/>
        <v>2056.3718790802827</v>
      </c>
      <c r="AI125" s="4">
        <f t="shared" si="41"/>
        <v>0.43808518940781482</v>
      </c>
      <c r="AJ125" s="6">
        <f t="shared" si="42"/>
        <v>4228665.3050721725</v>
      </c>
      <c r="AK125" s="3"/>
    </row>
    <row r="126" spans="1:37" customFormat="1" x14ac:dyDescent="0.2">
      <c r="A126" s="12">
        <v>42234</v>
      </c>
      <c r="B126" s="1" t="s">
        <v>9</v>
      </c>
      <c r="C126" s="8">
        <v>2655</v>
      </c>
      <c r="D126" s="8">
        <v>2995</v>
      </c>
      <c r="E126" s="8">
        <v>333</v>
      </c>
      <c r="F126" s="3"/>
      <c r="G126" s="7">
        <f t="shared" si="25"/>
        <v>2655</v>
      </c>
      <c r="H126" s="3"/>
      <c r="I126" s="6">
        <f ca="1">IF( COUNTA($G$17:G126)&lt;=$I$14,"",AVERAGE(OFFSET(G125,0,0,$I$14*-1)))</f>
        <v>3118</v>
      </c>
      <c r="J126" s="3"/>
      <c r="K126" s="29">
        <f ca="1">IF(COUNTA($G$17:G126)&lt;=$K$14,RAND(),SUMPRODUCT(OFFSET(G125,0,0,$K$14*-1),OFFSET($K$17,0,0,$K$14)))</f>
        <v>4334.91</v>
      </c>
      <c r="L126" s="3"/>
      <c r="M126" s="29">
        <f t="shared" si="43"/>
        <v>3254.9454980346663</v>
      </c>
      <c r="N126" s="11"/>
      <c r="O126" s="40">
        <f t="shared" si="44"/>
        <v>309.04066257320784</v>
      </c>
      <c r="P126" s="57">
        <f t="shared" si="26"/>
        <v>3563.9861606078744</v>
      </c>
      <c r="Q126" s="11"/>
      <c r="R126" s="6">
        <f t="shared" ca="1" si="27"/>
        <v>-463</v>
      </c>
      <c r="S126" s="4">
        <f t="shared" ca="1" si="28"/>
        <v>463</v>
      </c>
      <c r="T126" s="4">
        <f t="shared" ca="1" si="29"/>
        <v>0.17438794726930321</v>
      </c>
      <c r="U126" s="6">
        <f t="shared" ca="1" si="30"/>
        <v>214369</v>
      </c>
      <c r="V126" s="3"/>
      <c r="W126" s="4">
        <f t="shared" ca="1" si="31"/>
        <v>-1679.9099999999999</v>
      </c>
      <c r="X126" s="4">
        <f t="shared" ca="1" si="32"/>
        <v>1679.9099999999999</v>
      </c>
      <c r="Y126" s="4">
        <f t="shared" ca="1" si="33"/>
        <v>0.63273446327683613</v>
      </c>
      <c r="Z126" s="4">
        <f t="shared" ca="1" si="34"/>
        <v>2822097.6080999994</v>
      </c>
      <c r="AA126" s="3"/>
      <c r="AB126" s="4">
        <f t="shared" si="35"/>
        <v>-599.94549803466634</v>
      </c>
      <c r="AC126" s="6">
        <f t="shared" si="36"/>
        <v>599.94549803466634</v>
      </c>
      <c r="AD126" s="4">
        <f t="shared" si="37"/>
        <v>0.2259681725177651</v>
      </c>
      <c r="AE126" s="6">
        <f t="shared" si="38"/>
        <v>359934.60061206383</v>
      </c>
      <c r="AF126" s="3"/>
      <c r="AG126" s="6">
        <f t="shared" si="39"/>
        <v>-908.98616060787435</v>
      </c>
      <c r="AH126" s="6">
        <f t="shared" si="40"/>
        <v>908.98616060787435</v>
      </c>
      <c r="AI126" s="4">
        <f t="shared" si="41"/>
        <v>0.34236766877886038</v>
      </c>
      <c r="AJ126" s="6">
        <f t="shared" si="42"/>
        <v>826255.84017664439</v>
      </c>
      <c r="AK126" s="3"/>
    </row>
    <row r="127" spans="1:37" customFormat="1" x14ac:dyDescent="0.2">
      <c r="A127" s="12">
        <v>42235</v>
      </c>
      <c r="B127" s="1" t="s">
        <v>7</v>
      </c>
      <c r="C127" s="8">
        <v>3341</v>
      </c>
      <c r="D127" s="8">
        <v>3500</v>
      </c>
      <c r="E127" s="8">
        <v>378</v>
      </c>
      <c r="F127" s="3"/>
      <c r="G127" s="7">
        <f t="shared" si="25"/>
        <v>3341</v>
      </c>
      <c r="H127" s="3"/>
      <c r="I127" s="6">
        <f ca="1">IF( COUNTA($G$17:G127)&lt;=$I$14,"",AVERAGE(OFFSET(G126,0,0,$I$14*-1)))</f>
        <v>3674.5</v>
      </c>
      <c r="J127" s="3"/>
      <c r="K127" s="29">
        <f ca="1">IF(COUNTA($G$17:G127)&lt;=$K$14,RAND(),SUMPRODUCT(OFFSET(G126,0,0,$K$14*-1),OFFSET($K$17,0,0,$K$14)))</f>
        <v>2698.02</v>
      </c>
      <c r="L127" s="3"/>
      <c r="M127" s="29">
        <f t="shared" si="43"/>
        <v>3147.14493075358</v>
      </c>
      <c r="N127" s="11"/>
      <c r="O127" s="40">
        <f t="shared" si="44"/>
        <v>-103.63215498254344</v>
      </c>
      <c r="P127" s="57">
        <f t="shared" si="26"/>
        <v>3043.5127757710366</v>
      </c>
      <c r="Q127" s="11"/>
      <c r="R127" s="6">
        <f t="shared" ca="1" si="27"/>
        <v>-333.5</v>
      </c>
      <c r="S127" s="4">
        <f t="shared" ca="1" si="28"/>
        <v>333.5</v>
      </c>
      <c r="T127" s="4">
        <f t="shared" ca="1" si="29"/>
        <v>9.9820413049985041E-2</v>
      </c>
      <c r="U127" s="6">
        <f t="shared" ca="1" si="30"/>
        <v>111222.25</v>
      </c>
      <c r="V127" s="3"/>
      <c r="W127" s="4">
        <f t="shared" ca="1" si="31"/>
        <v>642.98</v>
      </c>
      <c r="X127" s="4">
        <f t="shared" ca="1" si="32"/>
        <v>642.98</v>
      </c>
      <c r="Y127" s="4">
        <f t="shared" ca="1" si="33"/>
        <v>0.19245136186770428</v>
      </c>
      <c r="Z127" s="4">
        <f t="shared" ca="1" si="34"/>
        <v>413423.28040000005</v>
      </c>
      <c r="AA127" s="3"/>
      <c r="AB127" s="4">
        <f t="shared" si="35"/>
        <v>193.85506924642004</v>
      </c>
      <c r="AC127" s="6">
        <f t="shared" si="36"/>
        <v>193.85506924642004</v>
      </c>
      <c r="AD127" s="4">
        <f t="shared" si="37"/>
        <v>5.8023067718174212E-2</v>
      </c>
      <c r="AE127" s="6">
        <f t="shared" si="38"/>
        <v>37579.787872534311</v>
      </c>
      <c r="AF127" s="3"/>
      <c r="AG127" s="6">
        <f t="shared" si="39"/>
        <v>297.48722422896344</v>
      </c>
      <c r="AH127" s="6">
        <f t="shared" si="40"/>
        <v>297.48722422896344</v>
      </c>
      <c r="AI127" s="4">
        <f t="shared" si="41"/>
        <v>8.9041372112829531E-2</v>
      </c>
      <c r="AJ127" s="6">
        <f t="shared" si="42"/>
        <v>88498.648579453569</v>
      </c>
      <c r="AK127" s="3"/>
    </row>
    <row r="128" spans="1:37" customFormat="1" x14ac:dyDescent="0.2">
      <c r="A128" s="12">
        <v>42236</v>
      </c>
      <c r="B128" s="1" t="s">
        <v>10</v>
      </c>
      <c r="C128" s="8">
        <v>3434</v>
      </c>
      <c r="D128" s="8">
        <v>4153</v>
      </c>
      <c r="E128" s="8">
        <v>429</v>
      </c>
      <c r="F128" s="3"/>
      <c r="G128" s="7">
        <f t="shared" si="25"/>
        <v>3434</v>
      </c>
      <c r="H128" s="3"/>
      <c r="I128" s="6">
        <f ca="1">IF( COUNTA($G$17:G128)&lt;=$I$14,"",AVERAGE(OFFSET(G127,0,0,$I$14*-1)))</f>
        <v>2998</v>
      </c>
      <c r="J128" s="3"/>
      <c r="K128" s="29">
        <f ca="1">IF(COUNTA($G$17:G128)&lt;=$K$14,RAND(),SUMPRODUCT(OFFSET(G127,0,0,$K$14*-1),OFFSET($K$17,0,0,$K$14)))</f>
        <v>3323.43</v>
      </c>
      <c r="L128" s="3"/>
      <c r="M128" s="29">
        <f t="shared" si="43"/>
        <v>3181.9775722244067</v>
      </c>
      <c r="N128" s="11"/>
      <c r="O128" s="40">
        <f t="shared" si="44"/>
        <v>33.447993506293024</v>
      </c>
      <c r="P128" s="57">
        <f t="shared" si="26"/>
        <v>3215.4255657306999</v>
      </c>
      <c r="Q128" s="11"/>
      <c r="R128" s="6">
        <f t="shared" ca="1" si="27"/>
        <v>436</v>
      </c>
      <c r="S128" s="4">
        <f t="shared" ca="1" si="28"/>
        <v>436</v>
      </c>
      <c r="T128" s="4">
        <f t="shared" ca="1" si="29"/>
        <v>0.12696563774024461</v>
      </c>
      <c r="U128" s="6">
        <f t="shared" ca="1" si="30"/>
        <v>190096</v>
      </c>
      <c r="V128" s="3"/>
      <c r="W128" s="4">
        <f t="shared" ca="1" si="31"/>
        <v>110.57000000000016</v>
      </c>
      <c r="X128" s="4">
        <f t="shared" ca="1" si="32"/>
        <v>110.57000000000016</v>
      </c>
      <c r="Y128" s="4">
        <f t="shared" ca="1" si="33"/>
        <v>3.2198602213162543E-2</v>
      </c>
      <c r="Z128" s="4">
        <f t="shared" ca="1" si="34"/>
        <v>12225.724900000036</v>
      </c>
      <c r="AA128" s="3"/>
      <c r="AB128" s="4">
        <f t="shared" si="35"/>
        <v>252.02242777559331</v>
      </c>
      <c r="AC128" s="6">
        <f t="shared" si="36"/>
        <v>252.02242777559331</v>
      </c>
      <c r="AD128" s="4">
        <f t="shared" si="37"/>
        <v>7.3390340062781972E-2</v>
      </c>
      <c r="AE128" s="6">
        <f t="shared" si="38"/>
        <v>63515.304101904148</v>
      </c>
      <c r="AF128" s="3"/>
      <c r="AG128" s="6">
        <f t="shared" si="39"/>
        <v>218.57443426930013</v>
      </c>
      <c r="AH128" s="6">
        <f t="shared" si="40"/>
        <v>218.57443426930013</v>
      </c>
      <c r="AI128" s="4">
        <f t="shared" si="41"/>
        <v>6.3650097341089146E-2</v>
      </c>
      <c r="AJ128" s="6">
        <f t="shared" si="42"/>
        <v>47774.783316144603</v>
      </c>
      <c r="AK128" s="3"/>
    </row>
    <row r="129" spans="1:37" customFormat="1" x14ac:dyDescent="0.2">
      <c r="A129" s="12">
        <v>42237</v>
      </c>
      <c r="B129" s="1" t="s">
        <v>5</v>
      </c>
      <c r="C129" s="8">
        <v>3520</v>
      </c>
      <c r="D129" s="8">
        <v>7225</v>
      </c>
      <c r="E129" s="8">
        <v>656</v>
      </c>
      <c r="F129" s="3"/>
      <c r="G129" s="7">
        <f t="shared" si="25"/>
        <v>3520</v>
      </c>
      <c r="H129" s="3"/>
      <c r="I129" s="6">
        <f ca="1">IF( COUNTA($G$17:G129)&lt;=$I$14,"",AVERAGE(OFFSET(G128,0,0,$I$14*-1)))</f>
        <v>3387.5</v>
      </c>
      <c r="J129" s="3"/>
      <c r="K129" s="29">
        <f ca="1">IF(COUNTA($G$17:G129)&lt;=$K$14,RAND(),SUMPRODUCT(OFFSET(G128,0,0,$K$14*-1),OFFSET($K$17,0,0,$K$14)))</f>
        <v>3368.23</v>
      </c>
      <c r="L129" s="3"/>
      <c r="M129" s="29">
        <f t="shared" si="43"/>
        <v>3227.2619535069807</v>
      </c>
      <c r="N129" s="11"/>
      <c r="O129" s="40">
        <f t="shared" si="44"/>
        <v>45.166017404811221</v>
      </c>
      <c r="P129" s="57">
        <f t="shared" si="26"/>
        <v>3272.4279709117918</v>
      </c>
      <c r="Q129" s="11"/>
      <c r="R129" s="6">
        <f t="shared" ca="1" si="27"/>
        <v>132.5</v>
      </c>
      <c r="S129" s="4">
        <f t="shared" ca="1" si="28"/>
        <v>132.5</v>
      </c>
      <c r="T129" s="4">
        <f t="shared" ca="1" si="29"/>
        <v>3.7642045454545456E-2</v>
      </c>
      <c r="U129" s="6">
        <f t="shared" ca="1" si="30"/>
        <v>17556.25</v>
      </c>
      <c r="V129" s="3"/>
      <c r="W129" s="4">
        <f t="shared" ca="1" si="31"/>
        <v>151.76999999999998</v>
      </c>
      <c r="X129" s="4">
        <f t="shared" ca="1" si="32"/>
        <v>151.76999999999998</v>
      </c>
      <c r="Y129" s="4">
        <f t="shared" ca="1" si="33"/>
        <v>4.3116477272727265E-2</v>
      </c>
      <c r="Z129" s="4">
        <f t="shared" ca="1" si="34"/>
        <v>23034.132899999993</v>
      </c>
      <c r="AA129" s="3"/>
      <c r="AB129" s="4">
        <f t="shared" si="35"/>
        <v>292.73804649301928</v>
      </c>
      <c r="AC129" s="6">
        <f t="shared" si="36"/>
        <v>292.73804649301928</v>
      </c>
      <c r="AD129" s="4">
        <f t="shared" si="37"/>
        <v>8.3164217753698658E-2</v>
      </c>
      <c r="AE129" s="6">
        <f t="shared" si="38"/>
        <v>85695.563864549113</v>
      </c>
      <c r="AF129" s="3"/>
      <c r="AG129" s="6">
        <f t="shared" si="39"/>
        <v>247.57202908820818</v>
      </c>
      <c r="AH129" s="6">
        <f t="shared" si="40"/>
        <v>247.57202908820818</v>
      </c>
      <c r="AI129" s="4">
        <f t="shared" si="41"/>
        <v>7.0332962809150051E-2</v>
      </c>
      <c r="AJ129" s="6">
        <f t="shared" si="42"/>
        <v>61291.909586852598</v>
      </c>
      <c r="AK129" s="3"/>
    </row>
    <row r="130" spans="1:37" customFormat="1" x14ac:dyDescent="0.2">
      <c r="A130" s="12">
        <v>42238</v>
      </c>
      <c r="B130" s="1" t="s">
        <v>8</v>
      </c>
      <c r="C130" s="8">
        <v>3512</v>
      </c>
      <c r="D130" s="8">
        <v>3980</v>
      </c>
      <c r="E130" s="8">
        <v>314</v>
      </c>
      <c r="F130" s="3"/>
      <c r="G130" s="7">
        <f t="shared" si="25"/>
        <v>3512</v>
      </c>
      <c r="H130" s="3"/>
      <c r="I130" s="6">
        <f ca="1">IF( COUNTA($G$17:G130)&lt;=$I$14,"",AVERAGE(OFFSET(G129,0,0,$I$14*-1)))</f>
        <v>3477</v>
      </c>
      <c r="J130" s="3"/>
      <c r="K130" s="29">
        <f ca="1">IF(COUNTA($G$17:G130)&lt;=$K$14,RAND(),SUMPRODUCT(OFFSET(G129,0,0,$K$14*-1),OFFSET($K$17,0,0,$K$14)))</f>
        <v>3491.67</v>
      </c>
      <c r="L130" s="3"/>
      <c r="M130" s="29">
        <f t="shared" si="43"/>
        <v>3279.8622773365314</v>
      </c>
      <c r="N130" s="11"/>
      <c r="O130" s="40">
        <f t="shared" si="44"/>
        <v>52.525980765303295</v>
      </c>
      <c r="P130" s="57">
        <f t="shared" si="26"/>
        <v>3332.3882581018347</v>
      </c>
      <c r="Q130" s="11"/>
      <c r="R130" s="6">
        <f t="shared" ca="1" si="27"/>
        <v>35</v>
      </c>
      <c r="S130" s="4">
        <f t="shared" ca="1" si="28"/>
        <v>35</v>
      </c>
      <c r="T130" s="4">
        <f t="shared" ca="1" si="29"/>
        <v>9.9658314350797271E-3</v>
      </c>
      <c r="U130" s="6">
        <f t="shared" ca="1" si="30"/>
        <v>1225</v>
      </c>
      <c r="V130" s="3"/>
      <c r="W130" s="4">
        <f t="shared" ca="1" si="31"/>
        <v>20.329999999999927</v>
      </c>
      <c r="X130" s="4">
        <f t="shared" ca="1" si="32"/>
        <v>20.329999999999927</v>
      </c>
      <c r="Y130" s="4">
        <f t="shared" ca="1" si="33"/>
        <v>5.7887243735762891E-3</v>
      </c>
      <c r="Z130" s="4">
        <f t="shared" ca="1" si="34"/>
        <v>413.30889999999704</v>
      </c>
      <c r="AA130" s="3"/>
      <c r="AB130" s="4">
        <f t="shared" si="35"/>
        <v>232.13772266346859</v>
      </c>
      <c r="AC130" s="6">
        <f t="shared" si="36"/>
        <v>232.13772266346859</v>
      </c>
      <c r="AD130" s="4">
        <f t="shared" si="37"/>
        <v>6.6098440393926136E-2</v>
      </c>
      <c r="AE130" s="6">
        <f t="shared" si="38"/>
        <v>53887.922283381464</v>
      </c>
      <c r="AF130" s="3"/>
      <c r="AG130" s="6">
        <f t="shared" si="39"/>
        <v>179.61174189816529</v>
      </c>
      <c r="AH130" s="6">
        <f t="shared" si="40"/>
        <v>179.61174189816529</v>
      </c>
      <c r="AI130" s="4">
        <f t="shared" si="41"/>
        <v>5.1142295529090345E-2</v>
      </c>
      <c r="AJ130" s="6">
        <f t="shared" si="42"/>
        <v>32260.377827693144</v>
      </c>
      <c r="AK130" s="3"/>
    </row>
    <row r="131" spans="1:37" customFormat="1" x14ac:dyDescent="0.2">
      <c r="A131" s="12">
        <v>42239</v>
      </c>
      <c r="B131" s="1" t="s">
        <v>11</v>
      </c>
      <c r="C131" s="8">
        <v>2831</v>
      </c>
      <c r="D131" s="8">
        <v>3001</v>
      </c>
      <c r="E131" s="8">
        <v>270</v>
      </c>
      <c r="F131" s="3"/>
      <c r="G131" s="7">
        <f t="shared" si="25"/>
        <v>2831</v>
      </c>
      <c r="H131" s="3"/>
      <c r="I131" s="6">
        <f ca="1">IF( COUNTA($G$17:G131)&lt;=$I$14,"",AVERAGE(OFFSET(G130,0,0,$I$14*-1)))</f>
        <v>3516</v>
      </c>
      <c r="J131" s="3"/>
      <c r="K131" s="29">
        <f ca="1">IF(COUNTA($G$17:G131)&lt;=$K$14,RAND(),SUMPRODUCT(OFFSET(G130,0,0,$K$14*-1),OFFSET($K$17,0,0,$K$14)))</f>
        <v>3448.6099999999997</v>
      </c>
      <c r="L131" s="3"/>
      <c r="M131" s="29">
        <f t="shared" si="43"/>
        <v>3321.5736965778433</v>
      </c>
      <c r="N131" s="11"/>
      <c r="O131" s="40">
        <f t="shared" si="44"/>
        <v>41.819564856551807</v>
      </c>
      <c r="P131" s="57">
        <f t="shared" si="26"/>
        <v>3363.3932614343953</v>
      </c>
      <c r="Q131" s="11"/>
      <c r="R131" s="6">
        <f t="shared" ca="1" si="27"/>
        <v>-685</v>
      </c>
      <c r="S131" s="4">
        <f t="shared" ca="1" si="28"/>
        <v>685</v>
      </c>
      <c r="T131" s="4">
        <f t="shared" ca="1" si="29"/>
        <v>0.24196397032850583</v>
      </c>
      <c r="U131" s="6">
        <f t="shared" ca="1" si="30"/>
        <v>469225</v>
      </c>
      <c r="V131" s="3"/>
      <c r="W131" s="4">
        <f t="shared" ca="1" si="31"/>
        <v>-617.60999999999967</v>
      </c>
      <c r="X131" s="4">
        <f t="shared" ca="1" si="32"/>
        <v>617.60999999999967</v>
      </c>
      <c r="Y131" s="4">
        <f t="shared" ca="1" si="33"/>
        <v>0.21815966089720934</v>
      </c>
      <c r="Z131" s="4">
        <f t="shared" ca="1" si="34"/>
        <v>381442.11209999962</v>
      </c>
      <c r="AA131" s="3"/>
      <c r="AB131" s="4">
        <f t="shared" si="35"/>
        <v>-490.57369657784329</v>
      </c>
      <c r="AC131" s="6">
        <f t="shared" si="36"/>
        <v>490.57369657784329</v>
      </c>
      <c r="AD131" s="4">
        <f t="shared" si="37"/>
        <v>0.17328636403314845</v>
      </c>
      <c r="AE131" s="6">
        <f t="shared" si="38"/>
        <v>240662.55177404985</v>
      </c>
      <c r="AF131" s="3"/>
      <c r="AG131" s="6">
        <f t="shared" si="39"/>
        <v>-532.3932614343953</v>
      </c>
      <c r="AH131" s="6">
        <f t="shared" si="40"/>
        <v>532.3932614343953</v>
      </c>
      <c r="AI131" s="4">
        <f t="shared" si="41"/>
        <v>0.18805837563913647</v>
      </c>
      <c r="AJ131" s="6">
        <f t="shared" si="42"/>
        <v>283442.58482075238</v>
      </c>
      <c r="AK131" s="3"/>
    </row>
    <row r="132" spans="1:37" customFormat="1" x14ac:dyDescent="0.2">
      <c r="A132" s="12">
        <v>42240</v>
      </c>
      <c r="B132" s="1" t="s">
        <v>6</v>
      </c>
      <c r="C132" s="8">
        <v>3328</v>
      </c>
      <c r="D132" s="8">
        <v>4574</v>
      </c>
      <c r="E132" s="8">
        <v>392</v>
      </c>
      <c r="F132" s="3"/>
      <c r="G132" s="7">
        <f t="shared" si="25"/>
        <v>3328</v>
      </c>
      <c r="H132" s="3"/>
      <c r="I132" s="6">
        <f ca="1">IF( COUNTA($G$17:G132)&lt;=$I$14,"",AVERAGE(OFFSET(G131,0,0,$I$14*-1)))</f>
        <v>3171.5</v>
      </c>
      <c r="J132" s="3"/>
      <c r="K132" s="29">
        <f ca="1">IF(COUNTA($G$17:G132)&lt;=$K$14,RAND(),SUMPRODUCT(OFFSET(G131,0,0,$K$14*-1),OFFSET($K$17,0,0,$K$14)))</f>
        <v>2980.37</v>
      </c>
      <c r="L132" s="3"/>
      <c r="M132" s="29">
        <f t="shared" si="43"/>
        <v>3233.4254848527589</v>
      </c>
      <c r="N132" s="11"/>
      <c r="O132" s="40">
        <f t="shared" si="44"/>
        <v>-86.848533959268011</v>
      </c>
      <c r="P132" s="57">
        <f t="shared" si="26"/>
        <v>3146.5769508934909</v>
      </c>
      <c r="Q132" s="11"/>
      <c r="R132" s="6">
        <f t="shared" ca="1" si="27"/>
        <v>156.5</v>
      </c>
      <c r="S132" s="4">
        <f t="shared" ca="1" si="28"/>
        <v>156.5</v>
      </c>
      <c r="T132" s="4">
        <f t="shared" ca="1" si="29"/>
        <v>4.7025240384615384E-2</v>
      </c>
      <c r="U132" s="6">
        <f t="shared" ca="1" si="30"/>
        <v>24492.25</v>
      </c>
      <c r="V132" s="3"/>
      <c r="W132" s="4">
        <f t="shared" ca="1" si="31"/>
        <v>347.63000000000011</v>
      </c>
      <c r="X132" s="4">
        <f t="shared" ca="1" si="32"/>
        <v>347.63000000000011</v>
      </c>
      <c r="Y132" s="4">
        <f t="shared" ca="1" si="33"/>
        <v>0.10445612980769234</v>
      </c>
      <c r="Z132" s="4">
        <f t="shared" ca="1" si="34"/>
        <v>120846.61690000008</v>
      </c>
      <c r="AA132" s="3"/>
      <c r="AB132" s="4">
        <f t="shared" si="35"/>
        <v>94.574515147241073</v>
      </c>
      <c r="AC132" s="6">
        <f t="shared" si="36"/>
        <v>94.574515147241073</v>
      </c>
      <c r="AD132" s="4">
        <f t="shared" si="37"/>
        <v>2.8417823061070033E-2</v>
      </c>
      <c r="AE132" s="6">
        <f t="shared" si="38"/>
        <v>8944.3389153357311</v>
      </c>
      <c r="AF132" s="3"/>
      <c r="AG132" s="6">
        <f t="shared" si="39"/>
        <v>181.4230491065091</v>
      </c>
      <c r="AH132" s="6">
        <f t="shared" si="40"/>
        <v>181.4230491065091</v>
      </c>
      <c r="AI132" s="4">
        <f t="shared" si="41"/>
        <v>5.4514137351715473E-2</v>
      </c>
      <c r="AJ132" s="6">
        <f t="shared" si="42"/>
        <v>32914.322747102815</v>
      </c>
      <c r="AK132" s="3"/>
    </row>
    <row r="133" spans="1:37" customFormat="1" x14ac:dyDescent="0.2">
      <c r="A133" s="12">
        <v>42241</v>
      </c>
      <c r="B133" s="1" t="s">
        <v>9</v>
      </c>
      <c r="C133" s="8">
        <v>3732</v>
      </c>
      <c r="D133" s="8">
        <v>6521</v>
      </c>
      <c r="E133" s="8">
        <v>556</v>
      </c>
      <c r="F133" s="3"/>
      <c r="G133" s="7">
        <f t="shared" si="25"/>
        <v>3732</v>
      </c>
      <c r="H133" s="3"/>
      <c r="I133" s="6">
        <f ca="1">IF( COUNTA($G$17:G133)&lt;=$I$14,"",AVERAGE(OFFSET(G132,0,0,$I$14*-1)))</f>
        <v>3079.5</v>
      </c>
      <c r="J133" s="3"/>
      <c r="K133" s="29">
        <f ca="1">IF(COUNTA($G$17:G133)&lt;=$K$14,RAND(),SUMPRODUCT(OFFSET(G132,0,0,$K$14*-1),OFFSET($K$17,0,0,$K$14)))</f>
        <v>3355.28</v>
      </c>
      <c r="L133" s="3"/>
      <c r="M133" s="29">
        <f t="shared" si="43"/>
        <v>3250.4190057919177</v>
      </c>
      <c r="N133" s="11"/>
      <c r="O133" s="40">
        <f t="shared" si="44"/>
        <v>15.955100390174501</v>
      </c>
      <c r="P133" s="57">
        <f t="shared" si="26"/>
        <v>3266.3741061820924</v>
      </c>
      <c r="Q133" s="11"/>
      <c r="R133" s="6">
        <f t="shared" ca="1" si="27"/>
        <v>652.5</v>
      </c>
      <c r="S133" s="4">
        <f t="shared" ca="1" si="28"/>
        <v>652.5</v>
      </c>
      <c r="T133" s="4">
        <f t="shared" ca="1" si="29"/>
        <v>0.17483922829581994</v>
      </c>
      <c r="U133" s="6">
        <f t="shared" ca="1" si="30"/>
        <v>425756.25</v>
      </c>
      <c r="V133" s="3"/>
      <c r="W133" s="4">
        <f t="shared" ca="1" si="31"/>
        <v>376.7199999999998</v>
      </c>
      <c r="X133" s="4">
        <f t="shared" ca="1" si="32"/>
        <v>376.7199999999998</v>
      </c>
      <c r="Y133" s="4">
        <f t="shared" ca="1" si="33"/>
        <v>0.10094319399785633</v>
      </c>
      <c r="Z133" s="4">
        <f t="shared" ca="1" si="34"/>
        <v>141917.95839999986</v>
      </c>
      <c r="AA133" s="3"/>
      <c r="AB133" s="4">
        <f t="shared" si="35"/>
        <v>481.5809942080823</v>
      </c>
      <c r="AC133" s="6">
        <f t="shared" si="36"/>
        <v>481.5809942080823</v>
      </c>
      <c r="AD133" s="4">
        <f t="shared" si="37"/>
        <v>0.12904099523260512</v>
      </c>
      <c r="AE133" s="6">
        <f t="shared" si="38"/>
        <v>231920.25398244499</v>
      </c>
      <c r="AF133" s="3"/>
      <c r="AG133" s="6">
        <f t="shared" si="39"/>
        <v>465.62589381790758</v>
      </c>
      <c r="AH133" s="6">
        <f t="shared" si="40"/>
        <v>465.62589381790758</v>
      </c>
      <c r="AI133" s="4">
        <f t="shared" si="41"/>
        <v>0.12476578076578446</v>
      </c>
      <c r="AJ133" s="6">
        <f t="shared" si="42"/>
        <v>216807.47299372536</v>
      </c>
      <c r="AK133" s="3"/>
    </row>
    <row r="134" spans="1:37" customFormat="1" x14ac:dyDescent="0.2">
      <c r="A134" s="12">
        <v>42242</v>
      </c>
      <c r="B134" s="1" t="s">
        <v>7</v>
      </c>
      <c r="C134" s="8">
        <v>3280</v>
      </c>
      <c r="D134" s="8">
        <v>3657</v>
      </c>
      <c r="E134" s="8">
        <v>528</v>
      </c>
      <c r="F134" s="3"/>
      <c r="G134" s="7">
        <f t="shared" si="25"/>
        <v>3280</v>
      </c>
      <c r="H134" s="3"/>
      <c r="I134" s="6">
        <f ca="1">IF( COUNTA($G$17:G134)&lt;=$I$14,"",AVERAGE(OFFSET(G133,0,0,$I$14*-1)))</f>
        <v>3530</v>
      </c>
      <c r="J134" s="3"/>
      <c r="K134" s="29">
        <f ca="1">IF(COUNTA($G$17:G134)&lt;=$K$14,RAND(),SUMPRODUCT(OFFSET(G133,0,0,$K$14*-1),OFFSET($K$17,0,0,$K$14)))</f>
        <v>3614.63</v>
      </c>
      <c r="L134" s="3"/>
      <c r="M134" s="29">
        <f t="shared" si="43"/>
        <v>3336.9513733777831</v>
      </c>
      <c r="N134" s="11"/>
      <c r="O134" s="40">
        <f t="shared" si="44"/>
        <v>85.826594913908451</v>
      </c>
      <c r="P134" s="57">
        <f t="shared" si="26"/>
        <v>3422.7779682916916</v>
      </c>
      <c r="Q134" s="11"/>
      <c r="R134" s="6">
        <f t="shared" ca="1" si="27"/>
        <v>-250</v>
      </c>
      <c r="S134" s="4">
        <f t="shared" ca="1" si="28"/>
        <v>250</v>
      </c>
      <c r="T134" s="4">
        <f t="shared" ca="1" si="29"/>
        <v>7.621951219512195E-2</v>
      </c>
      <c r="U134" s="6">
        <f t="shared" ca="1" si="30"/>
        <v>62500</v>
      </c>
      <c r="V134" s="3"/>
      <c r="W134" s="4">
        <f t="shared" ca="1" si="31"/>
        <v>-334.63000000000011</v>
      </c>
      <c r="X134" s="4">
        <f t="shared" ca="1" si="32"/>
        <v>334.63000000000011</v>
      </c>
      <c r="Y134" s="4">
        <f t="shared" ca="1" si="33"/>
        <v>0.10202134146341467</v>
      </c>
      <c r="Z134" s="4">
        <f t="shared" ca="1" si="34"/>
        <v>111977.23690000008</v>
      </c>
      <c r="AA134" s="3"/>
      <c r="AB134" s="4">
        <f t="shared" si="35"/>
        <v>-56.951373377783057</v>
      </c>
      <c r="AC134" s="6">
        <f t="shared" si="36"/>
        <v>56.951373377783057</v>
      </c>
      <c r="AD134" s="4">
        <f t="shared" si="37"/>
        <v>1.7363223590787517E-2</v>
      </c>
      <c r="AE134" s="6">
        <f t="shared" si="38"/>
        <v>3243.4589296156569</v>
      </c>
      <c r="AF134" s="3"/>
      <c r="AG134" s="6">
        <f t="shared" si="39"/>
        <v>-142.77796829169165</v>
      </c>
      <c r="AH134" s="6">
        <f t="shared" si="40"/>
        <v>142.77796829169165</v>
      </c>
      <c r="AI134" s="4">
        <f t="shared" si="41"/>
        <v>4.352986838161331E-2</v>
      </c>
      <c r="AJ134" s="6">
        <f t="shared" si="42"/>
        <v>20385.548229503307</v>
      </c>
      <c r="AK134" s="3"/>
    </row>
    <row r="135" spans="1:37" customFormat="1" x14ac:dyDescent="0.2">
      <c r="A135" s="12">
        <v>42243</v>
      </c>
      <c r="B135" s="1" t="s">
        <v>10</v>
      </c>
      <c r="C135" s="8">
        <v>3412</v>
      </c>
      <c r="D135" s="8">
        <v>5536</v>
      </c>
      <c r="E135" s="8">
        <v>553</v>
      </c>
      <c r="F135" s="3"/>
      <c r="G135" s="7">
        <f t="shared" si="25"/>
        <v>3412</v>
      </c>
      <c r="H135" s="3"/>
      <c r="I135" s="6">
        <f ca="1">IF( COUNTA($G$17:G135)&lt;=$I$14,"",AVERAGE(OFFSET(G134,0,0,$I$14*-1)))</f>
        <v>3506</v>
      </c>
      <c r="J135" s="3"/>
      <c r="K135" s="29">
        <f ca="1">IF(COUNTA($G$17:G135)&lt;=$K$14,RAND(),SUMPRODUCT(OFFSET(G134,0,0,$K$14*-1),OFFSET($K$17,0,0,$K$14)))</f>
        <v>3269.04</v>
      </c>
      <c r="L135" s="3"/>
      <c r="M135" s="29">
        <f t="shared" si="43"/>
        <v>3326.718126561741</v>
      </c>
      <c r="N135" s="11"/>
      <c r="O135" s="40">
        <f t="shared" si="44"/>
        <v>-9.272648398742577</v>
      </c>
      <c r="P135" s="57">
        <f t="shared" si="26"/>
        <v>3317.4454781629984</v>
      </c>
      <c r="Q135" s="11"/>
      <c r="R135" s="6">
        <f t="shared" ca="1" si="27"/>
        <v>-94</v>
      </c>
      <c r="S135" s="4">
        <f t="shared" ca="1" si="28"/>
        <v>94</v>
      </c>
      <c r="T135" s="4">
        <f t="shared" ca="1" si="29"/>
        <v>2.7549824150058615E-2</v>
      </c>
      <c r="U135" s="6">
        <f t="shared" ca="1" si="30"/>
        <v>8836</v>
      </c>
      <c r="V135" s="3"/>
      <c r="W135" s="4">
        <f t="shared" ca="1" si="31"/>
        <v>142.96000000000004</v>
      </c>
      <c r="X135" s="4">
        <f t="shared" ca="1" si="32"/>
        <v>142.96000000000004</v>
      </c>
      <c r="Y135" s="4">
        <f t="shared" ca="1" si="33"/>
        <v>4.1899179366940223E-2</v>
      </c>
      <c r="Z135" s="4">
        <f t="shared" ca="1" si="34"/>
        <v>20437.561600000012</v>
      </c>
      <c r="AA135" s="3"/>
      <c r="AB135" s="4">
        <f t="shared" si="35"/>
        <v>85.281873438259026</v>
      </c>
      <c r="AC135" s="6">
        <f t="shared" si="36"/>
        <v>85.281873438259026</v>
      </c>
      <c r="AD135" s="4">
        <f t="shared" si="37"/>
        <v>2.4994687408633948E-2</v>
      </c>
      <c r="AE135" s="6">
        <f t="shared" si="38"/>
        <v>7272.9979371392301</v>
      </c>
      <c r="AF135" s="3"/>
      <c r="AG135" s="6">
        <f t="shared" si="39"/>
        <v>94.55452183700163</v>
      </c>
      <c r="AH135" s="6">
        <f t="shared" si="40"/>
        <v>94.55452183700163</v>
      </c>
      <c r="AI135" s="4">
        <f t="shared" si="41"/>
        <v>2.7712345204279492E-2</v>
      </c>
      <c r="AJ135" s="6">
        <f t="shared" si="42"/>
        <v>8940.5575998240183</v>
      </c>
      <c r="AK135" s="3"/>
    </row>
    <row r="136" spans="1:37" customFormat="1" x14ac:dyDescent="0.2">
      <c r="A136" s="12">
        <v>42244</v>
      </c>
      <c r="B136" s="1" t="s">
        <v>5</v>
      </c>
      <c r="C136" s="8">
        <v>4567</v>
      </c>
      <c r="D136" s="8">
        <v>4157</v>
      </c>
      <c r="E136" s="8">
        <v>559</v>
      </c>
      <c r="F136" s="3"/>
      <c r="G136" s="7">
        <f t="shared" si="25"/>
        <v>4567</v>
      </c>
      <c r="H136" s="3"/>
      <c r="I136" s="6">
        <f ca="1">IF( COUNTA($G$17:G136)&lt;=$I$14,"",AVERAGE(OFFSET(G135,0,0,$I$14*-1)))</f>
        <v>3346</v>
      </c>
      <c r="J136" s="3"/>
      <c r="K136" s="29">
        <f ca="1">IF(COUNTA($G$17:G136)&lt;=$K$14,RAND(),SUMPRODUCT(OFFSET(G135,0,0,$K$14*-1),OFFSET($K$17,0,0,$K$14)))</f>
        <v>3402.39</v>
      </c>
      <c r="L136" s="3"/>
      <c r="M136" s="29">
        <f t="shared" si="43"/>
        <v>3342.0419090812438</v>
      </c>
      <c r="N136" s="11"/>
      <c r="O136" s="40">
        <f t="shared" si="44"/>
        <v>15.077818210320402</v>
      </c>
      <c r="P136" s="57">
        <f t="shared" si="26"/>
        <v>3357.1197272915642</v>
      </c>
      <c r="Q136" s="11"/>
      <c r="R136" s="6">
        <f t="shared" ca="1" si="27"/>
        <v>1221</v>
      </c>
      <c r="S136" s="4">
        <f t="shared" ca="1" si="28"/>
        <v>1221</v>
      </c>
      <c r="T136" s="4">
        <f t="shared" ca="1" si="29"/>
        <v>0.2673527479746004</v>
      </c>
      <c r="U136" s="6">
        <f t="shared" ca="1" si="30"/>
        <v>1490841</v>
      </c>
      <c r="V136" s="3"/>
      <c r="W136" s="4">
        <f t="shared" ca="1" si="31"/>
        <v>1164.6100000000001</v>
      </c>
      <c r="X136" s="4">
        <f t="shared" ca="1" si="32"/>
        <v>1164.6100000000001</v>
      </c>
      <c r="Y136" s="4">
        <f t="shared" ca="1" si="33"/>
        <v>0.25500547405298885</v>
      </c>
      <c r="Z136" s="4">
        <f t="shared" ca="1" si="34"/>
        <v>1356316.4521000003</v>
      </c>
      <c r="AA136" s="3"/>
      <c r="AB136" s="4">
        <f t="shared" si="35"/>
        <v>1224.9580909187562</v>
      </c>
      <c r="AC136" s="6">
        <f t="shared" si="36"/>
        <v>1224.9580909187562</v>
      </c>
      <c r="AD136" s="4">
        <f t="shared" si="37"/>
        <v>0.26821941995155596</v>
      </c>
      <c r="AE136" s="6">
        <f t="shared" si="38"/>
        <v>1500522.3245073238</v>
      </c>
      <c r="AF136" s="3"/>
      <c r="AG136" s="6">
        <f t="shared" si="39"/>
        <v>1209.8802727084358</v>
      </c>
      <c r="AH136" s="6">
        <f t="shared" si="40"/>
        <v>1209.8802727084358</v>
      </c>
      <c r="AI136" s="4">
        <f t="shared" si="41"/>
        <v>0.26491794891798465</v>
      </c>
      <c r="AJ136" s="6">
        <f t="shared" si="42"/>
        <v>1463810.274289039</v>
      </c>
      <c r="AK136" s="3"/>
    </row>
    <row r="137" spans="1:37" customFormat="1" x14ac:dyDescent="0.2">
      <c r="A137" s="12">
        <v>42245</v>
      </c>
      <c r="B137" s="1" t="s">
        <v>8</v>
      </c>
      <c r="C137" s="8">
        <v>4183</v>
      </c>
      <c r="D137" s="8">
        <v>3612</v>
      </c>
      <c r="E137" s="8">
        <v>412</v>
      </c>
      <c r="F137" s="3"/>
      <c r="G137" s="7">
        <f t="shared" si="25"/>
        <v>4183</v>
      </c>
      <c r="H137" s="3"/>
      <c r="I137" s="6">
        <f ca="1">IF( COUNTA($G$17:G137)&lt;=$I$14,"",AVERAGE(OFFSET(G136,0,0,$I$14*-1)))</f>
        <v>3989.5</v>
      </c>
      <c r="J137" s="3"/>
      <c r="K137" s="29">
        <f ca="1">IF(COUNTA($G$17:G137)&lt;=$K$14,RAND(),SUMPRODUCT(OFFSET(G136,0,0,$K$14*-1),OFFSET($K$17,0,0,$K$14)))</f>
        <v>4299.32</v>
      </c>
      <c r="L137" s="3"/>
      <c r="M137" s="29">
        <f t="shared" si="43"/>
        <v>3562.1471978602726</v>
      </c>
      <c r="N137" s="11"/>
      <c r="O137" s="40">
        <f t="shared" si="44"/>
        <v>218.05501407334171</v>
      </c>
      <c r="P137" s="57">
        <f t="shared" si="26"/>
        <v>3780.2022119336143</v>
      </c>
      <c r="Q137" s="11"/>
      <c r="R137" s="6">
        <f t="shared" ca="1" si="27"/>
        <v>193.5</v>
      </c>
      <c r="S137" s="4">
        <f t="shared" ca="1" si="28"/>
        <v>193.5</v>
      </c>
      <c r="T137" s="4">
        <f t="shared" ca="1" si="29"/>
        <v>4.6258666029165674E-2</v>
      </c>
      <c r="U137" s="6">
        <f t="shared" ca="1" si="30"/>
        <v>37442.25</v>
      </c>
      <c r="V137" s="3"/>
      <c r="W137" s="4">
        <f t="shared" ca="1" si="31"/>
        <v>-116.31999999999971</v>
      </c>
      <c r="X137" s="4">
        <f t="shared" ca="1" si="32"/>
        <v>116.31999999999971</v>
      </c>
      <c r="Y137" s="4">
        <f t="shared" ca="1" si="33"/>
        <v>2.7807793449677196E-2</v>
      </c>
      <c r="Z137" s="4">
        <f t="shared" ca="1" si="34"/>
        <v>13530.342399999932</v>
      </c>
      <c r="AA137" s="3"/>
      <c r="AB137" s="4">
        <f t="shared" si="35"/>
        <v>620.85280213972737</v>
      </c>
      <c r="AC137" s="6">
        <f t="shared" si="36"/>
        <v>620.85280213972737</v>
      </c>
      <c r="AD137" s="4">
        <f t="shared" si="37"/>
        <v>0.14842285492223939</v>
      </c>
      <c r="AE137" s="6">
        <f t="shared" si="38"/>
        <v>385458.20192475145</v>
      </c>
      <c r="AF137" s="3"/>
      <c r="AG137" s="6">
        <f t="shared" si="39"/>
        <v>402.79778806638569</v>
      </c>
      <c r="AH137" s="6">
        <f t="shared" si="40"/>
        <v>402.79778806638569</v>
      </c>
      <c r="AI137" s="4">
        <f t="shared" si="41"/>
        <v>9.629399666899012E-2</v>
      </c>
      <c r="AJ137" s="6">
        <f t="shared" si="42"/>
        <v>162246.05807117297</v>
      </c>
      <c r="AK137" s="3"/>
    </row>
    <row r="138" spans="1:37" customFormat="1" x14ac:dyDescent="0.2">
      <c r="A138" s="12">
        <v>42246</v>
      </c>
      <c r="B138" s="1" t="s">
        <v>11</v>
      </c>
      <c r="C138" s="8">
        <v>3416</v>
      </c>
      <c r="D138" s="8">
        <v>3769</v>
      </c>
      <c r="E138" s="8">
        <v>676</v>
      </c>
      <c r="F138" s="3"/>
      <c r="G138" s="7">
        <f t="shared" si="25"/>
        <v>3416</v>
      </c>
      <c r="H138" s="3"/>
      <c r="I138" s="6">
        <f ca="1">IF( COUNTA($G$17:G138)&lt;=$I$14,"",AVERAGE(OFFSET(G137,0,0,$I$14*-1)))</f>
        <v>4375</v>
      </c>
      <c r="J138" s="3"/>
      <c r="K138" s="29">
        <f ca="1">IF(COUNTA($G$17:G138)&lt;=$K$14,RAND(),SUMPRODUCT(OFFSET(G137,0,0,$K$14*-1),OFFSET($K$17,0,0,$K$14)))</f>
        <v>4026.5</v>
      </c>
      <c r="L138" s="3"/>
      <c r="M138" s="29">
        <f t="shared" si="43"/>
        <v>3673.704471792591</v>
      </c>
      <c r="N138" s="11"/>
      <c r="O138" s="40">
        <f t="shared" si="44"/>
        <v>112.6222513337286</v>
      </c>
      <c r="P138" s="57">
        <f t="shared" si="26"/>
        <v>3786.3267231263194</v>
      </c>
      <c r="Q138" s="11"/>
      <c r="R138" s="6">
        <f t="shared" ca="1" si="27"/>
        <v>-959</v>
      </c>
      <c r="S138" s="4">
        <f t="shared" ca="1" si="28"/>
        <v>959</v>
      </c>
      <c r="T138" s="4">
        <f t="shared" ca="1" si="29"/>
        <v>0.28073770491803279</v>
      </c>
      <c r="U138" s="6">
        <f t="shared" ca="1" si="30"/>
        <v>919681</v>
      </c>
      <c r="V138" s="3"/>
      <c r="W138" s="4">
        <f t="shared" ca="1" si="31"/>
        <v>-610.5</v>
      </c>
      <c r="X138" s="4">
        <f t="shared" ca="1" si="32"/>
        <v>610.5</v>
      </c>
      <c r="Y138" s="4">
        <f t="shared" ca="1" si="33"/>
        <v>0.17871779859484777</v>
      </c>
      <c r="Z138" s="4">
        <f t="shared" ca="1" si="34"/>
        <v>372710.25</v>
      </c>
      <c r="AA138" s="3"/>
      <c r="AB138" s="4">
        <f t="shared" si="35"/>
        <v>-257.70447179259099</v>
      </c>
      <c r="AC138" s="6">
        <f t="shared" si="36"/>
        <v>257.70447179259099</v>
      </c>
      <c r="AD138" s="4">
        <f t="shared" si="37"/>
        <v>7.5440419143030152E-2</v>
      </c>
      <c r="AE138" s="6">
        <f t="shared" si="38"/>
        <v>66411.594781898326</v>
      </c>
      <c r="AF138" s="3"/>
      <c r="AG138" s="6">
        <f t="shared" si="39"/>
        <v>-370.32672312631939</v>
      </c>
      <c r="AH138" s="6">
        <f t="shared" si="40"/>
        <v>370.32672312631939</v>
      </c>
      <c r="AI138" s="4">
        <f t="shared" si="41"/>
        <v>0.1084094622735127</v>
      </c>
      <c r="AJ138" s="6">
        <f t="shared" si="42"/>
        <v>137141.88186147762</v>
      </c>
      <c r="AK138" s="3"/>
    </row>
    <row r="139" spans="1:37" customFormat="1" x14ac:dyDescent="0.2">
      <c r="A139" s="12">
        <v>42247</v>
      </c>
      <c r="B139" s="1" t="s">
        <v>6</v>
      </c>
      <c r="C139" s="8">
        <v>3489</v>
      </c>
      <c r="D139" s="8">
        <v>3800</v>
      </c>
      <c r="E139" s="8">
        <v>745</v>
      </c>
      <c r="F139" s="3"/>
      <c r="G139" s="7">
        <f t="shared" si="25"/>
        <v>3489</v>
      </c>
      <c r="H139" s="3"/>
      <c r="I139" s="6">
        <f ca="1">IF( COUNTA($G$17:G139)&lt;=$I$14,"",AVERAGE(OFFSET(G138,0,0,$I$14*-1)))</f>
        <v>3799.5</v>
      </c>
      <c r="J139" s="3"/>
      <c r="K139" s="29">
        <f ca="1">IF(COUNTA($G$17:G139)&lt;=$K$14,RAND(),SUMPRODUCT(OFFSET(G138,0,0,$K$14*-1),OFFSET($K$17,0,0,$K$14)))</f>
        <v>3527.81</v>
      </c>
      <c r="L139" s="3"/>
      <c r="M139" s="29">
        <f t="shared" si="43"/>
        <v>3627.3991184878</v>
      </c>
      <c r="N139" s="11"/>
      <c r="O139" s="40">
        <f t="shared" si="44"/>
        <v>-44.716077258405768</v>
      </c>
      <c r="P139" s="57">
        <f t="shared" si="26"/>
        <v>3582.6830412293943</v>
      </c>
      <c r="Q139" s="11"/>
      <c r="R139" s="6">
        <f t="shared" ca="1" si="27"/>
        <v>-310.5</v>
      </c>
      <c r="S139" s="4">
        <f t="shared" ca="1" si="28"/>
        <v>310.5</v>
      </c>
      <c r="T139" s="4">
        <f t="shared" ca="1" si="29"/>
        <v>8.8993981083404991E-2</v>
      </c>
      <c r="U139" s="6">
        <f t="shared" ca="1" si="30"/>
        <v>96410.25</v>
      </c>
      <c r="V139" s="3"/>
      <c r="W139" s="4">
        <f t="shared" ca="1" si="31"/>
        <v>-38.809999999999945</v>
      </c>
      <c r="X139" s="4">
        <f t="shared" ca="1" si="32"/>
        <v>38.809999999999945</v>
      </c>
      <c r="Y139" s="4">
        <f t="shared" ca="1" si="33"/>
        <v>1.1123531097735725E-2</v>
      </c>
      <c r="Z139" s="4">
        <f t="shared" ca="1" si="34"/>
        <v>1506.2160999999958</v>
      </c>
      <c r="AA139" s="3"/>
      <c r="AB139" s="4">
        <f t="shared" si="35"/>
        <v>-138.39911848780002</v>
      </c>
      <c r="AC139" s="6">
        <f t="shared" si="36"/>
        <v>138.39911848780002</v>
      </c>
      <c r="AD139" s="4">
        <f t="shared" si="37"/>
        <v>3.9667273857208377E-2</v>
      </c>
      <c r="AE139" s="6">
        <f t="shared" si="38"/>
        <v>19154.315998200109</v>
      </c>
      <c r="AF139" s="3"/>
      <c r="AG139" s="6">
        <f t="shared" si="39"/>
        <v>-93.683041229394348</v>
      </c>
      <c r="AH139" s="6">
        <f t="shared" si="40"/>
        <v>93.683041229394348</v>
      </c>
      <c r="AI139" s="4">
        <f t="shared" si="41"/>
        <v>2.6850971977470436E-2</v>
      </c>
      <c r="AJ139" s="6">
        <f t="shared" si="42"/>
        <v>8776.5122139884006</v>
      </c>
      <c r="AK139" s="3"/>
    </row>
    <row r="140" spans="1:37" customFormat="1" x14ac:dyDescent="0.2">
      <c r="A140" s="12">
        <v>42248</v>
      </c>
      <c r="B140" s="1" t="s">
        <v>9</v>
      </c>
      <c r="C140" s="8">
        <v>3428</v>
      </c>
      <c r="D140" s="8">
        <v>3805</v>
      </c>
      <c r="E140" s="8">
        <v>821</v>
      </c>
      <c r="F140" s="3"/>
      <c r="G140" s="7">
        <f t="shared" si="25"/>
        <v>3428</v>
      </c>
      <c r="H140" s="3"/>
      <c r="I140" s="6">
        <f ca="1">IF( COUNTA($G$17:G140)&lt;=$I$14,"",AVERAGE(OFFSET(G139,0,0,$I$14*-1)))</f>
        <v>3452.5</v>
      </c>
      <c r="J140" s="3"/>
      <c r="K140" s="29">
        <f ca="1">IF(COUNTA($G$17:G140)&lt;=$K$14,RAND(),SUMPRODUCT(OFFSET(G139,0,0,$K$14*-1),OFFSET($K$17,0,0,$K$14)))</f>
        <v>3632.39</v>
      </c>
      <c r="L140" s="3"/>
      <c r="M140" s="29">
        <f t="shared" si="43"/>
        <v>3602.5310204137895</v>
      </c>
      <c r="N140" s="11"/>
      <c r="O140" s="40">
        <f t="shared" si="44"/>
        <v>-25.066577865854459</v>
      </c>
      <c r="P140" s="57">
        <f t="shared" si="26"/>
        <v>3577.4644425479351</v>
      </c>
      <c r="Q140" s="11"/>
      <c r="R140" s="6">
        <f t="shared" ca="1" si="27"/>
        <v>-24.5</v>
      </c>
      <c r="S140" s="4">
        <f t="shared" ca="1" si="28"/>
        <v>24.5</v>
      </c>
      <c r="T140" s="4">
        <f t="shared" ca="1" si="29"/>
        <v>7.1470245040840142E-3</v>
      </c>
      <c r="U140" s="6">
        <f t="shared" ca="1" si="30"/>
        <v>600.25</v>
      </c>
      <c r="V140" s="3"/>
      <c r="W140" s="4">
        <f t="shared" ca="1" si="31"/>
        <v>-204.38999999999987</v>
      </c>
      <c r="X140" s="4">
        <f t="shared" ca="1" si="32"/>
        <v>204.38999999999987</v>
      </c>
      <c r="Y140" s="4">
        <f t="shared" ca="1" si="33"/>
        <v>5.9623687281213499E-2</v>
      </c>
      <c r="Z140" s="4">
        <f t="shared" ca="1" si="34"/>
        <v>41775.272099999951</v>
      </c>
      <c r="AA140" s="3"/>
      <c r="AB140" s="4">
        <f t="shared" si="35"/>
        <v>-174.53102041378952</v>
      </c>
      <c r="AC140" s="6">
        <f t="shared" si="36"/>
        <v>174.53102041378952</v>
      </c>
      <c r="AD140" s="4">
        <f t="shared" si="37"/>
        <v>5.0913366515107791E-2</v>
      </c>
      <c r="AE140" s="6">
        <f t="shared" si="38"/>
        <v>30461.077086678615</v>
      </c>
      <c r="AF140" s="3"/>
      <c r="AG140" s="6">
        <f t="shared" si="39"/>
        <v>-149.46444254793505</v>
      </c>
      <c r="AH140" s="6">
        <f t="shared" si="40"/>
        <v>149.46444254793505</v>
      </c>
      <c r="AI140" s="4">
        <f t="shared" si="41"/>
        <v>4.3601062586912209E-2</v>
      </c>
      <c r="AJ140" s="6">
        <f t="shared" si="42"/>
        <v>22339.619586164976</v>
      </c>
      <c r="AK140" s="3"/>
    </row>
    <row r="141" spans="1:37" customFormat="1" x14ac:dyDescent="0.2">
      <c r="A141" s="12">
        <v>42249</v>
      </c>
      <c r="B141" s="1" t="s">
        <v>7</v>
      </c>
      <c r="C141" s="8">
        <v>3721</v>
      </c>
      <c r="D141" s="8">
        <v>4307</v>
      </c>
      <c r="E141" s="8">
        <v>666</v>
      </c>
      <c r="F141" s="3"/>
      <c r="G141" s="7">
        <f t="shared" si="25"/>
        <v>3721</v>
      </c>
      <c r="H141" s="3"/>
      <c r="I141" s="6">
        <f ca="1">IF( COUNTA($G$17:G141)&lt;=$I$14,"",AVERAGE(OFFSET(G140,0,0,$I$14*-1)))</f>
        <v>3458.5</v>
      </c>
      <c r="J141" s="3"/>
      <c r="K141" s="29">
        <f ca="1">IF(COUNTA($G$17:G141)&lt;=$K$14,RAND(),SUMPRODUCT(OFFSET(G140,0,0,$K$14*-1),OFFSET($K$17,0,0,$K$14)))</f>
        <v>3545.4900000000002</v>
      </c>
      <c r="L141" s="3"/>
      <c r="M141" s="29">
        <f t="shared" si="43"/>
        <v>3571.1706000582953</v>
      </c>
      <c r="N141" s="11"/>
      <c r="O141" s="40">
        <f t="shared" si="44"/>
        <v>-31.297481930597773</v>
      </c>
      <c r="P141" s="57">
        <f t="shared" si="26"/>
        <v>3539.8731181276976</v>
      </c>
      <c r="Q141" s="11"/>
      <c r="R141" s="6">
        <f t="shared" ca="1" si="27"/>
        <v>262.5</v>
      </c>
      <c r="S141" s="4">
        <f t="shared" ca="1" si="28"/>
        <v>262.5</v>
      </c>
      <c r="T141" s="4">
        <f t="shared" ca="1" si="29"/>
        <v>7.0545552270894915E-2</v>
      </c>
      <c r="U141" s="6">
        <f t="shared" ca="1" si="30"/>
        <v>68906.25</v>
      </c>
      <c r="V141" s="3"/>
      <c r="W141" s="4">
        <f t="shared" ca="1" si="31"/>
        <v>175.50999999999976</v>
      </c>
      <c r="X141" s="4">
        <f t="shared" ca="1" si="32"/>
        <v>175.50999999999976</v>
      </c>
      <c r="Y141" s="4">
        <f t="shared" ca="1" si="33"/>
        <v>4.7167428110722859E-2</v>
      </c>
      <c r="Z141" s="4">
        <f t="shared" ca="1" si="34"/>
        <v>30803.760099999916</v>
      </c>
      <c r="AA141" s="3"/>
      <c r="AB141" s="4">
        <f t="shared" si="35"/>
        <v>149.82939994170465</v>
      </c>
      <c r="AC141" s="6">
        <f t="shared" si="36"/>
        <v>149.82939994170465</v>
      </c>
      <c r="AD141" s="4">
        <f t="shared" si="37"/>
        <v>4.0265896248778459E-2</v>
      </c>
      <c r="AE141" s="6">
        <f t="shared" si="38"/>
        <v>22448.849086891285</v>
      </c>
      <c r="AF141" s="3"/>
      <c r="AG141" s="6">
        <f t="shared" si="39"/>
        <v>181.12688187230242</v>
      </c>
      <c r="AH141" s="6">
        <f t="shared" si="40"/>
        <v>181.12688187230242</v>
      </c>
      <c r="AI141" s="4">
        <f t="shared" si="41"/>
        <v>4.8676936810616078E-2</v>
      </c>
      <c r="AJ141" s="6">
        <f t="shared" si="42"/>
        <v>32806.947336782992</v>
      </c>
      <c r="AK141" s="3"/>
    </row>
    <row r="142" spans="1:37" customFormat="1" x14ac:dyDescent="0.2">
      <c r="A142" s="12">
        <v>42250</v>
      </c>
      <c r="B142" s="1" t="s">
        <v>10</v>
      </c>
      <c r="C142" s="8">
        <v>4254</v>
      </c>
      <c r="D142" s="8">
        <v>5138</v>
      </c>
      <c r="E142" s="8">
        <v>411</v>
      </c>
      <c r="F142" s="3"/>
      <c r="G142" s="7">
        <f t="shared" si="25"/>
        <v>4254</v>
      </c>
      <c r="H142" s="3"/>
      <c r="I142" s="6">
        <f ca="1">IF( COUNTA($G$17:G142)&lt;=$I$14,"",AVERAGE(OFFSET(G141,0,0,$I$14*-1)))</f>
        <v>3574.5</v>
      </c>
      <c r="J142" s="3"/>
      <c r="K142" s="29">
        <f ca="1">IF(COUNTA($G$17:G142)&lt;=$K$14,RAND(),SUMPRODUCT(OFFSET(G141,0,0,$K$14*-1),OFFSET($K$17,0,0,$K$14)))</f>
        <v>3692.96</v>
      </c>
      <c r="L142" s="3"/>
      <c r="M142" s="29">
        <f t="shared" si="43"/>
        <v>3598.0925360708352</v>
      </c>
      <c r="N142" s="11"/>
      <c r="O142" s="40">
        <f t="shared" si="44"/>
        <v>26.339741833108469</v>
      </c>
      <c r="P142" s="57">
        <f t="shared" si="26"/>
        <v>3624.4322779039435</v>
      </c>
      <c r="Q142" s="11"/>
      <c r="R142" s="6">
        <f t="shared" ca="1" si="27"/>
        <v>679.5</v>
      </c>
      <c r="S142" s="4">
        <f t="shared" ca="1" si="28"/>
        <v>679.5</v>
      </c>
      <c r="T142" s="4">
        <f t="shared" ca="1" si="29"/>
        <v>0.15973201692524683</v>
      </c>
      <c r="U142" s="6">
        <f t="shared" ca="1" si="30"/>
        <v>461720.25</v>
      </c>
      <c r="V142" s="3"/>
      <c r="W142" s="4">
        <f t="shared" ca="1" si="31"/>
        <v>561.04</v>
      </c>
      <c r="X142" s="4">
        <f t="shared" ca="1" si="32"/>
        <v>561.04</v>
      </c>
      <c r="Y142" s="4">
        <f t="shared" ca="1" si="33"/>
        <v>0.13188528443817582</v>
      </c>
      <c r="Z142" s="4">
        <f t="shared" ca="1" si="34"/>
        <v>314765.88159999996</v>
      </c>
      <c r="AA142" s="3"/>
      <c r="AB142" s="4">
        <f t="shared" si="35"/>
        <v>655.90746392916481</v>
      </c>
      <c r="AC142" s="6">
        <f t="shared" si="36"/>
        <v>655.90746392916481</v>
      </c>
      <c r="AD142" s="4">
        <f t="shared" si="37"/>
        <v>0.15418605169938054</v>
      </c>
      <c r="AE142" s="6">
        <f t="shared" si="38"/>
        <v>430214.60123798862</v>
      </c>
      <c r="AF142" s="3"/>
      <c r="AG142" s="6">
        <f t="shared" si="39"/>
        <v>629.56772209605651</v>
      </c>
      <c r="AH142" s="6">
        <f t="shared" si="40"/>
        <v>629.56772209605651</v>
      </c>
      <c r="AI142" s="4">
        <f t="shared" si="41"/>
        <v>0.14799429292337954</v>
      </c>
      <c r="AJ142" s="6">
        <f t="shared" si="42"/>
        <v>396355.51670521742</v>
      </c>
      <c r="AK142" s="3"/>
    </row>
    <row r="143" spans="1:37" customFormat="1" x14ac:dyDescent="0.2">
      <c r="A143" s="12">
        <v>42251</v>
      </c>
      <c r="B143" s="1" t="s">
        <v>5</v>
      </c>
      <c r="C143" s="8">
        <v>4335</v>
      </c>
      <c r="D143" s="8">
        <v>6332</v>
      </c>
      <c r="E143" s="8">
        <v>597</v>
      </c>
      <c r="F143" s="3"/>
      <c r="G143" s="7">
        <f t="shared" si="25"/>
        <v>4335</v>
      </c>
      <c r="H143" s="3"/>
      <c r="I143" s="6">
        <f ca="1">IF( COUNTA($G$17:G143)&lt;=$I$14,"",AVERAGE(OFFSET(G142,0,0,$I$14*-1)))</f>
        <v>3987.5</v>
      </c>
      <c r="J143" s="3"/>
      <c r="K143" s="29">
        <f ca="1">IF(COUNTA($G$17:G143)&lt;=$K$14,RAND(),SUMPRODUCT(OFFSET(G142,0,0,$K$14*-1),OFFSET($K$17,0,0,$K$14)))</f>
        <v>4065.9</v>
      </c>
      <c r="L143" s="3"/>
      <c r="M143" s="29">
        <f t="shared" si="43"/>
        <v>3715.9485695390235</v>
      </c>
      <c r="N143" s="11"/>
      <c r="O143" s="40">
        <f t="shared" si="44"/>
        <v>116.94087055183753</v>
      </c>
      <c r="P143" s="57">
        <f t="shared" si="26"/>
        <v>3832.8894400908612</v>
      </c>
      <c r="Q143" s="11"/>
      <c r="R143" s="6">
        <f t="shared" ca="1" si="27"/>
        <v>347.5</v>
      </c>
      <c r="S143" s="4">
        <f t="shared" ca="1" si="28"/>
        <v>347.5</v>
      </c>
      <c r="T143" s="4">
        <f t="shared" ca="1" si="29"/>
        <v>8.0161476355247979E-2</v>
      </c>
      <c r="U143" s="6">
        <f t="shared" ca="1" si="30"/>
        <v>120756.25</v>
      </c>
      <c r="V143" s="3"/>
      <c r="W143" s="4">
        <f t="shared" ca="1" si="31"/>
        <v>269.09999999999991</v>
      </c>
      <c r="X143" s="4">
        <f t="shared" ca="1" si="32"/>
        <v>269.09999999999991</v>
      </c>
      <c r="Y143" s="4">
        <f t="shared" ca="1" si="33"/>
        <v>6.2076124567474029E-2</v>
      </c>
      <c r="Z143" s="4">
        <f t="shared" ca="1" si="34"/>
        <v>72414.809999999954</v>
      </c>
      <c r="AA143" s="3"/>
      <c r="AB143" s="4">
        <f t="shared" si="35"/>
        <v>619.05143046097646</v>
      </c>
      <c r="AC143" s="6">
        <f t="shared" si="36"/>
        <v>619.05143046097646</v>
      </c>
      <c r="AD143" s="4">
        <f t="shared" si="37"/>
        <v>0.14280309814555397</v>
      </c>
      <c r="AE143" s="6">
        <f t="shared" si="38"/>
        <v>383224.67355578119</v>
      </c>
      <c r="AF143" s="3"/>
      <c r="AG143" s="6">
        <f t="shared" si="39"/>
        <v>502.11055990913883</v>
      </c>
      <c r="AH143" s="6">
        <f t="shared" si="40"/>
        <v>502.11055990913883</v>
      </c>
      <c r="AI143" s="4">
        <f t="shared" si="41"/>
        <v>0.11582711877950146</v>
      </c>
      <c r="AJ143" s="6">
        <f t="shared" si="42"/>
        <v>252115.0143722689</v>
      </c>
      <c r="AK143" s="3"/>
    </row>
    <row r="144" spans="1:37" customFormat="1" x14ac:dyDescent="0.2">
      <c r="A144" s="12">
        <v>42252</v>
      </c>
      <c r="B144" s="1" t="s">
        <v>8</v>
      </c>
      <c r="C144" s="8">
        <v>3723</v>
      </c>
      <c r="D144" s="8">
        <v>4653</v>
      </c>
      <c r="E144" s="8">
        <v>305</v>
      </c>
      <c r="F144" s="3"/>
      <c r="G144" s="7">
        <f t="shared" si="25"/>
        <v>3723</v>
      </c>
      <c r="H144" s="3"/>
      <c r="I144" s="6">
        <f ca="1">IF( COUNTA($G$17:G144)&lt;=$I$14,"",AVERAGE(OFFSET(G143,0,0,$I$14*-1)))</f>
        <v>4294.5</v>
      </c>
      <c r="J144" s="3"/>
      <c r="K144" s="29">
        <f ca="1">IF(COUNTA($G$17:G144)&lt;=$K$14,RAND(),SUMPRODUCT(OFFSET(G143,0,0,$K$14*-1),OFFSET($K$17,0,0,$K$14)))</f>
        <v>4163.26</v>
      </c>
      <c r="L144" s="3"/>
      <c r="M144" s="29">
        <f t="shared" si="43"/>
        <v>3827.182165921482</v>
      </c>
      <c r="N144" s="11"/>
      <c r="O144" s="40">
        <f t="shared" si="44"/>
        <v>111.29066912415226</v>
      </c>
      <c r="P144" s="57">
        <f t="shared" si="26"/>
        <v>3938.4728350456344</v>
      </c>
      <c r="Q144" s="11"/>
      <c r="R144" s="6">
        <f t="shared" ca="1" si="27"/>
        <v>-571.5</v>
      </c>
      <c r="S144" s="4">
        <f t="shared" ca="1" si="28"/>
        <v>571.5</v>
      </c>
      <c r="T144" s="4">
        <f t="shared" ca="1" si="29"/>
        <v>0.15350523771152297</v>
      </c>
      <c r="U144" s="6">
        <f t="shared" ca="1" si="30"/>
        <v>326612.25</v>
      </c>
      <c r="V144" s="3"/>
      <c r="W144" s="4">
        <f t="shared" ca="1" si="31"/>
        <v>-440.26000000000022</v>
      </c>
      <c r="X144" s="4">
        <f t="shared" ca="1" si="32"/>
        <v>440.26000000000022</v>
      </c>
      <c r="Y144" s="4">
        <f t="shared" ca="1" si="33"/>
        <v>0.11825409615901161</v>
      </c>
      <c r="Z144" s="4">
        <f t="shared" ca="1" si="34"/>
        <v>193828.8676000002</v>
      </c>
      <c r="AA144" s="3"/>
      <c r="AB144" s="4">
        <f t="shared" si="35"/>
        <v>-104.18216592148201</v>
      </c>
      <c r="AC144" s="6">
        <f t="shared" si="36"/>
        <v>104.18216592148201</v>
      </c>
      <c r="AD144" s="4">
        <f t="shared" si="37"/>
        <v>2.7983391329970995E-2</v>
      </c>
      <c r="AE144" s="6">
        <f t="shared" si="38"/>
        <v>10853.923696091208</v>
      </c>
      <c r="AF144" s="3"/>
      <c r="AG144" s="6">
        <f t="shared" si="39"/>
        <v>-215.47283504563438</v>
      </c>
      <c r="AH144" s="6">
        <f t="shared" si="40"/>
        <v>215.47283504563438</v>
      </c>
      <c r="AI144" s="4">
        <f t="shared" si="41"/>
        <v>5.7876130820745199E-2</v>
      </c>
      <c r="AJ144" s="6">
        <f t="shared" si="42"/>
        <v>46428.542642603163</v>
      </c>
      <c r="AK144" s="3"/>
    </row>
    <row r="145" spans="1:37" customFormat="1" x14ac:dyDescent="0.2">
      <c r="A145" s="12">
        <v>42253</v>
      </c>
      <c r="B145" s="1" t="s">
        <v>11</v>
      </c>
      <c r="C145" s="8">
        <v>3316</v>
      </c>
      <c r="D145" s="8">
        <v>4667</v>
      </c>
      <c r="E145" s="8">
        <v>358</v>
      </c>
      <c r="F145" s="3"/>
      <c r="G145" s="7">
        <f t="shared" ref="G145:G208" si="45">IF($G$15="Petrol",C145,IF($G$15="Diesel",D145,E145))</f>
        <v>3316</v>
      </c>
      <c r="H145" s="3"/>
      <c r="I145" s="6">
        <f ca="1">IF( COUNTA($G$17:G145)&lt;=$I$14,"",AVERAGE(OFFSET(G144,0,0,$I$14*-1)))</f>
        <v>4029</v>
      </c>
      <c r="J145" s="3"/>
      <c r="K145" s="29">
        <f ca="1">IF(COUNTA($G$17:G145)&lt;=$K$14,RAND(),SUMPRODUCT(OFFSET(G144,0,0,$K$14*-1),OFFSET($K$17,0,0,$K$14)))</f>
        <v>3768.12</v>
      </c>
      <c r="L145" s="3"/>
      <c r="M145" s="29">
        <f t="shared" si="43"/>
        <v>3808.4623044945711</v>
      </c>
      <c r="N145" s="11"/>
      <c r="O145" s="40">
        <f t="shared" si="44"/>
        <v>-17.419756121400304</v>
      </c>
      <c r="P145" s="57">
        <f t="shared" ref="P145:P208" si="46">M145+O145</f>
        <v>3791.0425483731706</v>
      </c>
      <c r="Q145" s="11"/>
      <c r="R145" s="6">
        <f t="shared" ref="R145:R208" ca="1" si="47">IF(I145="","",G145-I145)</f>
        <v>-713</v>
      </c>
      <c r="S145" s="4">
        <f t="shared" ref="S145:S208" ca="1" si="48">IF(I145="","",ABS(R145))</f>
        <v>713</v>
      </c>
      <c r="T145" s="4">
        <f t="shared" ref="T145:T208" ca="1" si="49">IF(I145="","",ABS((G145-I145)/G145))</f>
        <v>0.21501809408926417</v>
      </c>
      <c r="U145" s="6">
        <f t="shared" ref="U145:U208" ca="1" si="50">IF(I145="","",(G145-I145)^2)</f>
        <v>508369</v>
      </c>
      <c r="V145" s="3"/>
      <c r="W145" s="4">
        <f t="shared" ref="W145:W208" ca="1" si="51">IF(K145&lt;=1,"",G145-K145)</f>
        <v>-452.11999999999989</v>
      </c>
      <c r="X145" s="4">
        <f t="shared" ref="X145:X208" ca="1" si="52">IF(K145&lt;=1,"",ABS(W145))</f>
        <v>452.11999999999989</v>
      </c>
      <c r="Y145" s="4">
        <f t="shared" ref="Y145:Y208" ca="1" si="53">IF(K145&lt;=1,"",ABS((G145-K145)/G145))</f>
        <v>0.13634499396863689</v>
      </c>
      <c r="Z145" s="4">
        <f t="shared" ref="Z145:Z208" ca="1" si="54">IF(K145&lt;=1,"",(G145-K145)^2)</f>
        <v>204412.49439999991</v>
      </c>
      <c r="AA145" s="3"/>
      <c r="AB145" s="4">
        <f t="shared" ref="AB145:AB208" si="55">G145-M145</f>
        <v>-492.46230449457107</v>
      </c>
      <c r="AC145" s="6">
        <f t="shared" ref="AC145:AC208" si="56">ABS(AB145)</f>
        <v>492.46230449457107</v>
      </c>
      <c r="AD145" s="4">
        <f t="shared" ref="AD145:AD208" si="57">ABS((G145-M145)/G145)</f>
        <v>0.14851094827942432</v>
      </c>
      <c r="AE145" s="6">
        <f t="shared" ref="AE145:AE208" si="58">(G145-M145)^2</f>
        <v>242519.12134810362</v>
      </c>
      <c r="AF145" s="3"/>
      <c r="AG145" s="6">
        <f t="shared" ref="AG145:AG208" si="59">G145-P145</f>
        <v>-475.04254837317058</v>
      </c>
      <c r="AH145" s="6">
        <f t="shared" ref="AH145:AH208" si="60">ABS(AG145)</f>
        <v>475.04254837317058</v>
      </c>
      <c r="AI145" s="4">
        <f t="shared" ref="AI145:AI208" si="61">ABS((G145-P145)/G145)</f>
        <v>0.14325770457574505</v>
      </c>
      <c r="AJ145" s="6">
        <f t="shared" ref="AJ145:AJ208" si="62">(G145-P145)^2</f>
        <v>225665.4227648761</v>
      </c>
      <c r="AK145" s="3"/>
    </row>
    <row r="146" spans="1:37" customFormat="1" x14ac:dyDescent="0.2">
      <c r="A146" s="12">
        <v>42254</v>
      </c>
      <c r="B146" s="1" t="s">
        <v>6</v>
      </c>
      <c r="C146" s="8">
        <v>3513</v>
      </c>
      <c r="D146" s="8">
        <v>4548</v>
      </c>
      <c r="E146" s="8">
        <v>477</v>
      </c>
      <c r="F146" s="3"/>
      <c r="G146" s="7">
        <f t="shared" si="45"/>
        <v>3513</v>
      </c>
      <c r="H146" s="3"/>
      <c r="I146" s="6">
        <f ca="1">IF( COUNTA($G$17:G146)&lt;=$I$14,"",AVERAGE(OFFSET(G145,0,0,$I$14*-1)))</f>
        <v>3519.5</v>
      </c>
      <c r="J146" s="3"/>
      <c r="K146" s="29">
        <f ca="1">IF(COUNTA($G$17:G146)&lt;=$K$14,RAND(),SUMPRODUCT(OFFSET(G145,0,0,$K$14*-1),OFFSET($K$17,0,0,$K$14)))</f>
        <v>3511.14</v>
      </c>
      <c r="L146" s="3"/>
      <c r="M146" s="29">
        <f t="shared" si="43"/>
        <v>3719.9747402691983</v>
      </c>
      <c r="N146" s="11"/>
      <c r="O146" s="40">
        <f t="shared" si="44"/>
        <v>-87.776886144333076</v>
      </c>
      <c r="P146" s="57">
        <f t="shared" si="46"/>
        <v>3632.197854124865</v>
      </c>
      <c r="Q146" s="11"/>
      <c r="R146" s="6">
        <f t="shared" ca="1" si="47"/>
        <v>-6.5</v>
      </c>
      <c r="S146" s="4">
        <f t="shared" ca="1" si="48"/>
        <v>6.5</v>
      </c>
      <c r="T146" s="4">
        <f t="shared" ca="1" si="49"/>
        <v>1.8502704241389126E-3</v>
      </c>
      <c r="U146" s="6">
        <f t="shared" ca="1" si="50"/>
        <v>42.25</v>
      </c>
      <c r="V146" s="3"/>
      <c r="W146" s="4">
        <f t="shared" ca="1" si="51"/>
        <v>1.8600000000001273</v>
      </c>
      <c r="X146" s="4">
        <f t="shared" ca="1" si="52"/>
        <v>1.8600000000001273</v>
      </c>
      <c r="Y146" s="4">
        <f t="shared" ca="1" si="53"/>
        <v>5.2946199829209434E-4</v>
      </c>
      <c r="Z146" s="4">
        <f t="shared" ca="1" si="54"/>
        <v>3.4596000000004739</v>
      </c>
      <c r="AA146" s="3"/>
      <c r="AB146" s="4">
        <f t="shared" si="55"/>
        <v>-206.97474026919826</v>
      </c>
      <c r="AC146" s="6">
        <f t="shared" si="56"/>
        <v>206.97474026919826</v>
      </c>
      <c r="AD146" s="4">
        <f t="shared" si="57"/>
        <v>5.8916806225220116E-2</v>
      </c>
      <c r="AE146" s="6">
        <f t="shared" si="58"/>
        <v>42838.543109502083</v>
      </c>
      <c r="AF146" s="3"/>
      <c r="AG146" s="6">
        <f t="shared" si="59"/>
        <v>-119.19785412486499</v>
      </c>
      <c r="AH146" s="6">
        <f t="shared" si="60"/>
        <v>119.19785412486499</v>
      </c>
      <c r="AI146" s="4">
        <f t="shared" si="61"/>
        <v>3.3930502170471104E-2</v>
      </c>
      <c r="AJ146" s="6">
        <f t="shared" si="62"/>
        <v>14208.128427972593</v>
      </c>
      <c r="AK146" s="3"/>
    </row>
    <row r="147" spans="1:37" customFormat="1" x14ac:dyDescent="0.2">
      <c r="A147" s="12">
        <v>42255</v>
      </c>
      <c r="B147" s="1" t="s">
        <v>9</v>
      </c>
      <c r="C147" s="8">
        <v>3000</v>
      </c>
      <c r="D147" s="8">
        <v>3770</v>
      </c>
      <c r="E147" s="8">
        <v>409</v>
      </c>
      <c r="F147" s="3"/>
      <c r="G147" s="7">
        <f t="shared" si="45"/>
        <v>3000</v>
      </c>
      <c r="H147" s="3"/>
      <c r="I147" s="6">
        <f ca="1">IF( COUNTA($G$17:G147)&lt;=$I$14,"",AVERAGE(OFFSET(G146,0,0,$I$14*-1)))</f>
        <v>3414.5</v>
      </c>
      <c r="J147" s="3"/>
      <c r="K147" s="29">
        <f ca="1">IF(COUNTA($G$17:G147)&lt;=$K$14,RAND(),SUMPRODUCT(OFFSET(G146,0,0,$K$14*-1),OFFSET($K$17,0,0,$K$14)))</f>
        <v>3630.77</v>
      </c>
      <c r="L147" s="3"/>
      <c r="M147" s="29">
        <f t="shared" ref="M147:M210" si="63">$M$16*G146+(1-$M$16)*M146</f>
        <v>3682.7847046960237</v>
      </c>
      <c r="N147" s="11"/>
      <c r="O147" s="40">
        <f t="shared" si="44"/>
        <v>-37.695904078886137</v>
      </c>
      <c r="P147" s="57">
        <f t="shared" si="46"/>
        <v>3645.0888006171376</v>
      </c>
      <c r="Q147" s="11"/>
      <c r="R147" s="6">
        <f t="shared" ca="1" si="47"/>
        <v>-414.5</v>
      </c>
      <c r="S147" s="4">
        <f t="shared" ca="1" si="48"/>
        <v>414.5</v>
      </c>
      <c r="T147" s="4">
        <f t="shared" ca="1" si="49"/>
        <v>0.13816666666666666</v>
      </c>
      <c r="U147" s="6">
        <f t="shared" ca="1" si="50"/>
        <v>171810.25</v>
      </c>
      <c r="V147" s="3"/>
      <c r="W147" s="4">
        <f t="shared" ca="1" si="51"/>
        <v>-630.77</v>
      </c>
      <c r="X147" s="4">
        <f t="shared" ca="1" si="52"/>
        <v>630.77</v>
      </c>
      <c r="Y147" s="4">
        <f t="shared" ca="1" si="53"/>
        <v>0.21025666666666665</v>
      </c>
      <c r="Z147" s="4">
        <f t="shared" ca="1" si="54"/>
        <v>397870.7929</v>
      </c>
      <c r="AA147" s="3"/>
      <c r="AB147" s="4">
        <f t="shared" si="55"/>
        <v>-682.78470469602371</v>
      </c>
      <c r="AC147" s="6">
        <f t="shared" si="56"/>
        <v>682.78470469602371</v>
      </c>
      <c r="AD147" s="4">
        <f t="shared" si="57"/>
        <v>0.22759490156534123</v>
      </c>
      <c r="AE147" s="6">
        <f t="shared" si="58"/>
        <v>466194.95296683628</v>
      </c>
      <c r="AF147" s="3"/>
      <c r="AG147" s="6">
        <f t="shared" si="59"/>
        <v>-645.08880061713762</v>
      </c>
      <c r="AH147" s="6">
        <f t="shared" si="60"/>
        <v>645.08880061713762</v>
      </c>
      <c r="AI147" s="4">
        <f t="shared" si="61"/>
        <v>0.21502960020571255</v>
      </c>
      <c r="AJ147" s="6">
        <f t="shared" si="62"/>
        <v>416139.56068165711</v>
      </c>
      <c r="AK147" s="3"/>
    </row>
    <row r="148" spans="1:37" customFormat="1" x14ac:dyDescent="0.2">
      <c r="A148" s="12">
        <v>42256</v>
      </c>
      <c r="B148" s="1" t="s">
        <v>7</v>
      </c>
      <c r="C148" s="8">
        <v>3371</v>
      </c>
      <c r="D148" s="8">
        <v>4599</v>
      </c>
      <c r="E148" s="8">
        <v>393</v>
      </c>
      <c r="F148" s="3"/>
      <c r="G148" s="7">
        <f t="shared" si="45"/>
        <v>3371</v>
      </c>
      <c r="H148" s="3"/>
      <c r="I148" s="6">
        <f ca="1">IF( COUNTA($G$17:G148)&lt;=$I$14,"",AVERAGE(OFFSET(G147,0,0,$I$14*-1)))</f>
        <v>3256.5</v>
      </c>
      <c r="J148" s="3"/>
      <c r="K148" s="29">
        <f ca="1">IF(COUNTA($G$17:G148)&lt;=$K$14,RAND(),SUMPRODUCT(OFFSET(G147,0,0,$K$14*-1),OFFSET($K$17,0,0,$K$14)))</f>
        <v>3163.29</v>
      </c>
      <c r="L148" s="3"/>
      <c r="M148" s="29">
        <f t="shared" si="63"/>
        <v>3560.0992628713943</v>
      </c>
      <c r="N148" s="11"/>
      <c r="O148" s="40">
        <f t="shared" ref="O148:O211" si="64">($O$16*(M148-M147)+(1-$O$16)*O147)</f>
        <v>-121.83554644717195</v>
      </c>
      <c r="P148" s="57">
        <f t="shared" si="46"/>
        <v>3438.2637164242224</v>
      </c>
      <c r="Q148" s="11"/>
      <c r="R148" s="6">
        <f t="shared" ca="1" si="47"/>
        <v>114.5</v>
      </c>
      <c r="S148" s="4">
        <f t="shared" ca="1" si="48"/>
        <v>114.5</v>
      </c>
      <c r="T148" s="4">
        <f t="shared" ca="1" si="49"/>
        <v>3.3966182141797689E-2</v>
      </c>
      <c r="U148" s="6">
        <f t="shared" ca="1" si="50"/>
        <v>13110.25</v>
      </c>
      <c r="V148" s="3"/>
      <c r="W148" s="4">
        <f t="shared" ca="1" si="51"/>
        <v>207.71000000000004</v>
      </c>
      <c r="X148" s="4">
        <f t="shared" ca="1" si="52"/>
        <v>207.71000000000004</v>
      </c>
      <c r="Y148" s="4">
        <f t="shared" ca="1" si="53"/>
        <v>6.1616730940373787E-2</v>
      </c>
      <c r="Z148" s="4">
        <f t="shared" ca="1" si="54"/>
        <v>43143.444100000015</v>
      </c>
      <c r="AA148" s="3"/>
      <c r="AB148" s="4">
        <f t="shared" si="55"/>
        <v>-189.09926287139433</v>
      </c>
      <c r="AC148" s="6">
        <f t="shared" si="56"/>
        <v>189.09926287139433</v>
      </c>
      <c r="AD148" s="4">
        <f t="shared" si="57"/>
        <v>5.6095895245148124E-2</v>
      </c>
      <c r="AE148" s="6">
        <f t="shared" si="58"/>
        <v>35758.531218504693</v>
      </c>
      <c r="AF148" s="3"/>
      <c r="AG148" s="6">
        <f t="shared" si="59"/>
        <v>-67.263716424222366</v>
      </c>
      <c r="AH148" s="6">
        <f t="shared" si="60"/>
        <v>67.263716424222366</v>
      </c>
      <c r="AI148" s="4">
        <f t="shared" si="61"/>
        <v>1.9953638808728084E-2</v>
      </c>
      <c r="AJ148" s="6">
        <f t="shared" si="62"/>
        <v>4524.4075471982014</v>
      </c>
      <c r="AK148" s="3"/>
    </row>
    <row r="149" spans="1:37" customFormat="1" x14ac:dyDescent="0.2">
      <c r="A149" s="12">
        <v>42257</v>
      </c>
      <c r="B149" s="1" t="s">
        <v>10</v>
      </c>
      <c r="C149" s="8">
        <v>3435</v>
      </c>
      <c r="D149" s="8">
        <v>6301</v>
      </c>
      <c r="E149" s="8">
        <v>388</v>
      </c>
      <c r="F149" s="3"/>
      <c r="G149" s="7">
        <f t="shared" si="45"/>
        <v>3435</v>
      </c>
      <c r="H149" s="3"/>
      <c r="I149" s="6">
        <f ca="1">IF( COUNTA($G$17:G149)&lt;=$I$14,"",AVERAGE(OFFSET(G148,0,0,$I$14*-1)))</f>
        <v>3185.5</v>
      </c>
      <c r="J149" s="3"/>
      <c r="K149" s="29">
        <f ca="1">IF(COUNTA($G$17:G149)&lt;=$K$14,RAND(),SUMPRODUCT(OFFSET(G148,0,0,$K$14*-1),OFFSET($K$17,0,0,$K$14)))</f>
        <v>3389.5600000000004</v>
      </c>
      <c r="L149" s="3"/>
      <c r="M149" s="29">
        <f t="shared" si="63"/>
        <v>3526.1211633994421</v>
      </c>
      <c r="N149" s="11"/>
      <c r="O149" s="40">
        <f t="shared" si="64"/>
        <v>-34.856673941704386</v>
      </c>
      <c r="P149" s="57">
        <f t="shared" si="46"/>
        <v>3491.2644894577379</v>
      </c>
      <c r="Q149" s="11"/>
      <c r="R149" s="6">
        <f t="shared" ca="1" si="47"/>
        <v>249.5</v>
      </c>
      <c r="S149" s="4">
        <f t="shared" ca="1" si="48"/>
        <v>249.5</v>
      </c>
      <c r="T149" s="4">
        <f t="shared" ca="1" si="49"/>
        <v>7.2634643377001457E-2</v>
      </c>
      <c r="U149" s="6">
        <f t="shared" ca="1" si="50"/>
        <v>62250.25</v>
      </c>
      <c r="V149" s="3"/>
      <c r="W149" s="4">
        <f t="shared" ca="1" si="51"/>
        <v>45.4399999999996</v>
      </c>
      <c r="X149" s="4">
        <f t="shared" ca="1" si="52"/>
        <v>45.4399999999996</v>
      </c>
      <c r="Y149" s="4">
        <f t="shared" ca="1" si="53"/>
        <v>1.3228529839883435E-2</v>
      </c>
      <c r="Z149" s="4">
        <f t="shared" ca="1" si="54"/>
        <v>2064.7935999999636</v>
      </c>
      <c r="AA149" s="3"/>
      <c r="AB149" s="4">
        <f t="shared" si="55"/>
        <v>-91.121163399442139</v>
      </c>
      <c r="AC149" s="6">
        <f t="shared" si="56"/>
        <v>91.121163399442139</v>
      </c>
      <c r="AD149" s="4">
        <f t="shared" si="57"/>
        <v>2.6527267365194219E-2</v>
      </c>
      <c r="AE149" s="6">
        <f t="shared" si="58"/>
        <v>8303.0664192678341</v>
      </c>
      <c r="AF149" s="3"/>
      <c r="AG149" s="6">
        <f t="shared" si="59"/>
        <v>-56.264489457737909</v>
      </c>
      <c r="AH149" s="6">
        <f t="shared" si="60"/>
        <v>56.264489457737909</v>
      </c>
      <c r="AI149" s="4">
        <f t="shared" si="61"/>
        <v>1.6379764034275955E-2</v>
      </c>
      <c r="AJ149" s="6">
        <f t="shared" si="62"/>
        <v>3165.6927739399002</v>
      </c>
      <c r="AK149" s="3"/>
    </row>
    <row r="150" spans="1:37" customFormat="1" x14ac:dyDescent="0.2">
      <c r="A150" s="12">
        <v>42258</v>
      </c>
      <c r="B150" s="1" t="s">
        <v>5</v>
      </c>
      <c r="C150" s="8">
        <v>3398</v>
      </c>
      <c r="D150" s="8">
        <v>4478</v>
      </c>
      <c r="E150" s="8">
        <v>304</v>
      </c>
      <c r="F150" s="3"/>
      <c r="G150" s="7">
        <f t="shared" si="45"/>
        <v>3398</v>
      </c>
      <c r="H150" s="3"/>
      <c r="I150" s="6">
        <f ca="1">IF( COUNTA($G$17:G150)&lt;=$I$14,"",AVERAGE(OFFSET(G149,0,0,$I$14*-1)))</f>
        <v>3403</v>
      </c>
      <c r="J150" s="3"/>
      <c r="K150" s="29">
        <f ca="1">IF(COUNTA($G$17:G150)&lt;=$K$14,RAND(),SUMPRODUCT(OFFSET(G149,0,0,$K$14*-1),OFFSET($K$17,0,0,$K$14)))</f>
        <v>3394.8599999999997</v>
      </c>
      <c r="L150" s="3"/>
      <c r="M150" s="29">
        <f t="shared" si="63"/>
        <v>3509.7481542878631</v>
      </c>
      <c r="N150" s="11"/>
      <c r="O150" s="40">
        <f t="shared" si="64"/>
        <v>-16.557845759880248</v>
      </c>
      <c r="P150" s="57">
        <f t="shared" si="46"/>
        <v>3493.1903085279828</v>
      </c>
      <c r="Q150" s="11"/>
      <c r="R150" s="6">
        <f t="shared" ca="1" si="47"/>
        <v>-5</v>
      </c>
      <c r="S150" s="4">
        <f t="shared" ca="1" si="48"/>
        <v>5</v>
      </c>
      <c r="T150" s="4">
        <f t="shared" ca="1" si="49"/>
        <v>1.4714537963507945E-3</v>
      </c>
      <c r="U150" s="6">
        <f t="shared" ca="1" si="50"/>
        <v>25</v>
      </c>
      <c r="V150" s="3"/>
      <c r="W150" s="4">
        <f t="shared" ca="1" si="51"/>
        <v>3.1400000000003274</v>
      </c>
      <c r="X150" s="4">
        <f t="shared" ca="1" si="52"/>
        <v>3.1400000000003274</v>
      </c>
      <c r="Y150" s="4">
        <f t="shared" ca="1" si="53"/>
        <v>9.2407298410839532E-4</v>
      </c>
      <c r="Z150" s="4">
        <f t="shared" ca="1" si="54"/>
        <v>9.8596000000020556</v>
      </c>
      <c r="AA150" s="3"/>
      <c r="AB150" s="4">
        <f t="shared" si="55"/>
        <v>-111.74815428786314</v>
      </c>
      <c r="AC150" s="6">
        <f t="shared" si="56"/>
        <v>111.74815428786314</v>
      </c>
      <c r="AD150" s="4">
        <f t="shared" si="57"/>
        <v>3.2886449172414109E-2</v>
      </c>
      <c r="AE150" s="6">
        <f t="shared" si="58"/>
        <v>12487.649986744065</v>
      </c>
      <c r="AF150" s="3"/>
      <c r="AG150" s="6">
        <f t="shared" si="59"/>
        <v>-95.190308527982779</v>
      </c>
      <c r="AH150" s="6">
        <f t="shared" si="60"/>
        <v>95.190308527982779</v>
      </c>
      <c r="AI150" s="4">
        <f t="shared" si="61"/>
        <v>2.8013628171860736E-2</v>
      </c>
      <c r="AJ150" s="6">
        <f t="shared" si="62"/>
        <v>9061.1948376525506</v>
      </c>
      <c r="AK150" s="3"/>
    </row>
    <row r="151" spans="1:37" customFormat="1" x14ac:dyDescent="0.2">
      <c r="A151" s="12">
        <v>42259</v>
      </c>
      <c r="B151" s="1" t="s">
        <v>8</v>
      </c>
      <c r="C151" s="8">
        <v>3172</v>
      </c>
      <c r="D151" s="8">
        <v>4661</v>
      </c>
      <c r="E151" s="8">
        <v>244</v>
      </c>
      <c r="F151" s="3"/>
      <c r="G151" s="7">
        <f t="shared" si="45"/>
        <v>3172</v>
      </c>
      <c r="H151" s="3"/>
      <c r="I151" s="6">
        <f ca="1">IF( COUNTA($G$17:G151)&lt;=$I$14,"",AVERAGE(OFFSET(G150,0,0,$I$14*-1)))</f>
        <v>3416.5</v>
      </c>
      <c r="J151" s="3"/>
      <c r="K151" s="29">
        <f ca="1">IF(COUNTA($G$17:G151)&lt;=$K$14,RAND(),SUMPRODUCT(OFFSET(G150,0,0,$K$14*-1),OFFSET($K$17,0,0,$K$14)))</f>
        <v>3370.2200000000003</v>
      </c>
      <c r="L151" s="3"/>
      <c r="M151" s="29">
        <f t="shared" si="63"/>
        <v>3489.668806306574</v>
      </c>
      <c r="N151" s="11"/>
      <c r="O151" s="40">
        <f t="shared" si="64"/>
        <v>-20.044132959075085</v>
      </c>
      <c r="P151" s="57">
        <f t="shared" si="46"/>
        <v>3469.6246733474991</v>
      </c>
      <c r="Q151" s="11"/>
      <c r="R151" s="6">
        <f t="shared" ca="1" si="47"/>
        <v>-244.5</v>
      </c>
      <c r="S151" s="4">
        <f t="shared" ca="1" si="48"/>
        <v>244.5</v>
      </c>
      <c r="T151" s="4">
        <f t="shared" ca="1" si="49"/>
        <v>7.708070617906683E-2</v>
      </c>
      <c r="U151" s="6">
        <f t="shared" ca="1" si="50"/>
        <v>59780.25</v>
      </c>
      <c r="V151" s="3"/>
      <c r="W151" s="4">
        <f t="shared" ca="1" si="51"/>
        <v>-198.22000000000025</v>
      </c>
      <c r="X151" s="4">
        <f t="shared" ca="1" si="52"/>
        <v>198.22000000000025</v>
      </c>
      <c r="Y151" s="4">
        <f t="shared" ca="1" si="53"/>
        <v>6.2490542244640686E-2</v>
      </c>
      <c r="Z151" s="4">
        <f t="shared" ca="1" si="54"/>
        <v>39291.168400000104</v>
      </c>
      <c r="AA151" s="3"/>
      <c r="AB151" s="4">
        <f t="shared" si="55"/>
        <v>-317.66880630657397</v>
      </c>
      <c r="AC151" s="6">
        <f t="shared" si="56"/>
        <v>317.66880630657397</v>
      </c>
      <c r="AD151" s="4">
        <f t="shared" si="57"/>
        <v>0.10014779517861727</v>
      </c>
      <c r="AE151" s="6">
        <f t="shared" si="58"/>
        <v>100913.47050024361</v>
      </c>
      <c r="AF151" s="3"/>
      <c r="AG151" s="6">
        <f t="shared" si="59"/>
        <v>-297.62467334749908</v>
      </c>
      <c r="AH151" s="6">
        <f t="shared" si="60"/>
        <v>297.62467334749908</v>
      </c>
      <c r="AI151" s="4">
        <f t="shared" si="61"/>
        <v>9.3828711648013582E-2</v>
      </c>
      <c r="AJ151" s="6">
        <f t="shared" si="62"/>
        <v>88580.446185205525</v>
      </c>
      <c r="AK151" s="3"/>
    </row>
    <row r="152" spans="1:37" customFormat="1" x14ac:dyDescent="0.2">
      <c r="A152" s="12">
        <v>42260</v>
      </c>
      <c r="B152" s="1" t="s">
        <v>11</v>
      </c>
      <c r="C152" s="8">
        <v>2989</v>
      </c>
      <c r="D152" s="8">
        <v>4167</v>
      </c>
      <c r="E152" s="8">
        <v>220</v>
      </c>
      <c r="F152" s="3"/>
      <c r="G152" s="7">
        <f t="shared" si="45"/>
        <v>2989</v>
      </c>
      <c r="H152" s="3"/>
      <c r="I152" s="6">
        <f ca="1">IF( COUNTA($G$17:G152)&lt;=$I$14,"",AVERAGE(OFFSET(G151,0,0,$I$14*-1)))</f>
        <v>3285</v>
      </c>
      <c r="J152" s="3"/>
      <c r="K152" s="29">
        <f ca="1">IF(COUNTA($G$17:G152)&lt;=$K$14,RAND(),SUMPRODUCT(OFFSET(G151,0,0,$K$14*-1),OFFSET($K$17,0,0,$K$14)))</f>
        <v>3207.51</v>
      </c>
      <c r="L152" s="3"/>
      <c r="M152" s="29">
        <f t="shared" si="63"/>
        <v>3432.588825475756</v>
      </c>
      <c r="N152" s="11"/>
      <c r="O152" s="40">
        <f t="shared" si="64"/>
        <v>-56.709622352100503</v>
      </c>
      <c r="P152" s="57">
        <f t="shared" si="46"/>
        <v>3375.8792031236553</v>
      </c>
      <c r="Q152" s="11"/>
      <c r="R152" s="6">
        <f t="shared" ca="1" si="47"/>
        <v>-296</v>
      </c>
      <c r="S152" s="4">
        <f t="shared" ca="1" si="48"/>
        <v>296</v>
      </c>
      <c r="T152" s="4">
        <f t="shared" ca="1" si="49"/>
        <v>9.9029775844764134E-2</v>
      </c>
      <c r="U152" s="6">
        <f t="shared" ca="1" si="50"/>
        <v>87616</v>
      </c>
      <c r="V152" s="3"/>
      <c r="W152" s="4">
        <f t="shared" ca="1" si="51"/>
        <v>-218.51000000000022</v>
      </c>
      <c r="X152" s="4">
        <f t="shared" ca="1" si="52"/>
        <v>218.51000000000022</v>
      </c>
      <c r="Y152" s="4">
        <f t="shared" ca="1" si="53"/>
        <v>7.3104717296754843E-2</v>
      </c>
      <c r="Z152" s="4">
        <f t="shared" ca="1" si="54"/>
        <v>47746.620100000095</v>
      </c>
      <c r="AA152" s="3"/>
      <c r="AB152" s="4">
        <f t="shared" si="55"/>
        <v>-443.58882547575604</v>
      </c>
      <c r="AC152" s="6">
        <f t="shared" si="56"/>
        <v>443.58882547575604</v>
      </c>
      <c r="AD152" s="4">
        <f t="shared" si="57"/>
        <v>0.14840710119630512</v>
      </c>
      <c r="AE152" s="6">
        <f t="shared" si="58"/>
        <v>196771.04608696076</v>
      </c>
      <c r="AF152" s="3"/>
      <c r="AG152" s="6">
        <f t="shared" si="59"/>
        <v>-386.87920312365532</v>
      </c>
      <c r="AH152" s="6">
        <f t="shared" si="60"/>
        <v>386.87920312365532</v>
      </c>
      <c r="AI152" s="4">
        <f t="shared" si="61"/>
        <v>0.12943432690654244</v>
      </c>
      <c r="AJ152" s="6">
        <f t="shared" si="62"/>
        <v>149675.51780959454</v>
      </c>
      <c r="AK152" s="3"/>
    </row>
    <row r="153" spans="1:37" customFormat="1" x14ac:dyDescent="0.2">
      <c r="A153" s="12">
        <v>42261</v>
      </c>
      <c r="B153" s="1" t="s">
        <v>6</v>
      </c>
      <c r="C153" s="8">
        <v>4623</v>
      </c>
      <c r="D153" s="8">
        <v>7319</v>
      </c>
      <c r="E153" s="8">
        <v>496</v>
      </c>
      <c r="F153" s="3"/>
      <c r="G153" s="7">
        <f t="shared" si="45"/>
        <v>4623</v>
      </c>
      <c r="H153" s="3"/>
      <c r="I153" s="6">
        <f ca="1">IF( COUNTA($G$17:G153)&lt;=$I$14,"",AVERAGE(OFFSET(G152,0,0,$I$14*-1)))</f>
        <v>3080.5</v>
      </c>
      <c r="J153" s="3"/>
      <c r="K153" s="29">
        <f ca="1">IF(COUNTA($G$17:G153)&lt;=$K$14,RAND(),SUMPRODUCT(OFFSET(G152,0,0,$K$14*-1),OFFSET($K$17,0,0,$K$14)))</f>
        <v>3084.25</v>
      </c>
      <c r="L153" s="3"/>
      <c r="M153" s="29">
        <f t="shared" si="63"/>
        <v>3352.8830402294534</v>
      </c>
      <c r="N153" s="11"/>
      <c r="O153" s="40">
        <f t="shared" si="64"/>
        <v>-79.475823617360618</v>
      </c>
      <c r="P153" s="57">
        <f t="shared" si="46"/>
        <v>3273.4072166120927</v>
      </c>
      <c r="Q153" s="11"/>
      <c r="R153" s="6">
        <f t="shared" ca="1" si="47"/>
        <v>1542.5</v>
      </c>
      <c r="S153" s="4">
        <f t="shared" ca="1" si="48"/>
        <v>1542.5</v>
      </c>
      <c r="T153" s="4">
        <f t="shared" ca="1" si="49"/>
        <v>0.33365779796668832</v>
      </c>
      <c r="U153" s="6">
        <f t="shared" ca="1" si="50"/>
        <v>2379306.25</v>
      </c>
      <c r="V153" s="3"/>
      <c r="W153" s="4">
        <f t="shared" ca="1" si="51"/>
        <v>1538.75</v>
      </c>
      <c r="X153" s="4">
        <f t="shared" ca="1" si="52"/>
        <v>1538.75</v>
      </c>
      <c r="Y153" s="4">
        <f t="shared" ca="1" si="53"/>
        <v>0.33284663638330086</v>
      </c>
      <c r="Z153" s="4">
        <f t="shared" ca="1" si="54"/>
        <v>2367751.5625</v>
      </c>
      <c r="AA153" s="3"/>
      <c r="AB153" s="4">
        <f t="shared" si="55"/>
        <v>1270.1169597705466</v>
      </c>
      <c r="AC153" s="6">
        <f t="shared" si="56"/>
        <v>1270.1169597705466</v>
      </c>
      <c r="AD153" s="4">
        <f t="shared" si="57"/>
        <v>0.27473868911324822</v>
      </c>
      <c r="AE153" s="6">
        <f t="shared" si="58"/>
        <v>1613197.0914967763</v>
      </c>
      <c r="AF153" s="3"/>
      <c r="AG153" s="6">
        <f t="shared" si="59"/>
        <v>1349.5927833879073</v>
      </c>
      <c r="AH153" s="6">
        <f t="shared" si="60"/>
        <v>1349.5927833879073</v>
      </c>
      <c r="AI153" s="4">
        <f t="shared" si="61"/>
        <v>0.29193008509364204</v>
      </c>
      <c r="AJ153" s="6">
        <f t="shared" si="62"/>
        <v>1821400.6809727189</v>
      </c>
      <c r="AK153" s="3"/>
    </row>
    <row r="154" spans="1:37" customFormat="1" x14ac:dyDescent="0.2">
      <c r="A154" s="12">
        <v>42262</v>
      </c>
      <c r="B154" s="1" t="s">
        <v>9</v>
      </c>
      <c r="C154" s="8">
        <v>3812</v>
      </c>
      <c r="D154" s="8">
        <v>6959</v>
      </c>
      <c r="E154" s="8">
        <v>457</v>
      </c>
      <c r="F154" s="3"/>
      <c r="G154" s="7">
        <f t="shared" si="45"/>
        <v>3812</v>
      </c>
      <c r="H154" s="3"/>
      <c r="I154" s="6">
        <f ca="1">IF( COUNTA($G$17:G154)&lt;=$I$14,"",AVERAGE(OFFSET(G153,0,0,$I$14*-1)))</f>
        <v>3806</v>
      </c>
      <c r="J154" s="3"/>
      <c r="K154" s="29">
        <f ca="1">IF(COUNTA($G$17:G154)&lt;=$K$14,RAND(),SUMPRODUCT(OFFSET(G153,0,0,$K$14*-1),OFFSET($K$17,0,0,$K$14)))</f>
        <v>4302.33</v>
      </c>
      <c r="L154" s="3"/>
      <c r="M154" s="29">
        <f t="shared" si="63"/>
        <v>3581.1026522194111</v>
      </c>
      <c r="N154" s="11"/>
      <c r="O154" s="40">
        <f t="shared" si="64"/>
        <v>225.14265763388451</v>
      </c>
      <c r="P154" s="57">
        <f t="shared" si="46"/>
        <v>3806.2453098532956</v>
      </c>
      <c r="Q154" s="11"/>
      <c r="R154" s="6">
        <f t="shared" ca="1" si="47"/>
        <v>6</v>
      </c>
      <c r="S154" s="4">
        <f t="shared" ca="1" si="48"/>
        <v>6</v>
      </c>
      <c r="T154" s="4">
        <f t="shared" ca="1" si="49"/>
        <v>1.5739769150052466E-3</v>
      </c>
      <c r="U154" s="6">
        <f t="shared" ca="1" si="50"/>
        <v>36</v>
      </c>
      <c r="V154" s="3"/>
      <c r="W154" s="4">
        <f t="shared" ca="1" si="51"/>
        <v>-490.32999999999993</v>
      </c>
      <c r="X154" s="4">
        <f t="shared" ca="1" si="52"/>
        <v>490.32999999999993</v>
      </c>
      <c r="Y154" s="4">
        <f t="shared" ca="1" si="53"/>
        <v>0.12862801678908709</v>
      </c>
      <c r="Z154" s="4">
        <f t="shared" ca="1" si="54"/>
        <v>240423.50889999993</v>
      </c>
      <c r="AA154" s="3"/>
      <c r="AB154" s="4">
        <f t="shared" si="55"/>
        <v>230.89734778058892</v>
      </c>
      <c r="AC154" s="6">
        <f t="shared" si="56"/>
        <v>230.89734778058892</v>
      </c>
      <c r="AD154" s="4">
        <f t="shared" si="57"/>
        <v>6.0571182523764144E-2</v>
      </c>
      <c r="AE154" s="6">
        <f t="shared" si="58"/>
        <v>53313.585212110229</v>
      </c>
      <c r="AF154" s="3"/>
      <c r="AG154" s="6">
        <f t="shared" si="59"/>
        <v>5.7546901467044336</v>
      </c>
      <c r="AH154" s="6">
        <f t="shared" si="60"/>
        <v>5.7546901467044336</v>
      </c>
      <c r="AI154" s="4">
        <f t="shared" si="61"/>
        <v>1.5096249073201556E-3</v>
      </c>
      <c r="AJ154" s="6">
        <f t="shared" si="62"/>
        <v>33.116458684577097</v>
      </c>
      <c r="AK154" s="3"/>
    </row>
    <row r="155" spans="1:37" customFormat="1" x14ac:dyDescent="0.2">
      <c r="A155" s="12">
        <v>42263</v>
      </c>
      <c r="B155" s="1" t="s">
        <v>7</v>
      </c>
      <c r="C155" s="8">
        <v>3912</v>
      </c>
      <c r="D155" s="8">
        <v>3740</v>
      </c>
      <c r="E155" s="8">
        <v>488</v>
      </c>
      <c r="F155" s="3"/>
      <c r="G155" s="7">
        <f t="shared" si="45"/>
        <v>3912</v>
      </c>
      <c r="H155" s="3"/>
      <c r="I155" s="6">
        <f ca="1">IF( COUNTA($G$17:G155)&lt;=$I$14,"",AVERAGE(OFFSET(G154,0,0,$I$14*-1)))</f>
        <v>4217.5</v>
      </c>
      <c r="J155" s="3"/>
      <c r="K155" s="29">
        <f ca="1">IF(COUNTA($G$17:G155)&lt;=$K$14,RAND(),SUMPRODUCT(OFFSET(G154,0,0,$K$14*-1),OFFSET($K$17,0,0,$K$14)))</f>
        <v>3682.25</v>
      </c>
      <c r="L155" s="3"/>
      <c r="M155" s="29">
        <f t="shared" si="63"/>
        <v>3622.5911960221138</v>
      </c>
      <c r="N155" s="11"/>
      <c r="O155" s="40">
        <f t="shared" si="64"/>
        <v>43.325084941014495</v>
      </c>
      <c r="P155" s="57">
        <f t="shared" si="46"/>
        <v>3665.9162809631284</v>
      </c>
      <c r="Q155" s="11"/>
      <c r="R155" s="6">
        <f t="shared" ca="1" si="47"/>
        <v>-305.5</v>
      </c>
      <c r="S155" s="4">
        <f t="shared" ca="1" si="48"/>
        <v>305.5</v>
      </c>
      <c r="T155" s="4">
        <f t="shared" ca="1" si="49"/>
        <v>7.8093047034764829E-2</v>
      </c>
      <c r="U155" s="6">
        <f t="shared" ca="1" si="50"/>
        <v>93330.25</v>
      </c>
      <c r="V155" s="3"/>
      <c r="W155" s="4">
        <f t="shared" ca="1" si="51"/>
        <v>229.75</v>
      </c>
      <c r="X155" s="4">
        <f t="shared" ca="1" si="52"/>
        <v>229.75</v>
      </c>
      <c r="Y155" s="4">
        <f t="shared" ca="1" si="53"/>
        <v>5.8729550102249492E-2</v>
      </c>
      <c r="Z155" s="4">
        <f t="shared" ca="1" si="54"/>
        <v>52785.0625</v>
      </c>
      <c r="AA155" s="3"/>
      <c r="AB155" s="4">
        <f t="shared" si="55"/>
        <v>289.40880397788624</v>
      </c>
      <c r="AC155" s="6">
        <f t="shared" si="56"/>
        <v>289.40880397788624</v>
      </c>
      <c r="AD155" s="4">
        <f t="shared" si="57"/>
        <v>7.3979755618069076E-2</v>
      </c>
      <c r="AE155" s="6">
        <f t="shared" si="58"/>
        <v>83757.455819910581</v>
      </c>
      <c r="AF155" s="3"/>
      <c r="AG155" s="6">
        <f t="shared" si="59"/>
        <v>246.08371903687157</v>
      </c>
      <c r="AH155" s="6">
        <f t="shared" si="60"/>
        <v>246.08371903687157</v>
      </c>
      <c r="AI155" s="4">
        <f t="shared" si="61"/>
        <v>6.2904836154619517E-2</v>
      </c>
      <c r="AJ155" s="6">
        <f t="shared" si="62"/>
        <v>60557.196775017946</v>
      </c>
      <c r="AK155" s="3"/>
    </row>
    <row r="156" spans="1:37" customFormat="1" x14ac:dyDescent="0.2">
      <c r="A156" s="12">
        <v>42264</v>
      </c>
      <c r="B156" s="1" t="s">
        <v>10</v>
      </c>
      <c r="C156" s="8">
        <v>3557</v>
      </c>
      <c r="D156" s="8">
        <v>8875</v>
      </c>
      <c r="E156" s="8">
        <v>344</v>
      </c>
      <c r="F156" s="3"/>
      <c r="G156" s="7">
        <f t="shared" si="45"/>
        <v>3557</v>
      </c>
      <c r="H156" s="3"/>
      <c r="I156" s="6">
        <f ca="1">IF( COUNTA($G$17:G156)&lt;=$I$14,"",AVERAGE(OFFSET(G155,0,0,$I$14*-1)))</f>
        <v>3862</v>
      </c>
      <c r="J156" s="3"/>
      <c r="K156" s="29">
        <f ca="1">IF(COUNTA($G$17:G156)&lt;=$K$14,RAND(),SUMPRODUCT(OFFSET(G155,0,0,$K$14*-1),OFFSET($K$17,0,0,$K$14)))</f>
        <v>3863.1499999999996</v>
      </c>
      <c r="L156" s="3"/>
      <c r="M156" s="29">
        <f t="shared" si="63"/>
        <v>3674.5933084592575</v>
      </c>
      <c r="N156" s="11"/>
      <c r="O156" s="40">
        <f t="shared" si="64"/>
        <v>51.915342162182455</v>
      </c>
      <c r="P156" s="57">
        <f t="shared" si="46"/>
        <v>3726.5086506214398</v>
      </c>
      <c r="Q156" s="11"/>
      <c r="R156" s="6">
        <f t="shared" ca="1" si="47"/>
        <v>-305</v>
      </c>
      <c r="S156" s="4">
        <f t="shared" ca="1" si="48"/>
        <v>305</v>
      </c>
      <c r="T156" s="4">
        <f t="shared" ca="1" si="49"/>
        <v>8.5746415518695523E-2</v>
      </c>
      <c r="U156" s="6">
        <f t="shared" ca="1" si="50"/>
        <v>93025</v>
      </c>
      <c r="V156" s="3"/>
      <c r="W156" s="4">
        <f t="shared" ca="1" si="51"/>
        <v>-306.14999999999964</v>
      </c>
      <c r="X156" s="4">
        <f t="shared" ca="1" si="52"/>
        <v>306.14999999999964</v>
      </c>
      <c r="Y156" s="4">
        <f t="shared" ca="1" si="53"/>
        <v>8.60697216755692E-2</v>
      </c>
      <c r="Z156" s="4">
        <f t="shared" ca="1" si="54"/>
        <v>93727.822499999776</v>
      </c>
      <c r="AA156" s="3"/>
      <c r="AB156" s="4">
        <f t="shared" si="55"/>
        <v>-117.59330845925751</v>
      </c>
      <c r="AC156" s="6">
        <f t="shared" si="56"/>
        <v>117.59330845925751</v>
      </c>
      <c r="AD156" s="4">
        <f t="shared" si="57"/>
        <v>3.3059687506116812E-2</v>
      </c>
      <c r="AE156" s="6">
        <f t="shared" si="58"/>
        <v>13828.186194394084</v>
      </c>
      <c r="AF156" s="3"/>
      <c r="AG156" s="6">
        <f t="shared" si="59"/>
        <v>-169.50865062143976</v>
      </c>
      <c r="AH156" s="6">
        <f t="shared" si="60"/>
        <v>169.50865062143976</v>
      </c>
      <c r="AI156" s="4">
        <f t="shared" si="61"/>
        <v>4.7654948164588068E-2</v>
      </c>
      <c r="AJ156" s="6">
        <f t="shared" si="62"/>
        <v>28733.182635501329</v>
      </c>
      <c r="AK156" s="3"/>
    </row>
    <row r="157" spans="1:37" customFormat="1" x14ac:dyDescent="0.2">
      <c r="A157" s="12">
        <v>42265</v>
      </c>
      <c r="B157" s="1" t="s">
        <v>5</v>
      </c>
      <c r="C157" s="8">
        <v>3490</v>
      </c>
      <c r="D157" s="8">
        <v>5568</v>
      </c>
      <c r="E157" s="8">
        <v>500</v>
      </c>
      <c r="F157" s="3"/>
      <c r="G157" s="7">
        <f t="shared" si="45"/>
        <v>3490</v>
      </c>
      <c r="H157" s="3"/>
      <c r="I157" s="6">
        <f ca="1">IF( COUNTA($G$17:G157)&lt;=$I$14,"",AVERAGE(OFFSET(G156,0,0,$I$14*-1)))</f>
        <v>3734.5</v>
      </c>
      <c r="J157" s="3"/>
      <c r="K157" s="29">
        <f ca="1">IF(COUNTA($G$17:G157)&lt;=$K$14,RAND(),SUMPRODUCT(OFFSET(G156,0,0,$K$14*-1),OFFSET($K$17,0,0,$K$14)))</f>
        <v>3643.9300000000003</v>
      </c>
      <c r="L157" s="3"/>
      <c r="M157" s="29">
        <f t="shared" si="63"/>
        <v>3653.4636801815313</v>
      </c>
      <c r="N157" s="11"/>
      <c r="O157" s="40">
        <f t="shared" si="64"/>
        <v>-20.399178573327081</v>
      </c>
      <c r="P157" s="57">
        <f t="shared" si="46"/>
        <v>3633.0645016082044</v>
      </c>
      <c r="Q157" s="11"/>
      <c r="R157" s="6">
        <f t="shared" ca="1" si="47"/>
        <v>-244.5</v>
      </c>
      <c r="S157" s="4">
        <f t="shared" ca="1" si="48"/>
        <v>244.5</v>
      </c>
      <c r="T157" s="4">
        <f t="shared" ca="1" si="49"/>
        <v>7.0057306590257884E-2</v>
      </c>
      <c r="U157" s="6">
        <f t="shared" ca="1" si="50"/>
        <v>59780.25</v>
      </c>
      <c r="V157" s="3"/>
      <c r="W157" s="4">
        <f t="shared" ca="1" si="51"/>
        <v>-153.93000000000029</v>
      </c>
      <c r="X157" s="4">
        <f t="shared" ca="1" si="52"/>
        <v>153.93000000000029</v>
      </c>
      <c r="Y157" s="4">
        <f t="shared" ca="1" si="53"/>
        <v>4.4106017191977161E-2</v>
      </c>
      <c r="Z157" s="4">
        <f t="shared" ca="1" si="54"/>
        <v>23694.44490000009</v>
      </c>
      <c r="AA157" s="3"/>
      <c r="AB157" s="4">
        <f t="shared" si="55"/>
        <v>-163.46368018153134</v>
      </c>
      <c r="AC157" s="6">
        <f t="shared" si="56"/>
        <v>163.46368018153134</v>
      </c>
      <c r="AD157" s="4">
        <f t="shared" si="57"/>
        <v>4.6837730711040498E-2</v>
      </c>
      <c r="AE157" s="6">
        <f t="shared" si="58"/>
        <v>26720.374738489962</v>
      </c>
      <c r="AF157" s="3"/>
      <c r="AG157" s="6">
        <f t="shared" si="59"/>
        <v>-143.06450160820441</v>
      </c>
      <c r="AH157" s="6">
        <f t="shared" si="60"/>
        <v>143.06450160820441</v>
      </c>
      <c r="AI157" s="4">
        <f t="shared" si="61"/>
        <v>4.0992693870545674E-2</v>
      </c>
      <c r="AJ157" s="6">
        <f t="shared" si="62"/>
        <v>20467.451620403921</v>
      </c>
      <c r="AK157" s="3"/>
    </row>
    <row r="158" spans="1:37" customFormat="1" x14ac:dyDescent="0.2">
      <c r="A158" s="12">
        <v>42266</v>
      </c>
      <c r="B158" s="1" t="s">
        <v>8</v>
      </c>
      <c r="C158" s="8">
        <v>3115</v>
      </c>
      <c r="D158" s="8">
        <v>8802</v>
      </c>
      <c r="E158" s="8">
        <v>528</v>
      </c>
      <c r="F158" s="3"/>
      <c r="G158" s="7">
        <f t="shared" si="45"/>
        <v>3115</v>
      </c>
      <c r="H158" s="3"/>
      <c r="I158" s="6">
        <f ca="1">IF( COUNTA($G$17:G158)&lt;=$I$14,"",AVERAGE(OFFSET(G157,0,0,$I$14*-1)))</f>
        <v>3523.5</v>
      </c>
      <c r="J158" s="3"/>
      <c r="K158" s="29">
        <f ca="1">IF(COUNTA($G$17:G158)&lt;=$K$14,RAND(),SUMPRODUCT(OFFSET(G157,0,0,$K$14*-1),OFFSET($K$17,0,0,$K$14)))</f>
        <v>3611.73</v>
      </c>
      <c r="L158" s="3"/>
      <c r="M158" s="29">
        <f t="shared" si="63"/>
        <v>3624.0918830580449</v>
      </c>
      <c r="N158" s="11"/>
      <c r="O158" s="40">
        <f t="shared" si="64"/>
        <v>-29.282070937984837</v>
      </c>
      <c r="P158" s="57">
        <f t="shared" si="46"/>
        <v>3594.8098121200601</v>
      </c>
      <c r="Q158" s="11"/>
      <c r="R158" s="6">
        <f t="shared" ca="1" si="47"/>
        <v>-408.5</v>
      </c>
      <c r="S158" s="4">
        <f t="shared" ca="1" si="48"/>
        <v>408.5</v>
      </c>
      <c r="T158" s="4">
        <f t="shared" ca="1" si="49"/>
        <v>0.13113964686998394</v>
      </c>
      <c r="U158" s="6">
        <f t="shared" ca="1" si="50"/>
        <v>166872.25</v>
      </c>
      <c r="V158" s="3"/>
      <c r="W158" s="4">
        <f t="shared" ca="1" si="51"/>
        <v>-496.73</v>
      </c>
      <c r="X158" s="4">
        <f t="shared" ca="1" si="52"/>
        <v>496.73</v>
      </c>
      <c r="Y158" s="4">
        <f t="shared" ca="1" si="53"/>
        <v>0.15946388443017656</v>
      </c>
      <c r="Z158" s="4">
        <f t="shared" ca="1" si="54"/>
        <v>246740.69290000002</v>
      </c>
      <c r="AA158" s="3"/>
      <c r="AB158" s="4">
        <f t="shared" si="55"/>
        <v>-509.09188305804491</v>
      </c>
      <c r="AC158" s="6">
        <f t="shared" si="56"/>
        <v>509.09188305804491</v>
      </c>
      <c r="AD158" s="4">
        <f t="shared" si="57"/>
        <v>0.16343238621446066</v>
      </c>
      <c r="AE158" s="6">
        <f t="shared" si="58"/>
        <v>259174.54539558609</v>
      </c>
      <c r="AF158" s="3"/>
      <c r="AG158" s="6">
        <f t="shared" si="59"/>
        <v>-479.80981212006009</v>
      </c>
      <c r="AH158" s="6">
        <f t="shared" si="60"/>
        <v>479.80981212006009</v>
      </c>
      <c r="AI158" s="4">
        <f t="shared" si="61"/>
        <v>0.15403204241414448</v>
      </c>
      <c r="AJ158" s="6">
        <f t="shared" si="62"/>
        <v>230217.45580668736</v>
      </c>
      <c r="AK158" s="3"/>
    </row>
    <row r="159" spans="1:37" customFormat="1" x14ac:dyDescent="0.2">
      <c r="A159" s="12">
        <v>42267</v>
      </c>
      <c r="B159" s="1" t="s">
        <v>11</v>
      </c>
      <c r="C159" s="8">
        <v>3221</v>
      </c>
      <c r="D159" s="8">
        <v>4618</v>
      </c>
      <c r="E159" s="8">
        <v>535</v>
      </c>
      <c r="F159" s="3"/>
      <c r="G159" s="7">
        <f t="shared" si="45"/>
        <v>3221</v>
      </c>
      <c r="H159" s="3"/>
      <c r="I159" s="6">
        <f ca="1">IF( COUNTA($G$17:G159)&lt;=$I$14,"",AVERAGE(OFFSET(G158,0,0,$I$14*-1)))</f>
        <v>3302.5</v>
      </c>
      <c r="J159" s="3"/>
      <c r="K159" s="29">
        <f ca="1">IF(COUNTA($G$17:G159)&lt;=$K$14,RAND(),SUMPRODUCT(OFFSET(G158,0,0,$K$14*-1),OFFSET($K$17,0,0,$K$14)))</f>
        <v>3260.8900000000003</v>
      </c>
      <c r="L159" s="3"/>
      <c r="M159" s="29">
        <f t="shared" si="63"/>
        <v>3532.6162507353856</v>
      </c>
      <c r="N159" s="11"/>
      <c r="O159" s="40">
        <f t="shared" si="64"/>
        <v>-90.853696708812549</v>
      </c>
      <c r="P159" s="57">
        <f t="shared" si="46"/>
        <v>3441.7625540265731</v>
      </c>
      <c r="Q159" s="11"/>
      <c r="R159" s="6">
        <f t="shared" ca="1" si="47"/>
        <v>-81.5</v>
      </c>
      <c r="S159" s="4">
        <f t="shared" ca="1" si="48"/>
        <v>81.5</v>
      </c>
      <c r="T159" s="4">
        <f t="shared" ca="1" si="49"/>
        <v>2.5302701024526544E-2</v>
      </c>
      <c r="U159" s="6">
        <f t="shared" ca="1" si="50"/>
        <v>6642.25</v>
      </c>
      <c r="V159" s="3"/>
      <c r="W159" s="4">
        <f t="shared" ca="1" si="51"/>
        <v>-39.890000000000327</v>
      </c>
      <c r="X159" s="4">
        <f t="shared" ca="1" si="52"/>
        <v>39.890000000000327</v>
      </c>
      <c r="Y159" s="4">
        <f t="shared" ca="1" si="53"/>
        <v>1.2384352685501499E-2</v>
      </c>
      <c r="Z159" s="4">
        <f t="shared" ca="1" si="54"/>
        <v>1591.2121000000261</v>
      </c>
      <c r="AA159" s="3"/>
      <c r="AB159" s="4">
        <f t="shared" si="55"/>
        <v>-311.61625073538562</v>
      </c>
      <c r="AC159" s="6">
        <f t="shared" si="56"/>
        <v>311.61625073538562</v>
      </c>
      <c r="AD159" s="4">
        <f t="shared" si="57"/>
        <v>9.6745188058176224E-2</v>
      </c>
      <c r="AE159" s="6">
        <f t="shared" si="58"/>
        <v>97104.687722378716</v>
      </c>
      <c r="AF159" s="3"/>
      <c r="AG159" s="6">
        <f t="shared" si="59"/>
        <v>-220.76255402657307</v>
      </c>
      <c r="AH159" s="6">
        <f t="shared" si="60"/>
        <v>220.76255402657307</v>
      </c>
      <c r="AI159" s="4">
        <f t="shared" si="61"/>
        <v>6.8538514134297762E-2</v>
      </c>
      <c r="AJ159" s="6">
        <f t="shared" si="62"/>
        <v>48736.105260335593</v>
      </c>
      <c r="AK159" s="3"/>
    </row>
    <row r="160" spans="1:37" customFormat="1" x14ac:dyDescent="0.2">
      <c r="A160" s="12">
        <v>42268</v>
      </c>
      <c r="B160" s="1" t="s">
        <v>6</v>
      </c>
      <c r="C160" s="8">
        <v>3764</v>
      </c>
      <c r="D160" s="8">
        <v>9839</v>
      </c>
      <c r="E160" s="8">
        <v>486</v>
      </c>
      <c r="F160" s="3"/>
      <c r="G160" s="7">
        <f t="shared" si="45"/>
        <v>3764</v>
      </c>
      <c r="H160" s="3"/>
      <c r="I160" s="6">
        <f ca="1">IF( COUNTA($G$17:G160)&lt;=$I$14,"",AVERAGE(OFFSET(G159,0,0,$I$14*-1)))</f>
        <v>3168</v>
      </c>
      <c r="J160" s="3"/>
      <c r="K160" s="29">
        <f ca="1">IF(COUNTA($G$17:G160)&lt;=$K$14,RAND(),SUMPRODUCT(OFFSET(G159,0,0,$K$14*-1),OFFSET($K$17,0,0,$K$14)))</f>
        <v>3304.52</v>
      </c>
      <c r="L160" s="3"/>
      <c r="M160" s="29">
        <f t="shared" si="63"/>
        <v>3476.6238169004396</v>
      </c>
      <c r="N160" s="11"/>
      <c r="O160" s="40">
        <f t="shared" si="64"/>
        <v>-56.341046463684705</v>
      </c>
      <c r="P160" s="57">
        <f t="shared" si="46"/>
        <v>3420.2827704367551</v>
      </c>
      <c r="Q160" s="11"/>
      <c r="R160" s="6">
        <f t="shared" ca="1" si="47"/>
        <v>596</v>
      </c>
      <c r="S160" s="4">
        <f t="shared" ca="1" si="48"/>
        <v>596</v>
      </c>
      <c r="T160" s="4">
        <f t="shared" ca="1" si="49"/>
        <v>0.15834218916046758</v>
      </c>
      <c r="U160" s="6">
        <f t="shared" ca="1" si="50"/>
        <v>355216</v>
      </c>
      <c r="V160" s="3"/>
      <c r="W160" s="4">
        <f t="shared" ca="1" si="51"/>
        <v>459.48</v>
      </c>
      <c r="X160" s="4">
        <f t="shared" ca="1" si="52"/>
        <v>459.48</v>
      </c>
      <c r="Y160" s="4">
        <f t="shared" ca="1" si="53"/>
        <v>0.12207226354941551</v>
      </c>
      <c r="Z160" s="4">
        <f t="shared" ca="1" si="54"/>
        <v>211121.87040000001</v>
      </c>
      <c r="AA160" s="3"/>
      <c r="AB160" s="4">
        <f t="shared" si="55"/>
        <v>287.37618309956042</v>
      </c>
      <c r="AC160" s="6">
        <f t="shared" si="56"/>
        <v>287.37618309956042</v>
      </c>
      <c r="AD160" s="4">
        <f t="shared" si="57"/>
        <v>7.6348614000945919E-2</v>
      </c>
      <c r="AE160" s="6">
        <f t="shared" si="58"/>
        <v>82585.070612872078</v>
      </c>
      <c r="AF160" s="3"/>
      <c r="AG160" s="6">
        <f t="shared" si="59"/>
        <v>343.71722956324493</v>
      </c>
      <c r="AH160" s="6">
        <f t="shared" si="60"/>
        <v>343.71722956324493</v>
      </c>
      <c r="AI160" s="4">
        <f t="shared" si="61"/>
        <v>9.1317011042307369E-2</v>
      </c>
      <c r="AJ160" s="6">
        <f t="shared" si="62"/>
        <v>118141.53389863241</v>
      </c>
      <c r="AK160" s="3"/>
    </row>
    <row r="161" spans="1:37" customFormat="1" x14ac:dyDescent="0.2">
      <c r="A161" s="12">
        <v>42269</v>
      </c>
      <c r="B161" s="1" t="s">
        <v>9</v>
      </c>
      <c r="C161" s="8">
        <v>4081</v>
      </c>
      <c r="D161" s="8">
        <v>10541</v>
      </c>
      <c r="E161" s="8">
        <v>420</v>
      </c>
      <c r="F161" s="3"/>
      <c r="G161" s="7">
        <f t="shared" si="45"/>
        <v>4081</v>
      </c>
      <c r="H161" s="3"/>
      <c r="I161" s="6">
        <f ca="1">IF( COUNTA($G$17:G161)&lt;=$I$14,"",AVERAGE(OFFSET(G160,0,0,$I$14*-1)))</f>
        <v>3492.5</v>
      </c>
      <c r="J161" s="3"/>
      <c r="K161" s="29">
        <f ca="1">IF(COUNTA($G$17:G161)&lt;=$K$14,RAND(),SUMPRODUCT(OFFSET(G160,0,0,$K$14*-1),OFFSET($K$17,0,0,$K$14)))</f>
        <v>3662.46</v>
      </c>
      <c r="L161" s="3"/>
      <c r="M161" s="29">
        <f t="shared" si="63"/>
        <v>3528.2607000218059</v>
      </c>
      <c r="N161" s="11"/>
      <c r="O161" s="40">
        <f t="shared" si="64"/>
        <v>50.557103825515775</v>
      </c>
      <c r="P161" s="57">
        <f t="shared" si="46"/>
        <v>3578.8178038473216</v>
      </c>
      <c r="Q161" s="11"/>
      <c r="R161" s="6">
        <f t="shared" ca="1" si="47"/>
        <v>588.5</v>
      </c>
      <c r="S161" s="4">
        <f t="shared" ca="1" si="48"/>
        <v>588.5</v>
      </c>
      <c r="T161" s="4">
        <f t="shared" ca="1" si="49"/>
        <v>0.14420485175202155</v>
      </c>
      <c r="U161" s="6">
        <f t="shared" ca="1" si="50"/>
        <v>346332.25</v>
      </c>
      <c r="V161" s="3"/>
      <c r="W161" s="4">
        <f t="shared" ca="1" si="51"/>
        <v>418.53999999999996</v>
      </c>
      <c r="X161" s="4">
        <f t="shared" ca="1" si="52"/>
        <v>418.53999999999996</v>
      </c>
      <c r="Y161" s="4">
        <f t="shared" ca="1" si="53"/>
        <v>0.10255819652046066</v>
      </c>
      <c r="Z161" s="4">
        <f t="shared" ca="1" si="54"/>
        <v>175175.73159999997</v>
      </c>
      <c r="AA161" s="3"/>
      <c r="AB161" s="4">
        <f t="shared" si="55"/>
        <v>552.73929997819414</v>
      </c>
      <c r="AC161" s="6">
        <f t="shared" si="56"/>
        <v>552.73929997819414</v>
      </c>
      <c r="AD161" s="4">
        <f t="shared" si="57"/>
        <v>0.13544212202357123</v>
      </c>
      <c r="AE161" s="6">
        <f t="shared" si="58"/>
        <v>305520.73374038411</v>
      </c>
      <c r="AF161" s="3"/>
      <c r="AG161" s="6">
        <f t="shared" si="59"/>
        <v>502.18219615267844</v>
      </c>
      <c r="AH161" s="6">
        <f t="shared" si="60"/>
        <v>502.18219615267844</v>
      </c>
      <c r="AI161" s="4">
        <f t="shared" si="61"/>
        <v>0.12305371138267053</v>
      </c>
      <c r="AJ161" s="6">
        <f t="shared" si="62"/>
        <v>252186.95813272722</v>
      </c>
      <c r="AK161" s="3"/>
    </row>
    <row r="162" spans="1:37" customFormat="1" x14ac:dyDescent="0.2">
      <c r="A162" s="12">
        <v>42270</v>
      </c>
      <c r="B162" s="1" t="s">
        <v>7</v>
      </c>
      <c r="C162" s="8">
        <v>4341</v>
      </c>
      <c r="D162" s="8">
        <v>6461</v>
      </c>
      <c r="E162" s="8">
        <v>514</v>
      </c>
      <c r="F162" s="3"/>
      <c r="G162" s="7">
        <f t="shared" si="45"/>
        <v>4341</v>
      </c>
      <c r="H162" s="3"/>
      <c r="I162" s="6">
        <f ca="1">IF( COUNTA($G$17:G162)&lt;=$I$14,"",AVERAGE(OFFSET(G161,0,0,$I$14*-1)))</f>
        <v>3922.5</v>
      </c>
      <c r="J162" s="3"/>
      <c r="K162" s="29">
        <f ca="1">IF(COUNTA($G$17:G162)&lt;=$K$14,RAND(),SUMPRODUCT(OFFSET(G161,0,0,$K$14*-1),OFFSET($K$17,0,0,$K$14)))</f>
        <v>3890.43</v>
      </c>
      <c r="L162" s="3"/>
      <c r="M162" s="29">
        <f t="shared" si="63"/>
        <v>3627.5790719262432</v>
      </c>
      <c r="N162" s="11"/>
      <c r="O162" s="40">
        <f t="shared" si="64"/>
        <v>98.830759223648087</v>
      </c>
      <c r="P162" s="57">
        <f t="shared" si="46"/>
        <v>3726.409831149891</v>
      </c>
      <c r="Q162" s="11"/>
      <c r="R162" s="6">
        <f t="shared" ca="1" si="47"/>
        <v>418.5</v>
      </c>
      <c r="S162" s="4">
        <f t="shared" ca="1" si="48"/>
        <v>418.5</v>
      </c>
      <c r="T162" s="4">
        <f t="shared" ca="1" si="49"/>
        <v>9.6406357982031787E-2</v>
      </c>
      <c r="U162" s="6">
        <f t="shared" ca="1" si="50"/>
        <v>175142.25</v>
      </c>
      <c r="V162" s="3"/>
      <c r="W162" s="4">
        <f t="shared" ca="1" si="51"/>
        <v>450.57000000000016</v>
      </c>
      <c r="X162" s="4">
        <f t="shared" ca="1" si="52"/>
        <v>450.57000000000016</v>
      </c>
      <c r="Y162" s="4">
        <f t="shared" ca="1" si="53"/>
        <v>0.10379405666897032</v>
      </c>
      <c r="Z162" s="4">
        <f t="shared" ca="1" si="54"/>
        <v>203013.32490000015</v>
      </c>
      <c r="AA162" s="3"/>
      <c r="AB162" s="4">
        <f t="shared" si="55"/>
        <v>713.42092807375684</v>
      </c>
      <c r="AC162" s="6">
        <f t="shared" si="56"/>
        <v>713.42092807375684</v>
      </c>
      <c r="AD162" s="4">
        <f t="shared" si="57"/>
        <v>0.16434483484767493</v>
      </c>
      <c r="AE162" s="6">
        <f t="shared" si="58"/>
        <v>508969.42061362055</v>
      </c>
      <c r="AF162" s="3"/>
      <c r="AG162" s="6">
        <f t="shared" si="59"/>
        <v>614.59016885010897</v>
      </c>
      <c r="AH162" s="6">
        <f t="shared" si="60"/>
        <v>614.59016885010897</v>
      </c>
      <c r="AI162" s="4">
        <f t="shared" si="61"/>
        <v>0.14157801632114927</v>
      </c>
      <c r="AJ162" s="6">
        <f t="shared" si="62"/>
        <v>377721.07564720546</v>
      </c>
      <c r="AK162" s="3"/>
    </row>
    <row r="163" spans="1:37" customFormat="1" x14ac:dyDescent="0.2">
      <c r="A163" s="12">
        <v>42271</v>
      </c>
      <c r="B163" s="1" t="s">
        <v>10</v>
      </c>
      <c r="C163" s="8">
        <v>3658</v>
      </c>
      <c r="D163" s="8">
        <v>9237</v>
      </c>
      <c r="E163" s="8">
        <v>550</v>
      </c>
      <c r="F163" s="3"/>
      <c r="G163" s="7">
        <f t="shared" si="45"/>
        <v>3658</v>
      </c>
      <c r="H163" s="3"/>
      <c r="I163" s="6">
        <f ca="1">IF( COUNTA($G$17:G163)&lt;=$I$14,"",AVERAGE(OFFSET(G162,0,0,$I$14*-1)))</f>
        <v>4211</v>
      </c>
      <c r="J163" s="3"/>
      <c r="K163" s="29">
        <f ca="1">IF(COUNTA($G$17:G163)&lt;=$K$14,RAND(),SUMPRODUCT(OFFSET(G162,0,0,$K$14*-1),OFFSET($K$17,0,0,$K$14)))</f>
        <v>4132.97</v>
      </c>
      <c r="L163" s="3"/>
      <c r="M163" s="29">
        <f t="shared" si="63"/>
        <v>3755.7693508907269</v>
      </c>
      <c r="N163" s="11"/>
      <c r="O163" s="40">
        <f t="shared" si="64"/>
        <v>127.89668376707534</v>
      </c>
      <c r="P163" s="57">
        <f t="shared" si="46"/>
        <v>3883.6660346578024</v>
      </c>
      <c r="Q163" s="11"/>
      <c r="R163" s="6">
        <f t="shared" ca="1" si="47"/>
        <v>-553</v>
      </c>
      <c r="S163" s="4">
        <f t="shared" ca="1" si="48"/>
        <v>553</v>
      </c>
      <c r="T163" s="4">
        <f t="shared" ca="1" si="49"/>
        <v>0.15117550574084199</v>
      </c>
      <c r="U163" s="6">
        <f t="shared" ca="1" si="50"/>
        <v>305809</v>
      </c>
      <c r="V163" s="3"/>
      <c r="W163" s="4">
        <f t="shared" ca="1" si="51"/>
        <v>-474.97000000000025</v>
      </c>
      <c r="X163" s="4">
        <f t="shared" ca="1" si="52"/>
        <v>474.97000000000025</v>
      </c>
      <c r="Y163" s="4">
        <f t="shared" ca="1" si="53"/>
        <v>0.12984417714598148</v>
      </c>
      <c r="Z163" s="4">
        <f t="shared" ca="1" si="54"/>
        <v>225596.50090000025</v>
      </c>
      <c r="AA163" s="3"/>
      <c r="AB163" s="4">
        <f t="shared" si="55"/>
        <v>-97.769350890726855</v>
      </c>
      <c r="AC163" s="6">
        <f t="shared" si="56"/>
        <v>97.769350890726855</v>
      </c>
      <c r="AD163" s="4">
        <f t="shared" si="57"/>
        <v>2.672754261638241E-2</v>
      </c>
      <c r="AE163" s="6">
        <f t="shared" si="58"/>
        <v>9558.8459735940723</v>
      </c>
      <c r="AF163" s="3"/>
      <c r="AG163" s="6">
        <f t="shared" si="59"/>
        <v>-225.66603465780236</v>
      </c>
      <c r="AH163" s="6">
        <f t="shared" si="60"/>
        <v>225.66603465780236</v>
      </c>
      <c r="AI163" s="4">
        <f t="shared" si="61"/>
        <v>6.1691097500766089E-2</v>
      </c>
      <c r="AJ163" s="6">
        <f t="shared" si="62"/>
        <v>50925.159198176458</v>
      </c>
      <c r="AK163" s="3"/>
    </row>
    <row r="164" spans="1:37" customFormat="1" x14ac:dyDescent="0.2">
      <c r="A164" s="12">
        <v>42272</v>
      </c>
      <c r="B164" s="1" t="s">
        <v>5</v>
      </c>
      <c r="C164" s="8">
        <v>3376</v>
      </c>
      <c r="D164" s="8">
        <v>4735</v>
      </c>
      <c r="E164" s="8">
        <v>586</v>
      </c>
      <c r="F164" s="3"/>
      <c r="G164" s="7">
        <f t="shared" si="45"/>
        <v>3376</v>
      </c>
      <c r="H164" s="3"/>
      <c r="I164" s="6">
        <f ca="1">IF( COUNTA($G$17:G164)&lt;=$I$14,"",AVERAGE(OFFSET(G163,0,0,$I$14*-1)))</f>
        <v>3999.5</v>
      </c>
      <c r="J164" s="3"/>
      <c r="K164" s="29">
        <f ca="1">IF(COUNTA($G$17:G164)&lt;=$K$14,RAND(),SUMPRODUCT(OFFSET(G163,0,0,$K$14*-1),OFFSET($K$17,0,0,$K$14)))</f>
        <v>3696.36</v>
      </c>
      <c r="L164" s="3"/>
      <c r="M164" s="29">
        <f t="shared" si="63"/>
        <v>3738.2017692966483</v>
      </c>
      <c r="N164" s="11"/>
      <c r="O164" s="40">
        <f t="shared" si="64"/>
        <v>-16.112938940467007</v>
      </c>
      <c r="P164" s="57">
        <f t="shared" si="46"/>
        <v>3722.0888303561815</v>
      </c>
      <c r="Q164" s="11"/>
      <c r="R164" s="6">
        <f t="shared" ca="1" si="47"/>
        <v>-623.5</v>
      </c>
      <c r="S164" s="4">
        <f t="shared" ca="1" si="48"/>
        <v>623.5</v>
      </c>
      <c r="T164" s="4">
        <f t="shared" ca="1" si="49"/>
        <v>0.18468601895734596</v>
      </c>
      <c r="U164" s="6">
        <f t="shared" ca="1" si="50"/>
        <v>388752.25</v>
      </c>
      <c r="V164" s="3"/>
      <c r="W164" s="4">
        <f t="shared" ca="1" si="51"/>
        <v>-320.36000000000013</v>
      </c>
      <c r="X164" s="4">
        <f t="shared" ca="1" si="52"/>
        <v>320.36000000000013</v>
      </c>
      <c r="Y164" s="4">
        <f t="shared" ca="1" si="53"/>
        <v>9.4893364928909985E-2</v>
      </c>
      <c r="Z164" s="4">
        <f t="shared" ca="1" si="54"/>
        <v>102630.52960000008</v>
      </c>
      <c r="AA164" s="3"/>
      <c r="AB164" s="4">
        <f t="shared" si="55"/>
        <v>-362.20176929664831</v>
      </c>
      <c r="AC164" s="6">
        <f t="shared" si="56"/>
        <v>362.20176929664831</v>
      </c>
      <c r="AD164" s="4">
        <f t="shared" si="57"/>
        <v>0.10728725393858066</v>
      </c>
      <c r="AE164" s="6">
        <f t="shared" si="58"/>
        <v>131190.12168162243</v>
      </c>
      <c r="AF164" s="3"/>
      <c r="AG164" s="6">
        <f t="shared" si="59"/>
        <v>-346.08883035618146</v>
      </c>
      <c r="AH164" s="6">
        <f t="shared" si="60"/>
        <v>346.08883035618146</v>
      </c>
      <c r="AI164" s="4">
        <f t="shared" si="61"/>
        <v>0.10251446396806323</v>
      </c>
      <c r="AJ164" s="6">
        <f t="shared" si="62"/>
        <v>119777.47849730976</v>
      </c>
      <c r="AK164" s="3"/>
    </row>
    <row r="165" spans="1:37" customFormat="1" x14ac:dyDescent="0.2">
      <c r="A165" s="12">
        <v>42273</v>
      </c>
      <c r="B165" s="1" t="s">
        <v>8</v>
      </c>
      <c r="C165" s="8">
        <v>3768</v>
      </c>
      <c r="D165" s="8">
        <v>6924</v>
      </c>
      <c r="E165" s="8">
        <v>601</v>
      </c>
      <c r="F165" s="3"/>
      <c r="G165" s="7">
        <f t="shared" si="45"/>
        <v>3768</v>
      </c>
      <c r="H165" s="3"/>
      <c r="I165" s="6">
        <f ca="1">IF( COUNTA($G$17:G165)&lt;=$I$14,"",AVERAGE(OFFSET(G164,0,0,$I$14*-1)))</f>
        <v>3517</v>
      </c>
      <c r="J165" s="3"/>
      <c r="K165" s="29">
        <f ca="1">IF(COUNTA($G$17:G165)&lt;=$K$14,RAND(),SUMPRODUCT(OFFSET(G164,0,0,$K$14*-1),OFFSET($K$17,0,0,$K$14)))</f>
        <v>3544.2900000000004</v>
      </c>
      <c r="L165" s="3"/>
      <c r="M165" s="29">
        <f t="shared" si="63"/>
        <v>3673.1199304824572</v>
      </c>
      <c r="N165" s="11"/>
      <c r="O165" s="40">
        <f t="shared" si="64"/>
        <v>-64.592149815453837</v>
      </c>
      <c r="P165" s="57">
        <f t="shared" si="46"/>
        <v>3608.5277806670033</v>
      </c>
      <c r="Q165" s="11"/>
      <c r="R165" s="6">
        <f t="shared" ca="1" si="47"/>
        <v>251</v>
      </c>
      <c r="S165" s="4">
        <f t="shared" ca="1" si="48"/>
        <v>251</v>
      </c>
      <c r="T165" s="4">
        <f t="shared" ca="1" si="49"/>
        <v>6.6613588110403396E-2</v>
      </c>
      <c r="U165" s="6">
        <f t="shared" ca="1" si="50"/>
        <v>63001</v>
      </c>
      <c r="V165" s="3"/>
      <c r="W165" s="4">
        <f t="shared" ca="1" si="51"/>
        <v>223.70999999999958</v>
      </c>
      <c r="X165" s="4">
        <f t="shared" ca="1" si="52"/>
        <v>223.70999999999958</v>
      </c>
      <c r="Y165" s="4">
        <f t="shared" ca="1" si="53"/>
        <v>5.9371019108280146E-2</v>
      </c>
      <c r="Z165" s="4">
        <f t="shared" ca="1" si="54"/>
        <v>50046.164099999813</v>
      </c>
      <c r="AA165" s="3"/>
      <c r="AB165" s="4">
        <f t="shared" si="55"/>
        <v>94.880069517542779</v>
      </c>
      <c r="AC165" s="6">
        <f t="shared" si="56"/>
        <v>94.880069517542779</v>
      </c>
      <c r="AD165" s="4">
        <f t="shared" si="57"/>
        <v>2.5180485540749146E-2</v>
      </c>
      <c r="AE165" s="6">
        <f t="shared" si="58"/>
        <v>9002.227591653751</v>
      </c>
      <c r="AF165" s="3"/>
      <c r="AG165" s="6">
        <f t="shared" si="59"/>
        <v>159.4722193329967</v>
      </c>
      <c r="AH165" s="6">
        <f t="shared" si="60"/>
        <v>159.4722193329967</v>
      </c>
      <c r="AI165" s="4">
        <f t="shared" si="61"/>
        <v>4.2322775831474709E-2</v>
      </c>
      <c r="AJ165" s="6">
        <f t="shared" si="62"/>
        <v>25431.388738991405</v>
      </c>
      <c r="AK165" s="3"/>
    </row>
    <row r="166" spans="1:37" customFormat="1" x14ac:dyDescent="0.2">
      <c r="A166" s="12">
        <v>42274</v>
      </c>
      <c r="B166" s="1" t="s">
        <v>11</v>
      </c>
      <c r="C166" s="8">
        <v>3622</v>
      </c>
      <c r="D166" s="8">
        <v>5109</v>
      </c>
      <c r="E166" s="8">
        <v>668</v>
      </c>
      <c r="F166" s="3"/>
      <c r="G166" s="7">
        <f t="shared" si="45"/>
        <v>3622</v>
      </c>
      <c r="H166" s="3"/>
      <c r="I166" s="6">
        <f ca="1">IF( COUNTA($G$17:G166)&lt;=$I$14,"",AVERAGE(OFFSET(G165,0,0,$I$14*-1)))</f>
        <v>3572</v>
      </c>
      <c r="J166" s="3"/>
      <c r="K166" s="29">
        <f ca="1">IF(COUNTA($G$17:G166)&lt;=$K$14,RAND(),SUMPRODUCT(OFFSET(G165,0,0,$K$14*-1),OFFSET($K$17,0,0,$K$14)))</f>
        <v>3811.75</v>
      </c>
      <c r="L166" s="3"/>
      <c r="M166" s="29">
        <f t="shared" si="63"/>
        <v>3690.1683546329273</v>
      </c>
      <c r="N166" s="11"/>
      <c r="O166" s="40">
        <f t="shared" si="64"/>
        <v>16.232018410810817</v>
      </c>
      <c r="P166" s="57">
        <f t="shared" si="46"/>
        <v>3706.400373043738</v>
      </c>
      <c r="Q166" s="11"/>
      <c r="R166" s="6">
        <f t="shared" ca="1" si="47"/>
        <v>50</v>
      </c>
      <c r="S166" s="4">
        <f t="shared" ca="1" si="48"/>
        <v>50</v>
      </c>
      <c r="T166" s="4">
        <f t="shared" ca="1" si="49"/>
        <v>1.3804527885146328E-2</v>
      </c>
      <c r="U166" s="6">
        <f t="shared" ca="1" si="50"/>
        <v>2500</v>
      </c>
      <c r="V166" s="3"/>
      <c r="W166" s="4">
        <f t="shared" ca="1" si="51"/>
        <v>-189.75</v>
      </c>
      <c r="X166" s="4">
        <f t="shared" ca="1" si="52"/>
        <v>189.75</v>
      </c>
      <c r="Y166" s="4">
        <f t="shared" ca="1" si="53"/>
        <v>5.2388183324130318E-2</v>
      </c>
      <c r="Z166" s="4">
        <f t="shared" ca="1" si="54"/>
        <v>36005.0625</v>
      </c>
      <c r="AA166" s="3"/>
      <c r="AB166" s="4">
        <f t="shared" si="55"/>
        <v>-68.168354632927276</v>
      </c>
      <c r="AC166" s="6">
        <f t="shared" si="56"/>
        <v>68.168354632927276</v>
      </c>
      <c r="AD166" s="4">
        <f t="shared" si="57"/>
        <v>1.882063904829577E-2</v>
      </c>
      <c r="AE166" s="6">
        <f t="shared" si="58"/>
        <v>4646.9245733605376</v>
      </c>
      <c r="AF166" s="3"/>
      <c r="AG166" s="6">
        <f t="shared" si="59"/>
        <v>-84.400373043738</v>
      </c>
      <c r="AH166" s="6">
        <f t="shared" si="60"/>
        <v>84.400373043738</v>
      </c>
      <c r="AI166" s="4">
        <f t="shared" si="61"/>
        <v>2.3302146063980674E-2</v>
      </c>
      <c r="AJ166" s="6">
        <f t="shared" si="62"/>
        <v>7123.422969922136</v>
      </c>
      <c r="AK166" s="3"/>
    </row>
    <row r="167" spans="1:37" customFormat="1" x14ac:dyDescent="0.2">
      <c r="A167" s="12">
        <v>42275</v>
      </c>
      <c r="B167" s="1" t="s">
        <v>6</v>
      </c>
      <c r="C167" s="8">
        <v>3599</v>
      </c>
      <c r="D167" s="8">
        <v>9004</v>
      </c>
      <c r="E167" s="8">
        <v>721</v>
      </c>
      <c r="F167" s="3"/>
      <c r="G167" s="7">
        <f t="shared" si="45"/>
        <v>3599</v>
      </c>
      <c r="H167" s="3"/>
      <c r="I167" s="6">
        <f ca="1">IF( COUNTA($G$17:G167)&lt;=$I$14,"",AVERAGE(OFFSET(G166,0,0,$I$14*-1)))</f>
        <v>3695</v>
      </c>
      <c r="J167" s="3"/>
      <c r="K167" s="29">
        <f ca="1">IF(COUNTA($G$17:G167)&lt;=$K$14,RAND(),SUMPRODUCT(OFFSET(G166,0,0,$K$14*-1),OFFSET($K$17,0,0,$K$14)))</f>
        <v>3641.61</v>
      </c>
      <c r="L167" s="3"/>
      <c r="M167" s="29">
        <f t="shared" si="63"/>
        <v>3677.9195964971955</v>
      </c>
      <c r="N167" s="11"/>
      <c r="O167" s="40">
        <f t="shared" si="64"/>
        <v>-11.96395037026638</v>
      </c>
      <c r="P167" s="57">
        <f t="shared" si="46"/>
        <v>3665.955646126929</v>
      </c>
      <c r="Q167" s="11"/>
      <c r="R167" s="6">
        <f t="shared" ca="1" si="47"/>
        <v>-96</v>
      </c>
      <c r="S167" s="4">
        <f t="shared" ca="1" si="48"/>
        <v>96</v>
      </c>
      <c r="T167" s="4">
        <f t="shared" ca="1" si="49"/>
        <v>2.6674076132258962E-2</v>
      </c>
      <c r="U167" s="6">
        <f t="shared" ca="1" si="50"/>
        <v>9216</v>
      </c>
      <c r="V167" s="3"/>
      <c r="W167" s="4">
        <f t="shared" ca="1" si="51"/>
        <v>-42.610000000000127</v>
      </c>
      <c r="X167" s="4">
        <f t="shared" ca="1" si="52"/>
        <v>42.610000000000127</v>
      </c>
      <c r="Y167" s="4">
        <f t="shared" ca="1" si="53"/>
        <v>1.183939983328706E-2</v>
      </c>
      <c r="Z167" s="4">
        <f t="shared" ca="1" si="54"/>
        <v>1815.6121000000107</v>
      </c>
      <c r="AA167" s="3"/>
      <c r="AB167" s="4">
        <f t="shared" si="55"/>
        <v>-78.919596497195471</v>
      </c>
      <c r="AC167" s="6">
        <f t="shared" si="56"/>
        <v>78.919596497195471</v>
      </c>
      <c r="AD167" s="4">
        <f t="shared" si="57"/>
        <v>2.1928201305139058E-2</v>
      </c>
      <c r="AE167" s="6">
        <f t="shared" si="58"/>
        <v>6228.3027112801474</v>
      </c>
      <c r="AF167" s="3"/>
      <c r="AG167" s="6">
        <f t="shared" si="59"/>
        <v>-66.955646126928968</v>
      </c>
      <c r="AH167" s="6">
        <f t="shared" si="60"/>
        <v>66.955646126928968</v>
      </c>
      <c r="AI167" s="4">
        <f t="shared" si="61"/>
        <v>1.8603958357023886E-2</v>
      </c>
      <c r="AJ167" s="6">
        <f t="shared" si="62"/>
        <v>4483.0585482745382</v>
      </c>
      <c r="AK167" s="3"/>
    </row>
    <row r="168" spans="1:37" customFormat="1" x14ac:dyDescent="0.2">
      <c r="A168" s="12">
        <v>42276</v>
      </c>
      <c r="B168" s="1" t="s">
        <v>9</v>
      </c>
      <c r="C168" s="8">
        <v>4238</v>
      </c>
      <c r="D168" s="8">
        <v>10409</v>
      </c>
      <c r="E168" s="8">
        <v>751</v>
      </c>
      <c r="F168" s="3"/>
      <c r="G168" s="7">
        <f t="shared" si="45"/>
        <v>4238</v>
      </c>
      <c r="H168" s="3"/>
      <c r="I168" s="6">
        <f ca="1">IF( COUNTA($G$17:G168)&lt;=$I$14,"",AVERAGE(OFFSET(G167,0,0,$I$14*-1)))</f>
        <v>3610.5</v>
      </c>
      <c r="J168" s="3"/>
      <c r="K168" s="29">
        <f ca="1">IF(COUNTA($G$17:G168)&lt;=$K$14,RAND(),SUMPRODUCT(OFFSET(G167,0,0,$K$14*-1),OFFSET($K$17,0,0,$K$14)))</f>
        <v>3599.78</v>
      </c>
      <c r="L168" s="3"/>
      <c r="M168" s="29">
        <f t="shared" si="63"/>
        <v>3663.7390129277519</v>
      </c>
      <c r="N168" s="11"/>
      <c r="O168" s="40">
        <f t="shared" si="64"/>
        <v>-14.158417237451799</v>
      </c>
      <c r="P168" s="57">
        <f t="shared" si="46"/>
        <v>3649.5805956903</v>
      </c>
      <c r="Q168" s="11"/>
      <c r="R168" s="6">
        <f t="shared" ca="1" si="47"/>
        <v>627.5</v>
      </c>
      <c r="S168" s="4">
        <f t="shared" ca="1" si="48"/>
        <v>627.5</v>
      </c>
      <c r="T168" s="4">
        <f t="shared" ca="1" si="49"/>
        <v>0.14806512505899008</v>
      </c>
      <c r="U168" s="6">
        <f t="shared" ca="1" si="50"/>
        <v>393756.25</v>
      </c>
      <c r="V168" s="3"/>
      <c r="W168" s="4">
        <f t="shared" ca="1" si="51"/>
        <v>638.2199999999998</v>
      </c>
      <c r="X168" s="4">
        <f t="shared" ca="1" si="52"/>
        <v>638.2199999999998</v>
      </c>
      <c r="Y168" s="4">
        <f t="shared" ca="1" si="53"/>
        <v>0.15059462010382252</v>
      </c>
      <c r="Z168" s="4">
        <f t="shared" ca="1" si="54"/>
        <v>407324.76839999977</v>
      </c>
      <c r="AA168" s="3"/>
      <c r="AB168" s="4">
        <f t="shared" si="55"/>
        <v>574.2609870722481</v>
      </c>
      <c r="AC168" s="6">
        <f t="shared" si="56"/>
        <v>574.2609870722481</v>
      </c>
      <c r="AD168" s="4">
        <f t="shared" si="57"/>
        <v>0.13550282847386694</v>
      </c>
      <c r="AE168" s="6">
        <f t="shared" si="58"/>
        <v>329775.68127319269</v>
      </c>
      <c r="AF168" s="3"/>
      <c r="AG168" s="6">
        <f t="shared" si="59"/>
        <v>588.41940430969998</v>
      </c>
      <c r="AH168" s="6">
        <f t="shared" si="60"/>
        <v>588.41940430969998</v>
      </c>
      <c r="AI168" s="4">
        <f t="shared" si="61"/>
        <v>0.1388436536832704</v>
      </c>
      <c r="AJ168" s="6">
        <f t="shared" si="62"/>
        <v>346237.39536818216</v>
      </c>
      <c r="AK168" s="3"/>
    </row>
    <row r="169" spans="1:37" customFormat="1" x14ac:dyDescent="0.2">
      <c r="A169" s="12">
        <v>42277</v>
      </c>
      <c r="B169" s="1" t="s">
        <v>7</v>
      </c>
      <c r="C169" s="8">
        <v>4609</v>
      </c>
      <c r="D169" s="8">
        <v>6353</v>
      </c>
      <c r="E169" s="8">
        <v>791</v>
      </c>
      <c r="F169" s="3"/>
      <c r="G169" s="7">
        <f t="shared" si="45"/>
        <v>4609</v>
      </c>
      <c r="H169" s="3"/>
      <c r="I169" s="6">
        <f ca="1">IF( COUNTA($G$17:G169)&lt;=$I$14,"",AVERAGE(OFFSET(G168,0,0,$I$14*-1)))</f>
        <v>3918.5</v>
      </c>
      <c r="J169" s="3"/>
      <c r="K169" s="29">
        <f ca="1">IF(COUNTA($G$17:G169)&lt;=$K$14,RAND(),SUMPRODUCT(OFFSET(G168,0,0,$K$14*-1),OFFSET($K$17,0,0,$K$14)))</f>
        <v>4089.08</v>
      </c>
      <c r="L169" s="3"/>
      <c r="M169" s="29">
        <f t="shared" si="63"/>
        <v>3766.9244862358755</v>
      </c>
      <c r="N169" s="11"/>
      <c r="O169" s="40">
        <f t="shared" si="64"/>
        <v>102.01203440266787</v>
      </c>
      <c r="P169" s="57">
        <f t="shared" si="46"/>
        <v>3868.9365206385432</v>
      </c>
      <c r="Q169" s="11"/>
      <c r="R169" s="6">
        <f t="shared" ca="1" si="47"/>
        <v>690.5</v>
      </c>
      <c r="S169" s="4">
        <f t="shared" ca="1" si="48"/>
        <v>690.5</v>
      </c>
      <c r="T169" s="4">
        <f t="shared" ca="1" si="49"/>
        <v>0.14981557821653288</v>
      </c>
      <c r="U169" s="6">
        <f t="shared" ca="1" si="50"/>
        <v>476790.25</v>
      </c>
      <c r="V169" s="3"/>
      <c r="W169" s="4">
        <f t="shared" ca="1" si="51"/>
        <v>519.92000000000007</v>
      </c>
      <c r="X169" s="4">
        <f t="shared" ca="1" si="52"/>
        <v>519.92000000000007</v>
      </c>
      <c r="Y169" s="4">
        <f t="shared" ca="1" si="53"/>
        <v>0.11280538077674117</v>
      </c>
      <c r="Z169" s="4">
        <f t="shared" ca="1" si="54"/>
        <v>270316.80640000006</v>
      </c>
      <c r="AA169" s="3"/>
      <c r="AB169" s="4">
        <f t="shared" si="55"/>
        <v>842.07551376412448</v>
      </c>
      <c r="AC169" s="6">
        <f t="shared" si="56"/>
        <v>842.07551376412448</v>
      </c>
      <c r="AD169" s="4">
        <f t="shared" si="57"/>
        <v>0.18270243301456379</v>
      </c>
      <c r="AE169" s="6">
        <f t="shared" si="58"/>
        <v>709091.1708811142</v>
      </c>
      <c r="AF169" s="3"/>
      <c r="AG169" s="6">
        <f t="shared" si="59"/>
        <v>740.06347936145676</v>
      </c>
      <c r="AH169" s="6">
        <f t="shared" si="60"/>
        <v>740.06347936145676</v>
      </c>
      <c r="AI169" s="4">
        <f t="shared" si="61"/>
        <v>0.16056920793262242</v>
      </c>
      <c r="AJ169" s="6">
        <f t="shared" si="62"/>
        <v>547693.95348458528</v>
      </c>
      <c r="AK169" s="3"/>
    </row>
    <row r="170" spans="1:37" customFormat="1" x14ac:dyDescent="0.2">
      <c r="A170" s="12">
        <v>42278</v>
      </c>
      <c r="B170" s="1" t="s">
        <v>10</v>
      </c>
      <c r="C170" s="8">
        <v>4247</v>
      </c>
      <c r="D170" s="8">
        <v>4641</v>
      </c>
      <c r="E170" s="8">
        <v>437</v>
      </c>
      <c r="F170" s="3"/>
      <c r="G170" s="7">
        <f t="shared" si="45"/>
        <v>4247</v>
      </c>
      <c r="H170" s="3"/>
      <c r="I170" s="6">
        <f ca="1">IF( COUNTA($G$17:G170)&lt;=$I$14,"",AVERAGE(OFFSET(G169,0,0,$I$14*-1)))</f>
        <v>4423.5</v>
      </c>
      <c r="J170" s="3"/>
      <c r="K170" s="29">
        <f ca="1">IF(COUNTA($G$17:G170)&lt;=$K$14,RAND(),SUMPRODUCT(OFFSET(G169,0,0,$K$14*-1),OFFSET($K$17,0,0,$K$14)))</f>
        <v>4389.67</v>
      </c>
      <c r="L170" s="3"/>
      <c r="M170" s="29">
        <f t="shared" si="63"/>
        <v>3918.2319272861951</v>
      </c>
      <c r="N170" s="11"/>
      <c r="O170" s="40">
        <f t="shared" si="64"/>
        <v>150.81448698384301</v>
      </c>
      <c r="P170" s="57">
        <f t="shared" si="46"/>
        <v>4069.046414270038</v>
      </c>
      <c r="Q170" s="11"/>
      <c r="R170" s="6">
        <f t="shared" ca="1" si="47"/>
        <v>-176.5</v>
      </c>
      <c r="S170" s="4">
        <f t="shared" ca="1" si="48"/>
        <v>176.5</v>
      </c>
      <c r="T170" s="4">
        <f t="shared" ca="1" si="49"/>
        <v>4.1558747351071346E-2</v>
      </c>
      <c r="U170" s="6">
        <f t="shared" ca="1" si="50"/>
        <v>31152.25</v>
      </c>
      <c r="V170" s="3"/>
      <c r="W170" s="4">
        <f t="shared" ca="1" si="51"/>
        <v>-142.67000000000007</v>
      </c>
      <c r="X170" s="4">
        <f t="shared" ca="1" si="52"/>
        <v>142.67000000000007</v>
      </c>
      <c r="Y170" s="4">
        <f t="shared" ca="1" si="53"/>
        <v>3.3593124558511905E-2</v>
      </c>
      <c r="Z170" s="4">
        <f t="shared" ca="1" si="54"/>
        <v>20354.72890000002</v>
      </c>
      <c r="AA170" s="3"/>
      <c r="AB170" s="4">
        <f t="shared" si="55"/>
        <v>328.76807271380494</v>
      </c>
      <c r="AC170" s="6">
        <f t="shared" si="56"/>
        <v>328.76807271380494</v>
      </c>
      <c r="AD170" s="4">
        <f t="shared" si="57"/>
        <v>7.7411837229527894E-2</v>
      </c>
      <c r="AE170" s="6">
        <f t="shared" si="58"/>
        <v>108088.44563594973</v>
      </c>
      <c r="AF170" s="3"/>
      <c r="AG170" s="6">
        <f t="shared" si="59"/>
        <v>177.95358572996201</v>
      </c>
      <c r="AH170" s="6">
        <f t="shared" si="60"/>
        <v>177.95358572996201</v>
      </c>
      <c r="AI170" s="4">
        <f t="shared" si="61"/>
        <v>4.1901009119369441E-2</v>
      </c>
      <c r="AJ170" s="6">
        <f t="shared" si="62"/>
        <v>31667.478674150942</v>
      </c>
      <c r="AK170" s="3"/>
    </row>
    <row r="171" spans="1:37" customFormat="1" x14ac:dyDescent="0.2">
      <c r="A171" s="12">
        <v>42279</v>
      </c>
      <c r="B171" s="1" t="s">
        <v>5</v>
      </c>
      <c r="C171" s="8">
        <v>3204</v>
      </c>
      <c r="D171" s="8">
        <v>7102</v>
      </c>
      <c r="E171" s="8">
        <v>561</v>
      </c>
      <c r="F171" s="3"/>
      <c r="G171" s="7">
        <f t="shared" si="45"/>
        <v>3204</v>
      </c>
      <c r="H171" s="3"/>
      <c r="I171" s="6">
        <f ca="1">IF( COUNTA($G$17:G171)&lt;=$I$14,"",AVERAGE(OFFSET(G170,0,0,$I$14*-1)))</f>
        <v>4428</v>
      </c>
      <c r="J171" s="3"/>
      <c r="K171" s="29">
        <f ca="1">IF(COUNTA($G$17:G171)&lt;=$K$14,RAND(),SUMPRODUCT(OFFSET(G170,0,0,$K$14*-1),OFFSET($K$17,0,0,$K$14)))</f>
        <v>4170.34</v>
      </c>
      <c r="L171" s="3"/>
      <c r="M171" s="29">
        <f t="shared" si="63"/>
        <v>3977.3062679697377</v>
      </c>
      <c r="N171" s="11"/>
      <c r="O171" s="40">
        <f t="shared" si="64"/>
        <v>59.99174214654569</v>
      </c>
      <c r="P171" s="57">
        <f t="shared" si="46"/>
        <v>4037.2980101162834</v>
      </c>
      <c r="Q171" s="11"/>
      <c r="R171" s="6">
        <f t="shared" ca="1" si="47"/>
        <v>-1224</v>
      </c>
      <c r="S171" s="4">
        <f t="shared" ca="1" si="48"/>
        <v>1224</v>
      </c>
      <c r="T171" s="4">
        <f t="shared" ca="1" si="49"/>
        <v>0.38202247191011235</v>
      </c>
      <c r="U171" s="6">
        <f t="shared" ca="1" si="50"/>
        <v>1498176</v>
      </c>
      <c r="V171" s="3"/>
      <c r="W171" s="4">
        <f t="shared" ca="1" si="51"/>
        <v>-966.34000000000015</v>
      </c>
      <c r="X171" s="4">
        <f t="shared" ca="1" si="52"/>
        <v>966.34000000000015</v>
      </c>
      <c r="Y171" s="4">
        <f t="shared" ca="1" si="53"/>
        <v>0.30160424469413238</v>
      </c>
      <c r="Z171" s="4">
        <f t="shared" ca="1" si="54"/>
        <v>933812.99560000026</v>
      </c>
      <c r="AA171" s="3"/>
      <c r="AB171" s="4">
        <f t="shared" si="55"/>
        <v>-773.30626796973775</v>
      </c>
      <c r="AC171" s="6">
        <f t="shared" si="56"/>
        <v>773.30626796973775</v>
      </c>
      <c r="AD171" s="4">
        <f t="shared" si="57"/>
        <v>0.24135651309916908</v>
      </c>
      <c r="AE171" s="6">
        <f t="shared" si="58"/>
        <v>598002.58408128389</v>
      </c>
      <c r="AF171" s="3"/>
      <c r="AG171" s="6">
        <f t="shared" si="59"/>
        <v>-833.29801011628342</v>
      </c>
      <c r="AH171" s="6">
        <f t="shared" si="60"/>
        <v>833.29801011628342</v>
      </c>
      <c r="AI171" s="4">
        <f t="shared" si="61"/>
        <v>0.26008052750196115</v>
      </c>
      <c r="AJ171" s="6">
        <f t="shared" si="62"/>
        <v>694385.57366375753</v>
      </c>
      <c r="AK171" s="3"/>
    </row>
    <row r="172" spans="1:37" customFormat="1" x14ac:dyDescent="0.2">
      <c r="A172" s="12">
        <v>42280</v>
      </c>
      <c r="B172" s="1" t="s">
        <v>8</v>
      </c>
      <c r="C172" s="8">
        <v>3909</v>
      </c>
      <c r="D172" s="8">
        <v>8974</v>
      </c>
      <c r="E172" s="8">
        <v>458</v>
      </c>
      <c r="F172" s="3"/>
      <c r="G172" s="7">
        <f t="shared" si="45"/>
        <v>3909</v>
      </c>
      <c r="H172" s="3"/>
      <c r="I172" s="6">
        <f ca="1">IF( COUNTA($G$17:G172)&lt;=$I$14,"",AVERAGE(OFFSET(G171,0,0,$I$14*-1)))</f>
        <v>3725.5</v>
      </c>
      <c r="J172" s="3"/>
      <c r="K172" s="29">
        <f ca="1">IF(COUNTA($G$17:G172)&lt;=$K$14,RAND(),SUMPRODUCT(OFFSET(G171,0,0,$K$14*-1),OFFSET($K$17,0,0,$K$14)))</f>
        <v>3453.7799999999997</v>
      </c>
      <c r="L172" s="3"/>
      <c r="M172" s="29">
        <f t="shared" si="63"/>
        <v>3838.3555555429557</v>
      </c>
      <c r="N172" s="11"/>
      <c r="O172" s="40">
        <f t="shared" si="64"/>
        <v>-136.96128788104878</v>
      </c>
      <c r="P172" s="57">
        <f t="shared" si="46"/>
        <v>3701.3942676619067</v>
      </c>
      <c r="Q172" s="11"/>
      <c r="R172" s="6">
        <f t="shared" ca="1" si="47"/>
        <v>183.5</v>
      </c>
      <c r="S172" s="4">
        <f t="shared" ca="1" si="48"/>
        <v>183.5</v>
      </c>
      <c r="T172" s="4">
        <f t="shared" ca="1" si="49"/>
        <v>4.6942952161678181E-2</v>
      </c>
      <c r="U172" s="6">
        <f t="shared" ca="1" si="50"/>
        <v>33672.25</v>
      </c>
      <c r="V172" s="3"/>
      <c r="W172" s="4">
        <f t="shared" ca="1" si="51"/>
        <v>455.22000000000025</v>
      </c>
      <c r="X172" s="4">
        <f t="shared" ca="1" si="52"/>
        <v>455.22000000000025</v>
      </c>
      <c r="Y172" s="4">
        <f t="shared" ca="1" si="53"/>
        <v>0.11645433614735233</v>
      </c>
      <c r="Z172" s="4">
        <f t="shared" ca="1" si="54"/>
        <v>207225.24840000024</v>
      </c>
      <c r="AA172" s="3"/>
      <c r="AB172" s="4">
        <f t="shared" si="55"/>
        <v>70.644444457044301</v>
      </c>
      <c r="AC172" s="6">
        <f t="shared" si="56"/>
        <v>70.644444457044301</v>
      </c>
      <c r="AD172" s="4">
        <f t="shared" si="57"/>
        <v>1.8072254913544205E-2</v>
      </c>
      <c r="AE172" s="6">
        <f t="shared" si="58"/>
        <v>4990.6375326444177</v>
      </c>
      <c r="AF172" s="3"/>
      <c r="AG172" s="6">
        <f t="shared" si="59"/>
        <v>207.60573233809328</v>
      </c>
      <c r="AH172" s="6">
        <f t="shared" si="60"/>
        <v>207.60573233809328</v>
      </c>
      <c r="AI172" s="4">
        <f t="shared" si="61"/>
        <v>5.3109678265053278E-2</v>
      </c>
      <c r="AJ172" s="6">
        <f t="shared" si="62"/>
        <v>43100.140099636032</v>
      </c>
      <c r="AK172" s="3"/>
    </row>
    <row r="173" spans="1:37" customFormat="1" x14ac:dyDescent="0.2">
      <c r="A173" s="12">
        <v>42281</v>
      </c>
      <c r="B173" s="1" t="s">
        <v>11</v>
      </c>
      <c r="C173" s="8">
        <v>4552</v>
      </c>
      <c r="D173" s="8">
        <v>5593</v>
      </c>
      <c r="E173" s="8">
        <v>442</v>
      </c>
      <c r="F173" s="3"/>
      <c r="G173" s="7">
        <f t="shared" si="45"/>
        <v>4552</v>
      </c>
      <c r="H173" s="3"/>
      <c r="I173" s="6">
        <f ca="1">IF( COUNTA($G$17:G173)&lt;=$I$14,"",AVERAGE(OFFSET(G172,0,0,$I$14*-1)))</f>
        <v>3556.5</v>
      </c>
      <c r="J173" s="3"/>
      <c r="K173" s="29">
        <f ca="1">IF(COUNTA($G$17:G173)&lt;=$K$14,RAND(),SUMPRODUCT(OFFSET(G172,0,0,$K$14*-1),OFFSET($K$17,0,0,$K$14)))</f>
        <v>3997.77</v>
      </c>
      <c r="L173" s="3"/>
      <c r="M173" s="29">
        <f t="shared" si="63"/>
        <v>3851.049227239258</v>
      </c>
      <c r="N173" s="11"/>
      <c r="O173" s="40">
        <f t="shared" si="64"/>
        <v>11.197122100528805</v>
      </c>
      <c r="P173" s="57">
        <f t="shared" si="46"/>
        <v>3862.2463493397868</v>
      </c>
      <c r="Q173" s="11"/>
      <c r="R173" s="6">
        <f t="shared" ca="1" si="47"/>
        <v>995.5</v>
      </c>
      <c r="S173" s="4">
        <f t="shared" ca="1" si="48"/>
        <v>995.5</v>
      </c>
      <c r="T173" s="4">
        <f t="shared" ca="1" si="49"/>
        <v>0.21869507908611599</v>
      </c>
      <c r="U173" s="6">
        <f t="shared" ca="1" si="50"/>
        <v>991020.25</v>
      </c>
      <c r="V173" s="3"/>
      <c r="W173" s="4">
        <f t="shared" ca="1" si="51"/>
        <v>554.23</v>
      </c>
      <c r="X173" s="4">
        <f t="shared" ca="1" si="52"/>
        <v>554.23</v>
      </c>
      <c r="Y173" s="4">
        <f t="shared" ca="1" si="53"/>
        <v>0.12175527240773287</v>
      </c>
      <c r="Z173" s="4">
        <f t="shared" ca="1" si="54"/>
        <v>307170.89290000004</v>
      </c>
      <c r="AA173" s="3"/>
      <c r="AB173" s="4">
        <f t="shared" si="55"/>
        <v>700.95077276074198</v>
      </c>
      <c r="AC173" s="6">
        <f t="shared" si="56"/>
        <v>700.95077276074198</v>
      </c>
      <c r="AD173" s="4">
        <f t="shared" si="57"/>
        <v>0.15398742811088356</v>
      </c>
      <c r="AE173" s="6">
        <f t="shared" si="58"/>
        <v>491331.98583388136</v>
      </c>
      <c r="AF173" s="3"/>
      <c r="AG173" s="6">
        <f t="shared" si="59"/>
        <v>689.75365066021322</v>
      </c>
      <c r="AH173" s="6">
        <f t="shared" si="60"/>
        <v>689.75365066021322</v>
      </c>
      <c r="AI173" s="4">
        <f t="shared" si="61"/>
        <v>0.15152760339635615</v>
      </c>
      <c r="AJ173" s="6">
        <f t="shared" si="62"/>
        <v>475760.09859909146</v>
      </c>
      <c r="AK173" s="3"/>
    </row>
    <row r="174" spans="1:37" customFormat="1" x14ac:dyDescent="0.2">
      <c r="A174" s="12">
        <v>42282</v>
      </c>
      <c r="B174" s="1" t="s">
        <v>6</v>
      </c>
      <c r="C174" s="8">
        <v>3918</v>
      </c>
      <c r="D174" s="8">
        <v>6960</v>
      </c>
      <c r="E174" s="8">
        <v>918</v>
      </c>
      <c r="F174" s="3"/>
      <c r="G174" s="7">
        <f t="shared" si="45"/>
        <v>3918</v>
      </c>
      <c r="H174" s="3"/>
      <c r="I174" s="6">
        <f ca="1">IF( COUNTA($G$17:G174)&lt;=$I$14,"",AVERAGE(OFFSET(G173,0,0,$I$14*-1)))</f>
        <v>4230.5</v>
      </c>
      <c r="J174" s="3"/>
      <c r="K174" s="29">
        <f ca="1">IF(COUNTA($G$17:G174)&lt;=$K$14,RAND(),SUMPRODUCT(OFFSET(G173,0,0,$K$14*-1),OFFSET($K$17,0,0,$K$14)))</f>
        <v>4396.2700000000004</v>
      </c>
      <c r="L174" s="3"/>
      <c r="M174" s="29">
        <f t="shared" si="63"/>
        <v>3976.9988196393288</v>
      </c>
      <c r="N174" s="11"/>
      <c r="O174" s="40">
        <f t="shared" si="64"/>
        <v>124.80206769707533</v>
      </c>
      <c r="P174" s="57">
        <f t="shared" si="46"/>
        <v>4101.8008873364042</v>
      </c>
      <c r="Q174" s="11"/>
      <c r="R174" s="6">
        <f t="shared" ca="1" si="47"/>
        <v>-312.5</v>
      </c>
      <c r="S174" s="4">
        <f t="shared" ca="1" si="48"/>
        <v>312.5</v>
      </c>
      <c r="T174" s="4">
        <f t="shared" ca="1" si="49"/>
        <v>7.9760081674323635E-2</v>
      </c>
      <c r="U174" s="6">
        <f t="shared" ca="1" si="50"/>
        <v>97656.25</v>
      </c>
      <c r="V174" s="3"/>
      <c r="W174" s="4">
        <f t="shared" ca="1" si="51"/>
        <v>-478.27000000000044</v>
      </c>
      <c r="X174" s="4">
        <f t="shared" ca="1" si="52"/>
        <v>478.27000000000044</v>
      </c>
      <c r="Y174" s="4">
        <f t="shared" ca="1" si="53"/>
        <v>0.12206993363961216</v>
      </c>
      <c r="Z174" s="4">
        <f t="shared" ca="1" si="54"/>
        <v>228742.19290000043</v>
      </c>
      <c r="AA174" s="3"/>
      <c r="AB174" s="4">
        <f t="shared" si="55"/>
        <v>-58.998819639328758</v>
      </c>
      <c r="AC174" s="6">
        <f t="shared" si="56"/>
        <v>58.998819639328758</v>
      </c>
      <c r="AD174" s="4">
        <f t="shared" si="57"/>
        <v>1.5058402153988962E-2</v>
      </c>
      <c r="AE174" s="6">
        <f t="shared" si="58"/>
        <v>3480.8607188340447</v>
      </c>
      <c r="AF174" s="3"/>
      <c r="AG174" s="6">
        <f t="shared" si="59"/>
        <v>-183.80088733640423</v>
      </c>
      <c r="AH174" s="6">
        <f t="shared" si="60"/>
        <v>183.80088733640423</v>
      </c>
      <c r="AI174" s="4">
        <f t="shared" si="61"/>
        <v>4.6911916114447227E-2</v>
      </c>
      <c r="AJ174" s="6">
        <f t="shared" si="62"/>
        <v>33782.766185649562</v>
      </c>
      <c r="AK174" s="3"/>
    </row>
    <row r="175" spans="1:37" customFormat="1" x14ac:dyDescent="0.2">
      <c r="A175" s="12">
        <v>42283</v>
      </c>
      <c r="B175" s="1" t="s">
        <v>9</v>
      </c>
      <c r="C175" s="8">
        <v>2818</v>
      </c>
      <c r="D175" s="8">
        <v>4878</v>
      </c>
      <c r="E175" s="8">
        <v>971</v>
      </c>
      <c r="F175" s="3"/>
      <c r="G175" s="7">
        <f t="shared" si="45"/>
        <v>2818</v>
      </c>
      <c r="H175" s="3"/>
      <c r="I175" s="6">
        <f ca="1">IF( COUNTA($G$17:G175)&lt;=$I$14,"",AVERAGE(OFFSET(G174,0,0,$I$14*-1)))</f>
        <v>4235</v>
      </c>
      <c r="J175" s="3"/>
      <c r="K175" s="29">
        <f ca="1">IF(COUNTA($G$17:G175)&lt;=$K$14,RAND(),SUMPRODUCT(OFFSET(G174,0,0,$K$14*-1),OFFSET($K$17,0,0,$K$14)))</f>
        <v>3889.2</v>
      </c>
      <c r="L175" s="3"/>
      <c r="M175" s="29">
        <f t="shared" si="63"/>
        <v>3966.3976796243292</v>
      </c>
      <c r="N175" s="11"/>
      <c r="O175" s="40">
        <f t="shared" si="64"/>
        <v>-9.2471079378788517</v>
      </c>
      <c r="P175" s="57">
        <f t="shared" si="46"/>
        <v>3957.1505716864503</v>
      </c>
      <c r="Q175" s="11"/>
      <c r="R175" s="6">
        <f t="shared" ca="1" si="47"/>
        <v>-1417</v>
      </c>
      <c r="S175" s="4">
        <f t="shared" ca="1" si="48"/>
        <v>1417</v>
      </c>
      <c r="T175" s="4">
        <f t="shared" ca="1" si="49"/>
        <v>0.50283889283179561</v>
      </c>
      <c r="U175" s="6">
        <f t="shared" ca="1" si="50"/>
        <v>2007889</v>
      </c>
      <c r="V175" s="3"/>
      <c r="W175" s="4">
        <f t="shared" ca="1" si="51"/>
        <v>-1071.1999999999998</v>
      </c>
      <c r="X175" s="4">
        <f t="shared" ca="1" si="52"/>
        <v>1071.1999999999998</v>
      </c>
      <c r="Y175" s="4">
        <f t="shared" ca="1" si="53"/>
        <v>0.38012775017743072</v>
      </c>
      <c r="Z175" s="4">
        <f t="shared" ca="1" si="54"/>
        <v>1147469.4399999997</v>
      </c>
      <c r="AA175" s="3"/>
      <c r="AB175" s="4">
        <f t="shared" si="55"/>
        <v>-1148.3976796243292</v>
      </c>
      <c r="AC175" s="6">
        <f t="shared" si="56"/>
        <v>1148.3976796243292</v>
      </c>
      <c r="AD175" s="4">
        <f t="shared" si="57"/>
        <v>0.40752224259202596</v>
      </c>
      <c r="AE175" s="6">
        <f t="shared" si="58"/>
        <v>1318817.2305665433</v>
      </c>
      <c r="AF175" s="3"/>
      <c r="AG175" s="6">
        <f t="shared" si="59"/>
        <v>-1139.1505716864503</v>
      </c>
      <c r="AH175" s="6">
        <f t="shared" si="60"/>
        <v>1139.1505716864503</v>
      </c>
      <c r="AI175" s="4">
        <f t="shared" si="61"/>
        <v>0.40424079903706545</v>
      </c>
      <c r="AJ175" s="6">
        <f t="shared" si="62"/>
        <v>1297664.0249735666</v>
      </c>
      <c r="AK175" s="3"/>
    </row>
    <row r="176" spans="1:37" customFormat="1" x14ac:dyDescent="0.2">
      <c r="A176" s="12">
        <v>42284</v>
      </c>
      <c r="B176" s="1" t="s">
        <v>7</v>
      </c>
      <c r="C176" s="8">
        <v>3289</v>
      </c>
      <c r="D176" s="8">
        <v>8528</v>
      </c>
      <c r="E176" s="8">
        <v>804</v>
      </c>
      <c r="F176" s="3"/>
      <c r="G176" s="7">
        <f t="shared" si="45"/>
        <v>3289</v>
      </c>
      <c r="H176" s="3"/>
      <c r="I176" s="6">
        <f ca="1">IF( COUNTA($G$17:G176)&lt;=$I$14,"",AVERAGE(OFFSET(G175,0,0,$I$14*-1)))</f>
        <v>3368</v>
      </c>
      <c r="J176" s="3"/>
      <c r="K176" s="29">
        <f ca="1">IF(COUNTA($G$17:G176)&lt;=$K$14,RAND(),SUMPRODUCT(OFFSET(G175,0,0,$K$14*-1),OFFSET($K$17,0,0,$K$14)))</f>
        <v>3102.64</v>
      </c>
      <c r="L176" s="3"/>
      <c r="M176" s="29">
        <f t="shared" si="63"/>
        <v>3760.049066736442</v>
      </c>
      <c r="N176" s="11"/>
      <c r="O176" s="40">
        <f t="shared" si="64"/>
        <v>-204.37759783838706</v>
      </c>
      <c r="P176" s="57">
        <f t="shared" si="46"/>
        <v>3555.6714688980551</v>
      </c>
      <c r="Q176" s="11"/>
      <c r="R176" s="6">
        <f t="shared" ca="1" si="47"/>
        <v>-79</v>
      </c>
      <c r="S176" s="4">
        <f t="shared" ca="1" si="48"/>
        <v>79</v>
      </c>
      <c r="T176" s="4">
        <f t="shared" ca="1" si="49"/>
        <v>2.4019458802067496E-2</v>
      </c>
      <c r="U176" s="6">
        <f t="shared" ca="1" si="50"/>
        <v>6241</v>
      </c>
      <c r="V176" s="3"/>
      <c r="W176" s="4">
        <f t="shared" ca="1" si="51"/>
        <v>186.36000000000013</v>
      </c>
      <c r="X176" s="4">
        <f t="shared" ca="1" si="52"/>
        <v>186.36000000000013</v>
      </c>
      <c r="Y176" s="4">
        <f t="shared" ca="1" si="53"/>
        <v>5.666159927029496E-2</v>
      </c>
      <c r="Z176" s="4">
        <f t="shared" ca="1" si="54"/>
        <v>34730.049600000049</v>
      </c>
      <c r="AA176" s="3"/>
      <c r="AB176" s="4">
        <f t="shared" si="55"/>
        <v>-471.049066736442</v>
      </c>
      <c r="AC176" s="6">
        <f t="shared" si="56"/>
        <v>471.049066736442</v>
      </c>
      <c r="AD176" s="4">
        <f t="shared" si="57"/>
        <v>0.1432195399016242</v>
      </c>
      <c r="AE176" s="6">
        <f t="shared" si="58"/>
        <v>221887.22327327298</v>
      </c>
      <c r="AF176" s="3"/>
      <c r="AG176" s="6">
        <f t="shared" si="59"/>
        <v>-266.67146889805508</v>
      </c>
      <c r="AH176" s="6">
        <f t="shared" si="60"/>
        <v>266.67146889805508</v>
      </c>
      <c r="AI176" s="4">
        <f t="shared" si="61"/>
        <v>8.1079802036502002E-2</v>
      </c>
      <c r="AJ176" s="6">
        <f t="shared" si="62"/>
        <v>71113.672324246363</v>
      </c>
      <c r="AK176" s="3"/>
    </row>
    <row r="177" spans="1:37" customFormat="1" x14ac:dyDescent="0.2">
      <c r="A177" s="12">
        <v>42285</v>
      </c>
      <c r="B177" s="1" t="s">
        <v>10</v>
      </c>
      <c r="C177" s="8">
        <v>3676</v>
      </c>
      <c r="D177" s="8">
        <v>8039</v>
      </c>
      <c r="E177" s="8">
        <v>597</v>
      </c>
      <c r="F177" s="3"/>
      <c r="G177" s="7">
        <f t="shared" si="45"/>
        <v>3676</v>
      </c>
      <c r="H177" s="3"/>
      <c r="I177" s="6">
        <f ca="1">IF( COUNTA($G$17:G177)&lt;=$I$14,"",AVERAGE(OFFSET(G176,0,0,$I$14*-1)))</f>
        <v>3053.5</v>
      </c>
      <c r="J177" s="3"/>
      <c r="K177" s="29">
        <f ca="1">IF(COUNTA($G$17:G177)&lt;=$K$14,RAND(),SUMPRODUCT(OFFSET(G176,0,0,$K$14*-1),OFFSET($K$17,0,0,$K$14)))</f>
        <v>3468.23</v>
      </c>
      <c r="L177" s="3"/>
      <c r="M177" s="29">
        <f t="shared" si="63"/>
        <v>3675.4091173114352</v>
      </c>
      <c r="N177" s="11"/>
      <c r="O177" s="40">
        <f t="shared" si="64"/>
        <v>-85.837325909140574</v>
      </c>
      <c r="P177" s="57">
        <f t="shared" si="46"/>
        <v>3589.5717914022948</v>
      </c>
      <c r="Q177" s="11"/>
      <c r="R177" s="6">
        <f t="shared" ca="1" si="47"/>
        <v>622.5</v>
      </c>
      <c r="S177" s="4">
        <f t="shared" ca="1" si="48"/>
        <v>622.5</v>
      </c>
      <c r="T177" s="4">
        <f t="shared" ca="1" si="49"/>
        <v>0.16934167573449402</v>
      </c>
      <c r="U177" s="6">
        <f t="shared" ca="1" si="50"/>
        <v>387506.25</v>
      </c>
      <c r="V177" s="3"/>
      <c r="W177" s="4">
        <f t="shared" ca="1" si="51"/>
        <v>207.76999999999998</v>
      </c>
      <c r="X177" s="4">
        <f t="shared" ca="1" si="52"/>
        <v>207.76999999999998</v>
      </c>
      <c r="Y177" s="4">
        <f t="shared" ca="1" si="53"/>
        <v>5.6520674646354727E-2</v>
      </c>
      <c r="Z177" s="4">
        <f t="shared" ca="1" si="54"/>
        <v>43168.372899999995</v>
      </c>
      <c r="AA177" s="3"/>
      <c r="AB177" s="4">
        <f t="shared" si="55"/>
        <v>0.59088268856476134</v>
      </c>
      <c r="AC177" s="6">
        <f t="shared" si="56"/>
        <v>0.59088268856476134</v>
      </c>
      <c r="AD177" s="4">
        <f t="shared" si="57"/>
        <v>1.6074066609487523E-4</v>
      </c>
      <c r="AE177" s="6">
        <f t="shared" si="58"/>
        <v>0.34914235164552077</v>
      </c>
      <c r="AF177" s="3"/>
      <c r="AG177" s="6">
        <f t="shared" si="59"/>
        <v>86.428208597705179</v>
      </c>
      <c r="AH177" s="6">
        <f t="shared" si="60"/>
        <v>86.428208597705179</v>
      </c>
      <c r="AI177" s="4">
        <f t="shared" si="61"/>
        <v>2.3511482208298472E-2</v>
      </c>
      <c r="AJ177" s="6">
        <f t="shared" si="62"/>
        <v>7469.8352414084393</v>
      </c>
      <c r="AK177" s="3"/>
    </row>
    <row r="178" spans="1:37" customFormat="1" x14ac:dyDescent="0.2">
      <c r="A178" s="12">
        <v>42286</v>
      </c>
      <c r="B178" s="1" t="s">
        <v>5</v>
      </c>
      <c r="C178" s="8">
        <v>3330</v>
      </c>
      <c r="D178" s="8">
        <v>9599</v>
      </c>
      <c r="E178" s="8">
        <v>441</v>
      </c>
      <c r="F178" s="3"/>
      <c r="G178" s="7">
        <f t="shared" si="45"/>
        <v>3330</v>
      </c>
      <c r="H178" s="3"/>
      <c r="I178" s="6">
        <f ca="1">IF( COUNTA($G$17:G178)&lt;=$I$14,"",AVERAGE(OFFSET(G177,0,0,$I$14*-1)))</f>
        <v>3482.5</v>
      </c>
      <c r="J178" s="3"/>
      <c r="K178" s="29">
        <f ca="1">IF(COUNTA($G$17:G178)&lt;=$K$14,RAND(),SUMPRODUCT(OFFSET(G177,0,0,$K$14*-1),OFFSET($K$17,0,0,$K$14)))</f>
        <v>3654.2000000000003</v>
      </c>
      <c r="L178" s="3"/>
      <c r="M178" s="29">
        <f t="shared" si="63"/>
        <v>3675.5152894374578</v>
      </c>
      <c r="N178" s="11"/>
      <c r="O178" s="40">
        <f t="shared" si="64"/>
        <v>-0.75326285432907525</v>
      </c>
      <c r="P178" s="57">
        <f t="shared" si="46"/>
        <v>3674.7620265831288</v>
      </c>
      <c r="Q178" s="11"/>
      <c r="R178" s="6">
        <f t="shared" ca="1" si="47"/>
        <v>-152.5</v>
      </c>
      <c r="S178" s="4">
        <f t="shared" ca="1" si="48"/>
        <v>152.5</v>
      </c>
      <c r="T178" s="4">
        <f t="shared" ca="1" si="49"/>
        <v>4.5795795795795798E-2</v>
      </c>
      <c r="U178" s="6">
        <f t="shared" ca="1" si="50"/>
        <v>23256.25</v>
      </c>
      <c r="V178" s="3"/>
      <c r="W178" s="4">
        <f t="shared" ca="1" si="51"/>
        <v>-324.20000000000027</v>
      </c>
      <c r="X178" s="4">
        <f t="shared" ca="1" si="52"/>
        <v>324.20000000000027</v>
      </c>
      <c r="Y178" s="4">
        <f t="shared" ca="1" si="53"/>
        <v>9.7357357357357441E-2</v>
      </c>
      <c r="Z178" s="4">
        <f t="shared" ca="1" si="54"/>
        <v>105105.64000000017</v>
      </c>
      <c r="AA178" s="3"/>
      <c r="AB178" s="4">
        <f t="shared" si="55"/>
        <v>-345.5152894374578</v>
      </c>
      <c r="AC178" s="6">
        <f t="shared" si="56"/>
        <v>345.5152894374578</v>
      </c>
      <c r="AD178" s="4">
        <f t="shared" si="57"/>
        <v>0.10375834517641375</v>
      </c>
      <c r="AE178" s="6">
        <f t="shared" si="58"/>
        <v>119380.81523505024</v>
      </c>
      <c r="AF178" s="3"/>
      <c r="AG178" s="6">
        <f t="shared" si="59"/>
        <v>-344.76202658312877</v>
      </c>
      <c r="AH178" s="6">
        <f t="shared" si="60"/>
        <v>344.76202658312877</v>
      </c>
      <c r="AI178" s="4">
        <f t="shared" si="61"/>
        <v>0.10353214011505368</v>
      </c>
      <c r="AJ178" s="6">
        <f t="shared" si="62"/>
        <v>118860.85497370599</v>
      </c>
      <c r="AK178" s="3"/>
    </row>
    <row r="179" spans="1:37" customFormat="1" x14ac:dyDescent="0.2">
      <c r="A179" s="12">
        <v>42287</v>
      </c>
      <c r="B179" s="1" t="s">
        <v>8</v>
      </c>
      <c r="C179" s="8">
        <v>3104</v>
      </c>
      <c r="D179" s="8">
        <v>6965</v>
      </c>
      <c r="E179" s="8">
        <v>512</v>
      </c>
      <c r="F179" s="3"/>
      <c r="G179" s="7">
        <f t="shared" si="45"/>
        <v>3104</v>
      </c>
      <c r="H179" s="3"/>
      <c r="I179" s="6">
        <f ca="1">IF( COUNTA($G$17:G179)&lt;=$I$14,"",AVERAGE(OFFSET(G178,0,0,$I$14*-1)))</f>
        <v>3503</v>
      </c>
      <c r="J179" s="3"/>
      <c r="K179" s="29">
        <f ca="1">IF(COUNTA($G$17:G179)&lt;=$K$14,RAND(),SUMPRODUCT(OFFSET(G178,0,0,$K$14*-1),OFFSET($K$17,0,0,$K$14)))</f>
        <v>3321.67</v>
      </c>
      <c r="L179" s="3"/>
      <c r="M179" s="29">
        <f t="shared" si="63"/>
        <v>3613.4317429692178</v>
      </c>
      <c r="N179" s="11"/>
      <c r="O179" s="40">
        <f t="shared" si="64"/>
        <v>-61.470243632100889</v>
      </c>
      <c r="P179" s="57">
        <f t="shared" si="46"/>
        <v>3551.9614993371169</v>
      </c>
      <c r="Q179" s="11"/>
      <c r="R179" s="6">
        <f t="shared" ca="1" si="47"/>
        <v>-399</v>
      </c>
      <c r="S179" s="4">
        <f t="shared" ca="1" si="48"/>
        <v>399</v>
      </c>
      <c r="T179" s="4">
        <f t="shared" ca="1" si="49"/>
        <v>0.12854381443298968</v>
      </c>
      <c r="U179" s="6">
        <f t="shared" ca="1" si="50"/>
        <v>159201</v>
      </c>
      <c r="V179" s="3"/>
      <c r="W179" s="4">
        <f t="shared" ca="1" si="51"/>
        <v>-217.67000000000007</v>
      </c>
      <c r="X179" s="4">
        <f t="shared" ca="1" si="52"/>
        <v>217.67000000000007</v>
      </c>
      <c r="Y179" s="4">
        <f t="shared" ca="1" si="53"/>
        <v>7.012564432989693E-2</v>
      </c>
      <c r="Z179" s="4">
        <f t="shared" ca="1" si="54"/>
        <v>47380.228900000031</v>
      </c>
      <c r="AA179" s="3"/>
      <c r="AB179" s="4">
        <f t="shared" si="55"/>
        <v>-509.43174296921779</v>
      </c>
      <c r="AC179" s="6">
        <f t="shared" si="56"/>
        <v>509.43174296921779</v>
      </c>
      <c r="AD179" s="4">
        <f t="shared" si="57"/>
        <v>0.16412105121430987</v>
      </c>
      <c r="AE179" s="6">
        <f t="shared" si="58"/>
        <v>259520.70074465519</v>
      </c>
      <c r="AF179" s="3"/>
      <c r="AG179" s="6">
        <f t="shared" si="59"/>
        <v>-447.96149933711695</v>
      </c>
      <c r="AH179" s="6">
        <f t="shared" si="60"/>
        <v>447.96149933711695</v>
      </c>
      <c r="AI179" s="4">
        <f t="shared" si="61"/>
        <v>0.14431749334314334</v>
      </c>
      <c r="AJ179" s="6">
        <f t="shared" si="62"/>
        <v>200669.50488835783</v>
      </c>
      <c r="AK179" s="3"/>
    </row>
    <row r="180" spans="1:37" customFormat="1" x14ac:dyDescent="0.2">
      <c r="A180" s="12">
        <v>42288</v>
      </c>
      <c r="B180" s="1" t="s">
        <v>11</v>
      </c>
      <c r="C180" s="8">
        <v>3696</v>
      </c>
      <c r="D180" s="8">
        <v>6345</v>
      </c>
      <c r="E180" s="8">
        <v>411</v>
      </c>
      <c r="F180" s="3"/>
      <c r="G180" s="7">
        <f t="shared" si="45"/>
        <v>3696</v>
      </c>
      <c r="H180" s="3"/>
      <c r="I180" s="6">
        <f ca="1">IF( COUNTA($G$17:G180)&lt;=$I$14,"",AVERAGE(OFFSET(G179,0,0,$I$14*-1)))</f>
        <v>3217</v>
      </c>
      <c r="J180" s="3"/>
      <c r="K180" s="29">
        <f ca="1">IF(COUNTA($G$17:G180)&lt;=$K$14,RAND(),SUMPRODUCT(OFFSET(G179,0,0,$K$14*-1),OFFSET($K$17,0,0,$K$14)))</f>
        <v>3160.5</v>
      </c>
      <c r="L180" s="3"/>
      <c r="M180" s="29">
        <f t="shared" si="63"/>
        <v>3521.8950432807051</v>
      </c>
      <c r="N180" s="11"/>
      <c r="O180" s="40">
        <f t="shared" si="64"/>
        <v>-91.236035127948611</v>
      </c>
      <c r="P180" s="57">
        <f t="shared" si="46"/>
        <v>3430.6590081527565</v>
      </c>
      <c r="Q180" s="11"/>
      <c r="R180" s="6">
        <f t="shared" ca="1" si="47"/>
        <v>479</v>
      </c>
      <c r="S180" s="4">
        <f t="shared" ca="1" si="48"/>
        <v>479</v>
      </c>
      <c r="T180" s="4">
        <f t="shared" ca="1" si="49"/>
        <v>0.1295995670995671</v>
      </c>
      <c r="U180" s="6">
        <f t="shared" ca="1" si="50"/>
        <v>229441</v>
      </c>
      <c r="V180" s="3"/>
      <c r="W180" s="4">
        <f t="shared" ca="1" si="51"/>
        <v>535.5</v>
      </c>
      <c r="X180" s="4">
        <f t="shared" ca="1" si="52"/>
        <v>535.5</v>
      </c>
      <c r="Y180" s="4">
        <f t="shared" ca="1" si="53"/>
        <v>0.14488636363636365</v>
      </c>
      <c r="Z180" s="4">
        <f t="shared" ca="1" si="54"/>
        <v>286760.25</v>
      </c>
      <c r="AA180" s="3"/>
      <c r="AB180" s="4">
        <f t="shared" si="55"/>
        <v>174.10495671929493</v>
      </c>
      <c r="AC180" s="6">
        <f t="shared" si="56"/>
        <v>174.10495671929493</v>
      </c>
      <c r="AD180" s="4">
        <f t="shared" si="57"/>
        <v>4.7106319458683696E-2</v>
      </c>
      <c r="AE180" s="6">
        <f t="shared" si="58"/>
        <v>30312.535954227562</v>
      </c>
      <c r="AF180" s="3"/>
      <c r="AG180" s="6">
        <f t="shared" si="59"/>
        <v>265.34099184724346</v>
      </c>
      <c r="AH180" s="6">
        <f t="shared" si="60"/>
        <v>265.34099184724346</v>
      </c>
      <c r="AI180" s="4">
        <f t="shared" si="61"/>
        <v>7.1791393898063702E-2</v>
      </c>
      <c r="AJ180" s="6">
        <f t="shared" si="62"/>
        <v>70405.841954478921</v>
      </c>
      <c r="AK180" s="3"/>
    </row>
    <row r="181" spans="1:37" customFormat="1" x14ac:dyDescent="0.2">
      <c r="A181" s="12">
        <v>42289</v>
      </c>
      <c r="B181" s="1" t="s">
        <v>6</v>
      </c>
      <c r="C181" s="8">
        <v>4803</v>
      </c>
      <c r="D181" s="8">
        <v>5102</v>
      </c>
      <c r="E181" s="8">
        <v>369</v>
      </c>
      <c r="F181" s="3"/>
      <c r="G181" s="7">
        <f t="shared" si="45"/>
        <v>4803</v>
      </c>
      <c r="H181" s="3"/>
      <c r="I181" s="6">
        <f ca="1">IF( COUNTA($G$17:G181)&lt;=$I$14,"",AVERAGE(OFFSET(G180,0,0,$I$14*-1)))</f>
        <v>3400</v>
      </c>
      <c r="J181" s="3"/>
      <c r="K181" s="29">
        <f ca="1">IF(COUNTA($G$17:G181)&lt;=$K$14,RAND(),SUMPRODUCT(OFFSET(G180,0,0,$K$14*-1),OFFSET($K$17,0,0,$K$14)))</f>
        <v>3629.27</v>
      </c>
      <c r="L181" s="3"/>
      <c r="M181" s="29">
        <f t="shared" si="63"/>
        <v>3553.1789068354319</v>
      </c>
      <c r="N181" s="11"/>
      <c r="O181" s="40">
        <f t="shared" si="64"/>
        <v>30.058664567900095</v>
      </c>
      <c r="P181" s="57">
        <f t="shared" si="46"/>
        <v>3583.2375714033319</v>
      </c>
      <c r="Q181" s="11"/>
      <c r="R181" s="6">
        <f t="shared" ca="1" si="47"/>
        <v>1403</v>
      </c>
      <c r="S181" s="4">
        <f t="shared" ca="1" si="48"/>
        <v>1403</v>
      </c>
      <c r="T181" s="4">
        <f t="shared" ca="1" si="49"/>
        <v>0.29210909848011657</v>
      </c>
      <c r="U181" s="6">
        <f t="shared" ca="1" si="50"/>
        <v>1968409</v>
      </c>
      <c r="V181" s="3"/>
      <c r="W181" s="4">
        <f t="shared" ca="1" si="51"/>
        <v>1173.73</v>
      </c>
      <c r="X181" s="4">
        <f t="shared" ca="1" si="52"/>
        <v>1173.73</v>
      </c>
      <c r="Y181" s="4">
        <f t="shared" ca="1" si="53"/>
        <v>0.24437434936498023</v>
      </c>
      <c r="Z181" s="4">
        <f t="shared" ca="1" si="54"/>
        <v>1377642.1129000001</v>
      </c>
      <c r="AA181" s="3"/>
      <c r="AB181" s="4">
        <f t="shared" si="55"/>
        <v>1249.8210931645681</v>
      </c>
      <c r="AC181" s="6">
        <f t="shared" si="56"/>
        <v>1249.8210931645681</v>
      </c>
      <c r="AD181" s="4">
        <f t="shared" si="57"/>
        <v>0.26021675893495066</v>
      </c>
      <c r="AE181" s="6">
        <f t="shared" si="58"/>
        <v>1562052.7649190759</v>
      </c>
      <c r="AF181" s="3"/>
      <c r="AG181" s="6">
        <f t="shared" si="59"/>
        <v>1219.7624285966681</v>
      </c>
      <c r="AH181" s="6">
        <f t="shared" si="60"/>
        <v>1219.7624285966681</v>
      </c>
      <c r="AI181" s="4">
        <f t="shared" si="61"/>
        <v>0.25395844859393463</v>
      </c>
      <c r="AJ181" s="6">
        <f t="shared" si="62"/>
        <v>1487820.3822160419</v>
      </c>
      <c r="AK181" s="3"/>
    </row>
    <row r="182" spans="1:37" customFormat="1" x14ac:dyDescent="0.2">
      <c r="A182" s="12">
        <v>42290</v>
      </c>
      <c r="B182" s="1" t="s">
        <v>9</v>
      </c>
      <c r="C182" s="8">
        <v>4522</v>
      </c>
      <c r="D182" s="8">
        <v>7657</v>
      </c>
      <c r="E182" s="8">
        <v>425</v>
      </c>
      <c r="F182" s="3"/>
      <c r="G182" s="7">
        <f t="shared" si="45"/>
        <v>4522</v>
      </c>
      <c r="H182" s="3"/>
      <c r="I182" s="6">
        <f ca="1">IF( COUNTA($G$17:G182)&lt;=$I$14,"",AVERAGE(OFFSET(G181,0,0,$I$14*-1)))</f>
        <v>4249.5</v>
      </c>
      <c r="J182" s="3"/>
      <c r="K182" s="29">
        <f ca="1">IF(COUNTA($G$17:G182)&lt;=$K$14,RAND(),SUMPRODUCT(OFFSET(G181,0,0,$K$14*-1),OFFSET($K$17,0,0,$K$14)))</f>
        <v>4453.76</v>
      </c>
      <c r="L182" s="3"/>
      <c r="M182" s="29">
        <f t="shared" si="63"/>
        <v>3777.7516776693965</v>
      </c>
      <c r="N182" s="11"/>
      <c r="O182" s="40">
        <f t="shared" si="64"/>
        <v>222.62762977130393</v>
      </c>
      <c r="P182" s="57">
        <f t="shared" si="46"/>
        <v>4000.3793074407004</v>
      </c>
      <c r="Q182" s="11"/>
      <c r="R182" s="6">
        <f t="shared" ca="1" si="47"/>
        <v>272.5</v>
      </c>
      <c r="S182" s="4">
        <f t="shared" ca="1" si="48"/>
        <v>272.5</v>
      </c>
      <c r="T182" s="4">
        <f t="shared" ca="1" si="49"/>
        <v>6.02609464838567E-2</v>
      </c>
      <c r="U182" s="6">
        <f t="shared" ca="1" si="50"/>
        <v>74256.25</v>
      </c>
      <c r="V182" s="3"/>
      <c r="W182" s="4">
        <f t="shared" ca="1" si="51"/>
        <v>68.239999999999782</v>
      </c>
      <c r="X182" s="4">
        <f t="shared" ca="1" si="52"/>
        <v>68.239999999999782</v>
      </c>
      <c r="Y182" s="4">
        <f t="shared" ca="1" si="53"/>
        <v>1.5090667846085754E-2</v>
      </c>
      <c r="Z182" s="4">
        <f t="shared" ca="1" si="54"/>
        <v>4656.6975999999704</v>
      </c>
      <c r="AA182" s="3"/>
      <c r="AB182" s="4">
        <f t="shared" si="55"/>
        <v>744.24832233060351</v>
      </c>
      <c r="AC182" s="6">
        <f t="shared" si="56"/>
        <v>744.24832233060351</v>
      </c>
      <c r="AD182" s="4">
        <f t="shared" si="57"/>
        <v>0.16458388375289773</v>
      </c>
      <c r="AE182" s="6">
        <f t="shared" si="58"/>
        <v>553905.56529191788</v>
      </c>
      <c r="AF182" s="3"/>
      <c r="AG182" s="6">
        <f t="shared" si="59"/>
        <v>521.62069255929964</v>
      </c>
      <c r="AH182" s="6">
        <f t="shared" si="60"/>
        <v>521.62069255929964</v>
      </c>
      <c r="AI182" s="4">
        <f t="shared" si="61"/>
        <v>0.11535176748325954</v>
      </c>
      <c r="AJ182" s="6">
        <f t="shared" si="62"/>
        <v>272088.1469060434</v>
      </c>
      <c r="AK182" s="3"/>
    </row>
    <row r="183" spans="1:37" customFormat="1" x14ac:dyDescent="0.2">
      <c r="A183" s="12">
        <v>42291</v>
      </c>
      <c r="B183" s="1" t="s">
        <v>7</v>
      </c>
      <c r="C183" s="8">
        <v>5003</v>
      </c>
      <c r="D183" s="8">
        <v>7084</v>
      </c>
      <c r="E183" s="8">
        <v>317</v>
      </c>
      <c r="F183" s="3"/>
      <c r="G183" s="7">
        <f t="shared" si="45"/>
        <v>5003</v>
      </c>
      <c r="H183" s="3"/>
      <c r="I183" s="6">
        <f ca="1">IF( COUNTA($G$17:G183)&lt;=$I$14,"",AVERAGE(OFFSET(G182,0,0,$I$14*-1)))</f>
        <v>4662.5</v>
      </c>
      <c r="J183" s="3"/>
      <c r="K183" s="29">
        <f ca="1">IF(COUNTA($G$17:G183)&lt;=$K$14,RAND(),SUMPRODUCT(OFFSET(G182,0,0,$K$14*-1),OFFSET($K$17,0,0,$K$14)))</f>
        <v>4280.24</v>
      </c>
      <c r="L183" s="3"/>
      <c r="M183" s="29">
        <f t="shared" si="63"/>
        <v>3911.4811441093625</v>
      </c>
      <c r="N183" s="11"/>
      <c r="O183" s="40">
        <f t="shared" si="64"/>
        <v>134.61844807327941</v>
      </c>
      <c r="P183" s="57">
        <f t="shared" si="46"/>
        <v>4046.099592182642</v>
      </c>
      <c r="Q183" s="11"/>
      <c r="R183" s="6">
        <f t="shared" ca="1" si="47"/>
        <v>340.5</v>
      </c>
      <c r="S183" s="4">
        <f t="shared" ca="1" si="48"/>
        <v>340.5</v>
      </c>
      <c r="T183" s="4">
        <f t="shared" ca="1" si="49"/>
        <v>6.8059164501299216E-2</v>
      </c>
      <c r="U183" s="6">
        <f t="shared" ca="1" si="50"/>
        <v>115940.25</v>
      </c>
      <c r="V183" s="3"/>
      <c r="W183" s="4">
        <f t="shared" ca="1" si="51"/>
        <v>722.76000000000022</v>
      </c>
      <c r="X183" s="4">
        <f t="shared" ca="1" si="52"/>
        <v>722.76000000000022</v>
      </c>
      <c r="Y183" s="4">
        <f t="shared" ca="1" si="53"/>
        <v>0.14446532080751553</v>
      </c>
      <c r="Z183" s="4">
        <f t="shared" ca="1" si="54"/>
        <v>522382.01760000031</v>
      </c>
      <c r="AA183" s="3"/>
      <c r="AB183" s="4">
        <f t="shared" si="55"/>
        <v>1091.5188558906375</v>
      </c>
      <c r="AC183" s="6">
        <f t="shared" si="56"/>
        <v>1091.5188558906375</v>
      </c>
      <c r="AD183" s="4">
        <f t="shared" si="57"/>
        <v>0.21817286745765291</v>
      </c>
      <c r="AE183" s="6">
        <f t="shared" si="58"/>
        <v>1191413.4127648063</v>
      </c>
      <c r="AF183" s="3"/>
      <c r="AG183" s="6">
        <f t="shared" si="59"/>
        <v>956.90040781735797</v>
      </c>
      <c r="AH183" s="6">
        <f t="shared" si="60"/>
        <v>956.90040781735797</v>
      </c>
      <c r="AI183" s="4">
        <f t="shared" si="61"/>
        <v>0.19126532237004956</v>
      </c>
      <c r="AJ183" s="6">
        <f t="shared" si="62"/>
        <v>915658.39048102603</v>
      </c>
      <c r="AK183" s="3"/>
    </row>
    <row r="184" spans="1:37" customFormat="1" x14ac:dyDescent="0.2">
      <c r="A184" s="12">
        <v>42292</v>
      </c>
      <c r="B184" s="1" t="s">
        <v>10</v>
      </c>
      <c r="C184" s="8">
        <v>3641</v>
      </c>
      <c r="D184" s="8">
        <v>9238</v>
      </c>
      <c r="E184" s="8">
        <v>389</v>
      </c>
      <c r="F184" s="3"/>
      <c r="G184" s="7">
        <f t="shared" si="45"/>
        <v>3641</v>
      </c>
      <c r="H184" s="3"/>
      <c r="I184" s="6">
        <f ca="1">IF( COUNTA($G$17:G184)&lt;=$I$14,"",AVERAGE(OFFSET(G183,0,0,$I$14*-1)))</f>
        <v>4762.5</v>
      </c>
      <c r="J184" s="3"/>
      <c r="K184" s="29">
        <f ca="1">IF(COUNTA($G$17:G184)&lt;=$K$14,RAND(),SUMPRODUCT(OFFSET(G183,0,0,$K$14*-1),OFFSET($K$17,0,0,$K$14)))</f>
        <v>4775.87</v>
      </c>
      <c r="L184" s="3"/>
      <c r="M184" s="29">
        <f t="shared" si="63"/>
        <v>4107.6095461866689</v>
      </c>
      <c r="N184" s="11"/>
      <c r="O184" s="40">
        <f t="shared" si="64"/>
        <v>195.51330253726616</v>
      </c>
      <c r="P184" s="57">
        <f t="shared" si="46"/>
        <v>4303.122848723935</v>
      </c>
      <c r="Q184" s="11"/>
      <c r="R184" s="6">
        <f t="shared" ca="1" si="47"/>
        <v>-1121.5</v>
      </c>
      <c r="S184" s="4">
        <f t="shared" ca="1" si="48"/>
        <v>1121.5</v>
      </c>
      <c r="T184" s="4">
        <f t="shared" ca="1" si="49"/>
        <v>0.30801977478714637</v>
      </c>
      <c r="U184" s="6">
        <f t="shared" ca="1" si="50"/>
        <v>1257762.25</v>
      </c>
      <c r="V184" s="3"/>
      <c r="W184" s="4">
        <f t="shared" ca="1" si="51"/>
        <v>-1134.8699999999999</v>
      </c>
      <c r="X184" s="4">
        <f t="shared" ca="1" si="52"/>
        <v>1134.8699999999999</v>
      </c>
      <c r="Y184" s="4">
        <f t="shared" ca="1" si="53"/>
        <v>0.31169184290030211</v>
      </c>
      <c r="Z184" s="4">
        <f t="shared" ca="1" si="54"/>
        <v>1287929.9168999998</v>
      </c>
      <c r="AA184" s="3"/>
      <c r="AB184" s="4">
        <f t="shared" si="55"/>
        <v>-466.60954618666892</v>
      </c>
      <c r="AC184" s="6">
        <f t="shared" si="56"/>
        <v>466.60954618666892</v>
      </c>
      <c r="AD184" s="4">
        <f t="shared" si="57"/>
        <v>0.12815422855992006</v>
      </c>
      <c r="AE184" s="6">
        <f t="shared" si="58"/>
        <v>217724.46859252913</v>
      </c>
      <c r="AF184" s="3"/>
      <c r="AG184" s="6">
        <f t="shared" si="59"/>
        <v>-662.12284872393502</v>
      </c>
      <c r="AH184" s="6">
        <f t="shared" si="60"/>
        <v>662.12284872393502</v>
      </c>
      <c r="AI184" s="4">
        <f t="shared" si="61"/>
        <v>0.18185192219827934</v>
      </c>
      <c r="AJ184" s="6">
        <f t="shared" si="62"/>
        <v>438406.66680229892</v>
      </c>
      <c r="AK184" s="3"/>
    </row>
    <row r="185" spans="1:37" customFormat="1" x14ac:dyDescent="0.2">
      <c r="A185" s="12">
        <v>42293</v>
      </c>
      <c r="B185" s="1" t="s">
        <v>5</v>
      </c>
      <c r="C185" s="8">
        <v>3725</v>
      </c>
      <c r="D185" s="8">
        <v>13769</v>
      </c>
      <c r="E185" s="8">
        <v>415</v>
      </c>
      <c r="F185" s="3"/>
      <c r="G185" s="7">
        <f t="shared" si="45"/>
        <v>3725</v>
      </c>
      <c r="H185" s="3"/>
      <c r="I185" s="6">
        <f ca="1">IF( COUNTA($G$17:G185)&lt;=$I$14,"",AVERAGE(OFFSET(G184,0,0,$I$14*-1)))</f>
        <v>4322</v>
      </c>
      <c r="J185" s="3"/>
      <c r="K185" s="29">
        <f ca="1">IF(COUNTA($G$17:G185)&lt;=$K$14,RAND(),SUMPRODUCT(OFFSET(G184,0,0,$K$14*-1),OFFSET($K$17,0,0,$K$14)))</f>
        <v>3843.24</v>
      </c>
      <c r="L185" s="3"/>
      <c r="M185" s="29">
        <f t="shared" si="63"/>
        <v>4023.7673072791827</v>
      </c>
      <c r="N185" s="11"/>
      <c r="O185" s="40">
        <f t="shared" si="64"/>
        <v>-81.048683493038737</v>
      </c>
      <c r="P185" s="57">
        <f t="shared" si="46"/>
        <v>3942.7186237861438</v>
      </c>
      <c r="Q185" s="11"/>
      <c r="R185" s="6">
        <f t="shared" ca="1" si="47"/>
        <v>-597</v>
      </c>
      <c r="S185" s="4">
        <f t="shared" ca="1" si="48"/>
        <v>597</v>
      </c>
      <c r="T185" s="4">
        <f t="shared" ca="1" si="49"/>
        <v>0.16026845637583892</v>
      </c>
      <c r="U185" s="6">
        <f t="shared" ca="1" si="50"/>
        <v>356409</v>
      </c>
      <c r="V185" s="3"/>
      <c r="W185" s="4">
        <f t="shared" ca="1" si="51"/>
        <v>-118.23999999999978</v>
      </c>
      <c r="X185" s="4">
        <f t="shared" ca="1" si="52"/>
        <v>118.23999999999978</v>
      </c>
      <c r="Y185" s="4">
        <f t="shared" ca="1" si="53"/>
        <v>3.1742281879194575E-2</v>
      </c>
      <c r="Z185" s="4">
        <f t="shared" ca="1" si="54"/>
        <v>13980.697599999949</v>
      </c>
      <c r="AA185" s="3"/>
      <c r="AB185" s="4">
        <f t="shared" si="55"/>
        <v>-298.76730727918266</v>
      </c>
      <c r="AC185" s="6">
        <f t="shared" si="56"/>
        <v>298.76730727918266</v>
      </c>
      <c r="AD185" s="4">
        <f t="shared" si="57"/>
        <v>8.0205988531324199E-2</v>
      </c>
      <c r="AE185" s="6">
        <f t="shared" si="58"/>
        <v>89261.903898853547</v>
      </c>
      <c r="AF185" s="3"/>
      <c r="AG185" s="6">
        <f t="shared" si="59"/>
        <v>-217.71862378614378</v>
      </c>
      <c r="AH185" s="6">
        <f t="shared" si="60"/>
        <v>217.71862378614378</v>
      </c>
      <c r="AI185" s="4">
        <f t="shared" si="61"/>
        <v>5.8447952694266787E-2</v>
      </c>
      <c r="AJ185" s="6">
        <f t="shared" si="62"/>
        <v>47401.399143332412</v>
      </c>
      <c r="AK185" s="3"/>
    </row>
    <row r="186" spans="1:37" customFormat="1" x14ac:dyDescent="0.2">
      <c r="A186" s="12">
        <v>42294</v>
      </c>
      <c r="B186" s="1" t="s">
        <v>8</v>
      </c>
      <c r="C186" s="8">
        <v>3777</v>
      </c>
      <c r="D186" s="8">
        <v>9034</v>
      </c>
      <c r="E186" s="8">
        <v>368</v>
      </c>
      <c r="F186" s="3"/>
      <c r="G186" s="7">
        <f t="shared" si="45"/>
        <v>3777</v>
      </c>
      <c r="H186" s="3"/>
      <c r="I186" s="6">
        <f ca="1">IF( COUNTA($G$17:G186)&lt;=$I$14,"",AVERAGE(OFFSET(G185,0,0,$I$14*-1)))</f>
        <v>3683</v>
      </c>
      <c r="J186" s="3"/>
      <c r="K186" s="29">
        <f ca="1">IF(COUNTA($G$17:G186)&lt;=$K$14,RAND(),SUMPRODUCT(OFFSET(G185,0,0,$K$14*-1),OFFSET($K$17,0,0,$K$14)))</f>
        <v>3956</v>
      </c>
      <c r="L186" s="3"/>
      <c r="M186" s="29">
        <f t="shared" si="63"/>
        <v>3970.0836221523755</v>
      </c>
      <c r="N186" s="11"/>
      <c r="O186" s="40">
        <f t="shared" si="64"/>
        <v>-53.957335110469494</v>
      </c>
      <c r="P186" s="57">
        <f t="shared" si="46"/>
        <v>3916.1262870419059</v>
      </c>
      <c r="Q186" s="11"/>
      <c r="R186" s="6">
        <f t="shared" ca="1" si="47"/>
        <v>94</v>
      </c>
      <c r="S186" s="4">
        <f t="shared" ca="1" si="48"/>
        <v>94</v>
      </c>
      <c r="T186" s="4">
        <f t="shared" ca="1" si="49"/>
        <v>2.4887476833465715E-2</v>
      </c>
      <c r="U186" s="6">
        <f t="shared" ca="1" si="50"/>
        <v>8836</v>
      </c>
      <c r="V186" s="3"/>
      <c r="W186" s="4">
        <f t="shared" ca="1" si="51"/>
        <v>-179</v>
      </c>
      <c r="X186" s="4">
        <f t="shared" ca="1" si="52"/>
        <v>179</v>
      </c>
      <c r="Y186" s="4">
        <f t="shared" ca="1" si="53"/>
        <v>4.7392110140323004E-2</v>
      </c>
      <c r="Z186" s="4">
        <f t="shared" ca="1" si="54"/>
        <v>32041</v>
      </c>
      <c r="AA186" s="3"/>
      <c r="AB186" s="4">
        <f t="shared" si="55"/>
        <v>-193.08362215237548</v>
      </c>
      <c r="AC186" s="6">
        <f t="shared" si="56"/>
        <v>193.08362215237548</v>
      </c>
      <c r="AD186" s="4">
        <f t="shared" si="57"/>
        <v>5.1120895459988214E-2</v>
      </c>
      <c r="AE186" s="6">
        <f t="shared" si="58"/>
        <v>37281.285143481306</v>
      </c>
      <c r="AF186" s="3"/>
      <c r="AG186" s="6">
        <f t="shared" si="59"/>
        <v>-139.12628704190593</v>
      </c>
      <c r="AH186" s="6">
        <f t="shared" si="60"/>
        <v>139.12628704190593</v>
      </c>
      <c r="AI186" s="4">
        <f t="shared" si="61"/>
        <v>3.6835130273207818E-2</v>
      </c>
      <c r="AJ186" s="6">
        <f t="shared" si="62"/>
        <v>19356.123746066802</v>
      </c>
      <c r="AK186" s="3"/>
    </row>
    <row r="187" spans="1:37" customFormat="1" x14ac:dyDescent="0.2">
      <c r="A187" s="12">
        <v>42295</v>
      </c>
      <c r="B187" s="1" t="s">
        <v>11</v>
      </c>
      <c r="C187" s="8">
        <v>4423</v>
      </c>
      <c r="D187" s="8">
        <v>6859</v>
      </c>
      <c r="E187" s="8">
        <v>411</v>
      </c>
      <c r="F187" s="3"/>
      <c r="G187" s="7">
        <f t="shared" si="45"/>
        <v>4423</v>
      </c>
      <c r="H187" s="3"/>
      <c r="I187" s="6">
        <f ca="1">IF( COUNTA($G$17:G187)&lt;=$I$14,"",AVERAGE(OFFSET(G186,0,0,$I$14*-1)))</f>
        <v>3751</v>
      </c>
      <c r="J187" s="3"/>
      <c r="K187" s="29">
        <f ca="1">IF(COUNTA($G$17:G187)&lt;=$K$14,RAND(),SUMPRODUCT(OFFSET(G186,0,0,$K$14*-1),OFFSET($K$17,0,0,$K$14)))</f>
        <v>3899.05</v>
      </c>
      <c r="L187" s="3"/>
      <c r="M187" s="29">
        <f t="shared" si="63"/>
        <v>3935.3895973302901</v>
      </c>
      <c r="N187" s="11"/>
      <c r="O187" s="40">
        <f t="shared" si="64"/>
        <v>-34.886657924969178</v>
      </c>
      <c r="P187" s="57">
        <f t="shared" si="46"/>
        <v>3900.5029394053208</v>
      </c>
      <c r="Q187" s="11"/>
      <c r="R187" s="6">
        <f t="shared" ca="1" si="47"/>
        <v>672</v>
      </c>
      <c r="S187" s="4">
        <f t="shared" ca="1" si="48"/>
        <v>672</v>
      </c>
      <c r="T187" s="4">
        <f t="shared" ca="1" si="49"/>
        <v>0.151933077096993</v>
      </c>
      <c r="U187" s="6">
        <f t="shared" ca="1" si="50"/>
        <v>451584</v>
      </c>
      <c r="V187" s="3"/>
      <c r="W187" s="4">
        <f t="shared" ca="1" si="51"/>
        <v>523.94999999999982</v>
      </c>
      <c r="X187" s="4">
        <f t="shared" ca="1" si="52"/>
        <v>523.94999999999982</v>
      </c>
      <c r="Y187" s="4">
        <f t="shared" ca="1" si="53"/>
        <v>0.11846032104906168</v>
      </c>
      <c r="Z187" s="4">
        <f t="shared" ca="1" si="54"/>
        <v>274523.6024999998</v>
      </c>
      <c r="AA187" s="3"/>
      <c r="AB187" s="4">
        <f t="shared" si="55"/>
        <v>487.61040266970986</v>
      </c>
      <c r="AC187" s="6">
        <f t="shared" si="56"/>
        <v>487.61040266970986</v>
      </c>
      <c r="AD187" s="4">
        <f t="shared" si="57"/>
        <v>0.11024426919957266</v>
      </c>
      <c r="AE187" s="6">
        <f t="shared" si="58"/>
        <v>237763.9047917166</v>
      </c>
      <c r="AF187" s="3"/>
      <c r="AG187" s="6">
        <f t="shared" si="59"/>
        <v>522.49706059467917</v>
      </c>
      <c r="AH187" s="6">
        <f t="shared" si="60"/>
        <v>522.49706059467917</v>
      </c>
      <c r="AI187" s="4">
        <f t="shared" si="61"/>
        <v>0.11813182468792204</v>
      </c>
      <c r="AJ187" s="6">
        <f t="shared" si="62"/>
        <v>273003.17833007983</v>
      </c>
      <c r="AK187" s="3"/>
    </row>
    <row r="188" spans="1:37" customFormat="1" x14ac:dyDescent="0.2">
      <c r="A188" s="12">
        <v>42296</v>
      </c>
      <c r="B188" s="1" t="s">
        <v>6</v>
      </c>
      <c r="C188" s="8">
        <v>5412</v>
      </c>
      <c r="D188" s="8">
        <v>7750</v>
      </c>
      <c r="E188" s="8">
        <v>521</v>
      </c>
      <c r="F188" s="3"/>
      <c r="G188" s="7">
        <f t="shared" si="45"/>
        <v>5412</v>
      </c>
      <c r="H188" s="3"/>
      <c r="I188" s="6">
        <f ca="1">IF( COUNTA($G$17:G188)&lt;=$I$14,"",AVERAGE(OFFSET(G187,0,0,$I$14*-1)))</f>
        <v>4100</v>
      </c>
      <c r="J188" s="3"/>
      <c r="K188" s="29">
        <f ca="1">IF(COUNTA($G$17:G188)&lt;=$K$14,RAND(),SUMPRODUCT(OFFSET(G187,0,0,$K$14*-1),OFFSET($K$17,0,0,$K$14)))</f>
        <v>4313.7</v>
      </c>
      <c r="L188" s="3"/>
      <c r="M188" s="29">
        <f t="shared" si="63"/>
        <v>4023.0053527483205</v>
      </c>
      <c r="N188" s="11"/>
      <c r="O188" s="40">
        <f t="shared" si="64"/>
        <v>86.390731284600406</v>
      </c>
      <c r="P188" s="57">
        <f t="shared" si="46"/>
        <v>4109.396084032921</v>
      </c>
      <c r="Q188" s="11"/>
      <c r="R188" s="6">
        <f t="shared" ca="1" si="47"/>
        <v>1312</v>
      </c>
      <c r="S188" s="4">
        <f t="shared" ca="1" si="48"/>
        <v>1312</v>
      </c>
      <c r="T188" s="4">
        <f t="shared" ca="1" si="49"/>
        <v>0.24242424242424243</v>
      </c>
      <c r="U188" s="6">
        <f t="shared" ca="1" si="50"/>
        <v>1721344</v>
      </c>
      <c r="V188" s="3"/>
      <c r="W188" s="4">
        <f t="shared" ca="1" si="51"/>
        <v>1098.3000000000002</v>
      </c>
      <c r="X188" s="4">
        <f t="shared" ca="1" si="52"/>
        <v>1098.3000000000002</v>
      </c>
      <c r="Y188" s="4">
        <f t="shared" ca="1" si="53"/>
        <v>0.20293791574279382</v>
      </c>
      <c r="Z188" s="4">
        <f t="shared" ca="1" si="54"/>
        <v>1206262.8900000004</v>
      </c>
      <c r="AA188" s="3"/>
      <c r="AB188" s="4">
        <f t="shared" si="55"/>
        <v>1388.9946472516795</v>
      </c>
      <c r="AC188" s="6">
        <f t="shared" si="56"/>
        <v>1388.9946472516795</v>
      </c>
      <c r="AD188" s="4">
        <f t="shared" si="57"/>
        <v>0.25665089564886906</v>
      </c>
      <c r="AE188" s="6">
        <f t="shared" si="58"/>
        <v>1929306.1300938174</v>
      </c>
      <c r="AF188" s="3"/>
      <c r="AG188" s="6">
        <f t="shared" si="59"/>
        <v>1302.603915967079</v>
      </c>
      <c r="AH188" s="6">
        <f t="shared" si="60"/>
        <v>1302.603915967079</v>
      </c>
      <c r="AI188" s="4">
        <f t="shared" si="61"/>
        <v>0.24068808499022154</v>
      </c>
      <c r="AJ188" s="6">
        <f t="shared" si="62"/>
        <v>1696776.9618927692</v>
      </c>
      <c r="AK188" s="3"/>
    </row>
    <row r="189" spans="1:37" customFormat="1" x14ac:dyDescent="0.2">
      <c r="A189" s="12">
        <v>42297</v>
      </c>
      <c r="B189" s="1" t="s">
        <v>9</v>
      </c>
      <c r="C189" s="8">
        <v>5585</v>
      </c>
      <c r="D189" s="8">
        <v>9904</v>
      </c>
      <c r="E189" s="8">
        <v>359</v>
      </c>
      <c r="F189" s="3"/>
      <c r="G189" s="7">
        <f t="shared" si="45"/>
        <v>5585</v>
      </c>
      <c r="H189" s="3"/>
      <c r="I189" s="6">
        <f ca="1">IF( COUNTA($G$17:G189)&lt;=$I$14,"",AVERAGE(OFFSET(G188,0,0,$I$14*-1)))</f>
        <v>4917.5</v>
      </c>
      <c r="J189" s="3"/>
      <c r="K189" s="29">
        <f ca="1">IF(COUNTA($G$17:G189)&lt;=$K$14,RAND(),SUMPRODUCT(OFFSET(G188,0,0,$K$14*-1),OFFSET($K$17,0,0,$K$14)))</f>
        <v>5021.5599999999995</v>
      </c>
      <c r="L189" s="3"/>
      <c r="M189" s="29">
        <f t="shared" si="63"/>
        <v>4272.5853752914209</v>
      </c>
      <c r="N189" s="11"/>
      <c r="O189" s="40">
        <f t="shared" si="64"/>
        <v>247.94812963051533</v>
      </c>
      <c r="P189" s="57">
        <f t="shared" si="46"/>
        <v>4520.5335049219366</v>
      </c>
      <c r="Q189" s="11"/>
      <c r="R189" s="6">
        <f t="shared" ca="1" si="47"/>
        <v>667.5</v>
      </c>
      <c r="S189" s="4">
        <f t="shared" ca="1" si="48"/>
        <v>667.5</v>
      </c>
      <c r="T189" s="4">
        <f t="shared" ca="1" si="49"/>
        <v>0.11951656222023277</v>
      </c>
      <c r="U189" s="6">
        <f t="shared" ca="1" si="50"/>
        <v>445556.25</v>
      </c>
      <c r="V189" s="3"/>
      <c r="W189" s="4">
        <f t="shared" ca="1" si="51"/>
        <v>563.44000000000051</v>
      </c>
      <c r="X189" s="4">
        <f t="shared" ca="1" si="52"/>
        <v>563.44000000000051</v>
      </c>
      <c r="Y189" s="4">
        <f t="shared" ca="1" si="53"/>
        <v>0.10088451208594458</v>
      </c>
      <c r="Z189" s="4">
        <f t="shared" ca="1" si="54"/>
        <v>317464.63360000058</v>
      </c>
      <c r="AA189" s="3"/>
      <c r="AB189" s="4">
        <f t="shared" si="55"/>
        <v>1312.4146247085791</v>
      </c>
      <c r="AC189" s="6">
        <f t="shared" si="56"/>
        <v>1312.4146247085791</v>
      </c>
      <c r="AD189" s="4">
        <f t="shared" si="57"/>
        <v>0.2349891897419121</v>
      </c>
      <c r="AE189" s="6">
        <f t="shared" si="58"/>
        <v>1722432.1471489607</v>
      </c>
      <c r="AF189" s="3"/>
      <c r="AG189" s="6">
        <f t="shared" si="59"/>
        <v>1064.4664950780634</v>
      </c>
      <c r="AH189" s="6">
        <f t="shared" si="60"/>
        <v>1064.4664950780634</v>
      </c>
      <c r="AI189" s="4">
        <f t="shared" si="61"/>
        <v>0.19059382185820295</v>
      </c>
      <c r="AJ189" s="6">
        <f t="shared" si="62"/>
        <v>1133088.9191437769</v>
      </c>
      <c r="AK189" s="3"/>
    </row>
    <row r="190" spans="1:37" customFormat="1" x14ac:dyDescent="0.2">
      <c r="A190" s="12">
        <v>42298</v>
      </c>
      <c r="B190" s="1" t="s">
        <v>7</v>
      </c>
      <c r="C190" s="8">
        <v>5175</v>
      </c>
      <c r="D190" s="8">
        <v>3860</v>
      </c>
      <c r="E190" s="8">
        <v>478</v>
      </c>
      <c r="F190" s="3"/>
      <c r="G190" s="7">
        <f t="shared" si="45"/>
        <v>5175</v>
      </c>
      <c r="H190" s="3"/>
      <c r="I190" s="6">
        <f ca="1">IF( COUNTA($G$17:G190)&lt;=$I$14,"",AVERAGE(OFFSET(G189,0,0,$I$14*-1)))</f>
        <v>5498.5</v>
      </c>
      <c r="J190" s="3"/>
      <c r="K190" s="29">
        <f ca="1">IF(COUNTA($G$17:G190)&lt;=$K$14,RAND(),SUMPRODUCT(OFFSET(G189,0,0,$K$14*-1),OFFSET($K$17,0,0,$K$14)))</f>
        <v>5239.3200000000006</v>
      </c>
      <c r="L190" s="3"/>
      <c r="M190" s="29">
        <f t="shared" si="63"/>
        <v>4508.4051981170669</v>
      </c>
      <c r="N190" s="11"/>
      <c r="O190" s="40">
        <f t="shared" si="64"/>
        <v>235.94110589369473</v>
      </c>
      <c r="P190" s="57">
        <f t="shared" si="46"/>
        <v>4744.3463040107617</v>
      </c>
      <c r="Q190" s="11"/>
      <c r="R190" s="6">
        <f t="shared" ca="1" si="47"/>
        <v>-323.5</v>
      </c>
      <c r="S190" s="4">
        <f t="shared" ca="1" si="48"/>
        <v>323.5</v>
      </c>
      <c r="T190" s="4">
        <f t="shared" ca="1" si="49"/>
        <v>6.2512077294685997E-2</v>
      </c>
      <c r="U190" s="6">
        <f t="shared" ca="1" si="50"/>
        <v>104652.25</v>
      </c>
      <c r="V190" s="3"/>
      <c r="W190" s="4">
        <f t="shared" ca="1" si="51"/>
        <v>-64.320000000000618</v>
      </c>
      <c r="X190" s="4">
        <f t="shared" ca="1" si="52"/>
        <v>64.320000000000618</v>
      </c>
      <c r="Y190" s="4">
        <f t="shared" ca="1" si="53"/>
        <v>1.2428985507246497E-2</v>
      </c>
      <c r="Z190" s="4">
        <f t="shared" ca="1" si="54"/>
        <v>4137.0624000000798</v>
      </c>
      <c r="AA190" s="3"/>
      <c r="AB190" s="4">
        <f t="shared" si="55"/>
        <v>666.5948018829331</v>
      </c>
      <c r="AC190" s="6">
        <f t="shared" si="56"/>
        <v>666.5948018829331</v>
      </c>
      <c r="AD190" s="4">
        <f t="shared" si="57"/>
        <v>0.12881058973583248</v>
      </c>
      <c r="AE190" s="6">
        <f t="shared" si="58"/>
        <v>444348.62989734684</v>
      </c>
      <c r="AF190" s="3"/>
      <c r="AG190" s="6">
        <f t="shared" si="59"/>
        <v>430.65369598923826</v>
      </c>
      <c r="AH190" s="6">
        <f t="shared" si="60"/>
        <v>430.65369598923826</v>
      </c>
      <c r="AI190" s="4">
        <f t="shared" si="61"/>
        <v>8.3218105505166812E-2</v>
      </c>
      <c r="AJ190" s="6">
        <f t="shared" si="62"/>
        <v>185462.60586919126</v>
      </c>
      <c r="AK190" s="3"/>
    </row>
    <row r="191" spans="1:37" customFormat="1" x14ac:dyDescent="0.2">
      <c r="A191" s="12">
        <v>42299</v>
      </c>
      <c r="B191" s="1" t="s">
        <v>10</v>
      </c>
      <c r="C191" s="8">
        <v>4066</v>
      </c>
      <c r="D191" s="8">
        <v>5220</v>
      </c>
      <c r="E191" s="8">
        <v>488</v>
      </c>
      <c r="F191" s="3"/>
      <c r="G191" s="7">
        <f t="shared" si="45"/>
        <v>4066</v>
      </c>
      <c r="H191" s="3"/>
      <c r="I191" s="6">
        <f ca="1">IF( COUNTA($G$17:G191)&lt;=$I$14,"",AVERAGE(OFFSET(G190,0,0,$I$14*-1)))</f>
        <v>5380</v>
      </c>
      <c r="J191" s="3"/>
      <c r="K191" s="29">
        <f ca="1">IF(COUNTA($G$17:G191)&lt;=$K$14,RAND(),SUMPRODUCT(OFFSET(G190,0,0,$K$14*-1),OFFSET($K$17,0,0,$K$14)))</f>
        <v>5074.47</v>
      </c>
      <c r="L191" s="3"/>
      <c r="M191" s="29">
        <f t="shared" si="63"/>
        <v>4628.1815745129297</v>
      </c>
      <c r="N191" s="11"/>
      <c r="O191" s="40">
        <f t="shared" si="64"/>
        <v>120.93802369084113</v>
      </c>
      <c r="P191" s="57">
        <f t="shared" si="46"/>
        <v>4749.1195982037707</v>
      </c>
      <c r="Q191" s="11"/>
      <c r="R191" s="6">
        <f t="shared" ca="1" si="47"/>
        <v>-1314</v>
      </c>
      <c r="S191" s="4">
        <f t="shared" ca="1" si="48"/>
        <v>1314</v>
      </c>
      <c r="T191" s="4">
        <f t="shared" ca="1" si="49"/>
        <v>0.32316773241515001</v>
      </c>
      <c r="U191" s="6">
        <f t="shared" ca="1" si="50"/>
        <v>1726596</v>
      </c>
      <c r="V191" s="3"/>
      <c r="W191" s="4">
        <f t="shared" ca="1" si="51"/>
        <v>-1008.4700000000003</v>
      </c>
      <c r="X191" s="4">
        <f t="shared" ca="1" si="52"/>
        <v>1008.4700000000003</v>
      </c>
      <c r="Y191" s="4">
        <f t="shared" ca="1" si="53"/>
        <v>0.24802508607968526</v>
      </c>
      <c r="Z191" s="4">
        <f t="shared" ca="1" si="54"/>
        <v>1017011.7409000006</v>
      </c>
      <c r="AA191" s="3"/>
      <c r="AB191" s="4">
        <f t="shared" si="55"/>
        <v>-562.18157451292973</v>
      </c>
      <c r="AC191" s="6">
        <f t="shared" si="56"/>
        <v>562.18157451292973</v>
      </c>
      <c r="AD191" s="4">
        <f t="shared" si="57"/>
        <v>0.13826403701744461</v>
      </c>
      <c r="AE191" s="6">
        <f t="shared" si="58"/>
        <v>316048.12272183679</v>
      </c>
      <c r="AF191" s="3"/>
      <c r="AG191" s="6">
        <f t="shared" si="59"/>
        <v>-683.11959820377069</v>
      </c>
      <c r="AH191" s="6">
        <f t="shared" si="60"/>
        <v>683.11959820377069</v>
      </c>
      <c r="AI191" s="4">
        <f t="shared" si="61"/>
        <v>0.16800777132409511</v>
      </c>
      <c r="AJ191" s="6">
        <f t="shared" si="62"/>
        <v>466652.38545008108</v>
      </c>
      <c r="AK191" s="3"/>
    </row>
    <row r="192" spans="1:37" customFormat="1" x14ac:dyDescent="0.2">
      <c r="A192" s="12">
        <v>42300</v>
      </c>
      <c r="B192" s="1" t="s">
        <v>5</v>
      </c>
      <c r="C192" s="8">
        <v>4158</v>
      </c>
      <c r="D192" s="8">
        <v>7377</v>
      </c>
      <c r="E192" s="8">
        <v>623</v>
      </c>
      <c r="F192" s="3"/>
      <c r="G192" s="7">
        <f t="shared" si="45"/>
        <v>4158</v>
      </c>
      <c r="H192" s="3"/>
      <c r="I192" s="6">
        <f ca="1">IF( COUNTA($G$17:G192)&lt;=$I$14,"",AVERAGE(OFFSET(G191,0,0,$I$14*-1)))</f>
        <v>4620.5</v>
      </c>
      <c r="J192" s="3"/>
      <c r="K192" s="29">
        <f ca="1">IF(COUNTA($G$17:G192)&lt;=$K$14,RAND(),SUMPRODUCT(OFFSET(G191,0,0,$K$14*-1),OFFSET($K$17,0,0,$K$14)))</f>
        <v>4350.42</v>
      </c>
      <c r="L192" s="3"/>
      <c r="M192" s="29">
        <f t="shared" si="63"/>
        <v>4527.1665775740476</v>
      </c>
      <c r="N192" s="11"/>
      <c r="O192" s="40">
        <f t="shared" si="64"/>
        <v>-98.795466732584941</v>
      </c>
      <c r="P192" s="57">
        <f t="shared" si="46"/>
        <v>4428.3711108414627</v>
      </c>
      <c r="Q192" s="11"/>
      <c r="R192" s="6">
        <f t="shared" ca="1" si="47"/>
        <v>-462.5</v>
      </c>
      <c r="S192" s="4">
        <f t="shared" ca="1" si="48"/>
        <v>462.5</v>
      </c>
      <c r="T192" s="4">
        <f t="shared" ca="1" si="49"/>
        <v>0.11123136123136124</v>
      </c>
      <c r="U192" s="6">
        <f t="shared" ca="1" si="50"/>
        <v>213906.25</v>
      </c>
      <c r="V192" s="3"/>
      <c r="W192" s="4">
        <f t="shared" ca="1" si="51"/>
        <v>-192.42000000000007</v>
      </c>
      <c r="X192" s="4">
        <f t="shared" ca="1" si="52"/>
        <v>192.42000000000007</v>
      </c>
      <c r="Y192" s="4">
        <f t="shared" ca="1" si="53"/>
        <v>4.6277056277056292E-2</v>
      </c>
      <c r="Z192" s="4">
        <f t="shared" ca="1" si="54"/>
        <v>37025.456400000025</v>
      </c>
      <c r="AA192" s="3"/>
      <c r="AB192" s="4">
        <f t="shared" si="55"/>
        <v>-369.16657757404755</v>
      </c>
      <c r="AC192" s="6">
        <f t="shared" si="56"/>
        <v>369.16657757404755</v>
      </c>
      <c r="AD192" s="4">
        <f t="shared" si="57"/>
        <v>8.8784650691209124E-2</v>
      </c>
      <c r="AE192" s="6">
        <f t="shared" si="58"/>
        <v>136283.96199773526</v>
      </c>
      <c r="AF192" s="3"/>
      <c r="AG192" s="6">
        <f t="shared" si="59"/>
        <v>-270.37111084146272</v>
      </c>
      <c r="AH192" s="6">
        <f t="shared" si="60"/>
        <v>270.37111084146272</v>
      </c>
      <c r="AI192" s="4">
        <f t="shared" si="61"/>
        <v>6.5024317181688968E-2</v>
      </c>
      <c r="AJ192" s="6">
        <f t="shared" si="62"/>
        <v>73100.537577646523</v>
      </c>
      <c r="AK192" s="3"/>
    </row>
    <row r="193" spans="1:37" customFormat="1" x14ac:dyDescent="0.2">
      <c r="A193" s="12">
        <v>42301</v>
      </c>
      <c r="B193" s="1" t="s">
        <v>8</v>
      </c>
      <c r="C193" s="8">
        <v>3167</v>
      </c>
      <c r="D193" s="8">
        <v>5170</v>
      </c>
      <c r="E193" s="8">
        <v>351</v>
      </c>
      <c r="F193" s="3"/>
      <c r="G193" s="7">
        <f t="shared" si="45"/>
        <v>3167</v>
      </c>
      <c r="H193" s="3"/>
      <c r="I193" s="6">
        <f ca="1">IF( COUNTA($G$17:G193)&lt;=$I$14,"",AVERAGE(OFFSET(G192,0,0,$I$14*-1)))</f>
        <v>4112</v>
      </c>
      <c r="J193" s="3"/>
      <c r="K193" s="29">
        <f ca="1">IF(COUNTA($G$17:G193)&lt;=$K$14,RAND(),SUMPRODUCT(OFFSET(G192,0,0,$K$14*-1),OFFSET($K$17,0,0,$K$14)))</f>
        <v>4424.55</v>
      </c>
      <c r="L193" s="3"/>
      <c r="M193" s="29">
        <f t="shared" si="63"/>
        <v>4460.8332746089172</v>
      </c>
      <c r="N193" s="11"/>
      <c r="O193" s="40">
        <f t="shared" si="64"/>
        <v>-66.657924602804869</v>
      </c>
      <c r="P193" s="57">
        <f t="shared" si="46"/>
        <v>4394.1753500061122</v>
      </c>
      <c r="Q193" s="11"/>
      <c r="R193" s="6">
        <f t="shared" ca="1" si="47"/>
        <v>-945</v>
      </c>
      <c r="S193" s="4">
        <f t="shared" ca="1" si="48"/>
        <v>945</v>
      </c>
      <c r="T193" s="4">
        <f t="shared" ca="1" si="49"/>
        <v>0.29838964319545314</v>
      </c>
      <c r="U193" s="6">
        <f t="shared" ca="1" si="50"/>
        <v>893025</v>
      </c>
      <c r="V193" s="3"/>
      <c r="W193" s="4">
        <f t="shared" ca="1" si="51"/>
        <v>-1257.5500000000002</v>
      </c>
      <c r="X193" s="4">
        <f t="shared" ca="1" si="52"/>
        <v>1257.5500000000002</v>
      </c>
      <c r="Y193" s="4">
        <f t="shared" ca="1" si="53"/>
        <v>0.39707925481528267</v>
      </c>
      <c r="Z193" s="4">
        <f t="shared" ca="1" si="54"/>
        <v>1581432.0025000004</v>
      </c>
      <c r="AA193" s="3"/>
      <c r="AB193" s="4">
        <f t="shared" si="55"/>
        <v>-1293.8332746089172</v>
      </c>
      <c r="AC193" s="6">
        <f t="shared" si="56"/>
        <v>1293.8332746089172</v>
      </c>
      <c r="AD193" s="4">
        <f t="shared" si="57"/>
        <v>0.4085359250422852</v>
      </c>
      <c r="AE193" s="6">
        <f t="shared" si="58"/>
        <v>1674004.5424852339</v>
      </c>
      <c r="AF193" s="3"/>
      <c r="AG193" s="6">
        <f t="shared" si="59"/>
        <v>-1227.1753500061122</v>
      </c>
      <c r="AH193" s="6">
        <f t="shared" si="60"/>
        <v>1227.1753500061122</v>
      </c>
      <c r="AI193" s="4">
        <f t="shared" si="61"/>
        <v>0.38748826965775568</v>
      </c>
      <c r="AJ193" s="6">
        <f t="shared" si="62"/>
        <v>1505959.3396626241</v>
      </c>
      <c r="AK193" s="3"/>
    </row>
    <row r="194" spans="1:37" customFormat="1" x14ac:dyDescent="0.2">
      <c r="A194" s="12">
        <v>42302</v>
      </c>
      <c r="B194" s="1" t="s">
        <v>11</v>
      </c>
      <c r="C194" s="8">
        <v>3355</v>
      </c>
      <c r="D194" s="8">
        <v>4775</v>
      </c>
      <c r="E194" s="8">
        <v>306</v>
      </c>
      <c r="F194" s="3"/>
      <c r="G194" s="7">
        <f t="shared" si="45"/>
        <v>3355</v>
      </c>
      <c r="H194" s="3"/>
      <c r="I194" s="6">
        <f ca="1">IF( COUNTA($G$17:G194)&lt;=$I$14,"",AVERAGE(OFFSET(G193,0,0,$I$14*-1)))</f>
        <v>3662.5</v>
      </c>
      <c r="J194" s="3"/>
      <c r="K194" s="29">
        <f ca="1">IF(COUNTA($G$17:G194)&lt;=$K$14,RAND(),SUMPRODUCT(OFFSET(G193,0,0,$K$14*-1),OFFSET($K$17,0,0,$K$14)))</f>
        <v>3549.2700000000004</v>
      </c>
      <c r="L194" s="3"/>
      <c r="M194" s="29">
        <f t="shared" si="63"/>
        <v>4228.3522218684775</v>
      </c>
      <c r="N194" s="11"/>
      <c r="O194" s="40">
        <f t="shared" si="64"/>
        <v>-230.82282145906339</v>
      </c>
      <c r="P194" s="57">
        <f t="shared" si="46"/>
        <v>3997.5294004094139</v>
      </c>
      <c r="Q194" s="11"/>
      <c r="R194" s="6">
        <f t="shared" ca="1" si="47"/>
        <v>-307.5</v>
      </c>
      <c r="S194" s="4">
        <f t="shared" ca="1" si="48"/>
        <v>307.5</v>
      </c>
      <c r="T194" s="4">
        <f t="shared" ca="1" si="49"/>
        <v>9.1654247391952312E-2</v>
      </c>
      <c r="U194" s="6">
        <f t="shared" ca="1" si="50"/>
        <v>94556.25</v>
      </c>
      <c r="V194" s="3"/>
      <c r="W194" s="4">
        <f t="shared" ca="1" si="51"/>
        <v>-194.27000000000044</v>
      </c>
      <c r="X194" s="4">
        <f t="shared" ca="1" si="52"/>
        <v>194.27000000000044</v>
      </c>
      <c r="Y194" s="4">
        <f t="shared" ca="1" si="53"/>
        <v>5.7904619970193874E-2</v>
      </c>
      <c r="Z194" s="4">
        <f t="shared" ca="1" si="54"/>
        <v>37740.832900000169</v>
      </c>
      <c r="AA194" s="3"/>
      <c r="AB194" s="4">
        <f t="shared" si="55"/>
        <v>-873.3522218684775</v>
      </c>
      <c r="AC194" s="6">
        <f t="shared" si="56"/>
        <v>873.3522218684775</v>
      </c>
      <c r="AD194" s="4">
        <f t="shared" si="57"/>
        <v>0.26031362797868179</v>
      </c>
      <c r="AE194" s="6">
        <f t="shared" si="58"/>
        <v>762744.1034426064</v>
      </c>
      <c r="AF194" s="3"/>
      <c r="AG194" s="6">
        <f t="shared" si="59"/>
        <v>-642.52940040941394</v>
      </c>
      <c r="AH194" s="6">
        <f t="shared" si="60"/>
        <v>642.52940040941394</v>
      </c>
      <c r="AI194" s="4">
        <f t="shared" si="61"/>
        <v>0.19151397925764946</v>
      </c>
      <c r="AJ194" s="6">
        <f t="shared" si="62"/>
        <v>412844.030390481</v>
      </c>
      <c r="AK194" s="3"/>
    </row>
    <row r="195" spans="1:37" customFormat="1" x14ac:dyDescent="0.2">
      <c r="A195" s="12">
        <v>42303</v>
      </c>
      <c r="B195" s="1" t="s">
        <v>6</v>
      </c>
      <c r="C195" s="8">
        <v>3795</v>
      </c>
      <c r="D195" s="8">
        <v>8361</v>
      </c>
      <c r="E195" s="8">
        <v>307</v>
      </c>
      <c r="F195" s="3"/>
      <c r="G195" s="7">
        <f t="shared" si="45"/>
        <v>3795</v>
      </c>
      <c r="H195" s="3"/>
      <c r="I195" s="6">
        <f ca="1">IF( COUNTA($G$17:G195)&lt;=$I$14,"",AVERAGE(OFFSET(G194,0,0,$I$14*-1)))</f>
        <v>3261</v>
      </c>
      <c r="J195" s="3"/>
      <c r="K195" s="29">
        <f ca="1">IF(COUNTA($G$17:G195)&lt;=$K$14,RAND(),SUMPRODUCT(OFFSET(G194,0,0,$K$14*-1),OFFSET($K$17,0,0,$K$14)))</f>
        <v>3571.3900000000003</v>
      </c>
      <c r="L195" s="3"/>
      <c r="M195" s="29">
        <f t="shared" si="63"/>
        <v>4071.4248588629484</v>
      </c>
      <c r="N195" s="11"/>
      <c r="O195" s="40">
        <f t="shared" si="64"/>
        <v>-157.66631759006441</v>
      </c>
      <c r="P195" s="57">
        <f t="shared" si="46"/>
        <v>3913.758541272884</v>
      </c>
      <c r="Q195" s="11"/>
      <c r="R195" s="6">
        <f t="shared" ca="1" si="47"/>
        <v>534</v>
      </c>
      <c r="S195" s="4">
        <f t="shared" ca="1" si="48"/>
        <v>534</v>
      </c>
      <c r="T195" s="4">
        <f t="shared" ca="1" si="49"/>
        <v>0.14071146245059288</v>
      </c>
      <c r="U195" s="6">
        <f t="shared" ca="1" si="50"/>
        <v>285156</v>
      </c>
      <c r="V195" s="3"/>
      <c r="W195" s="4">
        <f t="shared" ca="1" si="51"/>
        <v>223.60999999999967</v>
      </c>
      <c r="X195" s="4">
        <f t="shared" ca="1" si="52"/>
        <v>223.60999999999967</v>
      </c>
      <c r="Y195" s="4">
        <f t="shared" ca="1" si="53"/>
        <v>5.8922266139657356E-2</v>
      </c>
      <c r="Z195" s="4">
        <f t="shared" ca="1" si="54"/>
        <v>50001.432099999853</v>
      </c>
      <c r="AA195" s="3"/>
      <c r="AB195" s="4">
        <f t="shared" si="55"/>
        <v>-276.42485886294844</v>
      </c>
      <c r="AC195" s="6">
        <f t="shared" si="56"/>
        <v>276.42485886294844</v>
      </c>
      <c r="AD195" s="4">
        <f t="shared" si="57"/>
        <v>7.2839224996824353E-2</v>
      </c>
      <c r="AE195" s="6">
        <f t="shared" si="58"/>
        <v>76410.702597400959</v>
      </c>
      <c r="AF195" s="3"/>
      <c r="AG195" s="6">
        <f t="shared" si="59"/>
        <v>-118.75854127288403</v>
      </c>
      <c r="AH195" s="6">
        <f t="shared" si="60"/>
        <v>118.75854127288403</v>
      </c>
      <c r="AI195" s="4">
        <f t="shared" si="61"/>
        <v>3.1293423260311995E-2</v>
      </c>
      <c r="AJ195" s="6">
        <f t="shared" si="62"/>
        <v>14103.5911252633</v>
      </c>
      <c r="AK195" s="3"/>
    </row>
    <row r="196" spans="1:37" customFormat="1" x14ac:dyDescent="0.2">
      <c r="A196" s="12">
        <v>42304</v>
      </c>
      <c r="B196" s="1" t="s">
        <v>9</v>
      </c>
      <c r="C196" s="8">
        <v>4531</v>
      </c>
      <c r="D196" s="8">
        <v>6283</v>
      </c>
      <c r="E196" s="8">
        <v>298</v>
      </c>
      <c r="F196" s="3"/>
      <c r="G196" s="7">
        <f t="shared" si="45"/>
        <v>4531</v>
      </c>
      <c r="H196" s="3"/>
      <c r="I196" s="6">
        <f ca="1">IF( COUNTA($G$17:G196)&lt;=$I$14,"",AVERAGE(OFFSET(G195,0,0,$I$14*-1)))</f>
        <v>3575</v>
      </c>
      <c r="J196" s="3"/>
      <c r="K196" s="29">
        <f ca="1">IF(COUNTA($G$17:G196)&lt;=$K$14,RAND(),SUMPRODUCT(OFFSET(G195,0,0,$K$14*-1),OFFSET($K$17,0,0,$K$14)))</f>
        <v>3772.27</v>
      </c>
      <c r="L196" s="3"/>
      <c r="M196" s="29">
        <f t="shared" si="63"/>
        <v>4021.7557527630834</v>
      </c>
      <c r="N196" s="11"/>
      <c r="O196" s="40">
        <f t="shared" si="64"/>
        <v>-50.749078214767074</v>
      </c>
      <c r="P196" s="57">
        <f t="shared" si="46"/>
        <v>3971.0066745483164</v>
      </c>
      <c r="Q196" s="11"/>
      <c r="R196" s="6">
        <f t="shared" ca="1" si="47"/>
        <v>956</v>
      </c>
      <c r="S196" s="4">
        <f t="shared" ca="1" si="48"/>
        <v>956</v>
      </c>
      <c r="T196" s="4">
        <f t="shared" ca="1" si="49"/>
        <v>0.21099095122489517</v>
      </c>
      <c r="U196" s="6">
        <f t="shared" ca="1" si="50"/>
        <v>913936</v>
      </c>
      <c r="V196" s="3"/>
      <c r="W196" s="4">
        <f t="shared" ca="1" si="51"/>
        <v>758.73</v>
      </c>
      <c r="X196" s="4">
        <f t="shared" ca="1" si="52"/>
        <v>758.73</v>
      </c>
      <c r="Y196" s="4">
        <f t="shared" ca="1" si="53"/>
        <v>0.16745310086073714</v>
      </c>
      <c r="Z196" s="4">
        <f t="shared" ca="1" si="54"/>
        <v>575671.21290000004</v>
      </c>
      <c r="AA196" s="3"/>
      <c r="AB196" s="4">
        <f t="shared" si="55"/>
        <v>509.24424723691664</v>
      </c>
      <c r="AC196" s="6">
        <f t="shared" si="56"/>
        <v>509.24424723691664</v>
      </c>
      <c r="AD196" s="4">
        <f t="shared" si="57"/>
        <v>0.11239113821163466</v>
      </c>
      <c r="AE196" s="6">
        <f t="shared" si="58"/>
        <v>259329.70334389387</v>
      </c>
      <c r="AF196" s="3"/>
      <c r="AG196" s="6">
        <f t="shared" si="59"/>
        <v>559.99332545168363</v>
      </c>
      <c r="AH196" s="6">
        <f t="shared" si="60"/>
        <v>559.99332545168363</v>
      </c>
      <c r="AI196" s="4">
        <f t="shared" si="61"/>
        <v>0.1235915527370743</v>
      </c>
      <c r="AJ196" s="6">
        <f t="shared" si="62"/>
        <v>313592.52455043525</v>
      </c>
      <c r="AK196" s="3"/>
    </row>
    <row r="197" spans="1:37" customFormat="1" x14ac:dyDescent="0.2">
      <c r="A197" s="12">
        <v>42305</v>
      </c>
      <c r="B197" s="1" t="s">
        <v>7</v>
      </c>
      <c r="C197" s="8">
        <v>4602</v>
      </c>
      <c r="D197" s="8">
        <v>5977</v>
      </c>
      <c r="E197" s="8">
        <v>205</v>
      </c>
      <c r="F197" s="3"/>
      <c r="G197" s="7">
        <f t="shared" si="45"/>
        <v>4602</v>
      </c>
      <c r="H197" s="3"/>
      <c r="I197" s="6">
        <f ca="1">IF( COUNTA($G$17:G197)&lt;=$I$14,"",AVERAGE(OFFSET(G196,0,0,$I$14*-1)))</f>
        <v>4163</v>
      </c>
      <c r="J197" s="3"/>
      <c r="K197" s="29">
        <f ca="1">IF(COUNTA($G$17:G197)&lt;=$K$14,RAND(),SUMPRODUCT(OFFSET(G196,0,0,$K$14*-1),OFFSET($K$17,0,0,$K$14)))</f>
        <v>4282.67</v>
      </c>
      <c r="L197" s="3"/>
      <c r="M197" s="29">
        <f t="shared" si="63"/>
        <v>4113.2587624808048</v>
      </c>
      <c r="N197" s="11"/>
      <c r="O197" s="40">
        <f t="shared" si="64"/>
        <v>90.080488838396519</v>
      </c>
      <c r="P197" s="57">
        <f t="shared" si="46"/>
        <v>4203.3392513192011</v>
      </c>
      <c r="Q197" s="11"/>
      <c r="R197" s="6">
        <f t="shared" ca="1" si="47"/>
        <v>439</v>
      </c>
      <c r="S197" s="4">
        <f t="shared" ca="1" si="48"/>
        <v>439</v>
      </c>
      <c r="T197" s="4">
        <f t="shared" ca="1" si="49"/>
        <v>9.5393307257714041E-2</v>
      </c>
      <c r="U197" s="6">
        <f t="shared" ca="1" si="50"/>
        <v>192721</v>
      </c>
      <c r="V197" s="3"/>
      <c r="W197" s="4">
        <f t="shared" ca="1" si="51"/>
        <v>319.32999999999993</v>
      </c>
      <c r="X197" s="4">
        <f t="shared" ca="1" si="52"/>
        <v>319.32999999999993</v>
      </c>
      <c r="Y197" s="4">
        <f t="shared" ca="1" si="53"/>
        <v>6.9389395914819629E-2</v>
      </c>
      <c r="Z197" s="4">
        <f t="shared" ca="1" si="54"/>
        <v>101971.64889999996</v>
      </c>
      <c r="AA197" s="3"/>
      <c r="AB197" s="4">
        <f t="shared" si="55"/>
        <v>488.74123751919524</v>
      </c>
      <c r="AC197" s="6">
        <f t="shared" si="56"/>
        <v>488.74123751919524</v>
      </c>
      <c r="AD197" s="4">
        <f t="shared" si="57"/>
        <v>0.1062019203648838</v>
      </c>
      <c r="AE197" s="6">
        <f t="shared" si="58"/>
        <v>238867.99725179441</v>
      </c>
      <c r="AF197" s="3"/>
      <c r="AG197" s="6">
        <f t="shared" si="59"/>
        <v>398.66074868079886</v>
      </c>
      <c r="AH197" s="6">
        <f t="shared" si="60"/>
        <v>398.66074868079886</v>
      </c>
      <c r="AI197" s="4">
        <f t="shared" si="61"/>
        <v>8.6627715923685109E-2</v>
      </c>
      <c r="AJ197" s="6">
        <f t="shared" si="62"/>
        <v>158930.39253873506</v>
      </c>
      <c r="AK197" s="3"/>
    </row>
    <row r="198" spans="1:37" customFormat="1" x14ac:dyDescent="0.2">
      <c r="A198" s="12">
        <v>42306</v>
      </c>
      <c r="B198" s="1" t="s">
        <v>10</v>
      </c>
      <c r="C198" s="8">
        <v>4532</v>
      </c>
      <c r="D198" s="8">
        <v>7190</v>
      </c>
      <c r="E198" s="8">
        <v>296</v>
      </c>
      <c r="F198" s="3"/>
      <c r="G198" s="7">
        <f t="shared" si="45"/>
        <v>4532</v>
      </c>
      <c r="H198" s="3"/>
      <c r="I198" s="6">
        <f ca="1">IF( COUNTA($G$17:G198)&lt;=$I$14,"",AVERAGE(OFFSET(G197,0,0,$I$14*-1)))</f>
        <v>4566.5</v>
      </c>
      <c r="J198" s="3"/>
      <c r="K198" s="29">
        <f ca="1">IF(COUNTA($G$17:G198)&lt;=$K$14,RAND(),SUMPRODUCT(OFFSET(G197,0,0,$K$14*-1),OFFSET($K$17,0,0,$K$14)))</f>
        <v>4356.4399999999996</v>
      </c>
      <c r="L198" s="3"/>
      <c r="M198" s="29">
        <f t="shared" si="63"/>
        <v>4201.0777107533113</v>
      </c>
      <c r="N198" s="11"/>
      <c r="O198" s="40">
        <f t="shared" si="64"/>
        <v>87.841563678165429</v>
      </c>
      <c r="P198" s="57">
        <f t="shared" si="46"/>
        <v>4288.9192744314769</v>
      </c>
      <c r="Q198" s="11"/>
      <c r="R198" s="6">
        <f t="shared" ca="1" si="47"/>
        <v>-34.5</v>
      </c>
      <c r="S198" s="4">
        <f t="shared" ca="1" si="48"/>
        <v>34.5</v>
      </c>
      <c r="T198" s="4">
        <f t="shared" ca="1" si="49"/>
        <v>7.6125330979699909E-3</v>
      </c>
      <c r="U198" s="6">
        <f t="shared" ca="1" si="50"/>
        <v>1190.25</v>
      </c>
      <c r="V198" s="3"/>
      <c r="W198" s="4">
        <f t="shared" ca="1" si="51"/>
        <v>175.5600000000004</v>
      </c>
      <c r="X198" s="4">
        <f t="shared" ca="1" si="52"/>
        <v>175.5600000000004</v>
      </c>
      <c r="Y198" s="4">
        <f t="shared" ca="1" si="53"/>
        <v>3.8737864077669992E-2</v>
      </c>
      <c r="Z198" s="4">
        <f t="shared" ca="1" si="54"/>
        <v>30821.31360000014</v>
      </c>
      <c r="AA198" s="3"/>
      <c r="AB198" s="4">
        <f t="shared" si="55"/>
        <v>330.92228924668871</v>
      </c>
      <c r="AC198" s="6">
        <f t="shared" si="56"/>
        <v>330.92228924668871</v>
      </c>
      <c r="AD198" s="4">
        <f t="shared" si="57"/>
        <v>7.3019039992649762E-2</v>
      </c>
      <c r="AE198" s="6">
        <f t="shared" si="58"/>
        <v>109509.5615202691</v>
      </c>
      <c r="AF198" s="3"/>
      <c r="AG198" s="6">
        <f t="shared" si="59"/>
        <v>243.08072556852312</v>
      </c>
      <c r="AH198" s="6">
        <f t="shared" si="60"/>
        <v>243.08072556852312</v>
      </c>
      <c r="AI198" s="4">
        <f t="shared" si="61"/>
        <v>5.3636523735331669E-2</v>
      </c>
      <c r="AJ198" s="6">
        <f t="shared" si="62"/>
        <v>59088.23914291965</v>
      </c>
      <c r="AK198" s="3"/>
    </row>
    <row r="199" spans="1:37" customFormat="1" x14ac:dyDescent="0.2">
      <c r="A199" s="12">
        <v>42307</v>
      </c>
      <c r="B199" s="1" t="s">
        <v>5</v>
      </c>
      <c r="C199" s="8">
        <v>4233</v>
      </c>
      <c r="D199" s="8">
        <v>11257</v>
      </c>
      <c r="E199" s="8">
        <v>355</v>
      </c>
      <c r="F199" s="3"/>
      <c r="G199" s="7">
        <f t="shared" si="45"/>
        <v>4233</v>
      </c>
      <c r="H199" s="3"/>
      <c r="I199" s="6">
        <f ca="1">IF( COUNTA($G$17:G199)&lt;=$I$14,"",AVERAGE(OFFSET(G198,0,0,$I$14*-1)))</f>
        <v>4567</v>
      </c>
      <c r="J199" s="3"/>
      <c r="K199" s="29">
        <f ca="1">IF(COUNTA($G$17:G199)&lt;=$K$14,RAND(),SUMPRODUCT(OFFSET(G198,0,0,$K$14*-1),OFFSET($K$17,0,0,$K$14)))</f>
        <v>4415.5</v>
      </c>
      <c r="L199" s="3"/>
      <c r="M199" s="29">
        <f t="shared" si="63"/>
        <v>4260.5391295382015</v>
      </c>
      <c r="N199" s="11"/>
      <c r="O199" s="40">
        <f t="shared" si="64"/>
        <v>59.745220233822906</v>
      </c>
      <c r="P199" s="57">
        <f t="shared" si="46"/>
        <v>4320.2843497720241</v>
      </c>
      <c r="Q199" s="11"/>
      <c r="R199" s="6">
        <f t="shared" ca="1" si="47"/>
        <v>-334</v>
      </c>
      <c r="S199" s="4">
        <f t="shared" ca="1" si="48"/>
        <v>334</v>
      </c>
      <c r="T199" s="4">
        <f t="shared" ca="1" si="49"/>
        <v>7.8903850696905267E-2</v>
      </c>
      <c r="U199" s="6">
        <f t="shared" ca="1" si="50"/>
        <v>111556</v>
      </c>
      <c r="V199" s="3"/>
      <c r="W199" s="4">
        <f t="shared" ca="1" si="51"/>
        <v>-182.5</v>
      </c>
      <c r="X199" s="4">
        <f t="shared" ca="1" si="52"/>
        <v>182.5</v>
      </c>
      <c r="Y199" s="4">
        <f t="shared" ca="1" si="53"/>
        <v>4.3113630994566499E-2</v>
      </c>
      <c r="Z199" s="4">
        <f t="shared" ca="1" si="54"/>
        <v>33306.25</v>
      </c>
      <c r="AA199" s="3"/>
      <c r="AB199" s="4">
        <f t="shared" si="55"/>
        <v>-27.53912953820145</v>
      </c>
      <c r="AC199" s="6">
        <f t="shared" si="56"/>
        <v>27.53912953820145</v>
      </c>
      <c r="AD199" s="4">
        <f t="shared" si="57"/>
        <v>6.5058184592963501E-3</v>
      </c>
      <c r="AE199" s="6">
        <f t="shared" si="58"/>
        <v>758.40365572183964</v>
      </c>
      <c r="AF199" s="3"/>
      <c r="AG199" s="6">
        <f t="shared" si="59"/>
        <v>-87.284349772024143</v>
      </c>
      <c r="AH199" s="6">
        <f t="shared" si="60"/>
        <v>87.284349772024143</v>
      </c>
      <c r="AI199" s="4">
        <f t="shared" si="61"/>
        <v>2.0619973959845061E-2</v>
      </c>
      <c r="AJ199" s="6">
        <f t="shared" si="62"/>
        <v>7618.5577151250509</v>
      </c>
      <c r="AK199" s="3"/>
    </row>
    <row r="200" spans="1:37" customFormat="1" x14ac:dyDescent="0.2">
      <c r="A200" s="12">
        <v>42308</v>
      </c>
      <c r="B200" s="1" t="s">
        <v>8</v>
      </c>
      <c r="C200" s="8">
        <v>4031</v>
      </c>
      <c r="D200" s="8">
        <v>12660</v>
      </c>
      <c r="E200" s="8">
        <v>312</v>
      </c>
      <c r="F200" s="3"/>
      <c r="G200" s="7">
        <f t="shared" si="45"/>
        <v>4031</v>
      </c>
      <c r="H200" s="3"/>
      <c r="I200" s="6">
        <f ca="1">IF( COUNTA($G$17:G200)&lt;=$I$14,"",AVERAGE(OFFSET(G199,0,0,$I$14*-1)))</f>
        <v>4382.5</v>
      </c>
      <c r="J200" s="3"/>
      <c r="K200" s="29">
        <f ca="1">IF(COUNTA($G$17:G200)&lt;=$K$14,RAND(),SUMPRODUCT(OFFSET(G199,0,0,$K$14*-1),OFFSET($K$17,0,0,$K$14)))</f>
        <v>4274.13</v>
      </c>
      <c r="L200" s="3"/>
      <c r="M200" s="29">
        <f t="shared" si="63"/>
        <v>4255.5907904034457</v>
      </c>
      <c r="N200" s="11"/>
      <c r="O200" s="40">
        <f t="shared" si="64"/>
        <v>-4.3014035410699831</v>
      </c>
      <c r="P200" s="57">
        <f t="shared" si="46"/>
        <v>4251.289386862376</v>
      </c>
      <c r="Q200" s="11"/>
      <c r="R200" s="6">
        <f t="shared" ca="1" si="47"/>
        <v>-351.5</v>
      </c>
      <c r="S200" s="4">
        <f t="shared" ca="1" si="48"/>
        <v>351.5</v>
      </c>
      <c r="T200" s="4">
        <f t="shared" ca="1" si="49"/>
        <v>8.7199206152319519E-2</v>
      </c>
      <c r="U200" s="6">
        <f t="shared" ca="1" si="50"/>
        <v>123552.25</v>
      </c>
      <c r="V200" s="3"/>
      <c r="W200" s="4">
        <f t="shared" ca="1" si="51"/>
        <v>-243.13000000000011</v>
      </c>
      <c r="X200" s="4">
        <f t="shared" ca="1" si="52"/>
        <v>243.13000000000011</v>
      </c>
      <c r="Y200" s="4">
        <f t="shared" ca="1" si="53"/>
        <v>6.0315058298189062E-2</v>
      </c>
      <c r="Z200" s="4">
        <f t="shared" ca="1" si="54"/>
        <v>59112.196900000054</v>
      </c>
      <c r="AA200" s="3"/>
      <c r="AB200" s="4">
        <f t="shared" si="55"/>
        <v>-224.59079040344568</v>
      </c>
      <c r="AC200" s="6">
        <f t="shared" si="56"/>
        <v>224.59079040344568</v>
      </c>
      <c r="AD200" s="4">
        <f t="shared" si="57"/>
        <v>5.5715899380661293E-2</v>
      </c>
      <c r="AE200" s="6">
        <f t="shared" si="58"/>
        <v>50441.023134044466</v>
      </c>
      <c r="AF200" s="3"/>
      <c r="AG200" s="6">
        <f t="shared" si="59"/>
        <v>-220.28938686237598</v>
      </c>
      <c r="AH200" s="6">
        <f t="shared" si="60"/>
        <v>220.28938686237598</v>
      </c>
      <c r="AI200" s="4">
        <f t="shared" si="61"/>
        <v>5.464881837320168E-2</v>
      </c>
      <c r="AJ200" s="6">
        <f t="shared" si="62"/>
        <v>48527.413964201543</v>
      </c>
      <c r="AK200" s="3"/>
    </row>
    <row r="201" spans="1:37" customFormat="1" x14ac:dyDescent="0.2">
      <c r="A201" s="12">
        <v>42309</v>
      </c>
      <c r="B201" s="1" t="s">
        <v>11</v>
      </c>
      <c r="C201" s="8">
        <v>3900</v>
      </c>
      <c r="D201" s="8">
        <v>7258</v>
      </c>
      <c r="E201" s="8">
        <v>265</v>
      </c>
      <c r="F201" s="3"/>
      <c r="G201" s="7">
        <f t="shared" si="45"/>
        <v>3900</v>
      </c>
      <c r="H201" s="3"/>
      <c r="I201" s="6">
        <f ca="1">IF( COUNTA($G$17:G201)&lt;=$I$14,"",AVERAGE(OFFSET(G200,0,0,$I$14*-1)))</f>
        <v>4132</v>
      </c>
      <c r="J201" s="3"/>
      <c r="K201" s="29">
        <f ca="1">IF(COUNTA($G$17:G201)&lt;=$K$14,RAND(),SUMPRODUCT(OFFSET(G200,0,0,$K$14*-1),OFFSET($K$17,0,0,$K$14)))</f>
        <v>4150.8099999999995</v>
      </c>
      <c r="L201" s="3"/>
      <c r="M201" s="29">
        <f t="shared" si="63"/>
        <v>4215.235433640355</v>
      </c>
      <c r="N201" s="11"/>
      <c r="O201" s="40">
        <f t="shared" si="64"/>
        <v>-39.994817230870432</v>
      </c>
      <c r="P201" s="57">
        <f t="shared" si="46"/>
        <v>4175.2406164094846</v>
      </c>
      <c r="Q201" s="11"/>
      <c r="R201" s="6">
        <f t="shared" ca="1" si="47"/>
        <v>-232</v>
      </c>
      <c r="S201" s="4">
        <f t="shared" ca="1" si="48"/>
        <v>232</v>
      </c>
      <c r="T201" s="4">
        <f t="shared" ca="1" si="49"/>
        <v>5.9487179487179485E-2</v>
      </c>
      <c r="U201" s="6">
        <f t="shared" ca="1" si="50"/>
        <v>53824</v>
      </c>
      <c r="V201" s="3"/>
      <c r="W201" s="4">
        <f t="shared" ca="1" si="51"/>
        <v>-250.80999999999949</v>
      </c>
      <c r="X201" s="4">
        <f t="shared" ca="1" si="52"/>
        <v>250.80999999999949</v>
      </c>
      <c r="Y201" s="4">
        <f t="shared" ca="1" si="53"/>
        <v>6.4310256410256283E-2</v>
      </c>
      <c r="Z201" s="4">
        <f t="shared" ca="1" si="54"/>
        <v>62905.656099999745</v>
      </c>
      <c r="AA201" s="3"/>
      <c r="AB201" s="4">
        <f t="shared" si="55"/>
        <v>-315.23543364035504</v>
      </c>
      <c r="AC201" s="6">
        <f t="shared" si="56"/>
        <v>315.23543364035504</v>
      </c>
      <c r="AD201" s="4">
        <f t="shared" si="57"/>
        <v>8.0829598369321812E-2</v>
      </c>
      <c r="AE201" s="6">
        <f t="shared" si="58"/>
        <v>99373.378622422693</v>
      </c>
      <c r="AF201" s="3"/>
      <c r="AG201" s="6">
        <f t="shared" si="59"/>
        <v>-275.24061640948457</v>
      </c>
      <c r="AH201" s="6">
        <f t="shared" si="60"/>
        <v>275.24061640948457</v>
      </c>
      <c r="AI201" s="4">
        <f t="shared" si="61"/>
        <v>7.0574517028072964E-2</v>
      </c>
      <c r="AJ201" s="6">
        <f t="shared" si="62"/>
        <v>75757.396921473031</v>
      </c>
      <c r="AK201" s="3"/>
    </row>
    <row r="202" spans="1:37" customFormat="1" x14ac:dyDescent="0.2">
      <c r="A202" s="12">
        <v>42310</v>
      </c>
      <c r="B202" s="1" t="s">
        <v>6</v>
      </c>
      <c r="C202" s="8">
        <v>4168</v>
      </c>
      <c r="D202" s="8">
        <v>12037</v>
      </c>
      <c r="E202" s="8">
        <v>402</v>
      </c>
      <c r="F202" s="3"/>
      <c r="G202" s="7">
        <f t="shared" si="45"/>
        <v>4168</v>
      </c>
      <c r="H202" s="3"/>
      <c r="I202" s="6">
        <f ca="1">IF( COUNTA($G$17:G202)&lt;=$I$14,"",AVERAGE(OFFSET(G201,0,0,$I$14*-1)))</f>
        <v>3965.5</v>
      </c>
      <c r="J202" s="3"/>
      <c r="K202" s="29">
        <f ca="1">IF(COUNTA($G$17:G202)&lt;=$K$14,RAND(),SUMPRODUCT(OFFSET(G201,0,0,$K$14*-1),OFFSET($K$17,0,0,$K$14)))</f>
        <v>4018.25</v>
      </c>
      <c r="L202" s="3"/>
      <c r="M202" s="29">
        <f t="shared" si="63"/>
        <v>4158.5926907831263</v>
      </c>
      <c r="N202" s="11"/>
      <c r="O202" s="40">
        <f t="shared" si="64"/>
        <v>-56.476263600965183</v>
      </c>
      <c r="P202" s="57">
        <f t="shared" si="46"/>
        <v>4102.1164271821608</v>
      </c>
      <c r="Q202" s="11"/>
      <c r="R202" s="6">
        <f t="shared" ca="1" si="47"/>
        <v>202.5</v>
      </c>
      <c r="S202" s="4">
        <f t="shared" ca="1" si="48"/>
        <v>202.5</v>
      </c>
      <c r="T202" s="4">
        <f t="shared" ca="1" si="49"/>
        <v>4.8584452975047987E-2</v>
      </c>
      <c r="U202" s="6">
        <f t="shared" ca="1" si="50"/>
        <v>41006.25</v>
      </c>
      <c r="V202" s="3"/>
      <c r="W202" s="4">
        <f t="shared" ca="1" si="51"/>
        <v>149.75</v>
      </c>
      <c r="X202" s="4">
        <f t="shared" ca="1" si="52"/>
        <v>149.75</v>
      </c>
      <c r="Y202" s="4">
        <f t="shared" ca="1" si="53"/>
        <v>3.5928502879078693E-2</v>
      </c>
      <c r="Z202" s="4">
        <f t="shared" ca="1" si="54"/>
        <v>22425.0625</v>
      </c>
      <c r="AA202" s="3"/>
      <c r="AB202" s="4">
        <f t="shared" si="55"/>
        <v>9.4073092168737276</v>
      </c>
      <c r="AC202" s="6">
        <f t="shared" si="56"/>
        <v>9.4073092168737276</v>
      </c>
      <c r="AD202" s="4">
        <f t="shared" si="57"/>
        <v>2.2570319618219117E-3</v>
      </c>
      <c r="AE202" s="6">
        <f t="shared" si="58"/>
        <v>88.497466701877386</v>
      </c>
      <c r="AF202" s="3"/>
      <c r="AG202" s="6">
        <f t="shared" si="59"/>
        <v>65.883572817839195</v>
      </c>
      <c r="AH202" s="6">
        <f t="shared" si="60"/>
        <v>65.883572817839195</v>
      </c>
      <c r="AI202" s="4">
        <f t="shared" si="61"/>
        <v>1.5806999236525718E-2</v>
      </c>
      <c r="AJ202" s="6">
        <f t="shared" si="62"/>
        <v>4340.6451672435196</v>
      </c>
      <c r="AK202" s="3"/>
    </row>
    <row r="203" spans="1:37" customFormat="1" x14ac:dyDescent="0.2">
      <c r="A203" s="12">
        <v>42311</v>
      </c>
      <c r="B203" s="1" t="s">
        <v>9</v>
      </c>
      <c r="C203" s="8">
        <v>4340</v>
      </c>
      <c r="D203" s="8">
        <v>14579</v>
      </c>
      <c r="E203" s="8">
        <v>458</v>
      </c>
      <c r="F203" s="3"/>
      <c r="G203" s="7">
        <f t="shared" si="45"/>
        <v>4340</v>
      </c>
      <c r="H203" s="3"/>
      <c r="I203" s="6">
        <f ca="1">IF( COUNTA($G$17:G203)&lt;=$I$14,"",AVERAGE(OFFSET(G202,0,0,$I$14*-1)))</f>
        <v>4034</v>
      </c>
      <c r="J203" s="3"/>
      <c r="K203" s="29">
        <f ca="1">IF(COUNTA($G$17:G203)&lt;=$K$14,RAND(),SUMPRODUCT(OFFSET(G202,0,0,$K$14*-1),OFFSET($K$17,0,0,$K$14)))</f>
        <v>4173.71</v>
      </c>
      <c r="L203" s="3"/>
      <c r="M203" s="29">
        <f t="shared" si="63"/>
        <v>4160.2830331117038</v>
      </c>
      <c r="N203" s="11"/>
      <c r="O203" s="40">
        <f t="shared" si="64"/>
        <v>1.1086762692821437</v>
      </c>
      <c r="P203" s="57">
        <f t="shared" si="46"/>
        <v>4161.391709380986</v>
      </c>
      <c r="Q203" s="11"/>
      <c r="R203" s="6">
        <f t="shared" ca="1" si="47"/>
        <v>306</v>
      </c>
      <c r="S203" s="4">
        <f t="shared" ca="1" si="48"/>
        <v>306</v>
      </c>
      <c r="T203" s="4">
        <f t="shared" ca="1" si="49"/>
        <v>7.0506912442396319E-2</v>
      </c>
      <c r="U203" s="6">
        <f t="shared" ca="1" si="50"/>
        <v>93636</v>
      </c>
      <c r="V203" s="3"/>
      <c r="W203" s="4">
        <f t="shared" ca="1" si="51"/>
        <v>166.28999999999996</v>
      </c>
      <c r="X203" s="4">
        <f t="shared" ca="1" si="52"/>
        <v>166.28999999999996</v>
      </c>
      <c r="Y203" s="4">
        <f t="shared" ca="1" si="53"/>
        <v>3.8315668202764969E-2</v>
      </c>
      <c r="Z203" s="4">
        <f t="shared" ca="1" si="54"/>
        <v>27652.364099999988</v>
      </c>
      <c r="AA203" s="3"/>
      <c r="AB203" s="4">
        <f t="shared" si="55"/>
        <v>179.71696688829616</v>
      </c>
      <c r="AC203" s="6">
        <f t="shared" si="56"/>
        <v>179.71696688829616</v>
      </c>
      <c r="AD203" s="4">
        <f t="shared" si="57"/>
        <v>4.1409439375183446E-2</v>
      </c>
      <c r="AE203" s="6">
        <f t="shared" si="58"/>
        <v>32298.188187528936</v>
      </c>
      <c r="AF203" s="3"/>
      <c r="AG203" s="6">
        <f t="shared" si="59"/>
        <v>178.60829061901404</v>
      </c>
      <c r="AH203" s="6">
        <f t="shared" si="60"/>
        <v>178.60829061901404</v>
      </c>
      <c r="AI203" s="4">
        <f t="shared" si="61"/>
        <v>4.1153984013597704E-2</v>
      </c>
      <c r="AJ203" s="6">
        <f t="shared" si="62"/>
        <v>31900.921477846179</v>
      </c>
      <c r="AK203" s="3"/>
    </row>
    <row r="204" spans="1:37" customFormat="1" x14ac:dyDescent="0.2">
      <c r="A204" s="12">
        <v>42312</v>
      </c>
      <c r="B204" s="1" t="s">
        <v>7</v>
      </c>
      <c r="C204" s="8">
        <v>4850</v>
      </c>
      <c r="D204" s="8">
        <v>10608</v>
      </c>
      <c r="E204" s="8">
        <v>359</v>
      </c>
      <c r="F204" s="3"/>
      <c r="G204" s="7">
        <f t="shared" si="45"/>
        <v>4850</v>
      </c>
      <c r="H204" s="3"/>
      <c r="I204" s="6">
        <f ca="1">IF( COUNTA($G$17:G204)&lt;=$I$14,"",AVERAGE(OFFSET(G203,0,0,$I$14*-1)))</f>
        <v>4254</v>
      </c>
      <c r="J204" s="3"/>
      <c r="K204" s="29">
        <f ca="1">IF(COUNTA($G$17:G204)&lt;=$K$14,RAND(),SUMPRODUCT(OFFSET(G203,0,0,$K$14*-1),OFFSET($K$17,0,0,$K$14)))</f>
        <v>4266.8900000000003</v>
      </c>
      <c r="L204" s="3"/>
      <c r="M204" s="29">
        <f t="shared" si="63"/>
        <v>4192.5752847313252</v>
      </c>
      <c r="N204" s="11"/>
      <c r="O204" s="40">
        <f t="shared" si="64"/>
        <v>31.980415866117916</v>
      </c>
      <c r="P204" s="57">
        <f t="shared" si="46"/>
        <v>4224.5557005974433</v>
      </c>
      <c r="Q204" s="11"/>
      <c r="R204" s="6">
        <f t="shared" ca="1" si="47"/>
        <v>596</v>
      </c>
      <c r="S204" s="4">
        <f t="shared" ca="1" si="48"/>
        <v>596</v>
      </c>
      <c r="T204" s="4">
        <f t="shared" ca="1" si="49"/>
        <v>0.12288659793814433</v>
      </c>
      <c r="U204" s="6">
        <f t="shared" ca="1" si="50"/>
        <v>355216</v>
      </c>
      <c r="V204" s="3"/>
      <c r="W204" s="4">
        <f t="shared" ca="1" si="51"/>
        <v>583.10999999999967</v>
      </c>
      <c r="X204" s="4">
        <f t="shared" ca="1" si="52"/>
        <v>583.10999999999967</v>
      </c>
      <c r="Y204" s="4">
        <f t="shared" ca="1" si="53"/>
        <v>0.12022886597938137</v>
      </c>
      <c r="Z204" s="4">
        <f t="shared" ca="1" si="54"/>
        <v>340017.27209999959</v>
      </c>
      <c r="AA204" s="3"/>
      <c r="AB204" s="4">
        <f t="shared" si="55"/>
        <v>657.42471526867484</v>
      </c>
      <c r="AC204" s="6">
        <f t="shared" si="56"/>
        <v>657.42471526867484</v>
      </c>
      <c r="AD204" s="4">
        <f t="shared" si="57"/>
        <v>0.13555148768426287</v>
      </c>
      <c r="AE204" s="6">
        <f t="shared" si="58"/>
        <v>432207.2562460982</v>
      </c>
      <c r="AF204" s="3"/>
      <c r="AG204" s="6">
        <f t="shared" si="59"/>
        <v>625.44429940255668</v>
      </c>
      <c r="AH204" s="6">
        <f t="shared" si="60"/>
        <v>625.44429940255668</v>
      </c>
      <c r="AI204" s="4">
        <f t="shared" si="61"/>
        <v>0.12895758750568179</v>
      </c>
      <c r="AJ204" s="6">
        <f t="shared" si="62"/>
        <v>391180.57165515498</v>
      </c>
      <c r="AK204" s="3"/>
    </row>
    <row r="205" spans="1:37" customFormat="1" x14ac:dyDescent="0.2">
      <c r="A205" s="12">
        <v>42313</v>
      </c>
      <c r="B205" s="1" t="s">
        <v>10</v>
      </c>
      <c r="C205" s="8">
        <v>4767</v>
      </c>
      <c r="D205" s="8">
        <v>9635</v>
      </c>
      <c r="E205" s="8">
        <v>366</v>
      </c>
      <c r="F205" s="3"/>
      <c r="G205" s="7">
        <f t="shared" si="45"/>
        <v>4767</v>
      </c>
      <c r="H205" s="3"/>
      <c r="I205" s="6">
        <f ca="1">IF( COUNTA($G$17:G205)&lt;=$I$14,"",AVERAGE(OFFSET(G204,0,0,$I$14*-1)))</f>
        <v>4595</v>
      </c>
      <c r="J205" s="3"/>
      <c r="K205" s="29">
        <f ca="1">IF(COUNTA($G$17:G205)&lt;=$K$14,RAND(),SUMPRODUCT(OFFSET(G204,0,0,$K$14*-1),OFFSET($K$17,0,0,$K$14)))</f>
        <v>4661.47</v>
      </c>
      <c r="L205" s="3"/>
      <c r="M205" s="29">
        <f t="shared" si="63"/>
        <v>4310.7039438890852</v>
      </c>
      <c r="N205" s="11"/>
      <c r="O205" s="40">
        <f t="shared" si="64"/>
        <v>117.26717672484359</v>
      </c>
      <c r="P205" s="57">
        <f t="shared" si="46"/>
        <v>4427.9711206139291</v>
      </c>
      <c r="Q205" s="11"/>
      <c r="R205" s="6">
        <f t="shared" ca="1" si="47"/>
        <v>172</v>
      </c>
      <c r="S205" s="4">
        <f t="shared" ca="1" si="48"/>
        <v>172</v>
      </c>
      <c r="T205" s="4">
        <f t="shared" ca="1" si="49"/>
        <v>3.6081392909586743E-2</v>
      </c>
      <c r="U205" s="6">
        <f t="shared" ca="1" si="50"/>
        <v>29584</v>
      </c>
      <c r="V205" s="3"/>
      <c r="W205" s="4">
        <f t="shared" ca="1" si="51"/>
        <v>105.52999999999975</v>
      </c>
      <c r="X205" s="4">
        <f t="shared" ca="1" si="52"/>
        <v>105.52999999999975</v>
      </c>
      <c r="Y205" s="4">
        <f t="shared" ca="1" si="53"/>
        <v>2.213761275435279E-2</v>
      </c>
      <c r="Z205" s="4">
        <f t="shared" ca="1" si="54"/>
        <v>11136.580899999946</v>
      </c>
      <c r="AA205" s="3"/>
      <c r="AB205" s="4">
        <f t="shared" si="55"/>
        <v>456.29605611091483</v>
      </c>
      <c r="AC205" s="6">
        <f t="shared" si="56"/>
        <v>456.29605611091483</v>
      </c>
      <c r="AD205" s="4">
        <f t="shared" si="57"/>
        <v>9.5719751649027657E-2</v>
      </c>
      <c r="AE205" s="6">
        <f t="shared" si="58"/>
        <v>208206.09082237515</v>
      </c>
      <c r="AF205" s="3"/>
      <c r="AG205" s="6">
        <f t="shared" si="59"/>
        <v>339.02887938607091</v>
      </c>
      <c r="AH205" s="6">
        <f t="shared" si="60"/>
        <v>339.02887938607091</v>
      </c>
      <c r="AI205" s="4">
        <f t="shared" si="61"/>
        <v>7.1119966307126262E-2</v>
      </c>
      <c r="AJ205" s="6">
        <f t="shared" si="62"/>
        <v>114940.58105777502</v>
      </c>
      <c r="AK205" s="3"/>
    </row>
    <row r="206" spans="1:37" customFormat="1" x14ac:dyDescent="0.2">
      <c r="A206" s="12">
        <v>42314</v>
      </c>
      <c r="B206" s="1" t="s">
        <v>5</v>
      </c>
      <c r="C206" s="8">
        <v>4916</v>
      </c>
      <c r="D206" s="8">
        <v>12165</v>
      </c>
      <c r="E206" s="8">
        <v>256</v>
      </c>
      <c r="F206" s="3"/>
      <c r="G206" s="7">
        <f t="shared" si="45"/>
        <v>4916</v>
      </c>
      <c r="H206" s="3"/>
      <c r="I206" s="6">
        <f ca="1">IF( COUNTA($G$17:G206)&lt;=$I$14,"",AVERAGE(OFFSET(G205,0,0,$I$14*-1)))</f>
        <v>4808.5</v>
      </c>
      <c r="J206" s="3"/>
      <c r="K206" s="29">
        <f ca="1">IF(COUNTA($G$17:G206)&lt;=$K$14,RAND(),SUMPRODUCT(OFFSET(G205,0,0,$K$14*-1),OFFSET($K$17,0,0,$K$14)))</f>
        <v>4638.96</v>
      </c>
      <c r="L206" s="3"/>
      <c r="M206" s="29">
        <f t="shared" si="63"/>
        <v>4392.6930143263417</v>
      </c>
      <c r="N206" s="11"/>
      <c r="O206" s="40">
        <f t="shared" si="64"/>
        <v>82.34185150013235</v>
      </c>
      <c r="P206" s="57">
        <f t="shared" si="46"/>
        <v>4475.0348658264738</v>
      </c>
      <c r="Q206" s="11"/>
      <c r="R206" s="6">
        <f t="shared" ca="1" si="47"/>
        <v>107.5</v>
      </c>
      <c r="S206" s="4">
        <f t="shared" ca="1" si="48"/>
        <v>107.5</v>
      </c>
      <c r="T206" s="4">
        <f t="shared" ca="1" si="49"/>
        <v>2.1867371847030106E-2</v>
      </c>
      <c r="U206" s="6">
        <f t="shared" ca="1" si="50"/>
        <v>11556.25</v>
      </c>
      <c r="V206" s="3"/>
      <c r="W206" s="4">
        <f t="shared" ca="1" si="51"/>
        <v>277.03999999999996</v>
      </c>
      <c r="X206" s="4">
        <f t="shared" ca="1" si="52"/>
        <v>277.03999999999996</v>
      </c>
      <c r="Y206" s="4">
        <f t="shared" ca="1" si="53"/>
        <v>5.6354759967453205E-2</v>
      </c>
      <c r="Z206" s="4">
        <f t="shared" ca="1" si="54"/>
        <v>76751.161599999978</v>
      </c>
      <c r="AA206" s="3"/>
      <c r="AB206" s="4">
        <f t="shared" si="55"/>
        <v>523.30698567365835</v>
      </c>
      <c r="AC206" s="6">
        <f t="shared" si="56"/>
        <v>523.30698567365835</v>
      </c>
      <c r="AD206" s="4">
        <f t="shared" si="57"/>
        <v>0.10644975298487762</v>
      </c>
      <c r="AE206" s="6">
        <f t="shared" si="58"/>
        <v>273850.20125485049</v>
      </c>
      <c r="AF206" s="3"/>
      <c r="AG206" s="6">
        <f t="shared" si="59"/>
        <v>440.96513417352617</v>
      </c>
      <c r="AH206" s="6">
        <f t="shared" si="60"/>
        <v>440.96513417352617</v>
      </c>
      <c r="AI206" s="4">
        <f t="shared" si="61"/>
        <v>8.9699986609749011E-2</v>
      </c>
      <c r="AJ206" s="6">
        <f t="shared" si="62"/>
        <v>194450.24955667593</v>
      </c>
      <c r="AK206" s="3"/>
    </row>
    <row r="207" spans="1:37" customFormat="1" x14ac:dyDescent="0.2">
      <c r="A207" s="12">
        <v>42315</v>
      </c>
      <c r="B207" s="1" t="s">
        <v>8</v>
      </c>
      <c r="C207" s="8">
        <v>4752</v>
      </c>
      <c r="D207" s="8">
        <v>9794</v>
      </c>
      <c r="E207" s="8">
        <v>298</v>
      </c>
      <c r="F207" s="3"/>
      <c r="G207" s="7">
        <f t="shared" si="45"/>
        <v>4752</v>
      </c>
      <c r="H207" s="3"/>
      <c r="I207" s="6">
        <f ca="1">IF( COUNTA($G$17:G207)&lt;=$I$14,"",AVERAGE(OFFSET(G206,0,0,$I$14*-1)))</f>
        <v>4841.5</v>
      </c>
      <c r="J207" s="3"/>
      <c r="K207" s="29">
        <f ca="1">IF(COUNTA($G$17:G207)&lt;=$K$14,RAND(),SUMPRODUCT(OFFSET(G206,0,0,$K$14*-1),OFFSET($K$17,0,0,$K$14)))</f>
        <v>4823.6000000000004</v>
      </c>
      <c r="L207" s="3"/>
      <c r="M207" s="29">
        <f t="shared" si="63"/>
        <v>4486.7228722093923</v>
      </c>
      <c r="N207" s="11"/>
      <c r="O207" s="40">
        <f t="shared" si="64"/>
        <v>93.912977819221496</v>
      </c>
      <c r="P207" s="57">
        <f t="shared" si="46"/>
        <v>4580.6358500286142</v>
      </c>
      <c r="Q207" s="11"/>
      <c r="R207" s="6">
        <f t="shared" ca="1" si="47"/>
        <v>-89.5</v>
      </c>
      <c r="S207" s="4">
        <f t="shared" ca="1" si="48"/>
        <v>89.5</v>
      </c>
      <c r="T207" s="4">
        <f t="shared" ca="1" si="49"/>
        <v>1.8834175084175085E-2</v>
      </c>
      <c r="U207" s="6">
        <f t="shared" ca="1" si="50"/>
        <v>8010.25</v>
      </c>
      <c r="V207" s="3"/>
      <c r="W207" s="4">
        <f t="shared" ca="1" si="51"/>
        <v>-71.600000000000364</v>
      </c>
      <c r="X207" s="4">
        <f t="shared" ca="1" si="52"/>
        <v>71.600000000000364</v>
      </c>
      <c r="Y207" s="4">
        <f t="shared" ca="1" si="53"/>
        <v>1.5067340067340144E-2</v>
      </c>
      <c r="Z207" s="4">
        <f t="shared" ca="1" si="54"/>
        <v>5126.5600000000522</v>
      </c>
      <c r="AA207" s="3"/>
      <c r="AB207" s="4">
        <f t="shared" si="55"/>
        <v>265.27712779060766</v>
      </c>
      <c r="AC207" s="6">
        <f t="shared" si="56"/>
        <v>265.27712779060766</v>
      </c>
      <c r="AD207" s="4">
        <f t="shared" si="57"/>
        <v>5.5824311403747405E-2</v>
      </c>
      <c r="AE207" s="6">
        <f t="shared" si="58"/>
        <v>70371.954528834394</v>
      </c>
      <c r="AF207" s="3"/>
      <c r="AG207" s="6">
        <f t="shared" si="59"/>
        <v>171.36414997138581</v>
      </c>
      <c r="AH207" s="6">
        <f t="shared" si="60"/>
        <v>171.36414997138581</v>
      </c>
      <c r="AI207" s="4">
        <f t="shared" si="61"/>
        <v>3.6061479371082873E-2</v>
      </c>
      <c r="AJ207" s="6">
        <f t="shared" si="62"/>
        <v>29365.671895415609</v>
      </c>
      <c r="AK207" s="3"/>
    </row>
    <row r="208" spans="1:37" customFormat="1" x14ac:dyDescent="0.2">
      <c r="A208" s="12">
        <v>42316</v>
      </c>
      <c r="B208" s="1" t="s">
        <v>11</v>
      </c>
      <c r="C208" s="8">
        <v>4169</v>
      </c>
      <c r="D208" s="8">
        <v>6392</v>
      </c>
      <c r="E208" s="8">
        <v>361</v>
      </c>
      <c r="F208" s="3"/>
      <c r="G208" s="7">
        <f t="shared" si="45"/>
        <v>4169</v>
      </c>
      <c r="H208" s="3"/>
      <c r="I208" s="6">
        <f ca="1">IF( COUNTA($G$17:G208)&lt;=$I$14,"",AVERAGE(OFFSET(G207,0,0,$I$14*-1)))</f>
        <v>4834</v>
      </c>
      <c r="J208" s="3"/>
      <c r="K208" s="29">
        <f ca="1">IF(COUNTA($G$17:G208)&lt;=$K$14,RAND(),SUMPRODUCT(OFFSET(G207,0,0,$K$14*-1),OFFSET($K$17,0,0,$K$14)))</f>
        <v>4743.87</v>
      </c>
      <c r="L208" s="3"/>
      <c r="M208" s="29">
        <f t="shared" si="63"/>
        <v>4534.3889101348441</v>
      </c>
      <c r="N208" s="11"/>
      <c r="O208" s="40">
        <f t="shared" si="64"/>
        <v>48.128507324389446</v>
      </c>
      <c r="P208" s="57">
        <f t="shared" si="46"/>
        <v>4582.5174174592339</v>
      </c>
      <c r="Q208" s="11"/>
      <c r="R208" s="6">
        <f t="shared" ca="1" si="47"/>
        <v>-665</v>
      </c>
      <c r="S208" s="4">
        <f t="shared" ca="1" si="48"/>
        <v>665</v>
      </c>
      <c r="T208" s="4">
        <f t="shared" ca="1" si="49"/>
        <v>0.15951067402254737</v>
      </c>
      <c r="U208" s="6">
        <f t="shared" ca="1" si="50"/>
        <v>442225</v>
      </c>
      <c r="V208" s="3"/>
      <c r="W208" s="4">
        <f t="shared" ca="1" si="51"/>
        <v>-574.86999999999989</v>
      </c>
      <c r="X208" s="4">
        <f t="shared" ca="1" si="52"/>
        <v>574.86999999999989</v>
      </c>
      <c r="Y208" s="4">
        <f t="shared" ca="1" si="53"/>
        <v>0.13789158071479968</v>
      </c>
      <c r="Z208" s="4">
        <f t="shared" ca="1" si="54"/>
        <v>330475.51689999987</v>
      </c>
      <c r="AA208" s="3"/>
      <c r="AB208" s="4">
        <f t="shared" si="55"/>
        <v>-365.38891013484408</v>
      </c>
      <c r="AC208" s="6">
        <f t="shared" si="56"/>
        <v>365.38891013484408</v>
      </c>
      <c r="AD208" s="4">
        <f t="shared" si="57"/>
        <v>8.7644257648079649E-2</v>
      </c>
      <c r="AE208" s="6">
        <f t="shared" si="58"/>
        <v>133509.05564952915</v>
      </c>
      <c r="AF208" s="3"/>
      <c r="AG208" s="6">
        <f t="shared" si="59"/>
        <v>-413.51741745923391</v>
      </c>
      <c r="AH208" s="6">
        <f t="shared" si="60"/>
        <v>413.51741745923391</v>
      </c>
      <c r="AI208" s="4">
        <f t="shared" si="61"/>
        <v>9.9188634554865415E-2</v>
      </c>
      <c r="AJ208" s="6">
        <f t="shared" si="62"/>
        <v>170996.65454215434</v>
      </c>
      <c r="AK208" s="3"/>
    </row>
    <row r="209" spans="1:37" customFormat="1" x14ac:dyDescent="0.2">
      <c r="A209" s="12">
        <v>42317</v>
      </c>
      <c r="B209" s="1" t="s">
        <v>6</v>
      </c>
      <c r="C209" s="8">
        <v>5940</v>
      </c>
      <c r="D209" s="8">
        <v>5291</v>
      </c>
      <c r="E209" s="8">
        <v>222</v>
      </c>
      <c r="F209" s="3"/>
      <c r="G209" s="7">
        <f t="shared" ref="G209:G272" si="65">IF($G$15="Petrol",C209,IF($G$15="Diesel",D209,E209))</f>
        <v>5940</v>
      </c>
      <c r="H209" s="3"/>
      <c r="I209" s="6">
        <f ca="1">IF( COUNTA($G$17:G209)&lt;=$I$14,"",AVERAGE(OFFSET(G208,0,0,$I$14*-1)))</f>
        <v>4460.5</v>
      </c>
      <c r="J209" s="3"/>
      <c r="K209" s="29">
        <f ca="1">IF(COUNTA($G$17:G209)&lt;=$K$14,RAND(),SUMPRODUCT(OFFSET(G208,0,0,$K$14*-1),OFFSET($K$17,0,0,$K$14)))</f>
        <v>4329.78</v>
      </c>
      <c r="L209" s="3"/>
      <c r="M209" s="29">
        <f t="shared" si="63"/>
        <v>4468.7343933165876</v>
      </c>
      <c r="N209" s="11"/>
      <c r="O209" s="40">
        <f t="shared" si="64"/>
        <v>-64.516686576830068</v>
      </c>
      <c r="P209" s="57">
        <f t="shared" ref="P209:P272" si="66">M209+O209</f>
        <v>4404.2177067397579</v>
      </c>
      <c r="Q209" s="11"/>
      <c r="R209" s="6">
        <f t="shared" ref="R209:R272" ca="1" si="67">IF(I209="","",G209-I209)</f>
        <v>1479.5</v>
      </c>
      <c r="S209" s="4">
        <f t="shared" ref="S209:S272" ca="1" si="68">IF(I209="","",ABS(R209))</f>
        <v>1479.5</v>
      </c>
      <c r="T209" s="4">
        <f t="shared" ref="T209:T272" ca="1" si="69">IF(I209="","",ABS((G209-I209)/G209))</f>
        <v>0.24907407407407409</v>
      </c>
      <c r="U209" s="6">
        <f t="shared" ref="U209:U272" ca="1" si="70">IF(I209="","",(G209-I209)^2)</f>
        <v>2188920.25</v>
      </c>
      <c r="V209" s="3"/>
      <c r="W209" s="4">
        <f t="shared" ref="W209:W272" ca="1" si="71">IF(K209&lt;=1,"",G209-K209)</f>
        <v>1610.2200000000003</v>
      </c>
      <c r="X209" s="4">
        <f t="shared" ref="X209:X272" ca="1" si="72">IF(K209&lt;=1,"",ABS(W209))</f>
        <v>1610.2200000000003</v>
      </c>
      <c r="Y209" s="4">
        <f t="shared" ref="Y209:Y272" ca="1" si="73">IF(K209&lt;=1,"",ABS((G209-K209)/G209))</f>
        <v>0.27108080808080814</v>
      </c>
      <c r="Z209" s="4">
        <f t="shared" ref="Z209:Z272" ca="1" si="74">IF(K209&lt;=1,"",(G209-K209)^2)</f>
        <v>2592808.448400001</v>
      </c>
      <c r="AA209" s="3"/>
      <c r="AB209" s="4">
        <f t="shared" ref="AB209:AB272" si="75">G209-M209</f>
        <v>1471.2656066834124</v>
      </c>
      <c r="AC209" s="6">
        <f t="shared" ref="AC209:AC272" si="76">ABS(AB209)</f>
        <v>1471.2656066834124</v>
      </c>
      <c r="AD209" s="4">
        <f t="shared" ref="AD209:AD272" si="77">ABS((G209-M209)/G209)</f>
        <v>0.24768781257296507</v>
      </c>
      <c r="AE209" s="6">
        <f t="shared" ref="AE209:AE272" si="78">(G209-M209)^2</f>
        <v>2164622.4854095099</v>
      </c>
      <c r="AF209" s="3"/>
      <c r="AG209" s="6">
        <f t="shared" ref="AG209:AG272" si="79">G209-P209</f>
        <v>1535.7822932602421</v>
      </c>
      <c r="AH209" s="6">
        <f t="shared" ref="AH209:AH272" si="80">ABS(AG209)</f>
        <v>1535.7822932602421</v>
      </c>
      <c r="AI209" s="4">
        <f t="shared" ref="AI209:AI272" si="81">ABS((G209-P209)/G209)</f>
        <v>0.2585492076195694</v>
      </c>
      <c r="AJ209" s="6">
        <f t="shared" ref="AJ209:AJ272" si="82">(G209-P209)^2</f>
        <v>2358627.2522916882</v>
      </c>
      <c r="AK209" s="3"/>
    </row>
    <row r="210" spans="1:37" customFormat="1" x14ac:dyDescent="0.2">
      <c r="A210" s="12">
        <v>42318</v>
      </c>
      <c r="B210" s="1" t="s">
        <v>9</v>
      </c>
      <c r="C210" s="8">
        <v>4510</v>
      </c>
      <c r="D210" s="8">
        <v>3947</v>
      </c>
      <c r="E210" s="8">
        <v>365</v>
      </c>
      <c r="F210" s="3"/>
      <c r="G210" s="7">
        <f t="shared" si="65"/>
        <v>4510</v>
      </c>
      <c r="H210" s="3"/>
      <c r="I210" s="6">
        <f ca="1">IF( COUNTA($G$17:G210)&lt;=$I$14,"",AVERAGE(OFFSET(G209,0,0,$I$14*-1)))</f>
        <v>5054.5</v>
      </c>
      <c r="J210" s="3"/>
      <c r="K210" s="29">
        <f ca="1">IF(COUNTA($G$17:G210)&lt;=$K$14,RAND(),SUMPRODUCT(OFFSET(G209,0,0,$K$14*-1),OFFSET($K$17,0,0,$K$14)))</f>
        <v>5657.09</v>
      </c>
      <c r="L210" s="3"/>
      <c r="M210" s="29">
        <f t="shared" si="63"/>
        <v>4733.0971855055186</v>
      </c>
      <c r="N210" s="11"/>
      <c r="O210" s="40">
        <f t="shared" si="64"/>
        <v>261.0739974012734</v>
      </c>
      <c r="P210" s="57">
        <f t="shared" si="66"/>
        <v>4994.1711829067917</v>
      </c>
      <c r="Q210" s="11"/>
      <c r="R210" s="6">
        <f t="shared" ca="1" si="67"/>
        <v>-544.5</v>
      </c>
      <c r="S210" s="4">
        <f t="shared" ca="1" si="68"/>
        <v>544.5</v>
      </c>
      <c r="T210" s="4">
        <f t="shared" ca="1" si="69"/>
        <v>0.12073170731707317</v>
      </c>
      <c r="U210" s="6">
        <f t="shared" ca="1" si="70"/>
        <v>296480.25</v>
      </c>
      <c r="V210" s="3"/>
      <c r="W210" s="4">
        <f t="shared" ca="1" si="71"/>
        <v>-1147.0900000000001</v>
      </c>
      <c r="X210" s="4">
        <f t="shared" ca="1" si="72"/>
        <v>1147.0900000000001</v>
      </c>
      <c r="Y210" s="4">
        <f t="shared" ca="1" si="73"/>
        <v>0.25434368070953439</v>
      </c>
      <c r="Z210" s="4">
        <f t="shared" ca="1" si="74"/>
        <v>1315815.4681000004</v>
      </c>
      <c r="AA210" s="3"/>
      <c r="AB210" s="4">
        <f t="shared" si="75"/>
        <v>-223.09718550551861</v>
      </c>
      <c r="AC210" s="6">
        <f t="shared" si="76"/>
        <v>223.09718550551861</v>
      </c>
      <c r="AD210" s="4">
        <f t="shared" si="77"/>
        <v>4.9467225167520758E-2</v>
      </c>
      <c r="AE210" s="6">
        <f t="shared" si="78"/>
        <v>49772.354180483781</v>
      </c>
      <c r="AF210" s="3"/>
      <c r="AG210" s="6">
        <f t="shared" si="79"/>
        <v>-484.17118290679173</v>
      </c>
      <c r="AH210" s="6">
        <f t="shared" si="80"/>
        <v>484.17118290679173</v>
      </c>
      <c r="AI210" s="4">
        <f t="shared" si="81"/>
        <v>0.10735502946935516</v>
      </c>
      <c r="AJ210" s="6">
        <f t="shared" si="82"/>
        <v>234421.73435736197</v>
      </c>
      <c r="AK210" s="3"/>
    </row>
    <row r="211" spans="1:37" customFormat="1" x14ac:dyDescent="0.2">
      <c r="A211" s="12">
        <v>42319</v>
      </c>
      <c r="B211" s="1" t="s">
        <v>7</v>
      </c>
      <c r="C211" s="8">
        <v>3838</v>
      </c>
      <c r="D211" s="8">
        <v>2042</v>
      </c>
      <c r="E211" s="8">
        <v>199</v>
      </c>
      <c r="F211" s="3"/>
      <c r="G211" s="7">
        <f t="shared" si="65"/>
        <v>3838</v>
      </c>
      <c r="H211" s="3"/>
      <c r="I211" s="6">
        <f ca="1">IF( COUNTA($G$17:G211)&lt;=$I$14,"",AVERAGE(OFFSET(G210,0,0,$I$14*-1)))</f>
        <v>5225</v>
      </c>
      <c r="J211" s="3"/>
      <c r="K211" s="29">
        <f ca="1">IF(COUNTA($G$17:G211)&lt;=$K$14,RAND(),SUMPRODUCT(OFFSET(G210,0,0,$K$14*-1),OFFSET($K$17,0,0,$K$14)))</f>
        <v>4547.57</v>
      </c>
      <c r="L211" s="3"/>
      <c r="M211" s="29">
        <f t="shared" ref="M211:M274" si="83">$M$16*G210+(1-$M$16)*M210</f>
        <v>4693.0102055463512</v>
      </c>
      <c r="N211" s="11"/>
      <c r="O211" s="40">
        <f t="shared" si="64"/>
        <v>-37.075370185562953</v>
      </c>
      <c r="P211" s="57">
        <f t="shared" si="66"/>
        <v>4655.9348353607884</v>
      </c>
      <c r="Q211" s="11"/>
      <c r="R211" s="6">
        <f t="shared" ca="1" si="67"/>
        <v>-1387</v>
      </c>
      <c r="S211" s="4">
        <f t="shared" ca="1" si="68"/>
        <v>1387</v>
      </c>
      <c r="T211" s="4">
        <f t="shared" ca="1" si="69"/>
        <v>0.36138613861386137</v>
      </c>
      <c r="U211" s="6">
        <f t="shared" ca="1" si="70"/>
        <v>1923769</v>
      </c>
      <c r="V211" s="3"/>
      <c r="W211" s="4">
        <f t="shared" ca="1" si="71"/>
        <v>-709.56999999999971</v>
      </c>
      <c r="X211" s="4">
        <f t="shared" ca="1" si="72"/>
        <v>709.56999999999971</v>
      </c>
      <c r="Y211" s="4">
        <f t="shared" ca="1" si="73"/>
        <v>0.18488014590932769</v>
      </c>
      <c r="Z211" s="4">
        <f t="shared" ca="1" si="74"/>
        <v>503489.58489999961</v>
      </c>
      <c r="AA211" s="3"/>
      <c r="AB211" s="4">
        <f t="shared" si="75"/>
        <v>-855.01020554635124</v>
      </c>
      <c r="AC211" s="6">
        <f t="shared" si="76"/>
        <v>855.01020554635124</v>
      </c>
      <c r="AD211" s="4">
        <f t="shared" si="77"/>
        <v>0.22277493630702222</v>
      </c>
      <c r="AE211" s="6">
        <f t="shared" si="78"/>
        <v>731042.45158841379</v>
      </c>
      <c r="AF211" s="3"/>
      <c r="AG211" s="6">
        <f t="shared" si="79"/>
        <v>-817.93483536078838</v>
      </c>
      <c r="AH211" s="6">
        <f t="shared" si="80"/>
        <v>817.93483536078838</v>
      </c>
      <c r="AI211" s="4">
        <f t="shared" si="81"/>
        <v>0.21311486069848576</v>
      </c>
      <c r="AJ211" s="6">
        <f t="shared" si="82"/>
        <v>669017.39489668002</v>
      </c>
      <c r="AK211" s="3"/>
    </row>
    <row r="212" spans="1:37" customFormat="1" x14ac:dyDescent="0.2">
      <c r="A212" s="12">
        <v>42320</v>
      </c>
      <c r="B212" s="1" t="s">
        <v>10</v>
      </c>
      <c r="C212" s="8">
        <v>3847</v>
      </c>
      <c r="D212" s="8">
        <v>1763</v>
      </c>
      <c r="E212" s="8">
        <v>194</v>
      </c>
      <c r="F212" s="3"/>
      <c r="G212" s="7">
        <f t="shared" si="65"/>
        <v>3847</v>
      </c>
      <c r="H212" s="3"/>
      <c r="I212" s="6">
        <f ca="1">IF( COUNTA($G$17:G212)&lt;=$I$14,"",AVERAGE(OFFSET(G211,0,0,$I$14*-1)))</f>
        <v>4174</v>
      </c>
      <c r="J212" s="3"/>
      <c r="K212" s="29">
        <f ca="1">IF(COUNTA($G$17:G212)&lt;=$K$14,RAND(),SUMPRODUCT(OFFSET(G211,0,0,$K$14*-1),OFFSET($K$17,0,0,$K$14)))</f>
        <v>4112.8</v>
      </c>
      <c r="L212" s="3"/>
      <c r="M212" s="29">
        <f t="shared" si="83"/>
        <v>4539.3786081913377</v>
      </c>
      <c r="N212" s="11"/>
      <c r="O212" s="40">
        <f t="shared" ref="O212:O275" si="84">($O$16*(M212-M211)+(1-$O$16)*O211)</f>
        <v>-152.46603508331907</v>
      </c>
      <c r="P212" s="57">
        <f t="shared" si="66"/>
        <v>4386.9125731080185</v>
      </c>
      <c r="Q212" s="11"/>
      <c r="R212" s="6">
        <f t="shared" ca="1" si="67"/>
        <v>-327</v>
      </c>
      <c r="S212" s="4">
        <f t="shared" ca="1" si="68"/>
        <v>327</v>
      </c>
      <c r="T212" s="4">
        <f t="shared" ca="1" si="69"/>
        <v>8.5001299714062908E-2</v>
      </c>
      <c r="U212" s="6">
        <f t="shared" ca="1" si="70"/>
        <v>106929</v>
      </c>
      <c r="V212" s="3"/>
      <c r="W212" s="4">
        <f t="shared" ca="1" si="71"/>
        <v>-265.80000000000018</v>
      </c>
      <c r="X212" s="4">
        <f t="shared" ca="1" si="72"/>
        <v>265.80000000000018</v>
      </c>
      <c r="Y212" s="4">
        <f t="shared" ca="1" si="73"/>
        <v>6.9092799584091549E-2</v>
      </c>
      <c r="Z212" s="4">
        <f t="shared" ca="1" si="74"/>
        <v>70649.640000000101</v>
      </c>
      <c r="AA212" s="3"/>
      <c r="AB212" s="4">
        <f t="shared" si="75"/>
        <v>-692.37860819133766</v>
      </c>
      <c r="AC212" s="6">
        <f t="shared" si="76"/>
        <v>692.37860819133766</v>
      </c>
      <c r="AD212" s="4">
        <f t="shared" si="77"/>
        <v>0.17997884278433524</v>
      </c>
      <c r="AE212" s="6">
        <f t="shared" si="78"/>
        <v>479388.13708097389</v>
      </c>
      <c r="AF212" s="3"/>
      <c r="AG212" s="6">
        <f t="shared" si="79"/>
        <v>-539.91257310801848</v>
      </c>
      <c r="AH212" s="6">
        <f t="shared" si="80"/>
        <v>539.91257310801848</v>
      </c>
      <c r="AI212" s="4">
        <f t="shared" si="81"/>
        <v>0.14034639280166844</v>
      </c>
      <c r="AJ212" s="6">
        <f t="shared" si="82"/>
        <v>291505.5866001214</v>
      </c>
      <c r="AK212" s="3"/>
    </row>
    <row r="213" spans="1:37" customFormat="1" x14ac:dyDescent="0.2">
      <c r="A213" s="12">
        <v>42321</v>
      </c>
      <c r="B213" s="1" t="s">
        <v>5</v>
      </c>
      <c r="C213" s="8">
        <v>4614</v>
      </c>
      <c r="D213" s="8">
        <v>8011</v>
      </c>
      <c r="E213" s="8">
        <v>428</v>
      </c>
      <c r="F213" s="3"/>
      <c r="G213" s="7">
        <f t="shared" si="65"/>
        <v>4614</v>
      </c>
      <c r="H213" s="3"/>
      <c r="I213" s="6">
        <f ca="1">IF( COUNTA($G$17:G213)&lt;=$I$14,"",AVERAGE(OFFSET(G212,0,0,$I$14*-1)))</f>
        <v>3842.5</v>
      </c>
      <c r="J213" s="3"/>
      <c r="K213" s="29">
        <f ca="1">IF(COUNTA($G$17:G213)&lt;=$K$14,RAND(),SUMPRODUCT(OFFSET(G212,0,0,$K$14*-1),OFFSET($K$17,0,0,$K$14)))</f>
        <v>4090.03</v>
      </c>
      <c r="L213" s="3"/>
      <c r="M213" s="29">
        <f t="shared" si="83"/>
        <v>4414.9692960441162</v>
      </c>
      <c r="N213" s="11"/>
      <c r="O213" s="40">
        <f t="shared" si="84"/>
        <v>-124.68987937658247</v>
      </c>
      <c r="P213" s="57">
        <f t="shared" si="66"/>
        <v>4290.279416667534</v>
      </c>
      <c r="Q213" s="11"/>
      <c r="R213" s="6">
        <f t="shared" ca="1" si="67"/>
        <v>771.5</v>
      </c>
      <c r="S213" s="4">
        <f t="shared" ca="1" si="68"/>
        <v>771.5</v>
      </c>
      <c r="T213" s="4">
        <f t="shared" ca="1" si="69"/>
        <v>0.16720849588209796</v>
      </c>
      <c r="U213" s="6">
        <f t="shared" ca="1" si="70"/>
        <v>595212.25</v>
      </c>
      <c r="V213" s="3"/>
      <c r="W213" s="4">
        <f t="shared" ca="1" si="71"/>
        <v>523.9699999999998</v>
      </c>
      <c r="X213" s="4">
        <f t="shared" ca="1" si="72"/>
        <v>523.9699999999998</v>
      </c>
      <c r="Y213" s="4">
        <f t="shared" ca="1" si="73"/>
        <v>0.11356090160381443</v>
      </c>
      <c r="Z213" s="4">
        <f t="shared" ca="1" si="74"/>
        <v>274544.56089999981</v>
      </c>
      <c r="AA213" s="3"/>
      <c r="AB213" s="4">
        <f t="shared" si="75"/>
        <v>199.03070395588384</v>
      </c>
      <c r="AC213" s="6">
        <f t="shared" si="76"/>
        <v>199.03070395588384</v>
      </c>
      <c r="AD213" s="4">
        <f t="shared" si="77"/>
        <v>4.3136260068462037E-2</v>
      </c>
      <c r="AE213" s="6">
        <f t="shared" si="78"/>
        <v>39613.221117174675</v>
      </c>
      <c r="AF213" s="3"/>
      <c r="AG213" s="6">
        <f t="shared" si="79"/>
        <v>323.72058333246605</v>
      </c>
      <c r="AH213" s="6">
        <f t="shared" si="80"/>
        <v>323.72058333246605</v>
      </c>
      <c r="AI213" s="4">
        <f t="shared" si="81"/>
        <v>7.0160507874396635E-2</v>
      </c>
      <c r="AJ213" s="6">
        <f t="shared" si="82"/>
        <v>104795.0160731121</v>
      </c>
      <c r="AK213" s="3"/>
    </row>
    <row r="214" spans="1:37" customFormat="1" x14ac:dyDescent="0.2">
      <c r="A214" s="12">
        <v>42322</v>
      </c>
      <c r="B214" s="1" t="s">
        <v>8</v>
      </c>
      <c r="C214" s="8">
        <v>3778</v>
      </c>
      <c r="D214" s="8">
        <v>4922</v>
      </c>
      <c r="E214" s="8">
        <v>256</v>
      </c>
      <c r="F214" s="3"/>
      <c r="G214" s="7">
        <f t="shared" si="65"/>
        <v>3778</v>
      </c>
      <c r="H214" s="3"/>
      <c r="I214" s="6">
        <f ca="1">IF( COUNTA($G$17:G214)&lt;=$I$14,"",AVERAGE(OFFSET(G213,0,0,$I$14*-1)))</f>
        <v>4230.5</v>
      </c>
      <c r="J214" s="3"/>
      <c r="K214" s="29">
        <f ca="1">IF(COUNTA($G$17:G214)&lt;=$K$14,RAND(),SUMPRODUCT(OFFSET(G213,0,0,$K$14*-1),OFFSET($K$17,0,0,$K$14)))</f>
        <v>4586.7999999999993</v>
      </c>
      <c r="L214" s="3"/>
      <c r="M214" s="29">
        <f t="shared" si="83"/>
        <v>4450.7319159205608</v>
      </c>
      <c r="N214" s="11"/>
      <c r="O214" s="40">
        <f t="shared" si="84"/>
        <v>34.158094883914387</v>
      </c>
      <c r="P214" s="57">
        <f t="shared" si="66"/>
        <v>4484.8900108044754</v>
      </c>
      <c r="Q214" s="11"/>
      <c r="R214" s="6">
        <f t="shared" ca="1" si="67"/>
        <v>-452.5</v>
      </c>
      <c r="S214" s="4">
        <f t="shared" ca="1" si="68"/>
        <v>452.5</v>
      </c>
      <c r="T214" s="4">
        <f t="shared" ca="1" si="69"/>
        <v>0.11977236633139227</v>
      </c>
      <c r="U214" s="6">
        <f t="shared" ca="1" si="70"/>
        <v>204756.25</v>
      </c>
      <c r="V214" s="3"/>
      <c r="W214" s="4">
        <f t="shared" ca="1" si="71"/>
        <v>-808.79999999999927</v>
      </c>
      <c r="X214" s="4">
        <f t="shared" ca="1" si="72"/>
        <v>808.79999999999927</v>
      </c>
      <c r="Y214" s="4">
        <f t="shared" ca="1" si="73"/>
        <v>0.21408152461619886</v>
      </c>
      <c r="Z214" s="4">
        <f t="shared" ca="1" si="74"/>
        <v>654157.43999999878</v>
      </c>
      <c r="AA214" s="3"/>
      <c r="AB214" s="4">
        <f t="shared" si="75"/>
        <v>-672.73191592056082</v>
      </c>
      <c r="AC214" s="6">
        <f t="shared" si="76"/>
        <v>672.73191592056082</v>
      </c>
      <c r="AD214" s="4">
        <f t="shared" si="77"/>
        <v>0.17806562094244596</v>
      </c>
      <c r="AE214" s="6">
        <f t="shared" si="78"/>
        <v>452568.23069814855</v>
      </c>
      <c r="AF214" s="3"/>
      <c r="AG214" s="6">
        <f t="shared" si="79"/>
        <v>-706.89001080447542</v>
      </c>
      <c r="AH214" s="6">
        <f t="shared" si="80"/>
        <v>706.89001080447542</v>
      </c>
      <c r="AI214" s="4">
        <f t="shared" si="81"/>
        <v>0.18710693774602313</v>
      </c>
      <c r="AJ214" s="6">
        <f t="shared" si="82"/>
        <v>499693.48737515137</v>
      </c>
      <c r="AK214" s="3"/>
    </row>
    <row r="215" spans="1:37" customFormat="1" x14ac:dyDescent="0.2">
      <c r="A215" s="12">
        <v>42323</v>
      </c>
      <c r="B215" s="1" t="s">
        <v>11</v>
      </c>
      <c r="C215" s="8">
        <v>4779</v>
      </c>
      <c r="D215" s="8">
        <v>6251</v>
      </c>
      <c r="E215" s="8">
        <v>299</v>
      </c>
      <c r="F215" s="3"/>
      <c r="G215" s="7">
        <f t="shared" si="65"/>
        <v>4779</v>
      </c>
      <c r="H215" s="3"/>
      <c r="I215" s="6">
        <f ca="1">IF( COUNTA($G$17:G215)&lt;=$I$14,"",AVERAGE(OFFSET(G214,0,0,$I$14*-1)))</f>
        <v>4196</v>
      </c>
      <c r="J215" s="3"/>
      <c r="K215" s="29">
        <f ca="1">IF(COUNTA($G$17:G215)&lt;=$K$14,RAND(),SUMPRODUCT(OFFSET(G214,0,0,$K$14*-1),OFFSET($K$17,0,0,$K$14)))</f>
        <v>3842.33</v>
      </c>
      <c r="L215" s="3"/>
      <c r="M215" s="29">
        <f t="shared" si="83"/>
        <v>4329.8527987309226</v>
      </c>
      <c r="N215" s="11"/>
      <c r="O215" s="40">
        <f t="shared" si="84"/>
        <v>-119.32874506890272</v>
      </c>
      <c r="P215" s="57">
        <f t="shared" si="66"/>
        <v>4210.5240536620195</v>
      </c>
      <c r="Q215" s="11"/>
      <c r="R215" s="6">
        <f t="shared" ca="1" si="67"/>
        <v>583</v>
      </c>
      <c r="S215" s="4">
        <f t="shared" ca="1" si="68"/>
        <v>583</v>
      </c>
      <c r="T215" s="4">
        <f t="shared" ca="1" si="69"/>
        <v>0.12199204854572086</v>
      </c>
      <c r="U215" s="6">
        <f t="shared" ca="1" si="70"/>
        <v>339889</v>
      </c>
      <c r="V215" s="3"/>
      <c r="W215" s="4">
        <f t="shared" ca="1" si="71"/>
        <v>936.67000000000007</v>
      </c>
      <c r="X215" s="4">
        <f t="shared" ca="1" si="72"/>
        <v>936.67000000000007</v>
      </c>
      <c r="Y215" s="4">
        <f t="shared" ca="1" si="73"/>
        <v>0.19599707051684453</v>
      </c>
      <c r="Z215" s="4">
        <f t="shared" ca="1" si="74"/>
        <v>877350.68890000018</v>
      </c>
      <c r="AA215" s="3"/>
      <c r="AB215" s="4">
        <f t="shared" si="75"/>
        <v>449.14720126907741</v>
      </c>
      <c r="AC215" s="6">
        <f t="shared" si="76"/>
        <v>449.14720126907741</v>
      </c>
      <c r="AD215" s="4">
        <f t="shared" si="77"/>
        <v>9.3983511460363559E-2</v>
      </c>
      <c r="AE215" s="6">
        <f t="shared" si="78"/>
        <v>201733.20840784514</v>
      </c>
      <c r="AF215" s="3"/>
      <c r="AG215" s="6">
        <f t="shared" si="79"/>
        <v>568.47594633798053</v>
      </c>
      <c r="AH215" s="6">
        <f t="shared" si="80"/>
        <v>568.47594633798053</v>
      </c>
      <c r="AI215" s="4">
        <f t="shared" si="81"/>
        <v>0.11895290779200263</v>
      </c>
      <c r="AJ215" s="6">
        <f t="shared" si="82"/>
        <v>323164.90156486252</v>
      </c>
      <c r="AK215" s="3"/>
    </row>
    <row r="216" spans="1:37" customFormat="1" x14ac:dyDescent="0.2">
      <c r="A216" s="12">
        <v>42324</v>
      </c>
      <c r="B216" s="1" t="s">
        <v>6</v>
      </c>
      <c r="C216" s="8">
        <v>5093</v>
      </c>
      <c r="D216" s="8">
        <v>10190</v>
      </c>
      <c r="E216" s="8">
        <v>386</v>
      </c>
      <c r="F216" s="3"/>
      <c r="G216" s="7">
        <f t="shared" si="65"/>
        <v>5093</v>
      </c>
      <c r="H216" s="3"/>
      <c r="I216" s="6">
        <f ca="1">IF( COUNTA($G$17:G216)&lt;=$I$14,"",AVERAGE(OFFSET(G215,0,0,$I$14*-1)))</f>
        <v>4278.5</v>
      </c>
      <c r="J216" s="3"/>
      <c r="K216" s="29">
        <f ca="1">IF(COUNTA($G$17:G216)&lt;=$K$14,RAND(),SUMPRODUCT(OFFSET(G215,0,0,$K$14*-1),OFFSET($K$17,0,0,$K$14)))</f>
        <v>4622.5200000000004</v>
      </c>
      <c r="L216" s="3"/>
      <c r="M216" s="29">
        <f t="shared" si="83"/>
        <v>4410.5573348065</v>
      </c>
      <c r="N216" s="11"/>
      <c r="O216" s="40">
        <f t="shared" si="84"/>
        <v>78.704203264132573</v>
      </c>
      <c r="P216" s="57">
        <f t="shared" si="66"/>
        <v>4489.2615380706329</v>
      </c>
      <c r="Q216" s="11"/>
      <c r="R216" s="6">
        <f t="shared" ca="1" si="67"/>
        <v>814.5</v>
      </c>
      <c r="S216" s="4">
        <f t="shared" ca="1" si="68"/>
        <v>814.5</v>
      </c>
      <c r="T216" s="4">
        <f t="shared" ca="1" si="69"/>
        <v>0.15992538778715884</v>
      </c>
      <c r="U216" s="6">
        <f t="shared" ca="1" si="70"/>
        <v>663410.25</v>
      </c>
      <c r="V216" s="3"/>
      <c r="W216" s="4">
        <f t="shared" ca="1" si="71"/>
        <v>470.47999999999956</v>
      </c>
      <c r="X216" s="4">
        <f t="shared" ca="1" si="72"/>
        <v>470.47999999999956</v>
      </c>
      <c r="Y216" s="4">
        <f t="shared" ca="1" si="73"/>
        <v>9.2377773414490397E-2</v>
      </c>
      <c r="Z216" s="4">
        <f t="shared" ca="1" si="74"/>
        <v>221351.43039999958</v>
      </c>
      <c r="AA216" s="3"/>
      <c r="AB216" s="4">
        <f t="shared" si="75"/>
        <v>682.44266519350003</v>
      </c>
      <c r="AC216" s="6">
        <f t="shared" si="76"/>
        <v>682.44266519350003</v>
      </c>
      <c r="AD216" s="4">
        <f t="shared" si="77"/>
        <v>0.1339962036507952</v>
      </c>
      <c r="AE216" s="6">
        <f t="shared" si="78"/>
        <v>465727.99127640756</v>
      </c>
      <c r="AF216" s="3"/>
      <c r="AG216" s="6">
        <f t="shared" si="79"/>
        <v>603.73846192936708</v>
      </c>
      <c r="AH216" s="6">
        <f t="shared" si="80"/>
        <v>603.73846192936708</v>
      </c>
      <c r="AI216" s="4">
        <f t="shared" si="81"/>
        <v>0.11854279637332948</v>
      </c>
      <c r="AJ216" s="6">
        <f t="shared" si="82"/>
        <v>364500.13041283784</v>
      </c>
      <c r="AK216" s="3"/>
    </row>
    <row r="217" spans="1:37" customFormat="1" x14ac:dyDescent="0.2">
      <c r="A217" s="12">
        <v>42325</v>
      </c>
      <c r="B217" s="1" t="s">
        <v>9</v>
      </c>
      <c r="C217" s="8">
        <v>4869</v>
      </c>
      <c r="D217" s="8">
        <v>7446</v>
      </c>
      <c r="E217" s="8">
        <v>285</v>
      </c>
      <c r="F217" s="3"/>
      <c r="G217" s="7">
        <f t="shared" si="65"/>
        <v>4869</v>
      </c>
      <c r="H217" s="3"/>
      <c r="I217" s="6">
        <f ca="1">IF( COUNTA($G$17:G217)&lt;=$I$14,"",AVERAGE(OFFSET(G216,0,0,$I$14*-1)))</f>
        <v>4936</v>
      </c>
      <c r="J217" s="3"/>
      <c r="K217" s="29">
        <f ca="1">IF(COUNTA($G$17:G217)&lt;=$K$14,RAND(),SUMPRODUCT(OFFSET(G216,0,0,$K$14*-1),OFFSET($K$17,0,0,$K$14)))</f>
        <v>4867.75</v>
      </c>
      <c r="L217" s="3"/>
      <c r="M217" s="29">
        <f t="shared" si="83"/>
        <v>4533.1813176277274</v>
      </c>
      <c r="N217" s="11"/>
      <c r="O217" s="40">
        <f t="shared" si="84"/>
        <v>122.18478502565645</v>
      </c>
      <c r="P217" s="57">
        <f t="shared" si="66"/>
        <v>4655.3661026533837</v>
      </c>
      <c r="Q217" s="11"/>
      <c r="R217" s="6">
        <f t="shared" ca="1" si="67"/>
        <v>-67</v>
      </c>
      <c r="S217" s="4">
        <f t="shared" ca="1" si="68"/>
        <v>67</v>
      </c>
      <c r="T217" s="4">
        <f t="shared" ca="1" si="69"/>
        <v>1.3760525775313205E-2</v>
      </c>
      <c r="U217" s="6">
        <f t="shared" ca="1" si="70"/>
        <v>4489</v>
      </c>
      <c r="V217" s="3"/>
      <c r="W217" s="4">
        <f t="shared" ca="1" si="71"/>
        <v>1.25</v>
      </c>
      <c r="X217" s="4">
        <f t="shared" ca="1" si="72"/>
        <v>1.25</v>
      </c>
      <c r="Y217" s="4">
        <f t="shared" ca="1" si="73"/>
        <v>2.5672622715136579E-4</v>
      </c>
      <c r="Z217" s="4">
        <f t="shared" ca="1" si="74"/>
        <v>1.5625</v>
      </c>
      <c r="AA217" s="3"/>
      <c r="AB217" s="4">
        <f t="shared" si="75"/>
        <v>335.81868237227263</v>
      </c>
      <c r="AC217" s="6">
        <f t="shared" si="76"/>
        <v>335.81868237227263</v>
      </c>
      <c r="AD217" s="4">
        <f t="shared" si="77"/>
        <v>6.897077066590114E-2</v>
      </c>
      <c r="AE217" s="6">
        <f t="shared" si="78"/>
        <v>112774.18743024934</v>
      </c>
      <c r="AF217" s="3"/>
      <c r="AG217" s="6">
        <f t="shared" si="79"/>
        <v>213.63389734661632</v>
      </c>
      <c r="AH217" s="6">
        <f t="shared" si="80"/>
        <v>213.63389734661632</v>
      </c>
      <c r="AI217" s="4">
        <f t="shared" si="81"/>
        <v>4.3876339565951189E-2</v>
      </c>
      <c r="AJ217" s="6">
        <f t="shared" si="82"/>
        <v>45639.442095504601</v>
      </c>
      <c r="AK217" s="3"/>
    </row>
    <row r="218" spans="1:37" customFormat="1" x14ac:dyDescent="0.2">
      <c r="A218" s="12">
        <v>42326</v>
      </c>
      <c r="B218" s="1" t="s">
        <v>7</v>
      </c>
      <c r="C218" s="8">
        <v>4889</v>
      </c>
      <c r="D218" s="8">
        <v>6353</v>
      </c>
      <c r="E218" s="8">
        <v>227</v>
      </c>
      <c r="F218" s="3"/>
      <c r="G218" s="7">
        <f t="shared" si="65"/>
        <v>4889</v>
      </c>
      <c r="H218" s="3"/>
      <c r="I218" s="6">
        <f ca="1">IF( COUNTA($G$17:G218)&lt;=$I$14,"",AVERAGE(OFFSET(G217,0,0,$I$14*-1)))</f>
        <v>4981</v>
      </c>
      <c r="J218" s="3"/>
      <c r="K218" s="29">
        <f ca="1">IF(COUNTA($G$17:G218)&lt;=$K$14,RAND(),SUMPRODUCT(OFFSET(G217,0,0,$K$14*-1),OFFSET($K$17,0,0,$K$14)))</f>
        <v>4765.3500000000004</v>
      </c>
      <c r="L218" s="3"/>
      <c r="M218" s="29">
        <f t="shared" si="83"/>
        <v>4593.5225395919033</v>
      </c>
      <c r="N218" s="11"/>
      <c r="O218" s="40">
        <f t="shared" si="84"/>
        <v>60.959657594790734</v>
      </c>
      <c r="P218" s="57">
        <f t="shared" si="66"/>
        <v>4654.4821971866941</v>
      </c>
      <c r="Q218" s="11"/>
      <c r="R218" s="6">
        <f t="shared" ca="1" si="67"/>
        <v>-92</v>
      </c>
      <c r="S218" s="4">
        <f t="shared" ca="1" si="68"/>
        <v>92</v>
      </c>
      <c r="T218" s="4">
        <f t="shared" ca="1" si="69"/>
        <v>1.8817754141951318E-2</v>
      </c>
      <c r="U218" s="6">
        <f t="shared" ca="1" si="70"/>
        <v>8464</v>
      </c>
      <c r="V218" s="3"/>
      <c r="W218" s="4">
        <f t="shared" ca="1" si="71"/>
        <v>123.64999999999964</v>
      </c>
      <c r="X218" s="4">
        <f t="shared" ca="1" si="72"/>
        <v>123.64999999999964</v>
      </c>
      <c r="Y218" s="4">
        <f t="shared" ca="1" si="73"/>
        <v>2.5291470648394279E-2</v>
      </c>
      <c r="Z218" s="4">
        <f t="shared" ca="1" si="74"/>
        <v>15289.322499999909</v>
      </c>
      <c r="AA218" s="3"/>
      <c r="AB218" s="4">
        <f t="shared" si="75"/>
        <v>295.4774604080967</v>
      </c>
      <c r="AC218" s="6">
        <f t="shared" si="76"/>
        <v>295.4774604080967</v>
      </c>
      <c r="AD218" s="4">
        <f t="shared" si="77"/>
        <v>6.0437197874431726E-2</v>
      </c>
      <c r="AE218" s="6">
        <f t="shared" si="78"/>
        <v>87306.92960921835</v>
      </c>
      <c r="AF218" s="3"/>
      <c r="AG218" s="6">
        <f t="shared" si="79"/>
        <v>234.51780281330593</v>
      </c>
      <c r="AH218" s="6">
        <f t="shared" si="80"/>
        <v>234.51780281330593</v>
      </c>
      <c r="AI218" s="4">
        <f t="shared" si="81"/>
        <v>4.7968460383167502E-2</v>
      </c>
      <c r="AJ218" s="6">
        <f t="shared" si="82"/>
        <v>54998.599836380643</v>
      </c>
      <c r="AK218" s="3"/>
    </row>
    <row r="219" spans="1:37" customFormat="1" x14ac:dyDescent="0.2">
      <c r="A219" s="12">
        <v>42327</v>
      </c>
      <c r="B219" s="1" t="s">
        <v>10</v>
      </c>
      <c r="C219" s="8">
        <v>5105</v>
      </c>
      <c r="D219" s="8">
        <v>10216</v>
      </c>
      <c r="E219" s="8">
        <v>355</v>
      </c>
      <c r="F219" s="3"/>
      <c r="G219" s="7">
        <f t="shared" si="65"/>
        <v>5105</v>
      </c>
      <c r="H219" s="3"/>
      <c r="I219" s="6">
        <f ca="1">IF( COUNTA($G$17:G219)&lt;=$I$14,"",AVERAGE(OFFSET(G218,0,0,$I$14*-1)))</f>
        <v>4879</v>
      </c>
      <c r="J219" s="3"/>
      <c r="K219" s="29">
        <f ca="1">IF(COUNTA($G$17:G219)&lt;=$K$14,RAND(),SUMPRODUCT(OFFSET(G218,0,0,$K$14*-1),OFFSET($K$17,0,0,$K$14)))</f>
        <v>4842.6100000000006</v>
      </c>
      <c r="L219" s="3"/>
      <c r="M219" s="29">
        <f t="shared" si="83"/>
        <v>4646.6150920906093</v>
      </c>
      <c r="N219" s="11"/>
      <c r="O219" s="40">
        <f t="shared" si="84"/>
        <v>53.171223549666877</v>
      </c>
      <c r="P219" s="57">
        <f t="shared" si="66"/>
        <v>4699.7863156402764</v>
      </c>
      <c r="Q219" s="11"/>
      <c r="R219" s="6">
        <f t="shared" ca="1" si="67"/>
        <v>226</v>
      </c>
      <c r="S219" s="4">
        <f t="shared" ca="1" si="68"/>
        <v>226</v>
      </c>
      <c r="T219" s="4">
        <f t="shared" ca="1" si="69"/>
        <v>4.4270323212536732E-2</v>
      </c>
      <c r="U219" s="6">
        <f t="shared" ca="1" si="70"/>
        <v>51076</v>
      </c>
      <c r="V219" s="3"/>
      <c r="W219" s="4">
        <f t="shared" ca="1" si="71"/>
        <v>262.38999999999942</v>
      </c>
      <c r="X219" s="4">
        <f t="shared" ca="1" si="72"/>
        <v>262.38999999999942</v>
      </c>
      <c r="Y219" s="4">
        <f t="shared" ca="1" si="73"/>
        <v>5.1398628795298613E-2</v>
      </c>
      <c r="Z219" s="4">
        <f t="shared" ca="1" si="74"/>
        <v>68848.512099999702</v>
      </c>
      <c r="AA219" s="3"/>
      <c r="AB219" s="4">
        <f t="shared" si="75"/>
        <v>458.38490790939068</v>
      </c>
      <c r="AC219" s="6">
        <f t="shared" si="76"/>
        <v>458.38490790939068</v>
      </c>
      <c r="AD219" s="4">
        <f t="shared" si="77"/>
        <v>8.9791362959723939E-2</v>
      </c>
      <c r="AE219" s="6">
        <f t="shared" si="78"/>
        <v>210116.72379910058</v>
      </c>
      <c r="AF219" s="3"/>
      <c r="AG219" s="6">
        <f t="shared" si="79"/>
        <v>405.21368435972363</v>
      </c>
      <c r="AH219" s="6">
        <f t="shared" si="80"/>
        <v>405.21368435972363</v>
      </c>
      <c r="AI219" s="4">
        <f t="shared" si="81"/>
        <v>7.9375844144901786E-2</v>
      </c>
      <c r="AJ219" s="6">
        <f t="shared" si="82"/>
        <v>164198.12999238173</v>
      </c>
      <c r="AK219" s="3"/>
    </row>
    <row r="220" spans="1:37" customFormat="1" x14ac:dyDescent="0.2">
      <c r="A220" s="12">
        <v>42328</v>
      </c>
      <c r="B220" s="1" t="s">
        <v>5</v>
      </c>
      <c r="C220" s="8">
        <v>4569</v>
      </c>
      <c r="D220" s="8">
        <v>7995</v>
      </c>
      <c r="E220" s="8">
        <v>377</v>
      </c>
      <c r="F220" s="3"/>
      <c r="G220" s="7">
        <f t="shared" si="65"/>
        <v>4569</v>
      </c>
      <c r="H220" s="3"/>
      <c r="I220" s="6">
        <f ca="1">IF( COUNTA($G$17:G220)&lt;=$I$14,"",AVERAGE(OFFSET(G219,0,0,$I$14*-1)))</f>
        <v>4997</v>
      </c>
      <c r="J220" s="3"/>
      <c r="K220" s="29">
        <f ca="1">IF(COUNTA($G$17:G220)&lt;=$K$14,RAND(),SUMPRODUCT(OFFSET(G219,0,0,$K$14*-1),OFFSET($K$17,0,0,$K$14)))</f>
        <v>5062.18</v>
      </c>
      <c r="L220" s="3"/>
      <c r="M220" s="29">
        <f t="shared" si="83"/>
        <v>4728.9794956365886</v>
      </c>
      <c r="N220" s="11"/>
      <c r="O220" s="40">
        <f t="shared" si="84"/>
        <v>82.072471746016134</v>
      </c>
      <c r="P220" s="57">
        <f t="shared" si="66"/>
        <v>4811.0519673826047</v>
      </c>
      <c r="Q220" s="11"/>
      <c r="R220" s="6">
        <f t="shared" ca="1" si="67"/>
        <v>-428</v>
      </c>
      <c r="S220" s="4">
        <f t="shared" ca="1" si="68"/>
        <v>428</v>
      </c>
      <c r="T220" s="4">
        <f t="shared" ca="1" si="69"/>
        <v>9.3674764718756839E-2</v>
      </c>
      <c r="U220" s="6">
        <f t="shared" ca="1" si="70"/>
        <v>183184</v>
      </c>
      <c r="V220" s="3"/>
      <c r="W220" s="4">
        <f t="shared" ca="1" si="71"/>
        <v>-493.18000000000029</v>
      </c>
      <c r="X220" s="4">
        <f t="shared" ca="1" si="72"/>
        <v>493.18000000000029</v>
      </c>
      <c r="Y220" s="4">
        <f t="shared" ca="1" si="73"/>
        <v>0.10794046837382366</v>
      </c>
      <c r="Z220" s="4">
        <f t="shared" ca="1" si="74"/>
        <v>243226.5124000003</v>
      </c>
      <c r="AA220" s="3"/>
      <c r="AB220" s="4">
        <f t="shared" si="75"/>
        <v>-159.97949563658858</v>
      </c>
      <c r="AC220" s="6">
        <f t="shared" si="76"/>
        <v>159.97949563658858</v>
      </c>
      <c r="AD220" s="4">
        <f t="shared" si="77"/>
        <v>3.5014115919586031E-2</v>
      </c>
      <c r="AE220" s="6">
        <f t="shared" si="78"/>
        <v>25593.439024137264</v>
      </c>
      <c r="AF220" s="3"/>
      <c r="AG220" s="6">
        <f t="shared" si="79"/>
        <v>-242.05196738260474</v>
      </c>
      <c r="AH220" s="6">
        <f t="shared" si="80"/>
        <v>242.05196738260474</v>
      </c>
      <c r="AI220" s="4">
        <f t="shared" si="81"/>
        <v>5.2977011902518002E-2</v>
      </c>
      <c r="AJ220" s="6">
        <f t="shared" si="82"/>
        <v>58589.154913789549</v>
      </c>
      <c r="AK220" s="3"/>
    </row>
    <row r="221" spans="1:37" customFormat="1" x14ac:dyDescent="0.2">
      <c r="A221" s="12">
        <v>42329</v>
      </c>
      <c r="B221" s="1" t="s">
        <v>8</v>
      </c>
      <c r="C221" s="8">
        <v>4751</v>
      </c>
      <c r="D221" s="8">
        <v>7352</v>
      </c>
      <c r="E221" s="8">
        <v>323</v>
      </c>
      <c r="F221" s="3"/>
      <c r="G221" s="7">
        <f t="shared" si="65"/>
        <v>4751</v>
      </c>
      <c r="H221" s="3"/>
      <c r="I221" s="6">
        <f ca="1">IF( COUNTA($G$17:G221)&lt;=$I$14,"",AVERAGE(OFFSET(G220,0,0,$I$14*-1)))</f>
        <v>4837</v>
      </c>
      <c r="J221" s="3"/>
      <c r="K221" s="29">
        <f ca="1">IF(COUNTA($G$17:G221)&lt;=$K$14,RAND(),SUMPRODUCT(OFFSET(G220,0,0,$K$14*-1),OFFSET($K$17,0,0,$K$14)))</f>
        <v>4658.7199999999993</v>
      </c>
      <c r="L221" s="3"/>
      <c r="M221" s="29">
        <f t="shared" si="83"/>
        <v>4700.23375049897</v>
      </c>
      <c r="N221" s="11"/>
      <c r="O221" s="40">
        <f t="shared" si="84"/>
        <v>-27.637562968782195</v>
      </c>
      <c r="P221" s="57">
        <f t="shared" si="66"/>
        <v>4672.5961875301882</v>
      </c>
      <c r="Q221" s="11"/>
      <c r="R221" s="6">
        <f t="shared" ca="1" si="67"/>
        <v>-86</v>
      </c>
      <c r="S221" s="4">
        <f t="shared" ca="1" si="68"/>
        <v>86</v>
      </c>
      <c r="T221" s="4">
        <f t="shared" ca="1" si="69"/>
        <v>1.8101452325826141E-2</v>
      </c>
      <c r="U221" s="6">
        <f t="shared" ca="1" si="70"/>
        <v>7396</v>
      </c>
      <c r="V221" s="3"/>
      <c r="W221" s="4">
        <f t="shared" ca="1" si="71"/>
        <v>92.280000000000655</v>
      </c>
      <c r="X221" s="4">
        <f t="shared" ca="1" si="72"/>
        <v>92.280000000000655</v>
      </c>
      <c r="Y221" s="4">
        <f t="shared" ca="1" si="73"/>
        <v>1.9423279309619165E-2</v>
      </c>
      <c r="Z221" s="4">
        <f t="shared" ca="1" si="74"/>
        <v>8515.5984000001208</v>
      </c>
      <c r="AA221" s="3"/>
      <c r="AB221" s="4">
        <f t="shared" si="75"/>
        <v>50.766249501029961</v>
      </c>
      <c r="AC221" s="6">
        <f t="shared" si="76"/>
        <v>50.766249501029961</v>
      </c>
      <c r="AD221" s="4">
        <f t="shared" si="77"/>
        <v>1.0685381919812663E-2</v>
      </c>
      <c r="AE221" s="6">
        <f t="shared" si="78"/>
        <v>2577.2120884008245</v>
      </c>
      <c r="AF221" s="3"/>
      <c r="AG221" s="6">
        <f t="shared" si="79"/>
        <v>78.403812469811783</v>
      </c>
      <c r="AH221" s="6">
        <f t="shared" si="80"/>
        <v>78.403812469811783</v>
      </c>
      <c r="AI221" s="4">
        <f t="shared" si="81"/>
        <v>1.6502591553317573E-2</v>
      </c>
      <c r="AJ221" s="6">
        <f t="shared" si="82"/>
        <v>6147.1578098014134</v>
      </c>
      <c r="AK221" s="3"/>
    </row>
    <row r="222" spans="1:37" customFormat="1" x14ac:dyDescent="0.2">
      <c r="A222" s="12">
        <v>42330</v>
      </c>
      <c r="B222" s="1" t="s">
        <v>11</v>
      </c>
      <c r="C222" s="8">
        <v>4786</v>
      </c>
      <c r="D222" s="8">
        <v>3736</v>
      </c>
      <c r="E222" s="8">
        <v>366</v>
      </c>
      <c r="F222" s="3"/>
      <c r="G222" s="7">
        <f t="shared" si="65"/>
        <v>4786</v>
      </c>
      <c r="H222" s="3"/>
      <c r="I222" s="6">
        <f ca="1">IF( COUNTA($G$17:G222)&lt;=$I$14,"",AVERAGE(OFFSET(G221,0,0,$I$14*-1)))</f>
        <v>4660</v>
      </c>
      <c r="J222" s="3"/>
      <c r="K222" s="29">
        <f ca="1">IF(COUNTA($G$17:G222)&lt;=$K$14,RAND(),SUMPRODUCT(OFFSET(G221,0,0,$K$14*-1),OFFSET($K$17,0,0,$K$14)))</f>
        <v>4796.16</v>
      </c>
      <c r="L222" s="3"/>
      <c r="M222" s="29">
        <f t="shared" si="83"/>
        <v>4709.3556299244701</v>
      </c>
      <c r="N222" s="11"/>
      <c r="O222" s="40">
        <f t="shared" si="84"/>
        <v>8.7542850015572604</v>
      </c>
      <c r="P222" s="57">
        <f t="shared" si="66"/>
        <v>4718.1099149260272</v>
      </c>
      <c r="Q222" s="11"/>
      <c r="R222" s="6">
        <f t="shared" ca="1" si="67"/>
        <v>126</v>
      </c>
      <c r="S222" s="4">
        <f t="shared" ca="1" si="68"/>
        <v>126</v>
      </c>
      <c r="T222" s="4">
        <f t="shared" ca="1" si="69"/>
        <v>2.6326786460509819E-2</v>
      </c>
      <c r="U222" s="6">
        <f t="shared" ca="1" si="70"/>
        <v>15876</v>
      </c>
      <c r="V222" s="3"/>
      <c r="W222" s="4">
        <f t="shared" ca="1" si="71"/>
        <v>-10.159999999999854</v>
      </c>
      <c r="X222" s="4">
        <f t="shared" ca="1" si="72"/>
        <v>10.159999999999854</v>
      </c>
      <c r="Y222" s="4">
        <f t="shared" ca="1" si="73"/>
        <v>2.1228583368156822E-3</v>
      </c>
      <c r="Z222" s="4">
        <f t="shared" ca="1" si="74"/>
        <v>103.22559999999704</v>
      </c>
      <c r="AA222" s="3"/>
      <c r="AB222" s="4">
        <f t="shared" si="75"/>
        <v>76.644370075529878</v>
      </c>
      <c r="AC222" s="6">
        <f t="shared" si="76"/>
        <v>76.644370075529878</v>
      </c>
      <c r="AD222" s="4">
        <f t="shared" si="77"/>
        <v>1.6014285431577492E-2</v>
      </c>
      <c r="AE222" s="6">
        <f t="shared" si="78"/>
        <v>5874.3594642747794</v>
      </c>
      <c r="AF222" s="3"/>
      <c r="AG222" s="6">
        <f t="shared" si="79"/>
        <v>67.890085073972841</v>
      </c>
      <c r="AH222" s="6">
        <f t="shared" si="80"/>
        <v>67.890085073972841</v>
      </c>
      <c r="AI222" s="4">
        <f t="shared" si="81"/>
        <v>1.4185141051812128E-2</v>
      </c>
      <c r="AJ222" s="6">
        <f t="shared" si="82"/>
        <v>4609.06365135127</v>
      </c>
      <c r="AK222" s="3"/>
    </row>
    <row r="223" spans="1:37" customFormat="1" x14ac:dyDescent="0.2">
      <c r="A223" s="12">
        <v>42331</v>
      </c>
      <c r="B223" s="1" t="s">
        <v>6</v>
      </c>
      <c r="C223" s="8">
        <v>5326</v>
      </c>
      <c r="D223" s="8">
        <v>6769</v>
      </c>
      <c r="E223" s="8">
        <v>295</v>
      </c>
      <c r="F223" s="3"/>
      <c r="G223" s="7">
        <f t="shared" si="65"/>
        <v>5326</v>
      </c>
      <c r="H223" s="3"/>
      <c r="I223" s="6">
        <f ca="1">IF( COUNTA($G$17:G223)&lt;=$I$14,"",AVERAGE(OFFSET(G222,0,0,$I$14*-1)))</f>
        <v>4768.5</v>
      </c>
      <c r="J223" s="3"/>
      <c r="K223" s="29">
        <f ca="1">IF(COUNTA($G$17:G223)&lt;=$K$14,RAND(),SUMPRODUCT(OFFSET(G222,0,0,$K$14*-1),OFFSET($K$17,0,0,$K$14)))</f>
        <v>4796.4400000000005</v>
      </c>
      <c r="L223" s="3"/>
      <c r="M223" s="29">
        <f t="shared" si="83"/>
        <v>4723.1273918596953</v>
      </c>
      <c r="N223" s="11"/>
      <c r="O223" s="40">
        <f t="shared" si="84"/>
        <v>13.721587165888508</v>
      </c>
      <c r="P223" s="57">
        <f t="shared" si="66"/>
        <v>4736.8489790255835</v>
      </c>
      <c r="Q223" s="11"/>
      <c r="R223" s="6">
        <f t="shared" ca="1" si="67"/>
        <v>557.5</v>
      </c>
      <c r="S223" s="4">
        <f t="shared" ca="1" si="68"/>
        <v>557.5</v>
      </c>
      <c r="T223" s="4">
        <f t="shared" ca="1" si="69"/>
        <v>0.10467517837025911</v>
      </c>
      <c r="U223" s="6">
        <f t="shared" ca="1" si="70"/>
        <v>310806.25</v>
      </c>
      <c r="V223" s="3"/>
      <c r="W223" s="4">
        <f t="shared" ca="1" si="71"/>
        <v>529.55999999999949</v>
      </c>
      <c r="X223" s="4">
        <f t="shared" ca="1" si="72"/>
        <v>529.55999999999949</v>
      </c>
      <c r="Y223" s="4">
        <f t="shared" ca="1" si="73"/>
        <v>9.9429215170859842E-2</v>
      </c>
      <c r="Z223" s="4">
        <f t="shared" ca="1" si="74"/>
        <v>280433.79359999945</v>
      </c>
      <c r="AA223" s="3"/>
      <c r="AB223" s="4">
        <f t="shared" si="75"/>
        <v>602.87260814030469</v>
      </c>
      <c r="AC223" s="6">
        <f t="shared" si="76"/>
        <v>602.87260814030469</v>
      </c>
      <c r="AD223" s="4">
        <f t="shared" si="77"/>
        <v>0.1131942561284838</v>
      </c>
      <c r="AE223" s="6">
        <f t="shared" si="78"/>
        <v>363455.38164589339</v>
      </c>
      <c r="AF223" s="3"/>
      <c r="AG223" s="6">
        <f t="shared" si="79"/>
        <v>589.1510209744165</v>
      </c>
      <c r="AH223" s="6">
        <f t="shared" si="80"/>
        <v>589.1510209744165</v>
      </c>
      <c r="AI223" s="4">
        <f t="shared" si="81"/>
        <v>0.11061791606729562</v>
      </c>
      <c r="AJ223" s="6">
        <f t="shared" si="82"/>
        <v>347098.92551519733</v>
      </c>
      <c r="AK223" s="3"/>
    </row>
    <row r="224" spans="1:37" customFormat="1" x14ac:dyDescent="0.2">
      <c r="A224" s="12">
        <v>42332</v>
      </c>
      <c r="B224" s="1" t="s">
        <v>9</v>
      </c>
      <c r="C224" s="8">
        <v>3497</v>
      </c>
      <c r="D224" s="8">
        <v>6593</v>
      </c>
      <c r="E224" s="8">
        <v>655</v>
      </c>
      <c r="F224" s="3"/>
      <c r="G224" s="7">
        <f t="shared" si="65"/>
        <v>3497</v>
      </c>
      <c r="H224" s="3"/>
      <c r="I224" s="6">
        <f ca="1">IF( COUNTA($G$17:G224)&lt;=$I$14,"",AVERAGE(OFFSET(G223,0,0,$I$14*-1)))</f>
        <v>5056</v>
      </c>
      <c r="J224" s="3"/>
      <c r="K224" s="29">
        <f ca="1">IF(COUNTA($G$17:G224)&lt;=$K$14,RAND(),SUMPRODUCT(OFFSET(G223,0,0,$K$14*-1),OFFSET($K$17,0,0,$K$14)))</f>
        <v>5191.84</v>
      </c>
      <c r="L224" s="3"/>
      <c r="M224" s="29">
        <f t="shared" si="83"/>
        <v>4831.4539137998563</v>
      </c>
      <c r="N224" s="11"/>
      <c r="O224" s="40">
        <f t="shared" si="84"/>
        <v>107.38047259241827</v>
      </c>
      <c r="P224" s="57">
        <f t="shared" si="66"/>
        <v>4938.8343863922746</v>
      </c>
      <c r="Q224" s="11"/>
      <c r="R224" s="6">
        <f t="shared" ca="1" si="67"/>
        <v>-1559</v>
      </c>
      <c r="S224" s="4">
        <f t="shared" ca="1" si="68"/>
        <v>1559</v>
      </c>
      <c r="T224" s="4">
        <f t="shared" ca="1" si="69"/>
        <v>0.44581069488132685</v>
      </c>
      <c r="U224" s="6">
        <f t="shared" ca="1" si="70"/>
        <v>2430481</v>
      </c>
      <c r="V224" s="3"/>
      <c r="W224" s="4">
        <f t="shared" ca="1" si="71"/>
        <v>-1694.8400000000001</v>
      </c>
      <c r="X224" s="4">
        <f t="shared" ca="1" si="72"/>
        <v>1694.8400000000001</v>
      </c>
      <c r="Y224" s="4">
        <f t="shared" ca="1" si="73"/>
        <v>0.48465541893051189</v>
      </c>
      <c r="Z224" s="4">
        <f t="shared" ca="1" si="74"/>
        <v>2872482.6256000004</v>
      </c>
      <c r="AA224" s="3"/>
      <c r="AB224" s="4">
        <f t="shared" si="75"/>
        <v>-1334.4539137998563</v>
      </c>
      <c r="AC224" s="6">
        <f t="shared" si="76"/>
        <v>1334.4539137998563</v>
      </c>
      <c r="AD224" s="4">
        <f t="shared" si="77"/>
        <v>0.38159963219898663</v>
      </c>
      <c r="AE224" s="6">
        <f t="shared" si="78"/>
        <v>1780767.2480557542</v>
      </c>
      <c r="AF224" s="3"/>
      <c r="AG224" s="6">
        <f t="shared" si="79"/>
        <v>-1441.8343863922746</v>
      </c>
      <c r="AH224" s="6">
        <f t="shared" si="80"/>
        <v>1441.8343863922746</v>
      </c>
      <c r="AI224" s="4">
        <f t="shared" si="81"/>
        <v>0.41230608704383032</v>
      </c>
      <c r="AJ224" s="6">
        <f t="shared" si="82"/>
        <v>2078886.397783187</v>
      </c>
      <c r="AK224" s="3"/>
    </row>
    <row r="225" spans="1:37" customFormat="1" x14ac:dyDescent="0.2">
      <c r="A225" s="12">
        <v>42333</v>
      </c>
      <c r="B225" s="1" t="s">
        <v>7</v>
      </c>
      <c r="C225" s="8">
        <v>4860</v>
      </c>
      <c r="D225" s="8">
        <v>6587</v>
      </c>
      <c r="E225" s="8">
        <v>614</v>
      </c>
      <c r="F225" s="3"/>
      <c r="G225" s="7">
        <f t="shared" si="65"/>
        <v>4860</v>
      </c>
      <c r="H225" s="3"/>
      <c r="I225" s="6">
        <f ca="1">IF( COUNTA($G$17:G225)&lt;=$I$14,"",AVERAGE(OFFSET(G224,0,0,$I$14*-1)))</f>
        <v>4411.5</v>
      </c>
      <c r="J225" s="3"/>
      <c r="K225" s="29">
        <f ca="1">IF(COUNTA($G$17:G225)&lt;=$K$14,RAND(),SUMPRODUCT(OFFSET(G224,0,0,$K$14*-1),OFFSET($K$17,0,0,$K$14)))</f>
        <v>3803.51</v>
      </c>
      <c r="L225" s="3"/>
      <c r="M225" s="29">
        <f t="shared" si="83"/>
        <v>4591.6739848074103</v>
      </c>
      <c r="N225" s="11"/>
      <c r="O225" s="40">
        <f t="shared" si="84"/>
        <v>-236.30832497659736</v>
      </c>
      <c r="P225" s="57">
        <f t="shared" si="66"/>
        <v>4355.3656598308125</v>
      </c>
      <c r="Q225" s="11"/>
      <c r="R225" s="6">
        <f t="shared" ca="1" si="67"/>
        <v>448.5</v>
      </c>
      <c r="S225" s="4">
        <f t="shared" ca="1" si="68"/>
        <v>448.5</v>
      </c>
      <c r="T225" s="4">
        <f t="shared" ca="1" si="69"/>
        <v>9.228395061728395E-2</v>
      </c>
      <c r="U225" s="6">
        <f t="shared" ca="1" si="70"/>
        <v>201152.25</v>
      </c>
      <c r="V225" s="3"/>
      <c r="W225" s="4">
        <f t="shared" ca="1" si="71"/>
        <v>1056.4899999999998</v>
      </c>
      <c r="X225" s="4">
        <f t="shared" ca="1" si="72"/>
        <v>1056.4899999999998</v>
      </c>
      <c r="Y225" s="4">
        <f t="shared" ca="1" si="73"/>
        <v>0.21738477366255141</v>
      </c>
      <c r="Z225" s="4">
        <f t="shared" ca="1" si="74"/>
        <v>1116171.1200999995</v>
      </c>
      <c r="AA225" s="3"/>
      <c r="AB225" s="4">
        <f t="shared" si="75"/>
        <v>268.32601519258969</v>
      </c>
      <c r="AC225" s="6">
        <f t="shared" si="76"/>
        <v>268.32601519258969</v>
      </c>
      <c r="AD225" s="4">
        <f t="shared" si="77"/>
        <v>5.5211114237158375E-2</v>
      </c>
      <c r="AE225" s="6">
        <f t="shared" si="78"/>
        <v>71998.850429133876</v>
      </c>
      <c r="AF225" s="3"/>
      <c r="AG225" s="6">
        <f t="shared" si="79"/>
        <v>504.63434016918745</v>
      </c>
      <c r="AH225" s="6">
        <f t="shared" si="80"/>
        <v>504.63434016918745</v>
      </c>
      <c r="AI225" s="4">
        <f t="shared" si="81"/>
        <v>0.10383422637226079</v>
      </c>
      <c r="AJ225" s="6">
        <f t="shared" si="82"/>
        <v>254655.81727799118</v>
      </c>
      <c r="AK225" s="3"/>
    </row>
    <row r="226" spans="1:37" customFormat="1" x14ac:dyDescent="0.2">
      <c r="A226" s="12">
        <v>42334</v>
      </c>
      <c r="B226" s="1" t="s">
        <v>10</v>
      </c>
      <c r="C226" s="8">
        <v>4825</v>
      </c>
      <c r="D226" s="8">
        <v>7018</v>
      </c>
      <c r="E226" s="8">
        <v>512</v>
      </c>
      <c r="F226" s="3"/>
      <c r="G226" s="7">
        <f t="shared" si="65"/>
        <v>4825</v>
      </c>
      <c r="H226" s="3"/>
      <c r="I226" s="6">
        <f ca="1">IF( COUNTA($G$17:G226)&lt;=$I$14,"",AVERAGE(OFFSET(G225,0,0,$I$14*-1)))</f>
        <v>4178.5</v>
      </c>
      <c r="J226" s="3"/>
      <c r="K226" s="29">
        <f ca="1">IF(COUNTA($G$17:G226)&lt;=$K$14,RAND(),SUMPRODUCT(OFFSET(G225,0,0,$K$14*-1),OFFSET($K$17,0,0,$K$14)))</f>
        <v>4863.3099999999995</v>
      </c>
      <c r="L226" s="3"/>
      <c r="M226" s="29">
        <f t="shared" si="83"/>
        <v>4639.8878588156176</v>
      </c>
      <c r="N226" s="11"/>
      <c r="O226" s="40">
        <f t="shared" si="84"/>
        <v>45.368652018359263</v>
      </c>
      <c r="P226" s="57">
        <f t="shared" si="66"/>
        <v>4685.2565108339768</v>
      </c>
      <c r="Q226" s="11"/>
      <c r="R226" s="6">
        <f t="shared" ca="1" si="67"/>
        <v>646.5</v>
      </c>
      <c r="S226" s="4">
        <f t="shared" ca="1" si="68"/>
        <v>646.5</v>
      </c>
      <c r="T226" s="4">
        <f t="shared" ca="1" si="69"/>
        <v>0.13398963730569949</v>
      </c>
      <c r="U226" s="6">
        <f t="shared" ca="1" si="70"/>
        <v>417962.25</v>
      </c>
      <c r="V226" s="3"/>
      <c r="W226" s="4">
        <f t="shared" ca="1" si="71"/>
        <v>-38.309999999999491</v>
      </c>
      <c r="X226" s="4">
        <f t="shared" ca="1" si="72"/>
        <v>38.309999999999491</v>
      </c>
      <c r="Y226" s="4">
        <f t="shared" ca="1" si="73"/>
        <v>7.9398963730568893E-3</v>
      </c>
      <c r="Z226" s="4">
        <f t="shared" ca="1" si="74"/>
        <v>1467.656099999961</v>
      </c>
      <c r="AA226" s="3"/>
      <c r="AB226" s="4">
        <f t="shared" si="75"/>
        <v>185.11214118438238</v>
      </c>
      <c r="AC226" s="6">
        <f t="shared" si="76"/>
        <v>185.11214118438238</v>
      </c>
      <c r="AD226" s="4">
        <f t="shared" si="77"/>
        <v>3.8365210608162149E-2</v>
      </c>
      <c r="AE226" s="6">
        <f t="shared" si="78"/>
        <v>34266.504813866719</v>
      </c>
      <c r="AF226" s="3"/>
      <c r="AG226" s="6">
        <f t="shared" si="79"/>
        <v>139.74348916602321</v>
      </c>
      <c r="AH226" s="6">
        <f t="shared" si="80"/>
        <v>139.74348916602321</v>
      </c>
      <c r="AI226" s="4">
        <f t="shared" si="81"/>
        <v>2.8962381174305329E-2</v>
      </c>
      <c r="AJ226" s="6">
        <f t="shared" si="82"/>
        <v>19528.242764294446</v>
      </c>
      <c r="AK226" s="3"/>
    </row>
    <row r="227" spans="1:37" customFormat="1" x14ac:dyDescent="0.2">
      <c r="A227" s="12">
        <v>42335</v>
      </c>
      <c r="B227" s="1" t="s">
        <v>5</v>
      </c>
      <c r="C227" s="8">
        <v>4903</v>
      </c>
      <c r="D227" s="8">
        <v>9172</v>
      </c>
      <c r="E227" s="8">
        <v>655</v>
      </c>
      <c r="F227" s="3"/>
      <c r="G227" s="7">
        <f t="shared" si="65"/>
        <v>4903</v>
      </c>
      <c r="H227" s="3"/>
      <c r="I227" s="6">
        <f ca="1">IF( COUNTA($G$17:G227)&lt;=$I$14,"",AVERAGE(OFFSET(G226,0,0,$I$14*-1)))</f>
        <v>4842.5</v>
      </c>
      <c r="J227" s="3"/>
      <c r="K227" s="29">
        <f ca="1">IF(COUNTA($G$17:G227)&lt;=$K$14,RAND(),SUMPRODUCT(OFFSET(G226,0,0,$K$14*-1),OFFSET($K$17,0,0,$K$14)))</f>
        <v>4744.3099999999995</v>
      </c>
      <c r="L227" s="3"/>
      <c r="M227" s="29">
        <f t="shared" si="83"/>
        <v>4673.1495365774535</v>
      </c>
      <c r="N227" s="11"/>
      <c r="O227" s="40">
        <f t="shared" si="84"/>
        <v>33.382747504401159</v>
      </c>
      <c r="P227" s="57">
        <f t="shared" si="66"/>
        <v>4706.5322840818544</v>
      </c>
      <c r="Q227" s="11"/>
      <c r="R227" s="6">
        <f t="shared" ca="1" si="67"/>
        <v>60.5</v>
      </c>
      <c r="S227" s="4">
        <f t="shared" ca="1" si="68"/>
        <v>60.5</v>
      </c>
      <c r="T227" s="4">
        <f t="shared" ca="1" si="69"/>
        <v>1.2339384050581277E-2</v>
      </c>
      <c r="U227" s="6">
        <f t="shared" ca="1" si="70"/>
        <v>3660.25</v>
      </c>
      <c r="V227" s="3"/>
      <c r="W227" s="4">
        <f t="shared" ca="1" si="71"/>
        <v>158.69000000000051</v>
      </c>
      <c r="X227" s="4">
        <f t="shared" ca="1" si="72"/>
        <v>158.69000000000051</v>
      </c>
      <c r="Y227" s="4">
        <f t="shared" ca="1" si="73"/>
        <v>3.2365898429533045E-2</v>
      </c>
      <c r="Z227" s="4">
        <f t="shared" ca="1" si="74"/>
        <v>25182.516100000161</v>
      </c>
      <c r="AA227" s="3"/>
      <c r="AB227" s="4">
        <f t="shared" si="75"/>
        <v>229.85046342254645</v>
      </c>
      <c r="AC227" s="6">
        <f t="shared" si="76"/>
        <v>229.85046342254645</v>
      </c>
      <c r="AD227" s="4">
        <f t="shared" si="77"/>
        <v>4.6879556072312145E-2</v>
      </c>
      <c r="AE227" s="6">
        <f t="shared" si="78"/>
        <v>52831.235535559368</v>
      </c>
      <c r="AF227" s="3"/>
      <c r="AG227" s="6">
        <f t="shared" si="79"/>
        <v>196.46771591814559</v>
      </c>
      <c r="AH227" s="6">
        <f t="shared" si="80"/>
        <v>196.46771591814559</v>
      </c>
      <c r="AI227" s="4">
        <f t="shared" si="81"/>
        <v>4.0070919012471055E-2</v>
      </c>
      <c r="AJ227" s="6">
        <f t="shared" si="82"/>
        <v>38599.56339809316</v>
      </c>
      <c r="AK227" s="3"/>
    </row>
    <row r="228" spans="1:37" customFormat="1" x14ac:dyDescent="0.2">
      <c r="A228" s="12">
        <v>42336</v>
      </c>
      <c r="B228" s="1" t="s">
        <v>8</v>
      </c>
      <c r="C228" s="8">
        <v>3529</v>
      </c>
      <c r="D228" s="8">
        <v>6966</v>
      </c>
      <c r="E228" s="8">
        <v>880</v>
      </c>
      <c r="F228" s="3"/>
      <c r="G228" s="7">
        <f t="shared" si="65"/>
        <v>3529</v>
      </c>
      <c r="H228" s="3"/>
      <c r="I228" s="6">
        <f ca="1">IF( COUNTA($G$17:G228)&lt;=$I$14,"",AVERAGE(OFFSET(G227,0,0,$I$14*-1)))</f>
        <v>4864</v>
      </c>
      <c r="J228" s="3"/>
      <c r="K228" s="29">
        <f ca="1">IF(COUNTA($G$17:G228)&lt;=$K$14,RAND(),SUMPRODUCT(OFFSET(G227,0,0,$K$14*-1),OFFSET($K$17,0,0,$K$14)))</f>
        <v>4806.24</v>
      </c>
      <c r="L228" s="3"/>
      <c r="M228" s="29">
        <f t="shared" si="83"/>
        <v>4714.4499720802451</v>
      </c>
      <c r="N228" s="11"/>
      <c r="O228" s="40">
        <f t="shared" si="84"/>
        <v>41.221258622807611</v>
      </c>
      <c r="P228" s="57">
        <f t="shared" si="66"/>
        <v>4755.671230703053</v>
      </c>
      <c r="Q228" s="11"/>
      <c r="R228" s="6">
        <f t="shared" ca="1" si="67"/>
        <v>-1335</v>
      </c>
      <c r="S228" s="4">
        <f t="shared" ca="1" si="68"/>
        <v>1335</v>
      </c>
      <c r="T228" s="4">
        <f t="shared" ca="1" si="69"/>
        <v>0.37829413431567016</v>
      </c>
      <c r="U228" s="6">
        <f t="shared" ca="1" si="70"/>
        <v>1782225</v>
      </c>
      <c r="V228" s="3"/>
      <c r="W228" s="4">
        <f t="shared" ca="1" si="71"/>
        <v>-1277.2399999999998</v>
      </c>
      <c r="X228" s="4">
        <f t="shared" ca="1" si="72"/>
        <v>1277.2399999999998</v>
      </c>
      <c r="Y228" s="4">
        <f t="shared" ca="1" si="73"/>
        <v>0.36192689147067153</v>
      </c>
      <c r="Z228" s="4">
        <f t="shared" ca="1" si="74"/>
        <v>1631342.0175999994</v>
      </c>
      <c r="AA228" s="3"/>
      <c r="AB228" s="4">
        <f t="shared" si="75"/>
        <v>-1185.4499720802451</v>
      </c>
      <c r="AC228" s="6">
        <f t="shared" si="76"/>
        <v>1185.4499720802451</v>
      </c>
      <c r="AD228" s="4">
        <f t="shared" si="77"/>
        <v>0.33591668236901251</v>
      </c>
      <c r="AE228" s="6">
        <f t="shared" si="78"/>
        <v>1405291.6363050537</v>
      </c>
      <c r="AF228" s="3"/>
      <c r="AG228" s="6">
        <f t="shared" si="79"/>
        <v>-1226.671230703053</v>
      </c>
      <c r="AH228" s="6">
        <f t="shared" si="80"/>
        <v>1226.671230703053</v>
      </c>
      <c r="AI228" s="4">
        <f t="shared" si="81"/>
        <v>0.34759740172940012</v>
      </c>
      <c r="AJ228" s="6">
        <f t="shared" si="82"/>
        <v>1504722.3082345426</v>
      </c>
      <c r="AK228" s="3"/>
    </row>
    <row r="229" spans="1:37" customFormat="1" x14ac:dyDescent="0.2">
      <c r="A229" s="12">
        <v>42337</v>
      </c>
      <c r="B229" s="1" t="s">
        <v>11</v>
      </c>
      <c r="C229" s="8">
        <v>4653</v>
      </c>
      <c r="D229" s="8">
        <v>5669</v>
      </c>
      <c r="E229" s="8">
        <v>357</v>
      </c>
      <c r="F229" s="3"/>
      <c r="G229" s="7">
        <f t="shared" si="65"/>
        <v>4653</v>
      </c>
      <c r="H229" s="3"/>
      <c r="I229" s="6">
        <f ca="1">IF( COUNTA($G$17:G229)&lt;=$I$14,"",AVERAGE(OFFSET(G228,0,0,$I$14*-1)))</f>
        <v>4216</v>
      </c>
      <c r="J229" s="3"/>
      <c r="K229" s="29">
        <f ca="1">IF(COUNTA($G$17:G229)&lt;=$K$14,RAND(),SUMPRODUCT(OFFSET(G228,0,0,$K$14*-1),OFFSET($K$17,0,0,$K$14)))</f>
        <v>3778</v>
      </c>
      <c r="L229" s="3"/>
      <c r="M229" s="29">
        <f t="shared" si="83"/>
        <v>4501.4436575196278</v>
      </c>
      <c r="N229" s="11"/>
      <c r="O229" s="40">
        <f t="shared" si="84"/>
        <v>-210.46403882878303</v>
      </c>
      <c r="P229" s="57">
        <f t="shared" si="66"/>
        <v>4290.9796186908443</v>
      </c>
      <c r="Q229" s="11"/>
      <c r="R229" s="6">
        <f t="shared" ca="1" si="67"/>
        <v>437</v>
      </c>
      <c r="S229" s="4">
        <f t="shared" ca="1" si="68"/>
        <v>437</v>
      </c>
      <c r="T229" s="4">
        <f t="shared" ca="1" si="69"/>
        <v>9.3917902428540728E-2</v>
      </c>
      <c r="U229" s="6">
        <f t="shared" ca="1" si="70"/>
        <v>190969</v>
      </c>
      <c r="V229" s="3"/>
      <c r="W229" s="4">
        <f t="shared" ca="1" si="71"/>
        <v>875</v>
      </c>
      <c r="X229" s="4">
        <f t="shared" ca="1" si="72"/>
        <v>875</v>
      </c>
      <c r="Y229" s="4">
        <f t="shared" ca="1" si="73"/>
        <v>0.18805071996561359</v>
      </c>
      <c r="Z229" s="4">
        <f t="shared" ca="1" si="74"/>
        <v>765625</v>
      </c>
      <c r="AA229" s="3"/>
      <c r="AB229" s="4">
        <f t="shared" si="75"/>
        <v>151.55634248037222</v>
      </c>
      <c r="AC229" s="6">
        <f t="shared" si="76"/>
        <v>151.55634248037222</v>
      </c>
      <c r="AD229" s="4">
        <f t="shared" si="77"/>
        <v>3.2571747792901833E-2</v>
      </c>
      <c r="AE229" s="6">
        <f t="shared" si="78"/>
        <v>22969.324946027878</v>
      </c>
      <c r="AF229" s="3"/>
      <c r="AG229" s="6">
        <f t="shared" si="79"/>
        <v>362.02038130915571</v>
      </c>
      <c r="AH229" s="6">
        <f t="shared" si="80"/>
        <v>362.02038130915571</v>
      </c>
      <c r="AI229" s="4">
        <f t="shared" si="81"/>
        <v>7.780364953990021E-2</v>
      </c>
      <c r="AJ229" s="6">
        <f t="shared" si="82"/>
        <v>131058.75648322649</v>
      </c>
      <c r="AK229" s="3"/>
    </row>
    <row r="230" spans="1:37" customFormat="1" x14ac:dyDescent="0.2">
      <c r="A230" s="12">
        <v>42338</v>
      </c>
      <c r="B230" s="1" t="s">
        <v>6</v>
      </c>
      <c r="C230" s="8">
        <v>4552</v>
      </c>
      <c r="D230" s="8">
        <v>6433</v>
      </c>
      <c r="E230" s="8">
        <v>352</v>
      </c>
      <c r="F230" s="3"/>
      <c r="G230" s="7">
        <f t="shared" si="65"/>
        <v>4552</v>
      </c>
      <c r="H230" s="3"/>
      <c r="I230" s="6">
        <f ca="1">IF( COUNTA($G$17:G230)&lt;=$I$14,"",AVERAGE(OFFSET(G229,0,0,$I$14*-1)))</f>
        <v>4091</v>
      </c>
      <c r="J230" s="3"/>
      <c r="K230" s="29">
        <f ca="1">IF(COUNTA($G$17:G230)&lt;=$K$14,RAND(),SUMPRODUCT(OFFSET(G229,0,0,$K$14*-1),OFFSET($K$17,0,0,$K$14)))</f>
        <v>4677.13</v>
      </c>
      <c r="L230" s="3"/>
      <c r="M230" s="29">
        <f t="shared" si="83"/>
        <v>4528.6758973613323</v>
      </c>
      <c r="N230" s="11"/>
      <c r="O230" s="40">
        <f t="shared" si="84"/>
        <v>24.855277054999661</v>
      </c>
      <c r="P230" s="57">
        <f t="shared" si="66"/>
        <v>4553.5311744163319</v>
      </c>
      <c r="Q230" s="11"/>
      <c r="R230" s="6">
        <f t="shared" ca="1" si="67"/>
        <v>461</v>
      </c>
      <c r="S230" s="4">
        <f t="shared" ca="1" si="68"/>
        <v>461</v>
      </c>
      <c r="T230" s="4">
        <f t="shared" ca="1" si="69"/>
        <v>0.10127416520210897</v>
      </c>
      <c r="U230" s="6">
        <f t="shared" ca="1" si="70"/>
        <v>212521</v>
      </c>
      <c r="V230" s="3"/>
      <c r="W230" s="4">
        <f t="shared" ca="1" si="71"/>
        <v>-125.13000000000011</v>
      </c>
      <c r="X230" s="4">
        <f t="shared" ca="1" si="72"/>
        <v>125.13000000000011</v>
      </c>
      <c r="Y230" s="4">
        <f t="shared" ca="1" si="73"/>
        <v>2.7489015817223222E-2</v>
      </c>
      <c r="Z230" s="4">
        <f t="shared" ca="1" si="74"/>
        <v>15657.516900000028</v>
      </c>
      <c r="AA230" s="3"/>
      <c r="AB230" s="4">
        <f t="shared" si="75"/>
        <v>23.324102638667682</v>
      </c>
      <c r="AC230" s="6">
        <f t="shared" si="76"/>
        <v>23.324102638667682</v>
      </c>
      <c r="AD230" s="4">
        <f t="shared" si="77"/>
        <v>5.1239241297600354E-3</v>
      </c>
      <c r="AE230" s="6">
        <f t="shared" si="78"/>
        <v>544.01376389910479</v>
      </c>
      <c r="AF230" s="3"/>
      <c r="AG230" s="6">
        <f t="shared" si="79"/>
        <v>-1.5311744163318508</v>
      </c>
      <c r="AH230" s="6">
        <f t="shared" si="80"/>
        <v>1.5311744163318508</v>
      </c>
      <c r="AI230" s="4">
        <f t="shared" si="81"/>
        <v>3.363739930430252E-4</v>
      </c>
      <c r="AJ230" s="6">
        <f t="shared" si="82"/>
        <v>2.3444950932291841</v>
      </c>
      <c r="AK230" s="3"/>
    </row>
    <row r="231" spans="1:37" customFormat="1" x14ac:dyDescent="0.2">
      <c r="A231" s="12">
        <v>42339</v>
      </c>
      <c r="B231" s="1" t="s">
        <v>9</v>
      </c>
      <c r="C231" s="8">
        <v>2967</v>
      </c>
      <c r="D231" s="8">
        <v>8725</v>
      </c>
      <c r="E231" s="8">
        <v>292</v>
      </c>
      <c r="F231" s="3"/>
      <c r="G231" s="7">
        <f t="shared" si="65"/>
        <v>2967</v>
      </c>
      <c r="H231" s="3"/>
      <c r="I231" s="6">
        <f ca="1">IF( COUNTA($G$17:G231)&lt;=$I$14,"",AVERAGE(OFFSET(G230,0,0,$I$14*-1)))</f>
        <v>4602.5</v>
      </c>
      <c r="J231" s="3"/>
      <c r="K231" s="29">
        <f ca="1">IF(COUNTA($G$17:G231)&lt;=$K$14,RAND(),SUMPRODUCT(OFFSET(G230,0,0,$K$14*-1),OFFSET($K$17,0,0,$K$14)))</f>
        <v>4503.68</v>
      </c>
      <c r="L231" s="3"/>
      <c r="M231" s="29">
        <f t="shared" si="83"/>
        <v>4532.8668638808031</v>
      </c>
      <c r="N231" s="11"/>
      <c r="O231" s="40">
        <f t="shared" si="84"/>
        <v>4.3976096248260381</v>
      </c>
      <c r="P231" s="57">
        <f t="shared" si="66"/>
        <v>4537.2644735056292</v>
      </c>
      <c r="Q231" s="11"/>
      <c r="R231" s="6">
        <f t="shared" ca="1" si="67"/>
        <v>-1635.5</v>
      </c>
      <c r="S231" s="4">
        <f t="shared" ca="1" si="68"/>
        <v>1635.5</v>
      </c>
      <c r="T231" s="4">
        <f t="shared" ca="1" si="69"/>
        <v>0.55123019885406133</v>
      </c>
      <c r="U231" s="6">
        <f t="shared" ca="1" si="70"/>
        <v>2674860.25</v>
      </c>
      <c r="V231" s="3"/>
      <c r="W231" s="4">
        <f t="shared" ca="1" si="71"/>
        <v>-1536.6800000000003</v>
      </c>
      <c r="X231" s="4">
        <f t="shared" ca="1" si="72"/>
        <v>1536.6800000000003</v>
      </c>
      <c r="Y231" s="4">
        <f t="shared" ca="1" si="73"/>
        <v>0.51792382878328291</v>
      </c>
      <c r="Z231" s="4">
        <f t="shared" ca="1" si="74"/>
        <v>2361385.422400001</v>
      </c>
      <c r="AA231" s="3"/>
      <c r="AB231" s="4">
        <f t="shared" si="75"/>
        <v>-1565.8668638808031</v>
      </c>
      <c r="AC231" s="6">
        <f t="shared" si="76"/>
        <v>1565.8668638808031</v>
      </c>
      <c r="AD231" s="4">
        <f t="shared" si="77"/>
        <v>0.52776099220788775</v>
      </c>
      <c r="AE231" s="6">
        <f t="shared" si="78"/>
        <v>2451939.0353999012</v>
      </c>
      <c r="AF231" s="3"/>
      <c r="AG231" s="6">
        <f t="shared" si="79"/>
        <v>-1570.2644735056292</v>
      </c>
      <c r="AH231" s="6">
        <f t="shared" si="80"/>
        <v>1570.2644735056292</v>
      </c>
      <c r="AI231" s="4">
        <f t="shared" si="81"/>
        <v>0.5292431659944824</v>
      </c>
      <c r="AJ231" s="6">
        <f t="shared" si="82"/>
        <v>2465730.516753911</v>
      </c>
      <c r="AK231" s="3"/>
    </row>
    <row r="232" spans="1:37" customFormat="1" x14ac:dyDescent="0.2">
      <c r="A232" s="12">
        <v>42340</v>
      </c>
      <c r="B232" s="1" t="s">
        <v>7</v>
      </c>
      <c r="C232" s="8">
        <v>5670</v>
      </c>
      <c r="D232" s="8">
        <v>5138</v>
      </c>
      <c r="E232" s="8">
        <v>411</v>
      </c>
      <c r="F232" s="3"/>
      <c r="G232" s="7">
        <f t="shared" si="65"/>
        <v>5670</v>
      </c>
      <c r="H232" s="3"/>
      <c r="I232" s="6">
        <f ca="1">IF( COUNTA($G$17:G232)&lt;=$I$14,"",AVERAGE(OFFSET(G231,0,0,$I$14*-1)))</f>
        <v>3759.5</v>
      </c>
      <c r="J232" s="3"/>
      <c r="K232" s="29">
        <f ca="1">IF(COUNTA($G$17:G232)&lt;=$K$14,RAND(),SUMPRODUCT(OFFSET(G231,0,0,$K$14*-1),OFFSET($K$17,0,0,$K$14)))</f>
        <v>3292.2</v>
      </c>
      <c r="L232" s="3"/>
      <c r="M232" s="29">
        <f t="shared" si="83"/>
        <v>4251.5057456359382</v>
      </c>
      <c r="N232" s="11"/>
      <c r="O232" s="40">
        <f t="shared" si="84"/>
        <v>-278.50353096616794</v>
      </c>
      <c r="P232" s="57">
        <f t="shared" si="66"/>
        <v>3973.0022146697702</v>
      </c>
      <c r="Q232" s="11"/>
      <c r="R232" s="6">
        <f t="shared" ca="1" si="67"/>
        <v>1910.5</v>
      </c>
      <c r="S232" s="4">
        <f t="shared" ca="1" si="68"/>
        <v>1910.5</v>
      </c>
      <c r="T232" s="4">
        <f t="shared" ca="1" si="69"/>
        <v>0.33694885361552029</v>
      </c>
      <c r="U232" s="6">
        <f t="shared" ca="1" si="70"/>
        <v>3650010.25</v>
      </c>
      <c r="V232" s="3"/>
      <c r="W232" s="4">
        <f t="shared" ca="1" si="71"/>
        <v>2377.8000000000002</v>
      </c>
      <c r="X232" s="4">
        <f t="shared" ca="1" si="72"/>
        <v>2377.8000000000002</v>
      </c>
      <c r="Y232" s="4">
        <f t="shared" ca="1" si="73"/>
        <v>0.41936507936507939</v>
      </c>
      <c r="Z232" s="4">
        <f t="shared" ca="1" si="74"/>
        <v>5653932.8400000008</v>
      </c>
      <c r="AA232" s="3"/>
      <c r="AB232" s="4">
        <f t="shared" si="75"/>
        <v>1418.4942543640618</v>
      </c>
      <c r="AC232" s="6">
        <f t="shared" si="76"/>
        <v>1418.4942543640618</v>
      </c>
      <c r="AD232" s="4">
        <f t="shared" si="77"/>
        <v>0.2501753535033619</v>
      </c>
      <c r="AE232" s="6">
        <f t="shared" si="78"/>
        <v>2012125.9496638556</v>
      </c>
      <c r="AF232" s="3"/>
      <c r="AG232" s="6">
        <f t="shared" si="79"/>
        <v>1696.9977853302298</v>
      </c>
      <c r="AH232" s="6">
        <f t="shared" si="80"/>
        <v>1696.9977853302298</v>
      </c>
      <c r="AI232" s="4">
        <f t="shared" si="81"/>
        <v>0.29929414203355026</v>
      </c>
      <c r="AJ232" s="6">
        <f t="shared" si="82"/>
        <v>2879801.4834157047</v>
      </c>
      <c r="AK232" s="3"/>
    </row>
    <row r="233" spans="1:37" customFormat="1" x14ac:dyDescent="0.2">
      <c r="A233" s="12">
        <v>42341</v>
      </c>
      <c r="B233" s="1" t="s">
        <v>10</v>
      </c>
      <c r="C233" s="8">
        <v>5181</v>
      </c>
      <c r="D233" s="8">
        <v>6520</v>
      </c>
      <c r="E233" s="8">
        <v>309</v>
      </c>
      <c r="F233" s="3"/>
      <c r="G233" s="7">
        <f t="shared" si="65"/>
        <v>5181</v>
      </c>
      <c r="H233" s="3"/>
      <c r="I233" s="6">
        <f ca="1">IF( COUNTA($G$17:G233)&lt;=$I$14,"",AVERAGE(OFFSET(G232,0,0,$I$14*-1)))</f>
        <v>4318.5</v>
      </c>
      <c r="J233" s="3"/>
      <c r="K233" s="29">
        <f ca="1">IF(COUNTA($G$17:G233)&lt;=$K$14,RAND(),SUMPRODUCT(OFFSET(G232,0,0,$K$14*-1),OFFSET($K$17,0,0,$K$14)))</f>
        <v>5326.91</v>
      </c>
      <c r="L233" s="3"/>
      <c r="M233" s="29">
        <f t="shared" si="83"/>
        <v>4506.3863736368694</v>
      </c>
      <c r="N233" s="11"/>
      <c r="O233" s="40">
        <f t="shared" si="84"/>
        <v>249.54678641126023</v>
      </c>
      <c r="P233" s="57">
        <f t="shared" si="66"/>
        <v>4755.93316004813</v>
      </c>
      <c r="Q233" s="11"/>
      <c r="R233" s="6">
        <f t="shared" ca="1" si="67"/>
        <v>862.5</v>
      </c>
      <c r="S233" s="4">
        <f t="shared" ca="1" si="68"/>
        <v>862.5</v>
      </c>
      <c r="T233" s="4">
        <f t="shared" ca="1" si="69"/>
        <v>0.16647365373480022</v>
      </c>
      <c r="U233" s="6">
        <f t="shared" ca="1" si="70"/>
        <v>743906.25</v>
      </c>
      <c r="V233" s="3"/>
      <c r="W233" s="4">
        <f t="shared" ca="1" si="71"/>
        <v>-145.90999999999985</v>
      </c>
      <c r="X233" s="4">
        <f t="shared" ca="1" si="72"/>
        <v>145.90999999999985</v>
      </c>
      <c r="Y233" s="4">
        <f t="shared" ca="1" si="73"/>
        <v>2.8162516888631511E-2</v>
      </c>
      <c r="Z233" s="4">
        <f t="shared" ca="1" si="74"/>
        <v>21289.728099999957</v>
      </c>
      <c r="AA233" s="3"/>
      <c r="AB233" s="4">
        <f t="shared" si="75"/>
        <v>674.61362636313061</v>
      </c>
      <c r="AC233" s="6">
        <f t="shared" si="76"/>
        <v>674.61362636313061</v>
      </c>
      <c r="AD233" s="4">
        <f t="shared" si="77"/>
        <v>0.13020915390139559</v>
      </c>
      <c r="AE233" s="6">
        <f t="shared" si="78"/>
        <v>455103.54487481358</v>
      </c>
      <c r="AF233" s="3"/>
      <c r="AG233" s="6">
        <f t="shared" si="79"/>
        <v>425.06683995186995</v>
      </c>
      <c r="AH233" s="6">
        <f t="shared" si="80"/>
        <v>425.06683995186995</v>
      </c>
      <c r="AI233" s="4">
        <f t="shared" si="81"/>
        <v>8.2043397018311134E-2</v>
      </c>
      <c r="AJ233" s="6">
        <f t="shared" si="82"/>
        <v>180681.81842666861</v>
      </c>
      <c r="AK233" s="3"/>
    </row>
    <row r="234" spans="1:37" customFormat="1" x14ac:dyDescent="0.2">
      <c r="A234" s="12">
        <v>42342</v>
      </c>
      <c r="B234" s="1" t="s">
        <v>5</v>
      </c>
      <c r="C234" s="8">
        <v>4592</v>
      </c>
      <c r="D234" s="8">
        <v>7279</v>
      </c>
      <c r="E234" s="8">
        <v>470</v>
      </c>
      <c r="F234" s="3"/>
      <c r="G234" s="7">
        <f t="shared" si="65"/>
        <v>4592</v>
      </c>
      <c r="H234" s="3"/>
      <c r="I234" s="6">
        <f ca="1">IF( COUNTA($G$17:G234)&lt;=$I$14,"",AVERAGE(OFFSET(G233,0,0,$I$14*-1)))</f>
        <v>5425.5</v>
      </c>
      <c r="J234" s="3"/>
      <c r="K234" s="29">
        <f ca="1">IF(COUNTA($G$17:G234)&lt;=$K$14,RAND(),SUMPRODUCT(OFFSET(G233,0,0,$K$14*-1),OFFSET($K$17,0,0,$K$14)))</f>
        <v>4914.8</v>
      </c>
      <c r="L234" s="3"/>
      <c r="M234" s="29">
        <f t="shared" si="83"/>
        <v>4627.6036039615046</v>
      </c>
      <c r="N234" s="11"/>
      <c r="O234" s="40">
        <f t="shared" si="84"/>
        <v>122.50052588550149</v>
      </c>
      <c r="P234" s="57">
        <f t="shared" si="66"/>
        <v>4750.1041298470063</v>
      </c>
      <c r="Q234" s="11"/>
      <c r="R234" s="6">
        <f t="shared" ca="1" si="67"/>
        <v>-833.5</v>
      </c>
      <c r="S234" s="4">
        <f t="shared" ca="1" si="68"/>
        <v>833.5</v>
      </c>
      <c r="T234" s="4">
        <f t="shared" ca="1" si="69"/>
        <v>0.18151132404181183</v>
      </c>
      <c r="U234" s="6">
        <f t="shared" ca="1" si="70"/>
        <v>694722.25</v>
      </c>
      <c r="V234" s="3"/>
      <c r="W234" s="4">
        <f t="shared" ca="1" si="71"/>
        <v>-322.80000000000018</v>
      </c>
      <c r="X234" s="4">
        <f t="shared" ca="1" si="72"/>
        <v>322.80000000000018</v>
      </c>
      <c r="Y234" s="4">
        <f t="shared" ca="1" si="73"/>
        <v>7.0296167247386798E-2</v>
      </c>
      <c r="Z234" s="4">
        <f t="shared" ca="1" si="74"/>
        <v>104199.84000000011</v>
      </c>
      <c r="AA234" s="3"/>
      <c r="AB234" s="4">
        <f t="shared" si="75"/>
        <v>-35.603603961504632</v>
      </c>
      <c r="AC234" s="6">
        <f t="shared" si="76"/>
        <v>35.603603961504632</v>
      </c>
      <c r="AD234" s="4">
        <f t="shared" si="77"/>
        <v>7.7533980752405559E-3</v>
      </c>
      <c r="AE234" s="6">
        <f t="shared" si="78"/>
        <v>1267.6166150476683</v>
      </c>
      <c r="AF234" s="3"/>
      <c r="AG234" s="6">
        <f t="shared" si="79"/>
        <v>-158.10412984700633</v>
      </c>
      <c r="AH234" s="6">
        <f t="shared" si="80"/>
        <v>158.10412984700633</v>
      </c>
      <c r="AI234" s="4">
        <f t="shared" si="81"/>
        <v>3.4430341865637266E-2</v>
      </c>
      <c r="AJ234" s="6">
        <f t="shared" si="82"/>
        <v>24996.915874679038</v>
      </c>
      <c r="AK234" s="3"/>
    </row>
    <row r="235" spans="1:37" customFormat="1" x14ac:dyDescent="0.2">
      <c r="A235" s="12">
        <v>42343</v>
      </c>
      <c r="B235" s="1" t="s">
        <v>8</v>
      </c>
      <c r="C235" s="8">
        <v>4215</v>
      </c>
      <c r="D235" s="8">
        <v>4699</v>
      </c>
      <c r="E235" s="8">
        <v>384</v>
      </c>
      <c r="F235" s="3"/>
      <c r="G235" s="7">
        <f t="shared" si="65"/>
        <v>4215</v>
      </c>
      <c r="H235" s="3"/>
      <c r="I235" s="6">
        <f ca="1">IF( COUNTA($G$17:G235)&lt;=$I$14,"",AVERAGE(OFFSET(G234,0,0,$I$14*-1)))</f>
        <v>4886.5</v>
      </c>
      <c r="J235" s="3"/>
      <c r="K235" s="29">
        <f ca="1">IF(COUNTA($G$17:G235)&lt;=$K$14,RAND(),SUMPRODUCT(OFFSET(G234,0,0,$K$14*-1),OFFSET($K$17,0,0,$K$14)))</f>
        <v>4568.8</v>
      </c>
      <c r="L235" s="3"/>
      <c r="M235" s="29">
        <f t="shared" si="83"/>
        <v>4621.2062083366118</v>
      </c>
      <c r="N235" s="11"/>
      <c r="O235" s="40">
        <f t="shared" si="84"/>
        <v>-5.1084164097889069</v>
      </c>
      <c r="P235" s="57">
        <f t="shared" si="66"/>
        <v>4616.0977919268225</v>
      </c>
      <c r="Q235" s="11"/>
      <c r="R235" s="6">
        <f t="shared" ca="1" si="67"/>
        <v>-671.5</v>
      </c>
      <c r="S235" s="4">
        <f t="shared" ca="1" si="68"/>
        <v>671.5</v>
      </c>
      <c r="T235" s="4">
        <f t="shared" ca="1" si="69"/>
        <v>0.15931198102016608</v>
      </c>
      <c r="U235" s="6">
        <f t="shared" ca="1" si="70"/>
        <v>450912.25</v>
      </c>
      <c r="V235" s="3"/>
      <c r="W235" s="4">
        <f t="shared" ca="1" si="71"/>
        <v>-353.80000000000018</v>
      </c>
      <c r="X235" s="4">
        <f t="shared" ca="1" si="72"/>
        <v>353.80000000000018</v>
      </c>
      <c r="Y235" s="4">
        <f t="shared" ca="1" si="73"/>
        <v>8.3938315539739072E-2</v>
      </c>
      <c r="Z235" s="4">
        <f t="shared" ca="1" si="74"/>
        <v>125174.44000000013</v>
      </c>
      <c r="AA235" s="3"/>
      <c r="AB235" s="4">
        <f t="shared" si="75"/>
        <v>-406.20620833661178</v>
      </c>
      <c r="AC235" s="6">
        <f t="shared" si="76"/>
        <v>406.20620833661178</v>
      </c>
      <c r="AD235" s="4">
        <f t="shared" si="77"/>
        <v>9.6371579676538976E-2</v>
      </c>
      <c r="AE235" s="6">
        <f t="shared" si="78"/>
        <v>165003.48369120684</v>
      </c>
      <c r="AF235" s="3"/>
      <c r="AG235" s="6">
        <f t="shared" si="79"/>
        <v>-401.09779192682254</v>
      </c>
      <c r="AH235" s="6">
        <f t="shared" si="80"/>
        <v>401.09779192682254</v>
      </c>
      <c r="AI235" s="4">
        <f t="shared" si="81"/>
        <v>9.5159618487976882E-2</v>
      </c>
      <c r="AJ235" s="6">
        <f t="shared" si="82"/>
        <v>160879.43868857261</v>
      </c>
      <c r="AK235" s="3"/>
    </row>
    <row r="236" spans="1:37" customFormat="1" x14ac:dyDescent="0.2">
      <c r="A236" s="12">
        <v>42344</v>
      </c>
      <c r="B236" s="1" t="s">
        <v>11</v>
      </c>
      <c r="C236" s="8">
        <v>3952</v>
      </c>
      <c r="D236" s="8">
        <v>7017</v>
      </c>
      <c r="E236" s="8">
        <v>357</v>
      </c>
      <c r="F236" s="3"/>
      <c r="G236" s="7">
        <f t="shared" si="65"/>
        <v>3952</v>
      </c>
      <c r="H236" s="3"/>
      <c r="I236" s="6">
        <f ca="1">IF( COUNTA($G$17:G236)&lt;=$I$14,"",AVERAGE(OFFSET(G235,0,0,$I$14*-1)))</f>
        <v>4403.5</v>
      </c>
      <c r="J236" s="3"/>
      <c r="K236" s="29">
        <f ca="1">IF(COUNTA($G$17:G236)&lt;=$K$14,RAND(),SUMPRODUCT(OFFSET(G235,0,0,$K$14*-1),OFFSET($K$17,0,0,$K$14)))</f>
        <v>4363.4799999999996</v>
      </c>
      <c r="L236" s="3"/>
      <c r="M236" s="29">
        <f t="shared" si="83"/>
        <v>4548.2174788016237</v>
      </c>
      <c r="N236" s="11"/>
      <c r="O236" s="40">
        <f t="shared" si="84"/>
        <v>-72.309926403736128</v>
      </c>
      <c r="P236" s="57">
        <f t="shared" si="66"/>
        <v>4475.9075523978872</v>
      </c>
      <c r="Q236" s="11"/>
      <c r="R236" s="6">
        <f t="shared" ca="1" si="67"/>
        <v>-451.5</v>
      </c>
      <c r="S236" s="4">
        <f t="shared" ca="1" si="68"/>
        <v>451.5</v>
      </c>
      <c r="T236" s="4">
        <f t="shared" ca="1" si="69"/>
        <v>0.11424595141700405</v>
      </c>
      <c r="U236" s="6">
        <f t="shared" ca="1" si="70"/>
        <v>203852.25</v>
      </c>
      <c r="V236" s="3"/>
      <c r="W236" s="4">
        <f t="shared" ca="1" si="71"/>
        <v>-411.47999999999956</v>
      </c>
      <c r="X236" s="4">
        <f t="shared" ca="1" si="72"/>
        <v>411.47999999999956</v>
      </c>
      <c r="Y236" s="4">
        <f t="shared" ca="1" si="73"/>
        <v>0.10411943319838046</v>
      </c>
      <c r="Z236" s="4">
        <f t="shared" ca="1" si="74"/>
        <v>169315.79039999965</v>
      </c>
      <c r="AA236" s="3"/>
      <c r="AB236" s="4">
        <f t="shared" si="75"/>
        <v>-596.21747880162366</v>
      </c>
      <c r="AC236" s="6">
        <f t="shared" si="76"/>
        <v>596.21747880162366</v>
      </c>
      <c r="AD236" s="4">
        <f t="shared" si="77"/>
        <v>0.15086474666032987</v>
      </c>
      <c r="AE236" s="6">
        <f t="shared" si="78"/>
        <v>355475.28202856454</v>
      </c>
      <c r="AF236" s="3"/>
      <c r="AG236" s="6">
        <f t="shared" si="79"/>
        <v>-523.90755239788723</v>
      </c>
      <c r="AH236" s="6">
        <f t="shared" si="80"/>
        <v>523.90755239788723</v>
      </c>
      <c r="AI236" s="4">
        <f t="shared" si="81"/>
        <v>0.13256770050553826</v>
      </c>
      <c r="AJ236" s="6">
        <f t="shared" si="82"/>
        <v>274479.12345954496</v>
      </c>
      <c r="AK236" s="3"/>
    </row>
    <row r="237" spans="1:37" customFormat="1" x14ac:dyDescent="0.2">
      <c r="A237" s="12">
        <v>42345</v>
      </c>
      <c r="B237" s="1" t="s">
        <v>6</v>
      </c>
      <c r="C237" s="8">
        <v>3255</v>
      </c>
      <c r="D237" s="8">
        <v>6105</v>
      </c>
      <c r="E237" s="8">
        <v>516</v>
      </c>
      <c r="F237" s="3"/>
      <c r="G237" s="7">
        <f t="shared" si="65"/>
        <v>3255</v>
      </c>
      <c r="H237" s="3"/>
      <c r="I237" s="6">
        <f ca="1">IF( COUNTA($G$17:G237)&lt;=$I$14,"",AVERAGE(OFFSET(G236,0,0,$I$14*-1)))</f>
        <v>4083.5</v>
      </c>
      <c r="J237" s="3"/>
      <c r="K237" s="29">
        <f ca="1">IF(COUNTA($G$17:G237)&lt;=$K$14,RAND(),SUMPRODUCT(OFFSET(G236,0,0,$K$14*-1),OFFSET($K$17,0,0,$K$14)))</f>
        <v>4199.08</v>
      </c>
      <c r="L237" s="3"/>
      <c r="M237" s="29">
        <f t="shared" si="83"/>
        <v>4441.0867766824113</v>
      </c>
      <c r="N237" s="11"/>
      <c r="O237" s="40">
        <f t="shared" si="84"/>
        <v>-106.78249436205763</v>
      </c>
      <c r="P237" s="57">
        <f t="shared" si="66"/>
        <v>4334.3042823203532</v>
      </c>
      <c r="Q237" s="11"/>
      <c r="R237" s="6">
        <f t="shared" ca="1" si="67"/>
        <v>-828.5</v>
      </c>
      <c r="S237" s="4">
        <f t="shared" ca="1" si="68"/>
        <v>828.5</v>
      </c>
      <c r="T237" s="4">
        <f t="shared" ca="1" si="69"/>
        <v>0.25453149001536096</v>
      </c>
      <c r="U237" s="6">
        <f t="shared" ca="1" si="70"/>
        <v>686412.25</v>
      </c>
      <c r="V237" s="3"/>
      <c r="W237" s="4">
        <f t="shared" ca="1" si="71"/>
        <v>-944.07999999999993</v>
      </c>
      <c r="X237" s="4">
        <f t="shared" ca="1" si="72"/>
        <v>944.07999999999993</v>
      </c>
      <c r="Y237" s="4">
        <f t="shared" ca="1" si="73"/>
        <v>0.29003993855606758</v>
      </c>
      <c r="Z237" s="4">
        <f t="shared" ca="1" si="74"/>
        <v>891287.04639999988</v>
      </c>
      <c r="AA237" s="3"/>
      <c r="AB237" s="4">
        <f t="shared" si="75"/>
        <v>-1186.0867766824113</v>
      </c>
      <c r="AC237" s="6">
        <f t="shared" si="76"/>
        <v>1186.0867766824113</v>
      </c>
      <c r="AD237" s="4">
        <f t="shared" si="77"/>
        <v>0.36438917870427379</v>
      </c>
      <c r="AE237" s="6">
        <f t="shared" si="78"/>
        <v>1406801.8418208722</v>
      </c>
      <c r="AF237" s="3"/>
      <c r="AG237" s="6">
        <f t="shared" si="79"/>
        <v>-1079.3042823203532</v>
      </c>
      <c r="AH237" s="6">
        <f t="shared" si="80"/>
        <v>1079.3042823203532</v>
      </c>
      <c r="AI237" s="4">
        <f t="shared" si="81"/>
        <v>0.33158349687261235</v>
      </c>
      <c r="AJ237" s="6">
        <f t="shared" si="82"/>
        <v>1164897.7338350527</v>
      </c>
      <c r="AK237" s="3"/>
    </row>
    <row r="238" spans="1:37" customFormat="1" x14ac:dyDescent="0.2">
      <c r="A238" s="12">
        <v>42346</v>
      </c>
      <c r="B238" s="1" t="s">
        <v>9</v>
      </c>
      <c r="C238" s="8">
        <v>3911</v>
      </c>
      <c r="D238" s="8">
        <v>5209</v>
      </c>
      <c r="E238" s="8">
        <v>251</v>
      </c>
      <c r="F238" s="3"/>
      <c r="G238" s="7">
        <f t="shared" si="65"/>
        <v>3911</v>
      </c>
      <c r="H238" s="3"/>
      <c r="I238" s="6">
        <f ca="1">IF( COUNTA($G$17:G238)&lt;=$I$14,"",AVERAGE(OFFSET(G237,0,0,$I$14*-1)))</f>
        <v>3603.5</v>
      </c>
      <c r="J238" s="3"/>
      <c r="K238" s="29">
        <f ca="1">IF(COUNTA($G$17:G238)&lt;=$K$14,RAND(),SUMPRODUCT(OFFSET(G237,0,0,$K$14*-1),OFFSET($K$17,0,0,$K$14)))</f>
        <v>3558.6000000000004</v>
      </c>
      <c r="L238" s="3"/>
      <c r="M238" s="29">
        <f t="shared" si="83"/>
        <v>4227.966038565678</v>
      </c>
      <c r="N238" s="11"/>
      <c r="O238" s="40">
        <f t="shared" si="84"/>
        <v>-212.05735567918649</v>
      </c>
      <c r="P238" s="57">
        <f t="shared" si="66"/>
        <v>4015.9086828864915</v>
      </c>
      <c r="Q238" s="11"/>
      <c r="R238" s="6">
        <f t="shared" ca="1" si="67"/>
        <v>307.5</v>
      </c>
      <c r="S238" s="4">
        <f t="shared" ca="1" si="68"/>
        <v>307.5</v>
      </c>
      <c r="T238" s="4">
        <f t="shared" ca="1" si="69"/>
        <v>7.8624392738430068E-2</v>
      </c>
      <c r="U238" s="6">
        <f t="shared" ca="1" si="70"/>
        <v>94556.25</v>
      </c>
      <c r="V238" s="3"/>
      <c r="W238" s="4">
        <f t="shared" ca="1" si="71"/>
        <v>352.39999999999964</v>
      </c>
      <c r="X238" s="4">
        <f t="shared" ca="1" si="72"/>
        <v>352.39999999999964</v>
      </c>
      <c r="Y238" s="4">
        <f t="shared" ca="1" si="73"/>
        <v>9.0104832523651146E-2</v>
      </c>
      <c r="Z238" s="4">
        <f t="shared" ca="1" si="74"/>
        <v>124185.75999999975</v>
      </c>
      <c r="AA238" s="3"/>
      <c r="AB238" s="4">
        <f t="shared" si="75"/>
        <v>-316.96603856567799</v>
      </c>
      <c r="AC238" s="6">
        <f t="shared" si="76"/>
        <v>316.96603856567799</v>
      </c>
      <c r="AD238" s="4">
        <f t="shared" si="77"/>
        <v>8.1044755450186134E-2</v>
      </c>
      <c r="AE238" s="6">
        <f t="shared" si="78"/>
        <v>100467.46960401887</v>
      </c>
      <c r="AF238" s="3"/>
      <c r="AG238" s="6">
        <f t="shared" si="79"/>
        <v>-104.90868288649153</v>
      </c>
      <c r="AH238" s="6">
        <f t="shared" si="80"/>
        <v>104.90868288649153</v>
      </c>
      <c r="AI238" s="4">
        <f t="shared" si="81"/>
        <v>2.6824004829069683E-2</v>
      </c>
      <c r="AJ238" s="6">
        <f t="shared" si="82"/>
        <v>11005.831744978441</v>
      </c>
      <c r="AK238" s="3"/>
    </row>
    <row r="239" spans="1:37" customFormat="1" x14ac:dyDescent="0.2">
      <c r="A239" s="12">
        <v>42347</v>
      </c>
      <c r="B239" s="1" t="s">
        <v>7</v>
      </c>
      <c r="C239" s="8">
        <v>4015</v>
      </c>
      <c r="D239" s="8">
        <v>5298</v>
      </c>
      <c r="E239" s="8">
        <v>303</v>
      </c>
      <c r="F239" s="3"/>
      <c r="G239" s="7">
        <f t="shared" si="65"/>
        <v>4015</v>
      </c>
      <c r="H239" s="3"/>
      <c r="I239" s="6">
        <f ca="1">IF( COUNTA($G$17:G239)&lt;=$I$14,"",AVERAGE(OFFSET(G238,0,0,$I$14*-1)))</f>
        <v>3583</v>
      </c>
      <c r="J239" s="3"/>
      <c r="K239" s="29">
        <f ca="1">IF(COUNTA($G$17:G239)&lt;=$K$14,RAND(),SUMPRODUCT(OFFSET(G238,0,0,$K$14*-1),OFFSET($K$17,0,0,$K$14)))</f>
        <v>3959.94</v>
      </c>
      <c r="L239" s="3"/>
      <c r="M239" s="29">
        <f t="shared" si="83"/>
        <v>4171.0123338072426</v>
      </c>
      <c r="N239" s="11"/>
      <c r="O239" s="40">
        <f t="shared" si="84"/>
        <v>-58.504741267642892</v>
      </c>
      <c r="P239" s="57">
        <f t="shared" si="66"/>
        <v>4112.5075925395995</v>
      </c>
      <c r="Q239" s="11"/>
      <c r="R239" s="6">
        <f t="shared" ca="1" si="67"/>
        <v>432</v>
      </c>
      <c r="S239" s="4">
        <f t="shared" ca="1" si="68"/>
        <v>432</v>
      </c>
      <c r="T239" s="4">
        <f t="shared" ca="1" si="69"/>
        <v>0.10759651307596513</v>
      </c>
      <c r="U239" s="6">
        <f t="shared" ca="1" si="70"/>
        <v>186624</v>
      </c>
      <c r="V239" s="3"/>
      <c r="W239" s="4">
        <f t="shared" ca="1" si="71"/>
        <v>55.059999999999945</v>
      </c>
      <c r="X239" s="4">
        <f t="shared" ca="1" si="72"/>
        <v>55.059999999999945</v>
      </c>
      <c r="Y239" s="4">
        <f t="shared" ca="1" si="73"/>
        <v>1.3713574097135727E-2</v>
      </c>
      <c r="Z239" s="4">
        <f t="shared" ca="1" si="74"/>
        <v>3031.603599999994</v>
      </c>
      <c r="AA239" s="3"/>
      <c r="AB239" s="4">
        <f t="shared" si="75"/>
        <v>-156.01233380724261</v>
      </c>
      <c r="AC239" s="6">
        <f t="shared" si="76"/>
        <v>156.01233380724261</v>
      </c>
      <c r="AD239" s="4">
        <f t="shared" si="77"/>
        <v>3.8857368320608369E-2</v>
      </c>
      <c r="AE239" s="6">
        <f t="shared" si="78"/>
        <v>24339.848299982496</v>
      </c>
      <c r="AF239" s="3"/>
      <c r="AG239" s="6">
        <f t="shared" si="79"/>
        <v>-97.5075925395995</v>
      </c>
      <c r="AH239" s="6">
        <f t="shared" si="80"/>
        <v>97.5075925395995</v>
      </c>
      <c r="AI239" s="4">
        <f t="shared" si="81"/>
        <v>2.428582628632615E-2</v>
      </c>
      <c r="AJ239" s="6">
        <f t="shared" si="82"/>
        <v>9507.7306028685598</v>
      </c>
      <c r="AK239" s="3"/>
    </row>
    <row r="240" spans="1:37" customFormat="1" x14ac:dyDescent="0.2">
      <c r="A240" s="12">
        <v>42348</v>
      </c>
      <c r="B240" s="1" t="s">
        <v>10</v>
      </c>
      <c r="C240" s="8">
        <v>3580</v>
      </c>
      <c r="D240" s="8">
        <v>6433</v>
      </c>
      <c r="E240" s="8">
        <v>497</v>
      </c>
      <c r="F240" s="3"/>
      <c r="G240" s="7">
        <f t="shared" si="65"/>
        <v>3580</v>
      </c>
      <c r="H240" s="3"/>
      <c r="I240" s="6">
        <f ca="1">IF( COUNTA($G$17:G240)&lt;=$I$14,"",AVERAGE(OFFSET(G239,0,0,$I$14*-1)))</f>
        <v>3963</v>
      </c>
      <c r="J240" s="3"/>
      <c r="K240" s="29">
        <f ca="1">IF(COUNTA($G$17:G240)&lt;=$K$14,RAND(),SUMPRODUCT(OFFSET(G239,0,0,$K$14*-1),OFFSET($K$17,0,0,$K$14)))</f>
        <v>3949.4800000000005</v>
      </c>
      <c r="L240" s="3"/>
      <c r="M240" s="29">
        <f t="shared" si="83"/>
        <v>4142.9794239139919</v>
      </c>
      <c r="N240" s="11"/>
      <c r="O240" s="40">
        <f t="shared" si="84"/>
        <v>-28.337628206994612</v>
      </c>
      <c r="P240" s="57">
        <f t="shared" si="66"/>
        <v>4114.6417957069971</v>
      </c>
      <c r="Q240" s="11"/>
      <c r="R240" s="6">
        <f t="shared" ca="1" si="67"/>
        <v>-383</v>
      </c>
      <c r="S240" s="4">
        <f t="shared" ca="1" si="68"/>
        <v>383</v>
      </c>
      <c r="T240" s="4">
        <f t="shared" ca="1" si="69"/>
        <v>0.10698324022346369</v>
      </c>
      <c r="U240" s="6">
        <f t="shared" ca="1" si="70"/>
        <v>146689</v>
      </c>
      <c r="V240" s="3"/>
      <c r="W240" s="4">
        <f t="shared" ca="1" si="71"/>
        <v>-369.48000000000047</v>
      </c>
      <c r="X240" s="4">
        <f t="shared" ca="1" si="72"/>
        <v>369.48000000000047</v>
      </c>
      <c r="Y240" s="4">
        <f t="shared" ca="1" si="73"/>
        <v>0.10320670391061466</v>
      </c>
      <c r="Z240" s="4">
        <f t="shared" ca="1" si="74"/>
        <v>136515.47040000034</v>
      </c>
      <c r="AA240" s="3"/>
      <c r="AB240" s="4">
        <f t="shared" si="75"/>
        <v>-562.97942391399192</v>
      </c>
      <c r="AC240" s="6">
        <f t="shared" si="76"/>
        <v>562.97942391399192</v>
      </c>
      <c r="AD240" s="4">
        <f t="shared" si="77"/>
        <v>0.15725682232234411</v>
      </c>
      <c r="AE240" s="6">
        <f t="shared" si="78"/>
        <v>316945.83175053023</v>
      </c>
      <c r="AF240" s="3"/>
      <c r="AG240" s="6">
        <f t="shared" si="79"/>
        <v>-534.64179570699707</v>
      </c>
      <c r="AH240" s="6">
        <f t="shared" si="80"/>
        <v>534.64179570699707</v>
      </c>
      <c r="AI240" s="4">
        <f t="shared" si="81"/>
        <v>0.14934128371703828</v>
      </c>
      <c r="AJ240" s="6">
        <f t="shared" si="82"/>
        <v>285841.84971680242</v>
      </c>
      <c r="AK240" s="3"/>
    </row>
    <row r="241" spans="1:37" customFormat="1" x14ac:dyDescent="0.2">
      <c r="A241" s="12">
        <v>42349</v>
      </c>
      <c r="B241" s="1" t="s">
        <v>5</v>
      </c>
      <c r="C241" s="8">
        <v>3986</v>
      </c>
      <c r="D241" s="8">
        <v>5712</v>
      </c>
      <c r="E241" s="8">
        <v>358</v>
      </c>
      <c r="F241" s="3"/>
      <c r="G241" s="7">
        <f t="shared" si="65"/>
        <v>3986</v>
      </c>
      <c r="H241" s="3"/>
      <c r="I241" s="6">
        <f ca="1">IF( COUNTA($G$17:G241)&lt;=$I$14,"",AVERAGE(OFFSET(G240,0,0,$I$14*-1)))</f>
        <v>3797.5</v>
      </c>
      <c r="J241" s="3"/>
      <c r="K241" s="29">
        <f ca="1">IF(COUNTA($G$17:G241)&lt;=$K$14,RAND(),SUMPRODUCT(OFFSET(G240,0,0,$K$14*-1),OFFSET($K$17,0,0,$K$14)))</f>
        <v>3611.09</v>
      </c>
      <c r="L241" s="3"/>
      <c r="M241" s="29">
        <f t="shared" si="83"/>
        <v>4041.8210662559759</v>
      </c>
      <c r="N241" s="11"/>
      <c r="O241" s="40">
        <f t="shared" si="84"/>
        <v>-100.43015036350582</v>
      </c>
      <c r="P241" s="57">
        <f t="shared" si="66"/>
        <v>3941.3909158924703</v>
      </c>
      <c r="Q241" s="11"/>
      <c r="R241" s="6">
        <f t="shared" ca="1" si="67"/>
        <v>188.5</v>
      </c>
      <c r="S241" s="4">
        <f t="shared" ca="1" si="68"/>
        <v>188.5</v>
      </c>
      <c r="T241" s="4">
        <f t="shared" ca="1" si="69"/>
        <v>4.729051680883091E-2</v>
      </c>
      <c r="U241" s="6">
        <f t="shared" ca="1" si="70"/>
        <v>35532.25</v>
      </c>
      <c r="V241" s="3"/>
      <c r="W241" s="4">
        <f t="shared" ca="1" si="71"/>
        <v>374.90999999999985</v>
      </c>
      <c r="X241" s="4">
        <f t="shared" ca="1" si="72"/>
        <v>374.90999999999985</v>
      </c>
      <c r="Y241" s="4">
        <f t="shared" ca="1" si="73"/>
        <v>9.4056698444555914E-2</v>
      </c>
      <c r="Z241" s="4">
        <f t="shared" ca="1" si="74"/>
        <v>140557.50809999989</v>
      </c>
      <c r="AA241" s="3"/>
      <c r="AB241" s="4">
        <f t="shared" si="75"/>
        <v>-55.821066255975893</v>
      </c>
      <c r="AC241" s="6">
        <f t="shared" si="76"/>
        <v>55.821066255975893</v>
      </c>
      <c r="AD241" s="4">
        <f t="shared" si="77"/>
        <v>1.4004281549416932E-2</v>
      </c>
      <c r="AE241" s="6">
        <f t="shared" si="78"/>
        <v>3115.9914379540505</v>
      </c>
      <c r="AF241" s="3"/>
      <c r="AG241" s="6">
        <f t="shared" si="79"/>
        <v>44.609084107529725</v>
      </c>
      <c r="AH241" s="6">
        <f t="shared" si="80"/>
        <v>44.609084107529725</v>
      </c>
      <c r="AI241" s="4">
        <f t="shared" si="81"/>
        <v>1.1191441070629636E-2</v>
      </c>
      <c r="AJ241" s="6">
        <f t="shared" si="82"/>
        <v>1989.9703849126611</v>
      </c>
      <c r="AK241" s="3"/>
    </row>
    <row r="242" spans="1:37" customFormat="1" x14ac:dyDescent="0.2">
      <c r="A242" s="12">
        <v>42350</v>
      </c>
      <c r="B242" s="1" t="s">
        <v>8</v>
      </c>
      <c r="C242" s="8">
        <v>3893</v>
      </c>
      <c r="D242" s="8">
        <v>4592</v>
      </c>
      <c r="E242" s="8">
        <v>322</v>
      </c>
      <c r="F242" s="3"/>
      <c r="G242" s="7">
        <f t="shared" si="65"/>
        <v>3893</v>
      </c>
      <c r="H242" s="3"/>
      <c r="I242" s="6">
        <f ca="1">IF( COUNTA($G$17:G242)&lt;=$I$14,"",AVERAGE(OFFSET(G241,0,0,$I$14*-1)))</f>
        <v>3783</v>
      </c>
      <c r="J242" s="3"/>
      <c r="K242" s="29">
        <f ca="1">IF(COUNTA($G$17:G242)&lt;=$K$14,RAND(),SUMPRODUCT(OFFSET(G241,0,0,$K$14*-1),OFFSET($K$17,0,0,$K$14)))</f>
        <v>3937.94</v>
      </c>
      <c r="L242" s="3"/>
      <c r="M242" s="29">
        <f t="shared" si="83"/>
        <v>4031.7909174702245</v>
      </c>
      <c r="N242" s="11"/>
      <c r="O242" s="40">
        <f t="shared" si="84"/>
        <v>-10.934148801528952</v>
      </c>
      <c r="P242" s="57">
        <f t="shared" si="66"/>
        <v>4020.8567686686956</v>
      </c>
      <c r="Q242" s="11"/>
      <c r="R242" s="6">
        <f t="shared" ca="1" si="67"/>
        <v>110</v>
      </c>
      <c r="S242" s="4">
        <f t="shared" ca="1" si="68"/>
        <v>110</v>
      </c>
      <c r="T242" s="4">
        <f t="shared" ca="1" si="69"/>
        <v>2.8255843822245056E-2</v>
      </c>
      <c r="U242" s="6">
        <f t="shared" ca="1" si="70"/>
        <v>12100</v>
      </c>
      <c r="V242" s="3"/>
      <c r="W242" s="4">
        <f t="shared" ca="1" si="71"/>
        <v>-44.940000000000055</v>
      </c>
      <c r="X242" s="4">
        <f t="shared" ca="1" si="72"/>
        <v>44.940000000000055</v>
      </c>
      <c r="Y242" s="4">
        <f t="shared" ca="1" si="73"/>
        <v>1.1543796557924493E-2</v>
      </c>
      <c r="Z242" s="4">
        <f t="shared" ca="1" si="74"/>
        <v>2019.6036000000049</v>
      </c>
      <c r="AA242" s="3"/>
      <c r="AB242" s="4">
        <f t="shared" si="75"/>
        <v>-138.79091747022449</v>
      </c>
      <c r="AC242" s="6">
        <f t="shared" si="76"/>
        <v>138.79091747022449</v>
      </c>
      <c r="AD242" s="4">
        <f t="shared" si="77"/>
        <v>3.5651404436225144E-2</v>
      </c>
      <c r="AE242" s="6">
        <f t="shared" si="78"/>
        <v>19262.918772226665</v>
      </c>
      <c r="AF242" s="3"/>
      <c r="AG242" s="6">
        <f t="shared" si="79"/>
        <v>-127.85676866869562</v>
      </c>
      <c r="AH242" s="6">
        <f t="shared" si="80"/>
        <v>127.85676866869562</v>
      </c>
      <c r="AI242" s="4">
        <f t="shared" si="81"/>
        <v>3.2842735337450711E-2</v>
      </c>
      <c r="AJ242" s="6">
        <f t="shared" si="82"/>
        <v>16347.353294400347</v>
      </c>
      <c r="AK242" s="3"/>
    </row>
    <row r="243" spans="1:37" customFormat="1" x14ac:dyDescent="0.2">
      <c r="A243" s="12">
        <v>42351</v>
      </c>
      <c r="B243" s="1" t="s">
        <v>11</v>
      </c>
      <c r="C243" s="8">
        <v>3867</v>
      </c>
      <c r="D243" s="8">
        <v>5085</v>
      </c>
      <c r="E243" s="8">
        <v>376</v>
      </c>
      <c r="F243" s="3"/>
      <c r="G243" s="7">
        <f t="shared" si="65"/>
        <v>3867</v>
      </c>
      <c r="H243" s="3"/>
      <c r="I243" s="6">
        <f ca="1">IF( COUNTA($G$17:G243)&lt;=$I$14,"",AVERAGE(OFFSET(G242,0,0,$I$14*-1)))</f>
        <v>3939.5</v>
      </c>
      <c r="J243" s="3"/>
      <c r="K243" s="29">
        <f ca="1">IF(COUNTA($G$17:G243)&lt;=$K$14,RAND(),SUMPRODUCT(OFFSET(G242,0,0,$K$14*-1),OFFSET($K$17,0,0,$K$14)))</f>
        <v>3877.35</v>
      </c>
      <c r="L243" s="3"/>
      <c r="M243" s="29">
        <f t="shared" si="83"/>
        <v>4006.8524194137094</v>
      </c>
      <c r="N243" s="11"/>
      <c r="O243" s="40">
        <f t="shared" si="84"/>
        <v>-24.798454563965212</v>
      </c>
      <c r="P243" s="57">
        <f t="shared" si="66"/>
        <v>3982.0539648497443</v>
      </c>
      <c r="Q243" s="11"/>
      <c r="R243" s="6">
        <f t="shared" ca="1" si="67"/>
        <v>-72.5</v>
      </c>
      <c r="S243" s="4">
        <f t="shared" ca="1" si="68"/>
        <v>72.5</v>
      </c>
      <c r="T243" s="4">
        <f t="shared" ca="1" si="69"/>
        <v>1.8748383760020689E-2</v>
      </c>
      <c r="U243" s="6">
        <f t="shared" ca="1" si="70"/>
        <v>5256.25</v>
      </c>
      <c r="V243" s="3"/>
      <c r="W243" s="4">
        <f t="shared" ca="1" si="71"/>
        <v>-10.349999999999909</v>
      </c>
      <c r="X243" s="4">
        <f t="shared" ca="1" si="72"/>
        <v>10.349999999999909</v>
      </c>
      <c r="Y243" s="4">
        <f t="shared" ca="1" si="73"/>
        <v>2.6764934057408609E-3</v>
      </c>
      <c r="Z243" s="4">
        <f t="shared" ca="1" si="74"/>
        <v>107.12249999999811</v>
      </c>
      <c r="AA243" s="3"/>
      <c r="AB243" s="4">
        <f t="shared" si="75"/>
        <v>-139.85241941370941</v>
      </c>
      <c r="AC243" s="6">
        <f t="shared" si="76"/>
        <v>139.85241941370941</v>
      </c>
      <c r="AD243" s="4">
        <f t="shared" si="77"/>
        <v>3.6165611433594369E-2</v>
      </c>
      <c r="AE243" s="6">
        <f t="shared" si="78"/>
        <v>19558.699215868084</v>
      </c>
      <c r="AF243" s="3"/>
      <c r="AG243" s="6">
        <f t="shared" si="79"/>
        <v>-115.05396484974426</v>
      </c>
      <c r="AH243" s="6">
        <f t="shared" si="80"/>
        <v>115.05396484974426</v>
      </c>
      <c r="AI243" s="4">
        <f t="shared" si="81"/>
        <v>2.975277084296464E-2</v>
      </c>
      <c r="AJ243" s="6">
        <f t="shared" si="82"/>
        <v>13237.414827646187</v>
      </c>
      <c r="AK243" s="3"/>
    </row>
    <row r="244" spans="1:37" customFormat="1" x14ac:dyDescent="0.2">
      <c r="A244" s="12">
        <v>42352</v>
      </c>
      <c r="B244" s="1" t="s">
        <v>6</v>
      </c>
      <c r="C244" s="8">
        <v>3549</v>
      </c>
      <c r="D244" s="8">
        <v>5881</v>
      </c>
      <c r="E244" s="8">
        <v>445</v>
      </c>
      <c r="F244" s="3"/>
      <c r="G244" s="7">
        <f t="shared" si="65"/>
        <v>3549</v>
      </c>
      <c r="H244" s="3"/>
      <c r="I244" s="6">
        <f ca="1">IF( COUNTA($G$17:G244)&lt;=$I$14,"",AVERAGE(OFFSET(G243,0,0,$I$14*-1)))</f>
        <v>3880</v>
      </c>
      <c r="J244" s="3"/>
      <c r="K244" s="29">
        <f ca="1">IF(COUNTA($G$17:G244)&lt;=$K$14,RAND(),SUMPRODUCT(OFFSET(G243,0,0,$K$14*-1),OFFSET($K$17,0,0,$K$14)))</f>
        <v>3862.67</v>
      </c>
      <c r="L244" s="3"/>
      <c r="M244" s="29">
        <f t="shared" si="83"/>
        <v>3981.7231865120248</v>
      </c>
      <c r="N244" s="11"/>
      <c r="O244" s="40">
        <f t="shared" si="84"/>
        <v>-25.125925118307453</v>
      </c>
      <c r="P244" s="57">
        <f t="shared" si="66"/>
        <v>3956.5972613937174</v>
      </c>
      <c r="Q244" s="11"/>
      <c r="R244" s="6">
        <f t="shared" ca="1" si="67"/>
        <v>-331</v>
      </c>
      <c r="S244" s="4">
        <f t="shared" ca="1" si="68"/>
        <v>331</v>
      </c>
      <c r="T244" s="4">
        <f t="shared" ca="1" si="69"/>
        <v>9.3265708650324033E-2</v>
      </c>
      <c r="U244" s="6">
        <f t="shared" ca="1" si="70"/>
        <v>109561</v>
      </c>
      <c r="V244" s="3"/>
      <c r="W244" s="4">
        <f t="shared" ca="1" si="71"/>
        <v>-313.67000000000007</v>
      </c>
      <c r="X244" s="4">
        <f t="shared" ca="1" si="72"/>
        <v>313.67000000000007</v>
      </c>
      <c r="Y244" s="4">
        <f t="shared" ca="1" si="73"/>
        <v>8.838264299802763E-2</v>
      </c>
      <c r="Z244" s="4">
        <f t="shared" ca="1" si="74"/>
        <v>98388.868900000045</v>
      </c>
      <c r="AA244" s="3"/>
      <c r="AB244" s="4">
        <f t="shared" si="75"/>
        <v>-432.72318651202477</v>
      </c>
      <c r="AC244" s="6">
        <f t="shared" si="76"/>
        <v>432.72318651202477</v>
      </c>
      <c r="AD244" s="4">
        <f t="shared" si="77"/>
        <v>0.12192820132770492</v>
      </c>
      <c r="AE244" s="6">
        <f t="shared" si="78"/>
        <v>187249.35614512058</v>
      </c>
      <c r="AF244" s="3"/>
      <c r="AG244" s="6">
        <f t="shared" si="79"/>
        <v>-407.59726139371742</v>
      </c>
      <c r="AH244" s="6">
        <f t="shared" si="80"/>
        <v>407.59726139371742</v>
      </c>
      <c r="AI244" s="4">
        <f t="shared" si="81"/>
        <v>0.11484848165503449</v>
      </c>
      <c r="AJ244" s="6">
        <f t="shared" si="82"/>
        <v>166135.5274956584</v>
      </c>
      <c r="AK244" s="3"/>
    </row>
    <row r="245" spans="1:37" customFormat="1" x14ac:dyDescent="0.2">
      <c r="A245" s="12">
        <v>42353</v>
      </c>
      <c r="B245" s="1" t="s">
        <v>9</v>
      </c>
      <c r="C245" s="8">
        <v>3240</v>
      </c>
      <c r="D245" s="8">
        <v>3636</v>
      </c>
      <c r="E245" s="8">
        <v>582</v>
      </c>
      <c r="F245" s="3"/>
      <c r="G245" s="7">
        <f t="shared" si="65"/>
        <v>3240</v>
      </c>
      <c r="H245" s="3"/>
      <c r="I245" s="6">
        <f ca="1">IF( COUNTA($G$17:G245)&lt;=$I$14,"",AVERAGE(OFFSET(G244,0,0,$I$14*-1)))</f>
        <v>3708</v>
      </c>
      <c r="J245" s="3"/>
      <c r="K245" s="29">
        <f ca="1">IF(COUNTA($G$17:G245)&lt;=$K$14,RAND(),SUMPRODUCT(OFFSET(G244,0,0,$K$14*-1),OFFSET($K$17,0,0,$K$14)))</f>
        <v>3622.8300000000004</v>
      </c>
      <c r="L245" s="3"/>
      <c r="M245" s="29">
        <f t="shared" si="83"/>
        <v>3903.969782020305</v>
      </c>
      <c r="N245" s="11"/>
      <c r="O245" s="40">
        <f t="shared" si="84"/>
        <v>-77.227129697985589</v>
      </c>
      <c r="P245" s="57">
        <f t="shared" si="66"/>
        <v>3826.7426523223194</v>
      </c>
      <c r="Q245" s="11"/>
      <c r="R245" s="6">
        <f t="shared" ca="1" si="67"/>
        <v>-468</v>
      </c>
      <c r="S245" s="4">
        <f t="shared" ca="1" si="68"/>
        <v>468</v>
      </c>
      <c r="T245" s="4">
        <f t="shared" ca="1" si="69"/>
        <v>0.14444444444444443</v>
      </c>
      <c r="U245" s="6">
        <f t="shared" ca="1" si="70"/>
        <v>219024</v>
      </c>
      <c r="V245" s="3"/>
      <c r="W245" s="4">
        <f t="shared" ca="1" si="71"/>
        <v>-382.83000000000038</v>
      </c>
      <c r="X245" s="4">
        <f t="shared" ca="1" si="72"/>
        <v>382.83000000000038</v>
      </c>
      <c r="Y245" s="4">
        <f t="shared" ca="1" si="73"/>
        <v>0.11815740740740753</v>
      </c>
      <c r="Z245" s="4">
        <f t="shared" ca="1" si="74"/>
        <v>146558.80890000029</v>
      </c>
      <c r="AA245" s="3"/>
      <c r="AB245" s="4">
        <f t="shared" si="75"/>
        <v>-663.96978202030505</v>
      </c>
      <c r="AC245" s="6">
        <f t="shared" si="76"/>
        <v>663.96978202030505</v>
      </c>
      <c r="AD245" s="4">
        <f t="shared" si="77"/>
        <v>0.20492894506799539</v>
      </c>
      <c r="AE245" s="6">
        <f t="shared" si="78"/>
        <v>440855.87143609137</v>
      </c>
      <c r="AF245" s="3"/>
      <c r="AG245" s="6">
        <f t="shared" si="79"/>
        <v>-586.74265232231937</v>
      </c>
      <c r="AH245" s="6">
        <f t="shared" si="80"/>
        <v>586.74265232231937</v>
      </c>
      <c r="AI245" s="4">
        <f t="shared" si="81"/>
        <v>0.18109341121059239</v>
      </c>
      <c r="AJ245" s="6">
        <f t="shared" si="82"/>
        <v>344266.94005423016</v>
      </c>
      <c r="AK245" s="3"/>
    </row>
    <row r="246" spans="1:37" customFormat="1" x14ac:dyDescent="0.2">
      <c r="A246" s="12">
        <v>42354</v>
      </c>
      <c r="B246" s="1" t="s">
        <v>7</v>
      </c>
      <c r="C246" s="8">
        <v>3657</v>
      </c>
      <c r="D246" s="8">
        <v>5761</v>
      </c>
      <c r="E246" s="8">
        <v>407</v>
      </c>
      <c r="F246" s="3"/>
      <c r="G246" s="7">
        <f t="shared" si="65"/>
        <v>3657</v>
      </c>
      <c r="H246" s="3"/>
      <c r="I246" s="6">
        <f ca="1">IF( COUNTA($G$17:G246)&lt;=$I$14,"",AVERAGE(OFFSET(G245,0,0,$I$14*-1)))</f>
        <v>3394.5</v>
      </c>
      <c r="J246" s="3"/>
      <c r="K246" s="29">
        <f ca="1">IF(COUNTA($G$17:G246)&lt;=$K$14,RAND(),SUMPRODUCT(OFFSET(G245,0,0,$K$14*-1),OFFSET($K$17,0,0,$K$14)))</f>
        <v>3392.15</v>
      </c>
      <c r="L246" s="3"/>
      <c r="M246" s="29">
        <f t="shared" si="83"/>
        <v>3784.6650795202254</v>
      </c>
      <c r="N246" s="11"/>
      <c r="O246" s="40">
        <f t="shared" si="84"/>
        <v>-118.88392677205871</v>
      </c>
      <c r="P246" s="57">
        <f t="shared" si="66"/>
        <v>3665.7811527481667</v>
      </c>
      <c r="Q246" s="11"/>
      <c r="R246" s="6">
        <f t="shared" ca="1" si="67"/>
        <v>262.5</v>
      </c>
      <c r="S246" s="4">
        <f t="shared" ca="1" si="68"/>
        <v>262.5</v>
      </c>
      <c r="T246" s="4">
        <f t="shared" ca="1" si="69"/>
        <v>7.1780147662018054E-2</v>
      </c>
      <c r="U246" s="6">
        <f t="shared" ca="1" si="70"/>
        <v>68906.25</v>
      </c>
      <c r="V246" s="3"/>
      <c r="W246" s="4">
        <f t="shared" ca="1" si="71"/>
        <v>264.84999999999991</v>
      </c>
      <c r="X246" s="4">
        <f t="shared" ca="1" si="72"/>
        <v>264.84999999999991</v>
      </c>
      <c r="Y246" s="4">
        <f t="shared" ca="1" si="73"/>
        <v>7.2422750888706561E-2</v>
      </c>
      <c r="Z246" s="4">
        <f t="shared" ca="1" si="74"/>
        <v>70145.522499999948</v>
      </c>
      <c r="AA246" s="3"/>
      <c r="AB246" s="4">
        <f t="shared" si="75"/>
        <v>-127.66507952022539</v>
      </c>
      <c r="AC246" s="6">
        <f t="shared" si="76"/>
        <v>127.66507952022539</v>
      </c>
      <c r="AD246" s="4">
        <f t="shared" si="77"/>
        <v>3.4909783844743067E-2</v>
      </c>
      <c r="AE246" s="6">
        <f t="shared" si="78"/>
        <v>16298.372528905473</v>
      </c>
      <c r="AF246" s="3"/>
      <c r="AG246" s="6">
        <f t="shared" si="79"/>
        <v>-8.7811527481667326</v>
      </c>
      <c r="AH246" s="6">
        <f t="shared" si="80"/>
        <v>8.7811527481667326</v>
      </c>
      <c r="AI246" s="4">
        <f t="shared" si="81"/>
        <v>2.4011902510710234E-3</v>
      </c>
      <c r="AJ246" s="6">
        <f t="shared" si="82"/>
        <v>77.108643586636163</v>
      </c>
      <c r="AK246" s="3"/>
    </row>
    <row r="247" spans="1:37" customFormat="1" x14ac:dyDescent="0.2">
      <c r="A247" s="12">
        <v>42355</v>
      </c>
      <c r="B247" s="1" t="s">
        <v>10</v>
      </c>
      <c r="C247" s="8">
        <v>2712</v>
      </c>
      <c r="D247" s="8">
        <v>4447</v>
      </c>
      <c r="E247" s="8">
        <v>376</v>
      </c>
      <c r="F247" s="3"/>
      <c r="G247" s="7">
        <f t="shared" si="65"/>
        <v>2712</v>
      </c>
      <c r="H247" s="3"/>
      <c r="I247" s="6">
        <f ca="1">IF( COUNTA($G$17:G247)&lt;=$I$14,"",AVERAGE(OFFSET(G246,0,0,$I$14*-1)))</f>
        <v>3448.5</v>
      </c>
      <c r="J247" s="3"/>
      <c r="K247" s="29">
        <f ca="1">IF(COUNTA($G$17:G247)&lt;=$K$14,RAND(),SUMPRODUCT(OFFSET(G246,0,0,$K$14*-1),OFFSET($K$17,0,0,$K$14)))</f>
        <v>3667.54</v>
      </c>
      <c r="L247" s="3"/>
      <c r="M247" s="29">
        <f t="shared" si="83"/>
        <v>3761.7257157957729</v>
      </c>
      <c r="N247" s="11"/>
      <c r="O247" s="40">
        <f t="shared" si="84"/>
        <v>-23.89880935492857</v>
      </c>
      <c r="P247" s="57">
        <f t="shared" si="66"/>
        <v>3737.8269064408441</v>
      </c>
      <c r="Q247" s="11"/>
      <c r="R247" s="6">
        <f t="shared" ca="1" si="67"/>
        <v>-736.5</v>
      </c>
      <c r="S247" s="4">
        <f t="shared" ca="1" si="68"/>
        <v>736.5</v>
      </c>
      <c r="T247" s="4">
        <f t="shared" ca="1" si="69"/>
        <v>0.27157079646017701</v>
      </c>
      <c r="U247" s="6">
        <f t="shared" ca="1" si="70"/>
        <v>542432.25</v>
      </c>
      <c r="V247" s="3"/>
      <c r="W247" s="4">
        <f t="shared" ca="1" si="71"/>
        <v>-955.54</v>
      </c>
      <c r="X247" s="4">
        <f t="shared" ca="1" si="72"/>
        <v>955.54</v>
      </c>
      <c r="Y247" s="4">
        <f t="shared" ca="1" si="73"/>
        <v>0.35233775811209439</v>
      </c>
      <c r="Z247" s="4">
        <f t="shared" ca="1" si="74"/>
        <v>913056.6915999999</v>
      </c>
      <c r="AA247" s="3"/>
      <c r="AB247" s="4">
        <f t="shared" si="75"/>
        <v>-1049.7257157957729</v>
      </c>
      <c r="AC247" s="6">
        <f t="shared" si="76"/>
        <v>1049.7257157957729</v>
      </c>
      <c r="AD247" s="4">
        <f t="shared" si="77"/>
        <v>0.38706700434947378</v>
      </c>
      <c r="AE247" s="6">
        <f t="shared" si="78"/>
        <v>1101924.0784029476</v>
      </c>
      <c r="AF247" s="3"/>
      <c r="AG247" s="6">
        <f t="shared" si="79"/>
        <v>-1025.8269064408441</v>
      </c>
      <c r="AH247" s="6">
        <f t="shared" si="80"/>
        <v>1025.8269064408441</v>
      </c>
      <c r="AI247" s="4">
        <f t="shared" si="81"/>
        <v>0.3782547590121107</v>
      </c>
      <c r="AJ247" s="6">
        <f t="shared" si="82"/>
        <v>1052320.8419779923</v>
      </c>
      <c r="AK247" s="3"/>
    </row>
    <row r="248" spans="1:37" customFormat="1" x14ac:dyDescent="0.2">
      <c r="A248" s="12">
        <v>42356</v>
      </c>
      <c r="B248" s="1" t="s">
        <v>5</v>
      </c>
      <c r="C248" s="8">
        <v>3555</v>
      </c>
      <c r="D248" s="8">
        <v>4176</v>
      </c>
      <c r="E248" s="8">
        <v>286</v>
      </c>
      <c r="F248" s="3"/>
      <c r="G248" s="7">
        <f t="shared" si="65"/>
        <v>3555</v>
      </c>
      <c r="H248" s="3"/>
      <c r="I248" s="6">
        <f ca="1">IF( COUNTA($G$17:G248)&lt;=$I$14,"",AVERAGE(OFFSET(G247,0,0,$I$14*-1)))</f>
        <v>3184.5</v>
      </c>
      <c r="J248" s="3"/>
      <c r="K248" s="29">
        <f ca="1">IF(COUNTA($G$17:G248)&lt;=$K$14,RAND(),SUMPRODUCT(OFFSET(G247,0,0,$K$14*-1),OFFSET($K$17,0,0,$K$14)))</f>
        <v>2903.13</v>
      </c>
      <c r="L248" s="3"/>
      <c r="M248" s="29">
        <f t="shared" si="83"/>
        <v>3573.106869545526</v>
      </c>
      <c r="N248" s="11"/>
      <c r="O248" s="40">
        <f t="shared" si="84"/>
        <v>-186.97164588129368</v>
      </c>
      <c r="P248" s="57">
        <f t="shared" si="66"/>
        <v>3386.1352236642324</v>
      </c>
      <c r="Q248" s="11"/>
      <c r="R248" s="6">
        <f t="shared" ca="1" si="67"/>
        <v>370.5</v>
      </c>
      <c r="S248" s="4">
        <f t="shared" ca="1" si="68"/>
        <v>370.5</v>
      </c>
      <c r="T248" s="4">
        <f t="shared" ca="1" si="69"/>
        <v>0.10421940928270042</v>
      </c>
      <c r="U248" s="6">
        <f t="shared" ca="1" si="70"/>
        <v>137270.25</v>
      </c>
      <c r="V248" s="3"/>
      <c r="W248" s="4">
        <f t="shared" ca="1" si="71"/>
        <v>651.86999999999989</v>
      </c>
      <c r="X248" s="4">
        <f t="shared" ca="1" si="72"/>
        <v>651.86999999999989</v>
      </c>
      <c r="Y248" s="4">
        <f t="shared" ca="1" si="73"/>
        <v>0.1833670886075949</v>
      </c>
      <c r="Z248" s="4">
        <f t="shared" ca="1" si="74"/>
        <v>424934.49689999985</v>
      </c>
      <c r="AA248" s="3"/>
      <c r="AB248" s="4">
        <f t="shared" si="75"/>
        <v>-18.106869545526024</v>
      </c>
      <c r="AC248" s="6">
        <f t="shared" si="76"/>
        <v>18.106869545526024</v>
      </c>
      <c r="AD248" s="4">
        <f t="shared" si="77"/>
        <v>5.0933528960692047E-3</v>
      </c>
      <c r="AE248" s="6">
        <f t="shared" si="78"/>
        <v>327.85872473869779</v>
      </c>
      <c r="AF248" s="3"/>
      <c r="AG248" s="6">
        <f t="shared" si="79"/>
        <v>168.8647763357676</v>
      </c>
      <c r="AH248" s="6">
        <f t="shared" si="80"/>
        <v>168.8647763357676</v>
      </c>
      <c r="AI248" s="4">
        <f t="shared" si="81"/>
        <v>4.7500640319484561E-2</v>
      </c>
      <c r="AJ248" s="6">
        <f t="shared" si="82"/>
        <v>28515.312686928817</v>
      </c>
      <c r="AK248" s="3"/>
    </row>
    <row r="249" spans="1:37" customFormat="1" x14ac:dyDescent="0.2">
      <c r="A249" s="12">
        <v>42357</v>
      </c>
      <c r="B249" s="1" t="s">
        <v>8</v>
      </c>
      <c r="C249" s="8">
        <v>3416</v>
      </c>
      <c r="D249" s="8">
        <v>5589</v>
      </c>
      <c r="E249" s="8">
        <v>355</v>
      </c>
      <c r="F249" s="3"/>
      <c r="G249" s="7">
        <f t="shared" si="65"/>
        <v>3416</v>
      </c>
      <c r="H249" s="3"/>
      <c r="I249" s="6">
        <f ca="1">IF( COUNTA($G$17:G249)&lt;=$I$14,"",AVERAGE(OFFSET(G248,0,0,$I$14*-1)))</f>
        <v>3133.5</v>
      </c>
      <c r="J249" s="3"/>
      <c r="K249" s="29">
        <f ca="1">IF(COUNTA($G$17:G249)&lt;=$K$14,RAND(),SUMPRODUCT(OFFSET(G248,0,0,$K$14*-1),OFFSET($K$17,0,0,$K$14)))</f>
        <v>3521.82</v>
      </c>
      <c r="L249" s="3"/>
      <c r="M249" s="29">
        <f t="shared" si="83"/>
        <v>3569.853355992901</v>
      </c>
      <c r="N249" s="11"/>
      <c r="O249" s="40">
        <f t="shared" si="84"/>
        <v>-5.090694875911697</v>
      </c>
      <c r="P249" s="57">
        <f t="shared" si="66"/>
        <v>3564.7626611169894</v>
      </c>
      <c r="Q249" s="11"/>
      <c r="R249" s="6">
        <f t="shared" ca="1" si="67"/>
        <v>282.5</v>
      </c>
      <c r="S249" s="4">
        <f t="shared" ca="1" si="68"/>
        <v>282.5</v>
      </c>
      <c r="T249" s="4">
        <f t="shared" ca="1" si="69"/>
        <v>8.2699063231850112E-2</v>
      </c>
      <c r="U249" s="6">
        <f t="shared" ca="1" si="70"/>
        <v>79806.25</v>
      </c>
      <c r="V249" s="3"/>
      <c r="W249" s="4">
        <f t="shared" ca="1" si="71"/>
        <v>-105.82000000000016</v>
      </c>
      <c r="X249" s="4">
        <f t="shared" ca="1" si="72"/>
        <v>105.82000000000016</v>
      </c>
      <c r="Y249" s="4">
        <f t="shared" ca="1" si="73"/>
        <v>3.0977751756440328E-2</v>
      </c>
      <c r="Z249" s="4">
        <f t="shared" ca="1" si="74"/>
        <v>11197.872400000035</v>
      </c>
      <c r="AA249" s="3"/>
      <c r="AB249" s="4">
        <f t="shared" si="75"/>
        <v>-153.85335599290102</v>
      </c>
      <c r="AC249" s="6">
        <f t="shared" si="76"/>
        <v>153.85335599290102</v>
      </c>
      <c r="AD249" s="4">
        <f t="shared" si="77"/>
        <v>4.5039038639608023E-2</v>
      </c>
      <c r="AE249" s="6">
        <f t="shared" si="78"/>
        <v>23670.85515027833</v>
      </c>
      <c r="AF249" s="3"/>
      <c r="AG249" s="6">
        <f t="shared" si="79"/>
        <v>-148.76266111698942</v>
      </c>
      <c r="AH249" s="6">
        <f t="shared" si="80"/>
        <v>148.76266111698942</v>
      </c>
      <c r="AI249" s="4">
        <f t="shared" si="81"/>
        <v>4.3548788383193628E-2</v>
      </c>
      <c r="AJ249" s="6">
        <f t="shared" si="82"/>
        <v>22130.329342608235</v>
      </c>
      <c r="AK249" s="3"/>
    </row>
    <row r="250" spans="1:37" customFormat="1" x14ac:dyDescent="0.2">
      <c r="A250" s="12">
        <v>42358</v>
      </c>
      <c r="B250" s="1" t="s">
        <v>11</v>
      </c>
      <c r="C250" s="8">
        <v>3446</v>
      </c>
      <c r="D250" s="8">
        <v>3635</v>
      </c>
      <c r="E250" s="8">
        <v>259</v>
      </c>
      <c r="F250" s="3"/>
      <c r="G250" s="7">
        <f t="shared" si="65"/>
        <v>3446</v>
      </c>
      <c r="H250" s="3"/>
      <c r="I250" s="6">
        <f ca="1">IF( COUNTA($G$17:G250)&lt;=$I$14,"",AVERAGE(OFFSET(G249,0,0,$I$14*-1)))</f>
        <v>3485.5</v>
      </c>
      <c r="J250" s="3"/>
      <c r="K250" s="29">
        <f ca="1">IF(COUNTA($G$17:G250)&lt;=$K$14,RAND(),SUMPRODUCT(OFFSET(G249,0,0,$K$14*-1),OFFSET($K$17,0,0,$K$14)))</f>
        <v>3365.8999999999996</v>
      </c>
      <c r="L250" s="3"/>
      <c r="M250" s="29">
        <f t="shared" si="83"/>
        <v>3542.2083797267815</v>
      </c>
      <c r="N250" s="11"/>
      <c r="O250" s="40">
        <f t="shared" si="84"/>
        <v>-27.419433452217479</v>
      </c>
      <c r="P250" s="57">
        <f t="shared" si="66"/>
        <v>3514.7889462745638</v>
      </c>
      <c r="Q250" s="11"/>
      <c r="R250" s="6">
        <f t="shared" ca="1" si="67"/>
        <v>-39.5</v>
      </c>
      <c r="S250" s="4">
        <f t="shared" ca="1" si="68"/>
        <v>39.5</v>
      </c>
      <c r="T250" s="4">
        <f t="shared" ca="1" si="69"/>
        <v>1.1462565293093441E-2</v>
      </c>
      <c r="U250" s="6">
        <f t="shared" ca="1" si="70"/>
        <v>1560.25</v>
      </c>
      <c r="V250" s="3"/>
      <c r="W250" s="4">
        <f t="shared" ca="1" si="71"/>
        <v>80.100000000000364</v>
      </c>
      <c r="X250" s="4">
        <f t="shared" ca="1" si="72"/>
        <v>80.100000000000364</v>
      </c>
      <c r="Y250" s="4">
        <f t="shared" ca="1" si="73"/>
        <v>2.3244341265235162E-2</v>
      </c>
      <c r="Z250" s="4">
        <f t="shared" ca="1" si="74"/>
        <v>6416.0100000000584</v>
      </c>
      <c r="AA250" s="3"/>
      <c r="AB250" s="4">
        <f t="shared" si="75"/>
        <v>-96.208379726781459</v>
      </c>
      <c r="AC250" s="6">
        <f t="shared" si="76"/>
        <v>96.208379726781459</v>
      </c>
      <c r="AD250" s="4">
        <f t="shared" si="77"/>
        <v>2.7918856566100249E-2</v>
      </c>
      <c r="AE250" s="6">
        <f t="shared" si="78"/>
        <v>9256.0523296525735</v>
      </c>
      <c r="AF250" s="3"/>
      <c r="AG250" s="6">
        <f t="shared" si="79"/>
        <v>-68.788946274563841</v>
      </c>
      <c r="AH250" s="6">
        <f t="shared" si="80"/>
        <v>68.788946274563841</v>
      </c>
      <c r="AI250" s="4">
        <f t="shared" si="81"/>
        <v>1.9961969319374301E-2</v>
      </c>
      <c r="AJ250" s="6">
        <f t="shared" si="82"/>
        <v>4731.9191295648307</v>
      </c>
      <c r="AK250" s="3"/>
    </row>
    <row r="251" spans="1:37" customFormat="1" x14ac:dyDescent="0.2">
      <c r="A251" s="12">
        <v>42359</v>
      </c>
      <c r="B251" s="1" t="s">
        <v>6</v>
      </c>
      <c r="C251" s="8">
        <v>3927</v>
      </c>
      <c r="D251" s="8">
        <v>4970</v>
      </c>
      <c r="E251" s="8">
        <v>305</v>
      </c>
      <c r="F251" s="3"/>
      <c r="G251" s="7">
        <f t="shared" si="65"/>
        <v>3927</v>
      </c>
      <c r="H251" s="3"/>
      <c r="I251" s="6">
        <f ca="1">IF( COUNTA($G$17:G251)&lt;=$I$14,"",AVERAGE(OFFSET(G250,0,0,$I$14*-1)))</f>
        <v>3431</v>
      </c>
      <c r="J251" s="3"/>
      <c r="K251" s="29">
        <f ca="1">IF(COUNTA($G$17:G251)&lt;=$K$14,RAND(),SUMPRODUCT(OFFSET(G250,0,0,$K$14*-1),OFFSET($K$17,0,0,$K$14)))</f>
        <v>3407.04</v>
      </c>
      <c r="L251" s="3"/>
      <c r="M251" s="29">
        <f t="shared" si="83"/>
        <v>3524.9212795723242</v>
      </c>
      <c r="N251" s="11"/>
      <c r="O251" s="40">
        <f t="shared" si="84"/>
        <v>-17.388423487434824</v>
      </c>
      <c r="P251" s="57">
        <f t="shared" si="66"/>
        <v>3507.5328560848893</v>
      </c>
      <c r="Q251" s="11"/>
      <c r="R251" s="6">
        <f t="shared" ca="1" si="67"/>
        <v>496</v>
      </c>
      <c r="S251" s="4">
        <f t="shared" ca="1" si="68"/>
        <v>496</v>
      </c>
      <c r="T251" s="4">
        <f t="shared" ca="1" si="69"/>
        <v>0.12630506748153808</v>
      </c>
      <c r="U251" s="6">
        <f t="shared" ca="1" si="70"/>
        <v>246016</v>
      </c>
      <c r="V251" s="3"/>
      <c r="W251" s="4">
        <f t="shared" ca="1" si="71"/>
        <v>519.96</v>
      </c>
      <c r="X251" s="4">
        <f t="shared" ca="1" si="72"/>
        <v>519.96</v>
      </c>
      <c r="Y251" s="4">
        <f t="shared" ca="1" si="73"/>
        <v>0.13240641711229947</v>
      </c>
      <c r="Z251" s="4">
        <f t="shared" ca="1" si="74"/>
        <v>270358.40160000004</v>
      </c>
      <c r="AA251" s="3"/>
      <c r="AB251" s="4">
        <f t="shared" si="75"/>
        <v>402.07872042767576</v>
      </c>
      <c r="AC251" s="6">
        <f t="shared" si="76"/>
        <v>402.07872042767576</v>
      </c>
      <c r="AD251" s="4">
        <f t="shared" si="77"/>
        <v>0.10238826596070175</v>
      </c>
      <c r="AE251" s="6">
        <f t="shared" si="78"/>
        <v>161667.29742075704</v>
      </c>
      <c r="AF251" s="3"/>
      <c r="AG251" s="6">
        <f t="shared" si="79"/>
        <v>419.46714391511068</v>
      </c>
      <c r="AH251" s="6">
        <f t="shared" si="80"/>
        <v>419.46714391511068</v>
      </c>
      <c r="AI251" s="4">
        <f t="shared" si="81"/>
        <v>0.10681618128727036</v>
      </c>
      <c r="AJ251" s="6">
        <f t="shared" si="82"/>
        <v>175952.68482430017</v>
      </c>
      <c r="AK251" s="3"/>
    </row>
    <row r="252" spans="1:37" customFormat="1" x14ac:dyDescent="0.2">
      <c r="A252" s="12">
        <v>42360</v>
      </c>
      <c r="B252" s="1" t="s">
        <v>9</v>
      </c>
      <c r="C252" s="8">
        <v>3621</v>
      </c>
      <c r="D252" s="8">
        <v>4447</v>
      </c>
      <c r="E252" s="8">
        <v>267</v>
      </c>
      <c r="F252" s="3"/>
      <c r="G252" s="7">
        <f t="shared" si="65"/>
        <v>3621</v>
      </c>
      <c r="H252" s="3"/>
      <c r="I252" s="6">
        <f ca="1">IF( COUNTA($G$17:G252)&lt;=$I$14,"",AVERAGE(OFFSET(G251,0,0,$I$14*-1)))</f>
        <v>3686.5</v>
      </c>
      <c r="J252" s="3"/>
      <c r="K252" s="29">
        <f ca="1">IF(COUNTA($G$17:G252)&lt;=$K$14,RAND(),SUMPRODUCT(OFFSET(G251,0,0,$K$14*-1),OFFSET($K$17,0,0,$K$14)))</f>
        <v>3780.88</v>
      </c>
      <c r="L252" s="3"/>
      <c r="M252" s="29">
        <f t="shared" si="83"/>
        <v>3597.1683658422376</v>
      </c>
      <c r="N252" s="11"/>
      <c r="O252" s="40">
        <f t="shared" si="84"/>
        <v>71.350731172339835</v>
      </c>
      <c r="P252" s="57">
        <f t="shared" si="66"/>
        <v>3668.5190970145773</v>
      </c>
      <c r="Q252" s="11"/>
      <c r="R252" s="6">
        <f t="shared" ca="1" si="67"/>
        <v>-65.5</v>
      </c>
      <c r="S252" s="4">
        <f t="shared" ca="1" si="68"/>
        <v>65.5</v>
      </c>
      <c r="T252" s="4">
        <f t="shared" ca="1" si="69"/>
        <v>1.8088925711129522E-2</v>
      </c>
      <c r="U252" s="6">
        <f t="shared" ca="1" si="70"/>
        <v>4290.25</v>
      </c>
      <c r="V252" s="3"/>
      <c r="W252" s="4">
        <f t="shared" ca="1" si="71"/>
        <v>-159.88000000000011</v>
      </c>
      <c r="X252" s="4">
        <f t="shared" ca="1" si="72"/>
        <v>159.88000000000011</v>
      </c>
      <c r="Y252" s="4">
        <f t="shared" ca="1" si="73"/>
        <v>4.4153548743441066E-2</v>
      </c>
      <c r="Z252" s="4">
        <f t="shared" ca="1" si="74"/>
        <v>25561.614400000035</v>
      </c>
      <c r="AA252" s="3"/>
      <c r="AB252" s="4">
        <f t="shared" si="75"/>
        <v>23.831634157762437</v>
      </c>
      <c r="AC252" s="6">
        <f t="shared" si="76"/>
        <v>23.831634157762437</v>
      </c>
      <c r="AD252" s="4">
        <f t="shared" si="77"/>
        <v>6.5815062573218548E-3</v>
      </c>
      <c r="AE252" s="6">
        <f t="shared" si="78"/>
        <v>567.94678662942931</v>
      </c>
      <c r="AF252" s="3"/>
      <c r="AG252" s="6">
        <f t="shared" si="79"/>
        <v>-47.519097014577255</v>
      </c>
      <c r="AH252" s="6">
        <f t="shared" si="80"/>
        <v>47.519097014577255</v>
      </c>
      <c r="AI252" s="4">
        <f t="shared" si="81"/>
        <v>1.3123197187124345E-2</v>
      </c>
      <c r="AJ252" s="6">
        <f t="shared" si="82"/>
        <v>2258.0645810808051</v>
      </c>
      <c r="AK252" s="3"/>
    </row>
    <row r="253" spans="1:37" customFormat="1" x14ac:dyDescent="0.2">
      <c r="A253" s="12">
        <v>42361</v>
      </c>
      <c r="B253" s="1" t="s">
        <v>7</v>
      </c>
      <c r="C253" s="8">
        <v>3347</v>
      </c>
      <c r="D253" s="8">
        <v>4470</v>
      </c>
      <c r="E253" s="8">
        <v>257</v>
      </c>
      <c r="F253" s="3"/>
      <c r="G253" s="7">
        <f t="shared" si="65"/>
        <v>3347</v>
      </c>
      <c r="H253" s="3"/>
      <c r="I253" s="6">
        <f ca="1">IF( COUNTA($G$17:G253)&lt;=$I$14,"",AVERAGE(OFFSET(G252,0,0,$I$14*-1)))</f>
        <v>3774</v>
      </c>
      <c r="J253" s="3"/>
      <c r="K253" s="29">
        <f ca="1">IF(COUNTA($G$17:G253)&lt;=$K$14,RAND(),SUMPRODUCT(OFFSET(G252,0,0,$K$14*-1),OFFSET($K$17,0,0,$K$14)))</f>
        <v>3591.67</v>
      </c>
      <c r="L253" s="3"/>
      <c r="M253" s="29">
        <f t="shared" si="83"/>
        <v>3601.450527621696</v>
      </c>
      <c r="N253" s="11"/>
      <c r="O253" s="40">
        <f t="shared" si="84"/>
        <v>4.9528474733872345</v>
      </c>
      <c r="P253" s="57">
        <f t="shared" si="66"/>
        <v>3606.403375095083</v>
      </c>
      <c r="Q253" s="11"/>
      <c r="R253" s="6">
        <f t="shared" ca="1" si="67"/>
        <v>-427</v>
      </c>
      <c r="S253" s="4">
        <f t="shared" ca="1" si="68"/>
        <v>427</v>
      </c>
      <c r="T253" s="4">
        <f t="shared" ca="1" si="69"/>
        <v>0.1275769345682701</v>
      </c>
      <c r="U253" s="6">
        <f t="shared" ca="1" si="70"/>
        <v>182329</v>
      </c>
      <c r="V253" s="3"/>
      <c r="W253" s="4">
        <f t="shared" ca="1" si="71"/>
        <v>-244.67000000000007</v>
      </c>
      <c r="X253" s="4">
        <f t="shared" ca="1" si="72"/>
        <v>244.67000000000007</v>
      </c>
      <c r="Y253" s="4">
        <f t="shared" ca="1" si="73"/>
        <v>7.3101284732596375E-2</v>
      </c>
      <c r="Z253" s="4">
        <f t="shared" ca="1" si="74"/>
        <v>59863.408900000039</v>
      </c>
      <c r="AA253" s="3"/>
      <c r="AB253" s="4">
        <f t="shared" si="75"/>
        <v>-254.45052762169598</v>
      </c>
      <c r="AC253" s="6">
        <f t="shared" si="76"/>
        <v>254.45052762169598</v>
      </c>
      <c r="AD253" s="4">
        <f t="shared" si="77"/>
        <v>7.6023462091931879E-2</v>
      </c>
      <c r="AE253" s="6">
        <f t="shared" si="78"/>
        <v>64745.071006959472</v>
      </c>
      <c r="AF253" s="3"/>
      <c r="AG253" s="6">
        <f t="shared" si="79"/>
        <v>-259.40337509508299</v>
      </c>
      <c r="AH253" s="6">
        <f t="shared" si="80"/>
        <v>259.40337509508299</v>
      </c>
      <c r="AI253" s="4">
        <f t="shared" si="81"/>
        <v>7.7503249206777106E-2</v>
      </c>
      <c r="AJ253" s="6">
        <f t="shared" si="82"/>
        <v>67290.111010720328</v>
      </c>
      <c r="AK253" s="3"/>
    </row>
    <row r="254" spans="1:37" customFormat="1" x14ac:dyDescent="0.2">
      <c r="A254" s="12">
        <v>42362</v>
      </c>
      <c r="B254" s="1" t="s">
        <v>10</v>
      </c>
      <c r="C254" s="8">
        <v>3004</v>
      </c>
      <c r="D254" s="8">
        <v>4208</v>
      </c>
      <c r="E254" s="8">
        <v>408</v>
      </c>
      <c r="F254" s="3"/>
      <c r="G254" s="7">
        <f t="shared" si="65"/>
        <v>3004</v>
      </c>
      <c r="H254" s="3"/>
      <c r="I254" s="6">
        <f ca="1">IF( COUNTA($G$17:G254)&lt;=$I$14,"",AVERAGE(OFFSET(G253,0,0,$I$14*-1)))</f>
        <v>3484</v>
      </c>
      <c r="J254" s="3"/>
      <c r="K254" s="29">
        <f ca="1">IF(COUNTA($G$17:G254)&lt;=$K$14,RAND(),SUMPRODUCT(OFFSET(G253,0,0,$K$14*-1),OFFSET($K$17,0,0,$K$14)))</f>
        <v>3416.05</v>
      </c>
      <c r="L254" s="3"/>
      <c r="M254" s="29">
        <f t="shared" si="83"/>
        <v>3555.729855806595</v>
      </c>
      <c r="N254" s="11"/>
      <c r="O254" s="40">
        <f t="shared" si="84"/>
        <v>-45.213936622216124</v>
      </c>
      <c r="P254" s="57">
        <f t="shared" si="66"/>
        <v>3510.5159191843786</v>
      </c>
      <c r="Q254" s="11"/>
      <c r="R254" s="6">
        <f t="shared" ca="1" si="67"/>
        <v>-480</v>
      </c>
      <c r="S254" s="4">
        <f t="shared" ca="1" si="68"/>
        <v>480</v>
      </c>
      <c r="T254" s="4">
        <f t="shared" ca="1" si="69"/>
        <v>0.15978695073235685</v>
      </c>
      <c r="U254" s="6">
        <f t="shared" ca="1" si="70"/>
        <v>230400</v>
      </c>
      <c r="V254" s="3"/>
      <c r="W254" s="4">
        <f t="shared" ca="1" si="71"/>
        <v>-412.05000000000018</v>
      </c>
      <c r="X254" s="4">
        <f t="shared" ca="1" si="72"/>
        <v>412.05000000000018</v>
      </c>
      <c r="Y254" s="4">
        <f t="shared" ca="1" si="73"/>
        <v>0.13716711051930766</v>
      </c>
      <c r="Z254" s="4">
        <f t="shared" ca="1" si="74"/>
        <v>169785.20250000016</v>
      </c>
      <c r="AA254" s="3"/>
      <c r="AB254" s="4">
        <f t="shared" si="75"/>
        <v>-551.72985580659497</v>
      </c>
      <c r="AC254" s="6">
        <f t="shared" si="76"/>
        <v>551.72985580659497</v>
      </c>
      <c r="AD254" s="4">
        <f t="shared" si="77"/>
        <v>0.18366506518195572</v>
      </c>
      <c r="AE254" s="6">
        <f t="shared" si="78"/>
        <v>304405.83378836606</v>
      </c>
      <c r="AF254" s="3"/>
      <c r="AG254" s="6">
        <f t="shared" si="79"/>
        <v>-506.51591918437862</v>
      </c>
      <c r="AH254" s="6">
        <f t="shared" si="80"/>
        <v>506.51591918437862</v>
      </c>
      <c r="AI254" s="4">
        <f t="shared" si="81"/>
        <v>0.16861382129972657</v>
      </c>
      <c r="AJ254" s="6">
        <f t="shared" si="82"/>
        <v>256558.37638719598</v>
      </c>
      <c r="AK254" s="3"/>
    </row>
    <row r="255" spans="1:37" customFormat="1" x14ac:dyDescent="0.2">
      <c r="A255" s="12">
        <v>42363</v>
      </c>
      <c r="B255" s="1" t="s">
        <v>5</v>
      </c>
      <c r="C255" s="8">
        <v>3237</v>
      </c>
      <c r="D255" s="8">
        <v>5312</v>
      </c>
      <c r="E255" s="8">
        <v>280</v>
      </c>
      <c r="F255" s="3"/>
      <c r="G255" s="7">
        <f t="shared" si="65"/>
        <v>3237</v>
      </c>
      <c r="H255" s="3"/>
      <c r="I255" s="6">
        <f ca="1">IF( COUNTA($G$17:G255)&lt;=$I$14,"",AVERAGE(OFFSET(G254,0,0,$I$14*-1)))</f>
        <v>3175.5</v>
      </c>
      <c r="J255" s="3"/>
      <c r="K255" s="29">
        <f ca="1">IF(COUNTA($G$17:G255)&lt;=$K$14,RAND(),SUMPRODUCT(OFFSET(G254,0,0,$K$14*-1),OFFSET($K$17,0,0,$K$14)))</f>
        <v>3162.33</v>
      </c>
      <c r="L255" s="3"/>
      <c r="M255" s="29">
        <f t="shared" si="83"/>
        <v>3456.5928648020786</v>
      </c>
      <c r="N255" s="11"/>
      <c r="O255" s="40">
        <f t="shared" si="84"/>
        <v>-98.597760460693394</v>
      </c>
      <c r="P255" s="57">
        <f t="shared" si="66"/>
        <v>3357.9951043413853</v>
      </c>
      <c r="Q255" s="11"/>
      <c r="R255" s="6">
        <f t="shared" ca="1" si="67"/>
        <v>61.5</v>
      </c>
      <c r="S255" s="4">
        <f t="shared" ca="1" si="68"/>
        <v>61.5</v>
      </c>
      <c r="T255" s="4">
        <f t="shared" ca="1" si="69"/>
        <v>1.8999073215940687E-2</v>
      </c>
      <c r="U255" s="6">
        <f t="shared" ca="1" si="70"/>
        <v>3782.25</v>
      </c>
      <c r="V255" s="3"/>
      <c r="W255" s="4">
        <f t="shared" ca="1" si="71"/>
        <v>74.670000000000073</v>
      </c>
      <c r="X255" s="4">
        <f t="shared" ca="1" si="72"/>
        <v>74.670000000000073</v>
      </c>
      <c r="Y255" s="4">
        <f t="shared" ca="1" si="73"/>
        <v>2.3067655236329958E-2</v>
      </c>
      <c r="Z255" s="4">
        <f t="shared" ca="1" si="74"/>
        <v>5575.6089000000111</v>
      </c>
      <c r="AA255" s="3"/>
      <c r="AB255" s="4">
        <f t="shared" si="75"/>
        <v>-219.59286480207857</v>
      </c>
      <c r="AC255" s="6">
        <f t="shared" si="76"/>
        <v>219.59286480207857</v>
      </c>
      <c r="AD255" s="4">
        <f t="shared" si="77"/>
        <v>6.7838388879233422E-2</v>
      </c>
      <c r="AE255" s="6">
        <f t="shared" si="78"/>
        <v>48221.026271983952</v>
      </c>
      <c r="AF255" s="3"/>
      <c r="AG255" s="6">
        <f t="shared" si="79"/>
        <v>-120.99510434138529</v>
      </c>
      <c r="AH255" s="6">
        <f t="shared" si="80"/>
        <v>120.99510434138529</v>
      </c>
      <c r="AI255" s="4">
        <f t="shared" si="81"/>
        <v>3.7378777986217263E-2</v>
      </c>
      <c r="AJ255" s="6">
        <f t="shared" si="82"/>
        <v>14639.815274582712</v>
      </c>
      <c r="AK255" s="3"/>
    </row>
    <row r="256" spans="1:37" customFormat="1" x14ac:dyDescent="0.2">
      <c r="A256" s="12">
        <v>42364</v>
      </c>
      <c r="B256" s="1" t="s">
        <v>8</v>
      </c>
      <c r="C256" s="8">
        <v>3104</v>
      </c>
      <c r="D256" s="8">
        <v>4662</v>
      </c>
      <c r="E256" s="8">
        <v>480</v>
      </c>
      <c r="F256" s="3"/>
      <c r="G256" s="7">
        <f t="shared" si="65"/>
        <v>3104</v>
      </c>
      <c r="H256" s="3"/>
      <c r="I256" s="6">
        <f ca="1">IF( COUNTA($G$17:G256)&lt;=$I$14,"",AVERAGE(OFFSET(G255,0,0,$I$14*-1)))</f>
        <v>3120.5</v>
      </c>
      <c r="J256" s="3"/>
      <c r="K256" s="29">
        <f ca="1">IF(COUNTA($G$17:G256)&lt;=$K$14,RAND(),SUMPRODUCT(OFFSET(G255,0,0,$K$14*-1),OFFSET($K$17,0,0,$K$14)))</f>
        <v>3307.46</v>
      </c>
      <c r="L256" s="3"/>
      <c r="M256" s="29">
        <f t="shared" si="83"/>
        <v>3417.1355549729528</v>
      </c>
      <c r="N256" s="11"/>
      <c r="O256" s="40">
        <f t="shared" si="84"/>
        <v>-40.04871433544141</v>
      </c>
      <c r="P256" s="57">
        <f t="shared" si="66"/>
        <v>3377.0868406375116</v>
      </c>
      <c r="Q256" s="11"/>
      <c r="R256" s="6">
        <f t="shared" ca="1" si="67"/>
        <v>-16.5</v>
      </c>
      <c r="S256" s="4">
        <f t="shared" ca="1" si="68"/>
        <v>16.5</v>
      </c>
      <c r="T256" s="4">
        <f t="shared" ca="1" si="69"/>
        <v>5.3157216494845363E-3</v>
      </c>
      <c r="U256" s="6">
        <f t="shared" ca="1" si="70"/>
        <v>272.25</v>
      </c>
      <c r="V256" s="3"/>
      <c r="W256" s="4">
        <f t="shared" ca="1" si="71"/>
        <v>-203.46000000000004</v>
      </c>
      <c r="X256" s="4">
        <f t="shared" ca="1" si="72"/>
        <v>203.46000000000004</v>
      </c>
      <c r="Y256" s="4">
        <f t="shared" ca="1" si="73"/>
        <v>6.5547680412371148E-2</v>
      </c>
      <c r="Z256" s="4">
        <f t="shared" ca="1" si="74"/>
        <v>41395.971600000012</v>
      </c>
      <c r="AA256" s="3"/>
      <c r="AB256" s="4">
        <f t="shared" si="75"/>
        <v>-313.13555497295283</v>
      </c>
      <c r="AC256" s="6">
        <f t="shared" si="76"/>
        <v>313.13555497295283</v>
      </c>
      <c r="AD256" s="4">
        <f t="shared" si="77"/>
        <v>0.10088129992685337</v>
      </c>
      <c r="AE256" s="6">
        <f t="shared" si="78"/>
        <v>98053.875788219171</v>
      </c>
      <c r="AF256" s="3"/>
      <c r="AG256" s="6">
        <f t="shared" si="79"/>
        <v>-273.08684063751161</v>
      </c>
      <c r="AH256" s="6">
        <f t="shared" si="80"/>
        <v>273.08684063751161</v>
      </c>
      <c r="AI256" s="4">
        <f t="shared" si="81"/>
        <v>8.797900793734266E-2</v>
      </c>
      <c r="AJ256" s="6">
        <f t="shared" si="82"/>
        <v>74576.422529377669</v>
      </c>
      <c r="AK256" s="3"/>
    </row>
    <row r="257" spans="1:37" customFormat="1" x14ac:dyDescent="0.2">
      <c r="A257" s="12">
        <v>42365</v>
      </c>
      <c r="B257" s="1" t="s">
        <v>11</v>
      </c>
      <c r="C257" s="8">
        <v>2766</v>
      </c>
      <c r="D257" s="8">
        <v>4310</v>
      </c>
      <c r="E257" s="8">
        <v>371</v>
      </c>
      <c r="F257" s="3"/>
      <c r="G257" s="7">
        <f t="shared" si="65"/>
        <v>2766</v>
      </c>
      <c r="H257" s="3"/>
      <c r="I257" s="6">
        <f ca="1">IF( COUNTA($G$17:G257)&lt;=$I$14,"",AVERAGE(OFFSET(G256,0,0,$I$14*-1)))</f>
        <v>3170.5</v>
      </c>
      <c r="J257" s="3"/>
      <c r="K257" s="29">
        <f ca="1">IF(COUNTA($G$17:G257)&lt;=$K$14,RAND(),SUMPRODUCT(OFFSET(G256,0,0,$K$14*-1),OFFSET($K$17,0,0,$K$14)))</f>
        <v>3142.95</v>
      </c>
      <c r="L257" s="3"/>
      <c r="M257" s="29">
        <f t="shared" si="83"/>
        <v>3360.8701265756363</v>
      </c>
      <c r="N257" s="11"/>
      <c r="O257" s="40">
        <f t="shared" si="84"/>
        <v>-56.103261256697799</v>
      </c>
      <c r="P257" s="57">
        <f t="shared" si="66"/>
        <v>3304.7668653189385</v>
      </c>
      <c r="Q257" s="11"/>
      <c r="R257" s="6">
        <f t="shared" ca="1" si="67"/>
        <v>-404.5</v>
      </c>
      <c r="S257" s="4">
        <f t="shared" ca="1" si="68"/>
        <v>404.5</v>
      </c>
      <c r="T257" s="4">
        <f t="shared" ca="1" si="69"/>
        <v>0.14624005784526392</v>
      </c>
      <c r="U257" s="6">
        <f t="shared" ca="1" si="70"/>
        <v>163620.25</v>
      </c>
      <c r="V257" s="3"/>
      <c r="W257" s="4">
        <f t="shared" ca="1" si="71"/>
        <v>-376.94999999999982</v>
      </c>
      <c r="X257" s="4">
        <f t="shared" ca="1" si="72"/>
        <v>376.94999999999982</v>
      </c>
      <c r="Y257" s="4">
        <f t="shared" ca="1" si="73"/>
        <v>0.13627982646420816</v>
      </c>
      <c r="Z257" s="4">
        <f t="shared" ca="1" si="74"/>
        <v>142091.30249999987</v>
      </c>
      <c r="AA257" s="3"/>
      <c r="AB257" s="4">
        <f t="shared" si="75"/>
        <v>-594.87012657563628</v>
      </c>
      <c r="AC257" s="6">
        <f t="shared" si="76"/>
        <v>594.87012657563628</v>
      </c>
      <c r="AD257" s="4">
        <f t="shared" si="77"/>
        <v>0.21506512168316569</v>
      </c>
      <c r="AE257" s="6">
        <f t="shared" si="78"/>
        <v>353870.46749211353</v>
      </c>
      <c r="AF257" s="3"/>
      <c r="AG257" s="6">
        <f t="shared" si="79"/>
        <v>-538.76686531893847</v>
      </c>
      <c r="AH257" s="6">
        <f t="shared" si="80"/>
        <v>538.76686531893847</v>
      </c>
      <c r="AI257" s="4">
        <f t="shared" si="81"/>
        <v>0.19478194696997053</v>
      </c>
      <c r="AJ257" s="6">
        <f t="shared" si="82"/>
        <v>290269.73516559519</v>
      </c>
      <c r="AK257" s="3"/>
    </row>
    <row r="258" spans="1:37" customFormat="1" x14ac:dyDescent="0.2">
      <c r="A258" s="12">
        <v>42366</v>
      </c>
      <c r="B258" s="1" t="s">
        <v>6</v>
      </c>
      <c r="C258" s="8">
        <v>3365</v>
      </c>
      <c r="D258" s="8">
        <v>3754</v>
      </c>
      <c r="E258" s="8">
        <v>405</v>
      </c>
      <c r="F258" s="3"/>
      <c r="G258" s="7">
        <f t="shared" si="65"/>
        <v>3365</v>
      </c>
      <c r="H258" s="3"/>
      <c r="I258" s="6">
        <f ca="1">IF( COUNTA($G$17:G258)&lt;=$I$14,"",AVERAGE(OFFSET(G257,0,0,$I$14*-1)))</f>
        <v>2935</v>
      </c>
      <c r="J258" s="3"/>
      <c r="K258" s="29">
        <f ca="1">IF(COUNTA($G$17:G258)&lt;=$K$14,RAND(),SUMPRODUCT(OFFSET(G257,0,0,$K$14*-1),OFFSET($K$17,0,0,$K$14)))</f>
        <v>2863.24</v>
      </c>
      <c r="L258" s="3"/>
      <c r="M258" s="29">
        <f t="shared" si="83"/>
        <v>3253.9815220048927</v>
      </c>
      <c r="N258" s="11"/>
      <c r="O258" s="40">
        <f t="shared" si="84"/>
        <v>-106.38075113760314</v>
      </c>
      <c r="P258" s="57">
        <f t="shared" si="66"/>
        <v>3147.6007708672896</v>
      </c>
      <c r="Q258" s="11"/>
      <c r="R258" s="6">
        <f t="shared" ca="1" si="67"/>
        <v>430</v>
      </c>
      <c r="S258" s="4">
        <f t="shared" ca="1" si="68"/>
        <v>430</v>
      </c>
      <c r="T258" s="4">
        <f t="shared" ca="1" si="69"/>
        <v>0.12778603268945021</v>
      </c>
      <c r="U258" s="6">
        <f t="shared" ca="1" si="70"/>
        <v>184900</v>
      </c>
      <c r="V258" s="3"/>
      <c r="W258" s="4">
        <f t="shared" ca="1" si="71"/>
        <v>501.76000000000022</v>
      </c>
      <c r="X258" s="4">
        <f t="shared" ca="1" si="72"/>
        <v>501.76000000000022</v>
      </c>
      <c r="Y258" s="4">
        <f t="shared" ca="1" si="73"/>
        <v>0.14911144130757809</v>
      </c>
      <c r="Z258" s="4">
        <f t="shared" ca="1" si="74"/>
        <v>251763.09760000021</v>
      </c>
      <c r="AA258" s="3"/>
      <c r="AB258" s="4">
        <f t="shared" si="75"/>
        <v>111.01847799510733</v>
      </c>
      <c r="AC258" s="6">
        <f t="shared" si="76"/>
        <v>111.01847799510733</v>
      </c>
      <c r="AD258" s="4">
        <f t="shared" si="77"/>
        <v>3.2992118274920455E-2</v>
      </c>
      <c r="AE258" s="6">
        <f t="shared" si="78"/>
        <v>12325.102456350131</v>
      </c>
      <c r="AF258" s="3"/>
      <c r="AG258" s="6">
        <f t="shared" si="79"/>
        <v>217.39922913271039</v>
      </c>
      <c r="AH258" s="6">
        <f t="shared" si="80"/>
        <v>217.39922913271039</v>
      </c>
      <c r="AI258" s="4">
        <f t="shared" si="81"/>
        <v>6.4606011629334437E-2</v>
      </c>
      <c r="AJ258" s="6">
        <f t="shared" si="82"/>
        <v>47262.42482749671</v>
      </c>
      <c r="AK258" s="3"/>
    </row>
    <row r="259" spans="1:37" customFormat="1" x14ac:dyDescent="0.2">
      <c r="A259" s="12">
        <v>42367</v>
      </c>
      <c r="B259" s="1" t="s">
        <v>9</v>
      </c>
      <c r="C259" s="8">
        <v>3372</v>
      </c>
      <c r="D259" s="8">
        <v>4517</v>
      </c>
      <c r="E259" s="8">
        <v>338</v>
      </c>
      <c r="F259" s="3"/>
      <c r="G259" s="7">
        <f t="shared" si="65"/>
        <v>3372</v>
      </c>
      <c r="H259" s="3"/>
      <c r="I259" s="6">
        <f ca="1">IF( COUNTA($G$17:G259)&lt;=$I$14,"",AVERAGE(OFFSET(G258,0,0,$I$14*-1)))</f>
        <v>3065.5</v>
      </c>
      <c r="J259" s="3"/>
      <c r="K259" s="29">
        <f ca="1">IF(COUNTA($G$17:G259)&lt;=$K$14,RAND(),SUMPRODUCT(OFFSET(G258,0,0,$K$14*-1),OFFSET($K$17,0,0,$K$14)))</f>
        <v>3301.2400000000002</v>
      </c>
      <c r="L259" s="3"/>
      <c r="M259" s="29">
        <f t="shared" si="83"/>
        <v>3273.9297588793424</v>
      </c>
      <c r="N259" s="11"/>
      <c r="O259" s="40">
        <f t="shared" si="84"/>
        <v>18.684946994329245</v>
      </c>
      <c r="P259" s="57">
        <f t="shared" si="66"/>
        <v>3292.6147058736715</v>
      </c>
      <c r="Q259" s="11"/>
      <c r="R259" s="6">
        <f t="shared" ca="1" si="67"/>
        <v>306.5</v>
      </c>
      <c r="S259" s="4">
        <f t="shared" ca="1" si="68"/>
        <v>306.5</v>
      </c>
      <c r="T259" s="4">
        <f t="shared" ca="1" si="69"/>
        <v>9.0895610913404506E-2</v>
      </c>
      <c r="U259" s="6">
        <f t="shared" ca="1" si="70"/>
        <v>93942.25</v>
      </c>
      <c r="V259" s="3"/>
      <c r="W259" s="4">
        <f t="shared" ca="1" si="71"/>
        <v>70.759999999999764</v>
      </c>
      <c r="X259" s="4">
        <f t="shared" ca="1" si="72"/>
        <v>70.759999999999764</v>
      </c>
      <c r="Y259" s="4">
        <f t="shared" ca="1" si="73"/>
        <v>2.0984578884934688E-2</v>
      </c>
      <c r="Z259" s="4">
        <f t="shared" ca="1" si="74"/>
        <v>5006.9775999999665</v>
      </c>
      <c r="AA259" s="3"/>
      <c r="AB259" s="4">
        <f t="shared" si="75"/>
        <v>98.070241120657556</v>
      </c>
      <c r="AC259" s="6">
        <f t="shared" si="76"/>
        <v>98.070241120657556</v>
      </c>
      <c r="AD259" s="4">
        <f t="shared" si="77"/>
        <v>2.9083701399957758E-2</v>
      </c>
      <c r="AE259" s="6">
        <f t="shared" si="78"/>
        <v>9617.7721934639121</v>
      </c>
      <c r="AF259" s="3"/>
      <c r="AG259" s="6">
        <f t="shared" si="79"/>
        <v>79.385294126328517</v>
      </c>
      <c r="AH259" s="6">
        <f t="shared" si="80"/>
        <v>79.385294126328517</v>
      </c>
      <c r="AI259" s="4">
        <f t="shared" si="81"/>
        <v>2.3542495292505492E-2</v>
      </c>
      <c r="AJ259" s="6">
        <f t="shared" si="82"/>
        <v>6302.0249235236888</v>
      </c>
      <c r="AK259" s="3"/>
    </row>
    <row r="260" spans="1:37" customFormat="1" x14ac:dyDescent="0.2">
      <c r="A260" s="12">
        <v>42368</v>
      </c>
      <c r="B260" s="1" t="s">
        <v>7</v>
      </c>
      <c r="C260" s="8">
        <v>2754</v>
      </c>
      <c r="D260" s="8">
        <v>3741</v>
      </c>
      <c r="E260" s="8">
        <v>287</v>
      </c>
      <c r="F260" s="3"/>
      <c r="G260" s="7">
        <f t="shared" si="65"/>
        <v>2754</v>
      </c>
      <c r="H260" s="3"/>
      <c r="I260" s="6">
        <f ca="1">IF( COUNTA($G$17:G260)&lt;=$I$14,"",AVERAGE(OFFSET(G259,0,0,$I$14*-1)))</f>
        <v>3368.5</v>
      </c>
      <c r="J260" s="3"/>
      <c r="K260" s="29">
        <f ca="1">IF(COUNTA($G$17:G260)&lt;=$K$14,RAND(),SUMPRODUCT(OFFSET(G259,0,0,$K$14*-1),OFFSET($K$17,0,0,$K$14)))</f>
        <v>3289.13</v>
      </c>
      <c r="L260" s="3"/>
      <c r="M260" s="29">
        <f t="shared" si="83"/>
        <v>3291.5514056136412</v>
      </c>
      <c r="N260" s="11"/>
      <c r="O260" s="40">
        <f t="shared" si="84"/>
        <v>17.632279736899097</v>
      </c>
      <c r="P260" s="57">
        <f t="shared" si="66"/>
        <v>3309.1836853505401</v>
      </c>
      <c r="Q260" s="11"/>
      <c r="R260" s="6">
        <f t="shared" ca="1" si="67"/>
        <v>-614.5</v>
      </c>
      <c r="S260" s="4">
        <f t="shared" ca="1" si="68"/>
        <v>614.5</v>
      </c>
      <c r="T260" s="4">
        <f t="shared" ca="1" si="69"/>
        <v>0.22312999273783587</v>
      </c>
      <c r="U260" s="6">
        <f t="shared" ca="1" si="70"/>
        <v>377610.25</v>
      </c>
      <c r="V260" s="3"/>
      <c r="W260" s="4">
        <f t="shared" ca="1" si="71"/>
        <v>-535.13000000000011</v>
      </c>
      <c r="X260" s="4">
        <f t="shared" ca="1" si="72"/>
        <v>535.13000000000011</v>
      </c>
      <c r="Y260" s="4">
        <f t="shared" ca="1" si="73"/>
        <v>0.19431009440813365</v>
      </c>
      <c r="Z260" s="4">
        <f t="shared" ca="1" si="74"/>
        <v>286364.11690000014</v>
      </c>
      <c r="AA260" s="3"/>
      <c r="AB260" s="4">
        <f t="shared" si="75"/>
        <v>-537.55140561364124</v>
      </c>
      <c r="AC260" s="6">
        <f t="shared" si="76"/>
        <v>537.55140561364124</v>
      </c>
      <c r="AD260" s="4">
        <f t="shared" si="77"/>
        <v>0.1951893266570956</v>
      </c>
      <c r="AE260" s="6">
        <f t="shared" si="78"/>
        <v>288961.51367720147</v>
      </c>
      <c r="AF260" s="3"/>
      <c r="AG260" s="6">
        <f t="shared" si="79"/>
        <v>-555.18368535054015</v>
      </c>
      <c r="AH260" s="6">
        <f t="shared" si="80"/>
        <v>555.18368535054015</v>
      </c>
      <c r="AI260" s="4">
        <f t="shared" si="81"/>
        <v>0.20159175212437913</v>
      </c>
      <c r="AJ260" s="6">
        <f t="shared" si="82"/>
        <v>308228.92447940755</v>
      </c>
      <c r="AK260" s="3"/>
    </row>
    <row r="261" spans="1:37" customFormat="1" x14ac:dyDescent="0.2">
      <c r="A261" s="12">
        <v>42369</v>
      </c>
      <c r="B261" s="1" t="s">
        <v>10</v>
      </c>
      <c r="C261" s="8">
        <v>3837</v>
      </c>
      <c r="D261" s="8">
        <v>4962</v>
      </c>
      <c r="E261" s="8">
        <v>333</v>
      </c>
      <c r="F261" s="3"/>
      <c r="G261" s="7">
        <f t="shared" si="65"/>
        <v>3837</v>
      </c>
      <c r="H261" s="3"/>
      <c r="I261" s="6">
        <f ca="1">IF( COUNTA($G$17:G261)&lt;=$I$14,"",AVERAGE(OFFSET(G260,0,0,$I$14*-1)))</f>
        <v>3063</v>
      </c>
      <c r="J261" s="3"/>
      <c r="K261" s="29">
        <f ca="1">IF(COUNTA($G$17:G261)&lt;=$K$14,RAND(),SUMPRODUCT(OFFSET(G260,0,0,$K$14*-1),OFFSET($K$17,0,0,$K$14)))</f>
        <v>2839.81</v>
      </c>
      <c r="L261" s="3"/>
      <c r="M261" s="29">
        <f t="shared" si="83"/>
        <v>3194.9620543180217</v>
      </c>
      <c r="N261" s="11"/>
      <c r="O261" s="40">
        <f t="shared" si="84"/>
        <v>-95.447134985294312</v>
      </c>
      <c r="P261" s="57">
        <f t="shared" si="66"/>
        <v>3099.5149193327275</v>
      </c>
      <c r="Q261" s="11"/>
      <c r="R261" s="6">
        <f t="shared" ca="1" si="67"/>
        <v>774</v>
      </c>
      <c r="S261" s="4">
        <f t="shared" ca="1" si="68"/>
        <v>774</v>
      </c>
      <c r="T261" s="4">
        <f t="shared" ca="1" si="69"/>
        <v>0.20172009382329945</v>
      </c>
      <c r="U261" s="6">
        <f t="shared" ca="1" si="70"/>
        <v>599076</v>
      </c>
      <c r="V261" s="3"/>
      <c r="W261" s="4">
        <f t="shared" ca="1" si="71"/>
        <v>997.19</v>
      </c>
      <c r="X261" s="4">
        <f t="shared" ca="1" si="72"/>
        <v>997.19</v>
      </c>
      <c r="Y261" s="4">
        <f t="shared" ca="1" si="73"/>
        <v>0.25988793328120929</v>
      </c>
      <c r="Z261" s="4">
        <f t="shared" ca="1" si="74"/>
        <v>994387.89610000013</v>
      </c>
      <c r="AA261" s="3"/>
      <c r="AB261" s="4">
        <f t="shared" si="75"/>
        <v>642.03794568197827</v>
      </c>
      <c r="AC261" s="6">
        <f t="shared" si="76"/>
        <v>642.03794568197827</v>
      </c>
      <c r="AD261" s="4">
        <f t="shared" si="77"/>
        <v>0.16732810677143037</v>
      </c>
      <c r="AE261" s="6">
        <f t="shared" si="78"/>
        <v>412212.72369553486</v>
      </c>
      <c r="AF261" s="3"/>
      <c r="AG261" s="6">
        <f t="shared" si="79"/>
        <v>737.48508066727254</v>
      </c>
      <c r="AH261" s="6">
        <f t="shared" si="80"/>
        <v>737.48508066727254</v>
      </c>
      <c r="AI261" s="4">
        <f t="shared" si="81"/>
        <v>0.19220356545928396</v>
      </c>
      <c r="AJ261" s="6">
        <f t="shared" si="82"/>
        <v>543884.24420681351</v>
      </c>
      <c r="AK261" s="3"/>
    </row>
    <row r="262" spans="1:37" customFormat="1" x14ac:dyDescent="0.2">
      <c r="A262" s="12">
        <v>42370</v>
      </c>
      <c r="B262" s="1" t="s">
        <v>5</v>
      </c>
      <c r="C262" s="8">
        <v>3769</v>
      </c>
      <c r="D262" s="8">
        <v>5540</v>
      </c>
      <c r="E262" s="8">
        <v>633</v>
      </c>
      <c r="F262" s="3"/>
      <c r="G262" s="7">
        <f t="shared" si="65"/>
        <v>3769</v>
      </c>
      <c r="H262" s="3"/>
      <c r="I262" s="6">
        <f ca="1">IF( COUNTA($G$17:G262)&lt;=$I$14,"",AVERAGE(OFFSET(G261,0,0,$I$14*-1)))</f>
        <v>3295.5</v>
      </c>
      <c r="J262" s="3"/>
      <c r="K262" s="29">
        <f ca="1">IF(COUNTA($G$17:G262)&lt;=$K$14,RAND(),SUMPRODUCT(OFFSET(G261,0,0,$K$14*-1),OFFSET($K$17,0,0,$K$14)))</f>
        <v>3682.18</v>
      </c>
      <c r="L262" s="3"/>
      <c r="M262" s="29">
        <f t="shared" si="83"/>
        <v>3310.3259581846714</v>
      </c>
      <c r="N262" s="11"/>
      <c r="O262" s="40">
        <f t="shared" si="84"/>
        <v>113.25579347813027</v>
      </c>
      <c r="P262" s="57">
        <f t="shared" si="66"/>
        <v>3423.5817516628017</v>
      </c>
      <c r="Q262" s="11"/>
      <c r="R262" s="6">
        <f t="shared" ca="1" si="67"/>
        <v>473.5</v>
      </c>
      <c r="S262" s="4">
        <f t="shared" ca="1" si="68"/>
        <v>473.5</v>
      </c>
      <c r="T262" s="4">
        <f t="shared" ca="1" si="69"/>
        <v>0.12563014062085434</v>
      </c>
      <c r="U262" s="6">
        <f t="shared" ca="1" si="70"/>
        <v>224202.25</v>
      </c>
      <c r="V262" s="3"/>
      <c r="W262" s="4">
        <f t="shared" ca="1" si="71"/>
        <v>86.820000000000164</v>
      </c>
      <c r="X262" s="4">
        <f t="shared" ca="1" si="72"/>
        <v>86.820000000000164</v>
      </c>
      <c r="Y262" s="4">
        <f t="shared" ca="1" si="73"/>
        <v>2.3035287874767885E-2</v>
      </c>
      <c r="Z262" s="4">
        <f t="shared" ca="1" si="74"/>
        <v>7537.7124000000285</v>
      </c>
      <c r="AA262" s="3"/>
      <c r="AB262" s="4">
        <f t="shared" si="75"/>
        <v>458.67404181532856</v>
      </c>
      <c r="AC262" s="6">
        <f t="shared" si="76"/>
        <v>458.67404181532856</v>
      </c>
      <c r="AD262" s="4">
        <f t="shared" si="77"/>
        <v>0.12169648230706516</v>
      </c>
      <c r="AE262" s="6">
        <f t="shared" si="78"/>
        <v>210381.87663520977</v>
      </c>
      <c r="AF262" s="3"/>
      <c r="AG262" s="6">
        <f t="shared" si="79"/>
        <v>345.41824833719829</v>
      </c>
      <c r="AH262" s="6">
        <f t="shared" si="80"/>
        <v>345.41824833719829</v>
      </c>
      <c r="AI262" s="4">
        <f t="shared" si="81"/>
        <v>9.1647187141734754E-2</v>
      </c>
      <c r="AJ262" s="6">
        <f t="shared" si="82"/>
        <v>119313.76628433839</v>
      </c>
      <c r="AK262" s="3"/>
    </row>
    <row r="263" spans="1:37" customFormat="1" x14ac:dyDescent="0.2">
      <c r="A263" s="12">
        <v>42371</v>
      </c>
      <c r="B263" s="1" t="s">
        <v>8</v>
      </c>
      <c r="C263" s="8">
        <v>3451</v>
      </c>
      <c r="D263" s="8">
        <v>4555</v>
      </c>
      <c r="E263" s="8">
        <v>387</v>
      </c>
      <c r="F263" s="3"/>
      <c r="G263" s="7">
        <f t="shared" si="65"/>
        <v>3451</v>
      </c>
      <c r="H263" s="3"/>
      <c r="I263" s="6">
        <f ca="1">IF( COUNTA($G$17:G263)&lt;=$I$14,"",AVERAGE(OFFSET(G262,0,0,$I$14*-1)))</f>
        <v>3803</v>
      </c>
      <c r="J263" s="3"/>
      <c r="K263" s="29">
        <f ca="1">IF(COUNTA($G$17:G263)&lt;=$K$14,RAND(),SUMPRODUCT(OFFSET(G262,0,0,$K$14*-1),OFFSET($K$17,0,0,$K$14)))</f>
        <v>3627.05</v>
      </c>
      <c r="L263" s="3"/>
      <c r="M263" s="29">
        <f t="shared" si="83"/>
        <v>3392.7423144483264</v>
      </c>
      <c r="N263" s="11"/>
      <c r="O263" s="40">
        <f t="shared" si="84"/>
        <v>82.724750635799708</v>
      </c>
      <c r="P263" s="57">
        <f t="shared" si="66"/>
        <v>3475.4670650841263</v>
      </c>
      <c r="Q263" s="11"/>
      <c r="R263" s="6">
        <f t="shared" ca="1" si="67"/>
        <v>-352</v>
      </c>
      <c r="S263" s="4">
        <f t="shared" ca="1" si="68"/>
        <v>352</v>
      </c>
      <c r="T263" s="4">
        <f t="shared" ca="1" si="69"/>
        <v>0.1019994204578383</v>
      </c>
      <c r="U263" s="6">
        <f t="shared" ca="1" si="70"/>
        <v>123904</v>
      </c>
      <c r="V263" s="3"/>
      <c r="W263" s="4">
        <f t="shared" ca="1" si="71"/>
        <v>-176.05000000000018</v>
      </c>
      <c r="X263" s="4">
        <f t="shared" ca="1" si="72"/>
        <v>176.05000000000018</v>
      </c>
      <c r="Y263" s="4">
        <f t="shared" ca="1" si="73"/>
        <v>5.1014198782961512E-2</v>
      </c>
      <c r="Z263" s="4">
        <f t="shared" ca="1" si="74"/>
        <v>30993.602500000063</v>
      </c>
      <c r="AA263" s="3"/>
      <c r="AB263" s="4">
        <f t="shared" si="75"/>
        <v>58.257685551673603</v>
      </c>
      <c r="AC263" s="6">
        <f t="shared" si="76"/>
        <v>58.257685551673603</v>
      </c>
      <c r="AD263" s="4">
        <f t="shared" si="77"/>
        <v>1.6881392509902522E-2</v>
      </c>
      <c r="AE263" s="6">
        <f t="shared" si="78"/>
        <v>3393.9579258376793</v>
      </c>
      <c r="AF263" s="3"/>
      <c r="AG263" s="6">
        <f t="shared" si="79"/>
        <v>-24.467065084126261</v>
      </c>
      <c r="AH263" s="6">
        <f t="shared" si="80"/>
        <v>24.467065084126261</v>
      </c>
      <c r="AI263" s="4">
        <f t="shared" si="81"/>
        <v>7.0898478945599138E-3</v>
      </c>
      <c r="AJ263" s="6">
        <f t="shared" si="82"/>
        <v>598.63727383087041</v>
      </c>
      <c r="AK263" s="3"/>
    </row>
    <row r="264" spans="1:37" customFormat="1" x14ac:dyDescent="0.2">
      <c r="A264" s="12">
        <v>42372</v>
      </c>
      <c r="B264" s="1" t="s">
        <v>11</v>
      </c>
      <c r="C264" s="8">
        <v>3237</v>
      </c>
      <c r="D264" s="8">
        <v>3515</v>
      </c>
      <c r="E264" s="8">
        <v>280</v>
      </c>
      <c r="F264" s="3"/>
      <c r="G264" s="7">
        <f t="shared" si="65"/>
        <v>3237</v>
      </c>
      <c r="H264" s="3"/>
      <c r="I264" s="6">
        <f ca="1">IF( COUNTA($G$17:G264)&lt;=$I$14,"",AVERAGE(OFFSET(G263,0,0,$I$14*-1)))</f>
        <v>3610</v>
      </c>
      <c r="J264" s="3"/>
      <c r="K264" s="29">
        <f ca="1">IF(COUNTA($G$17:G264)&lt;=$K$14,RAND(),SUMPRODUCT(OFFSET(G263,0,0,$K$14*-1),OFFSET($K$17,0,0,$K$14)))</f>
        <v>3432.3900000000003</v>
      </c>
      <c r="L264" s="3"/>
      <c r="M264" s="29">
        <f t="shared" si="83"/>
        <v>3403.2102845748241</v>
      </c>
      <c r="N264" s="11"/>
      <c r="O264" s="40">
        <f t="shared" si="84"/>
        <v>11.190537931590695</v>
      </c>
      <c r="P264" s="57">
        <f t="shared" si="66"/>
        <v>3414.4008225064149</v>
      </c>
      <c r="Q264" s="11"/>
      <c r="R264" s="6">
        <f t="shared" ca="1" si="67"/>
        <v>-373</v>
      </c>
      <c r="S264" s="4">
        <f t="shared" ca="1" si="68"/>
        <v>373</v>
      </c>
      <c r="T264" s="4">
        <f t="shared" ca="1" si="69"/>
        <v>0.11523015137472969</v>
      </c>
      <c r="U264" s="6">
        <f t="shared" ca="1" si="70"/>
        <v>139129</v>
      </c>
      <c r="V264" s="3"/>
      <c r="W264" s="4">
        <f t="shared" ca="1" si="71"/>
        <v>-195.39000000000033</v>
      </c>
      <c r="X264" s="4">
        <f t="shared" ca="1" si="72"/>
        <v>195.39000000000033</v>
      </c>
      <c r="Y264" s="4">
        <f t="shared" ca="1" si="73"/>
        <v>6.0361445783132628E-2</v>
      </c>
      <c r="Z264" s="4">
        <f t="shared" ca="1" si="74"/>
        <v>38177.252100000129</v>
      </c>
      <c r="AA264" s="3"/>
      <c r="AB264" s="4">
        <f t="shared" si="75"/>
        <v>-166.21028457482407</v>
      </c>
      <c r="AC264" s="6">
        <f t="shared" si="76"/>
        <v>166.21028457482407</v>
      </c>
      <c r="AD264" s="4">
        <f t="shared" si="77"/>
        <v>5.1347014079340149E-2</v>
      </c>
      <c r="AE264" s="6">
        <f t="shared" si="78"/>
        <v>27625.858698444001</v>
      </c>
      <c r="AF264" s="3"/>
      <c r="AG264" s="6">
        <f t="shared" si="79"/>
        <v>-177.4008225064149</v>
      </c>
      <c r="AH264" s="6">
        <f t="shared" si="80"/>
        <v>177.4008225064149</v>
      </c>
      <c r="AI264" s="4">
        <f t="shared" si="81"/>
        <v>5.4804084802723169E-2</v>
      </c>
      <c r="AJ264" s="6">
        <f t="shared" si="82"/>
        <v>31471.051825952523</v>
      </c>
      <c r="AK264" s="3"/>
    </row>
    <row r="265" spans="1:37" customFormat="1" x14ac:dyDescent="0.2">
      <c r="A265" s="12">
        <v>42373</v>
      </c>
      <c r="B265" s="1" t="s">
        <v>6</v>
      </c>
      <c r="C265" s="8">
        <v>3735</v>
      </c>
      <c r="D265" s="8">
        <v>5748</v>
      </c>
      <c r="E265" s="8">
        <v>192</v>
      </c>
      <c r="F265" s="3"/>
      <c r="G265" s="7">
        <f t="shared" si="65"/>
        <v>3735</v>
      </c>
      <c r="H265" s="3"/>
      <c r="I265" s="6">
        <f ca="1">IF( COUNTA($G$17:G265)&lt;=$I$14,"",AVERAGE(OFFSET(G264,0,0,$I$14*-1)))</f>
        <v>3344</v>
      </c>
      <c r="J265" s="3"/>
      <c r="K265" s="29">
        <f ca="1">IF(COUNTA($G$17:G265)&lt;=$K$14,RAND(),SUMPRODUCT(OFFSET(G264,0,0,$K$14*-1),OFFSET($K$17,0,0,$K$14)))</f>
        <v>3313.0099999999998</v>
      </c>
      <c r="L265" s="3"/>
      <c r="M265" s="29">
        <f t="shared" si="83"/>
        <v>3373.3449667687696</v>
      </c>
      <c r="N265" s="11"/>
      <c r="O265" s="40">
        <f t="shared" si="84"/>
        <v>-29.454759248678013</v>
      </c>
      <c r="P265" s="57">
        <f t="shared" si="66"/>
        <v>3343.8902075200917</v>
      </c>
      <c r="Q265" s="11"/>
      <c r="R265" s="6">
        <f t="shared" ca="1" si="67"/>
        <v>391</v>
      </c>
      <c r="S265" s="4">
        <f t="shared" ca="1" si="68"/>
        <v>391</v>
      </c>
      <c r="T265" s="4">
        <f t="shared" ca="1" si="69"/>
        <v>0.10468540829986613</v>
      </c>
      <c r="U265" s="6">
        <f t="shared" ca="1" si="70"/>
        <v>152881</v>
      </c>
      <c r="V265" s="3"/>
      <c r="W265" s="4">
        <f t="shared" ca="1" si="71"/>
        <v>421.99000000000024</v>
      </c>
      <c r="X265" s="4">
        <f t="shared" ca="1" si="72"/>
        <v>421.99000000000024</v>
      </c>
      <c r="Y265" s="4">
        <f t="shared" ca="1" si="73"/>
        <v>0.11298259705488628</v>
      </c>
      <c r="Z265" s="4">
        <f t="shared" ca="1" si="74"/>
        <v>178075.56010000021</v>
      </c>
      <c r="AA265" s="3"/>
      <c r="AB265" s="4">
        <f t="shared" si="75"/>
        <v>361.65503323123039</v>
      </c>
      <c r="AC265" s="6">
        <f t="shared" si="76"/>
        <v>361.65503323123039</v>
      </c>
      <c r="AD265" s="4">
        <f t="shared" si="77"/>
        <v>9.6828656822283907E-2</v>
      </c>
      <c r="AE265" s="6">
        <f t="shared" si="78"/>
        <v>130794.36306148236</v>
      </c>
      <c r="AF265" s="3"/>
      <c r="AG265" s="6">
        <f t="shared" si="79"/>
        <v>391.10979247990826</v>
      </c>
      <c r="AH265" s="6">
        <f t="shared" si="80"/>
        <v>391.10979247990826</v>
      </c>
      <c r="AI265" s="4">
        <f t="shared" si="81"/>
        <v>0.10471480387681613</v>
      </c>
      <c r="AJ265" s="6">
        <f t="shared" si="82"/>
        <v>152966.86977367691</v>
      </c>
      <c r="AK265" s="3"/>
    </row>
    <row r="266" spans="1:37" customFormat="1" x14ac:dyDescent="0.2">
      <c r="A266" s="12">
        <v>42374</v>
      </c>
      <c r="B266" s="1" t="s">
        <v>9</v>
      </c>
      <c r="C266" s="8">
        <v>3111</v>
      </c>
      <c r="D266" s="8">
        <v>4762</v>
      </c>
      <c r="E266" s="8">
        <v>535</v>
      </c>
      <c r="F266" s="3"/>
      <c r="G266" s="7">
        <f t="shared" si="65"/>
        <v>3111</v>
      </c>
      <c r="H266" s="3"/>
      <c r="I266" s="6">
        <f ca="1">IF( COUNTA($G$17:G266)&lt;=$I$14,"",AVERAGE(OFFSET(G265,0,0,$I$14*-1)))</f>
        <v>3486</v>
      </c>
      <c r="J266" s="3"/>
      <c r="K266" s="29">
        <f ca="1">IF(COUNTA($G$17:G266)&lt;=$K$14,RAND(),SUMPRODUCT(OFFSET(G265,0,0,$K$14*-1),OFFSET($K$17,0,0,$K$14)))</f>
        <v>3707.3</v>
      </c>
      <c r="L266" s="3"/>
      <c r="M266" s="29">
        <f t="shared" si="83"/>
        <v>3438.3285658958589</v>
      </c>
      <c r="N266" s="11"/>
      <c r="O266" s="40">
        <f t="shared" si="84"/>
        <v>64.039215543331622</v>
      </c>
      <c r="P266" s="57">
        <f t="shared" si="66"/>
        <v>3502.3677814391904</v>
      </c>
      <c r="Q266" s="11"/>
      <c r="R266" s="6">
        <f t="shared" ca="1" si="67"/>
        <v>-375</v>
      </c>
      <c r="S266" s="4">
        <f t="shared" ca="1" si="68"/>
        <v>375</v>
      </c>
      <c r="T266" s="4">
        <f t="shared" ca="1" si="69"/>
        <v>0.12054001928640308</v>
      </c>
      <c r="U266" s="6">
        <f t="shared" ca="1" si="70"/>
        <v>140625</v>
      </c>
      <c r="V266" s="3"/>
      <c r="W266" s="4">
        <f t="shared" ca="1" si="71"/>
        <v>-596.30000000000018</v>
      </c>
      <c r="X266" s="4">
        <f t="shared" ca="1" si="72"/>
        <v>596.30000000000018</v>
      </c>
      <c r="Y266" s="4">
        <f t="shared" ca="1" si="73"/>
        <v>0.19167470266795247</v>
      </c>
      <c r="Z266" s="4">
        <f t="shared" ca="1" si="74"/>
        <v>355573.69000000024</v>
      </c>
      <c r="AA266" s="3"/>
      <c r="AB266" s="4">
        <f t="shared" si="75"/>
        <v>-327.3285658958589</v>
      </c>
      <c r="AC266" s="6">
        <f t="shared" si="76"/>
        <v>327.3285658958589</v>
      </c>
      <c r="AD266" s="4">
        <f t="shared" si="77"/>
        <v>0.10521651105620665</v>
      </c>
      <c r="AE266" s="6">
        <f t="shared" si="78"/>
        <v>107143.99005143964</v>
      </c>
      <c r="AF266" s="3"/>
      <c r="AG266" s="6">
        <f t="shared" si="79"/>
        <v>-391.36778143919037</v>
      </c>
      <c r="AH266" s="6">
        <f t="shared" si="80"/>
        <v>391.36778143919037</v>
      </c>
      <c r="AI266" s="4">
        <f t="shared" si="81"/>
        <v>0.12580127979401812</v>
      </c>
      <c r="AJ266" s="6">
        <f t="shared" si="82"/>
        <v>153168.74034863387</v>
      </c>
      <c r="AK266" s="3"/>
    </row>
    <row r="267" spans="1:37" customFormat="1" x14ac:dyDescent="0.2">
      <c r="A267" s="12">
        <v>42375</v>
      </c>
      <c r="B267" s="1" t="s">
        <v>7</v>
      </c>
      <c r="C267" s="8">
        <v>3094</v>
      </c>
      <c r="D267" s="8">
        <v>4077</v>
      </c>
      <c r="E267" s="8">
        <v>441</v>
      </c>
      <c r="F267" s="3"/>
      <c r="G267" s="7">
        <f t="shared" si="65"/>
        <v>3094</v>
      </c>
      <c r="H267" s="3"/>
      <c r="I267" s="6">
        <f ca="1">IF( COUNTA($G$17:G267)&lt;=$I$14,"",AVERAGE(OFFSET(G266,0,0,$I$14*-1)))</f>
        <v>3423</v>
      </c>
      <c r="J267" s="3"/>
      <c r="K267" s="29">
        <f ca="1">IF(COUNTA($G$17:G267)&lt;=$K$14,RAND(),SUMPRODUCT(OFFSET(G266,0,0,$K$14*-1),OFFSET($K$17,0,0,$K$14)))</f>
        <v>3194.92</v>
      </c>
      <c r="L267" s="3"/>
      <c r="M267" s="29">
        <f t="shared" si="83"/>
        <v>3379.512881460405</v>
      </c>
      <c r="N267" s="11"/>
      <c r="O267" s="40">
        <f t="shared" si="84"/>
        <v>-57.58713543566607</v>
      </c>
      <c r="P267" s="57">
        <f t="shared" si="66"/>
        <v>3321.9257460247391</v>
      </c>
      <c r="Q267" s="11"/>
      <c r="R267" s="6">
        <f t="shared" ca="1" si="67"/>
        <v>-329</v>
      </c>
      <c r="S267" s="4">
        <f t="shared" ca="1" si="68"/>
        <v>329</v>
      </c>
      <c r="T267" s="4">
        <f t="shared" ca="1" si="69"/>
        <v>0.10633484162895927</v>
      </c>
      <c r="U267" s="6">
        <f t="shared" ca="1" si="70"/>
        <v>108241</v>
      </c>
      <c r="V267" s="3"/>
      <c r="W267" s="4">
        <f t="shared" ca="1" si="71"/>
        <v>-100.92000000000007</v>
      </c>
      <c r="X267" s="4">
        <f t="shared" ca="1" si="72"/>
        <v>100.92000000000007</v>
      </c>
      <c r="Y267" s="4">
        <f t="shared" ca="1" si="73"/>
        <v>3.2617970265029113E-2</v>
      </c>
      <c r="Z267" s="4">
        <f t="shared" ca="1" si="74"/>
        <v>10184.846400000015</v>
      </c>
      <c r="AA267" s="3"/>
      <c r="AB267" s="4">
        <f t="shared" si="75"/>
        <v>-285.51288146040497</v>
      </c>
      <c r="AC267" s="6">
        <f t="shared" si="76"/>
        <v>285.51288146040497</v>
      </c>
      <c r="AD267" s="4">
        <f t="shared" si="77"/>
        <v>9.227953505507594E-2</v>
      </c>
      <c r="AE267" s="6">
        <f t="shared" si="78"/>
        <v>81517.605479823265</v>
      </c>
      <c r="AF267" s="3"/>
      <c r="AG267" s="6">
        <f t="shared" si="79"/>
        <v>-227.92574602473906</v>
      </c>
      <c r="AH267" s="6">
        <f t="shared" si="80"/>
        <v>227.92574602473906</v>
      </c>
      <c r="AI267" s="4">
        <f t="shared" si="81"/>
        <v>7.3667015521893683E-2</v>
      </c>
      <c r="AJ267" s="6">
        <f t="shared" si="82"/>
        <v>51950.145700933848</v>
      </c>
      <c r="AK267" s="3"/>
    </row>
    <row r="268" spans="1:37" customFormat="1" x14ac:dyDescent="0.2">
      <c r="A268" s="12">
        <v>42376</v>
      </c>
      <c r="B268" s="1" t="s">
        <v>10</v>
      </c>
      <c r="C268" s="8">
        <v>3236</v>
      </c>
      <c r="D268" s="8">
        <v>3987</v>
      </c>
      <c r="E268" s="8">
        <v>357</v>
      </c>
      <c r="F268" s="3"/>
      <c r="G268" s="7">
        <f t="shared" si="65"/>
        <v>3236</v>
      </c>
      <c r="H268" s="3"/>
      <c r="I268" s="6">
        <f ca="1">IF( COUNTA($G$17:G268)&lt;=$I$14,"",AVERAGE(OFFSET(G267,0,0,$I$14*-1)))</f>
        <v>3102.5</v>
      </c>
      <c r="J268" s="3"/>
      <c r="K268" s="29">
        <f ca="1">IF(COUNTA($G$17:G268)&lt;=$K$14,RAND(),SUMPRODUCT(OFFSET(G267,0,0,$K$14*-1),OFFSET($K$17,0,0,$K$14)))</f>
        <v>3181.32</v>
      </c>
      <c r="L268" s="3"/>
      <c r="M268" s="29">
        <f t="shared" si="83"/>
        <v>3328.2108037078178</v>
      </c>
      <c r="N268" s="11"/>
      <c r="O268" s="40">
        <f t="shared" si="84"/>
        <v>-51.364928329417928</v>
      </c>
      <c r="P268" s="57">
        <f t="shared" si="66"/>
        <v>3276.8458753783998</v>
      </c>
      <c r="Q268" s="11"/>
      <c r="R268" s="6">
        <f t="shared" ca="1" si="67"/>
        <v>133.5</v>
      </c>
      <c r="S268" s="4">
        <f t="shared" ca="1" si="68"/>
        <v>133.5</v>
      </c>
      <c r="T268" s="4">
        <f t="shared" ca="1" si="69"/>
        <v>4.1254635352286774E-2</v>
      </c>
      <c r="U268" s="6">
        <f t="shared" ca="1" si="70"/>
        <v>17822.25</v>
      </c>
      <c r="V268" s="3"/>
      <c r="W268" s="4">
        <f t="shared" ca="1" si="71"/>
        <v>54.679999999999836</v>
      </c>
      <c r="X268" s="4">
        <f t="shared" ca="1" si="72"/>
        <v>54.679999999999836</v>
      </c>
      <c r="Y268" s="4">
        <f t="shared" ca="1" si="73"/>
        <v>1.6897404202719356E-2</v>
      </c>
      <c r="Z268" s="4">
        <f t="shared" ca="1" si="74"/>
        <v>2989.9023999999822</v>
      </c>
      <c r="AA268" s="3"/>
      <c r="AB268" s="4">
        <f t="shared" si="75"/>
        <v>-92.210803707817831</v>
      </c>
      <c r="AC268" s="6">
        <f t="shared" si="76"/>
        <v>92.210803707817831</v>
      </c>
      <c r="AD268" s="4">
        <f t="shared" si="77"/>
        <v>2.849530398881886E-2</v>
      </c>
      <c r="AE268" s="6">
        <f t="shared" si="78"/>
        <v>8502.8323204417102</v>
      </c>
      <c r="AF268" s="3"/>
      <c r="AG268" s="6">
        <f t="shared" si="79"/>
        <v>-40.845875378399796</v>
      </c>
      <c r="AH268" s="6">
        <f t="shared" si="80"/>
        <v>40.845875378399796</v>
      </c>
      <c r="AI268" s="4">
        <f t="shared" si="81"/>
        <v>1.2622334789369529E-2</v>
      </c>
      <c r="AJ268" s="6">
        <f t="shared" si="82"/>
        <v>1668.3855354277666</v>
      </c>
      <c r="AK268" s="3"/>
    </row>
    <row r="269" spans="1:37" customFormat="1" x14ac:dyDescent="0.2">
      <c r="A269" s="12">
        <v>42377</v>
      </c>
      <c r="B269" s="1" t="s">
        <v>5</v>
      </c>
      <c r="C269" s="8">
        <v>3155</v>
      </c>
      <c r="D269" s="8">
        <v>3437</v>
      </c>
      <c r="E269" s="8">
        <v>212</v>
      </c>
      <c r="F269" s="3"/>
      <c r="G269" s="7">
        <f t="shared" si="65"/>
        <v>3155</v>
      </c>
      <c r="H269" s="3"/>
      <c r="I269" s="6">
        <f ca="1">IF( COUNTA($G$17:G269)&lt;=$I$14,"",AVERAGE(OFFSET(G268,0,0,$I$14*-1)))</f>
        <v>3165</v>
      </c>
      <c r="J269" s="3"/>
      <c r="K269" s="29">
        <f ca="1">IF(COUNTA($G$17:G269)&lt;=$K$14,RAND(),SUMPRODUCT(OFFSET(G268,0,0,$K$14*-1),OFFSET($K$17,0,0,$K$14)))</f>
        <v>3261.88</v>
      </c>
      <c r="L269" s="3"/>
      <c r="M269" s="29">
        <f t="shared" si="83"/>
        <v>3311.6420037389689</v>
      </c>
      <c r="N269" s="11"/>
      <c r="O269" s="40">
        <f t="shared" si="84"/>
        <v>-16.916761252454595</v>
      </c>
      <c r="P269" s="57">
        <f t="shared" si="66"/>
        <v>3294.7252424865142</v>
      </c>
      <c r="Q269" s="11"/>
      <c r="R269" s="6">
        <f t="shared" ca="1" si="67"/>
        <v>-10</v>
      </c>
      <c r="S269" s="4">
        <f t="shared" ca="1" si="68"/>
        <v>10</v>
      </c>
      <c r="T269" s="4">
        <f t="shared" ca="1" si="69"/>
        <v>3.1695721077654518E-3</v>
      </c>
      <c r="U269" s="6">
        <f t="shared" ca="1" si="70"/>
        <v>100</v>
      </c>
      <c r="V269" s="3"/>
      <c r="W269" s="4">
        <f t="shared" ca="1" si="71"/>
        <v>-106.88000000000011</v>
      </c>
      <c r="X269" s="4">
        <f t="shared" ca="1" si="72"/>
        <v>106.88000000000011</v>
      </c>
      <c r="Y269" s="4">
        <f t="shared" ca="1" si="73"/>
        <v>3.3876386687797182E-2</v>
      </c>
      <c r="Z269" s="4">
        <f t="shared" ca="1" si="74"/>
        <v>11423.334400000023</v>
      </c>
      <c r="AA269" s="3"/>
      <c r="AB269" s="4">
        <f t="shared" si="75"/>
        <v>-156.64200373896892</v>
      </c>
      <c r="AC269" s="6">
        <f t="shared" si="76"/>
        <v>156.64200373896892</v>
      </c>
      <c r="AD269" s="4">
        <f t="shared" si="77"/>
        <v>4.9648812595552747E-2</v>
      </c>
      <c r="AE269" s="6">
        <f t="shared" si="78"/>
        <v>24536.717335359153</v>
      </c>
      <c r="AF269" s="3"/>
      <c r="AG269" s="6">
        <f t="shared" si="79"/>
        <v>-139.72524248651416</v>
      </c>
      <c r="AH269" s="6">
        <f t="shared" si="80"/>
        <v>139.72524248651416</v>
      </c>
      <c r="AI269" s="4">
        <f t="shared" si="81"/>
        <v>4.4286923133601955E-2</v>
      </c>
      <c r="AJ269" s="6">
        <f t="shared" si="82"/>
        <v>19523.143387915181</v>
      </c>
      <c r="AK269" s="3"/>
    </row>
    <row r="270" spans="1:37" customFormat="1" x14ac:dyDescent="0.2">
      <c r="A270" s="12">
        <v>42378</v>
      </c>
      <c r="B270" s="1" t="s">
        <v>8</v>
      </c>
      <c r="C270" s="8">
        <v>3503</v>
      </c>
      <c r="D270" s="8">
        <v>4385</v>
      </c>
      <c r="E270" s="8">
        <v>21</v>
      </c>
      <c r="F270" s="3"/>
      <c r="G270" s="7">
        <f t="shared" si="65"/>
        <v>3503</v>
      </c>
      <c r="H270" s="3"/>
      <c r="I270" s="6">
        <f ca="1">IF( COUNTA($G$17:G270)&lt;=$I$14,"",AVERAGE(OFFSET(G269,0,0,$I$14*-1)))</f>
        <v>3195.5</v>
      </c>
      <c r="J270" s="3"/>
      <c r="K270" s="29">
        <f ca="1">IF(COUNTA($G$17:G270)&lt;=$K$14,RAND(),SUMPRODUCT(OFFSET(G269,0,0,$K$14*-1),OFFSET($K$17,0,0,$K$14)))</f>
        <v>3176.61</v>
      </c>
      <c r="L270" s="3"/>
      <c r="M270" s="29">
        <f t="shared" si="83"/>
        <v>3283.4959522752556</v>
      </c>
      <c r="N270" s="11"/>
      <c r="O270" s="40">
        <f t="shared" si="84"/>
        <v>-28.033758561600735</v>
      </c>
      <c r="P270" s="57">
        <f t="shared" si="66"/>
        <v>3255.4621937136549</v>
      </c>
      <c r="Q270" s="11"/>
      <c r="R270" s="6">
        <f t="shared" ca="1" si="67"/>
        <v>307.5</v>
      </c>
      <c r="S270" s="4">
        <f t="shared" ca="1" si="68"/>
        <v>307.5</v>
      </c>
      <c r="T270" s="4">
        <f t="shared" ca="1" si="69"/>
        <v>8.7781901227519263E-2</v>
      </c>
      <c r="U270" s="6">
        <f t="shared" ca="1" si="70"/>
        <v>94556.25</v>
      </c>
      <c r="V270" s="3"/>
      <c r="W270" s="4">
        <f t="shared" ca="1" si="71"/>
        <v>326.38999999999987</v>
      </c>
      <c r="X270" s="4">
        <f t="shared" ca="1" si="72"/>
        <v>326.38999999999987</v>
      </c>
      <c r="Y270" s="4">
        <f t="shared" ca="1" si="73"/>
        <v>9.3174421924065054E-2</v>
      </c>
      <c r="Z270" s="4">
        <f t="shared" ca="1" si="74"/>
        <v>106530.43209999992</v>
      </c>
      <c r="AA270" s="3"/>
      <c r="AB270" s="4">
        <f t="shared" si="75"/>
        <v>219.5040477247444</v>
      </c>
      <c r="AC270" s="6">
        <f t="shared" si="76"/>
        <v>219.5040477247444</v>
      </c>
      <c r="AD270" s="4">
        <f t="shared" si="77"/>
        <v>6.2661732150940452E-2</v>
      </c>
      <c r="AE270" s="6">
        <f t="shared" si="78"/>
        <v>48182.026967546866</v>
      </c>
      <c r="AF270" s="3"/>
      <c r="AG270" s="6">
        <f t="shared" si="79"/>
        <v>247.53780628634513</v>
      </c>
      <c r="AH270" s="6">
        <f t="shared" si="80"/>
        <v>247.53780628634513</v>
      </c>
      <c r="AI270" s="4">
        <f t="shared" si="81"/>
        <v>7.0664517923592671E-2</v>
      </c>
      <c r="AJ270" s="6">
        <f t="shared" si="82"/>
        <v>61274.965541056124</v>
      </c>
      <c r="AK270" s="3"/>
    </row>
    <row r="271" spans="1:37" customFormat="1" x14ac:dyDescent="0.2">
      <c r="A271" s="12">
        <v>42379</v>
      </c>
      <c r="B271" s="1" t="s">
        <v>11</v>
      </c>
      <c r="C271" s="8">
        <v>2924</v>
      </c>
      <c r="D271" s="8">
        <v>4451</v>
      </c>
      <c r="E271" s="8">
        <v>543</v>
      </c>
      <c r="F271" s="3"/>
      <c r="G271" s="7">
        <f t="shared" si="65"/>
        <v>2924</v>
      </c>
      <c r="H271" s="3"/>
      <c r="I271" s="6">
        <f ca="1">IF( COUNTA($G$17:G271)&lt;=$I$14,"",AVERAGE(OFFSET(G270,0,0,$I$14*-1)))</f>
        <v>3329</v>
      </c>
      <c r="J271" s="3"/>
      <c r="K271" s="29">
        <f ca="1">IF(COUNTA($G$17:G271)&lt;=$K$14,RAND(),SUMPRODUCT(OFFSET(G270,0,0,$K$14*-1),OFFSET($K$17,0,0,$K$14)))</f>
        <v>3419.6900000000005</v>
      </c>
      <c r="L271" s="3"/>
      <c r="M271" s="29">
        <f t="shared" si="83"/>
        <v>3322.9373031025179</v>
      </c>
      <c r="N271" s="11"/>
      <c r="O271" s="40">
        <f t="shared" si="84"/>
        <v>38.76659973337371</v>
      </c>
      <c r="P271" s="57">
        <f t="shared" si="66"/>
        <v>3361.7039028358918</v>
      </c>
      <c r="Q271" s="11"/>
      <c r="R271" s="6">
        <f t="shared" ca="1" si="67"/>
        <v>-405</v>
      </c>
      <c r="S271" s="4">
        <f t="shared" ca="1" si="68"/>
        <v>405</v>
      </c>
      <c r="T271" s="4">
        <f t="shared" ca="1" si="69"/>
        <v>0.13850889192886456</v>
      </c>
      <c r="U271" s="6">
        <f t="shared" ca="1" si="70"/>
        <v>164025</v>
      </c>
      <c r="V271" s="3"/>
      <c r="W271" s="4">
        <f t="shared" ca="1" si="71"/>
        <v>-495.69000000000051</v>
      </c>
      <c r="X271" s="4">
        <f t="shared" ca="1" si="72"/>
        <v>495.69000000000051</v>
      </c>
      <c r="Y271" s="4">
        <f t="shared" ca="1" si="73"/>
        <v>0.16952462380300976</v>
      </c>
      <c r="Z271" s="4">
        <f t="shared" ca="1" si="74"/>
        <v>245708.5761000005</v>
      </c>
      <c r="AA271" s="3"/>
      <c r="AB271" s="4">
        <f t="shared" si="75"/>
        <v>-398.93730310251794</v>
      </c>
      <c r="AC271" s="6">
        <f t="shared" si="76"/>
        <v>398.93730310251794</v>
      </c>
      <c r="AD271" s="4">
        <f t="shared" si="77"/>
        <v>0.13643546617733171</v>
      </c>
      <c r="AE271" s="6">
        <f t="shared" si="78"/>
        <v>159150.97180671027</v>
      </c>
      <c r="AF271" s="3"/>
      <c r="AG271" s="6">
        <f t="shared" si="79"/>
        <v>-437.70390283589177</v>
      </c>
      <c r="AH271" s="6">
        <f t="shared" si="80"/>
        <v>437.70390283589177</v>
      </c>
      <c r="AI271" s="4">
        <f t="shared" si="81"/>
        <v>0.14969353722157722</v>
      </c>
      <c r="AJ271" s="6">
        <f t="shared" si="82"/>
        <v>191584.70655777177</v>
      </c>
      <c r="AK271" s="3"/>
    </row>
    <row r="272" spans="1:37" customFormat="1" x14ac:dyDescent="0.2">
      <c r="A272" s="12">
        <v>42380</v>
      </c>
      <c r="B272" s="1" t="s">
        <v>6</v>
      </c>
      <c r="C272" s="8">
        <v>3231</v>
      </c>
      <c r="D272" s="8">
        <v>5319</v>
      </c>
      <c r="E272" s="8">
        <v>614</v>
      </c>
      <c r="F272" s="3"/>
      <c r="G272" s="7">
        <f t="shared" si="65"/>
        <v>3231</v>
      </c>
      <c r="H272" s="3"/>
      <c r="I272" s="6">
        <f ca="1">IF( COUNTA($G$17:G272)&lt;=$I$14,"",AVERAGE(OFFSET(G271,0,0,$I$14*-1)))</f>
        <v>3213.5</v>
      </c>
      <c r="J272" s="3"/>
      <c r="K272" s="29">
        <f ca="1">IF(COUNTA($G$17:G272)&lt;=$K$14,RAND(),SUMPRODUCT(OFFSET(G271,0,0,$K$14*-1),OFFSET($K$17,0,0,$K$14)))</f>
        <v>2989.83</v>
      </c>
      <c r="L272" s="3"/>
      <c r="M272" s="29">
        <f t="shared" si="83"/>
        <v>3251.2546790559695</v>
      </c>
      <c r="N272" s="11"/>
      <c r="O272" s="40">
        <f t="shared" si="84"/>
        <v>-70.578131808749205</v>
      </c>
      <c r="P272" s="57">
        <f t="shared" si="66"/>
        <v>3180.6765472472202</v>
      </c>
      <c r="Q272" s="11"/>
      <c r="R272" s="6">
        <f t="shared" ca="1" si="67"/>
        <v>17.5</v>
      </c>
      <c r="S272" s="4">
        <f t="shared" ca="1" si="68"/>
        <v>17.5</v>
      </c>
      <c r="T272" s="4">
        <f t="shared" ca="1" si="69"/>
        <v>5.4162797895388427E-3</v>
      </c>
      <c r="U272" s="6">
        <f t="shared" ca="1" si="70"/>
        <v>306.25</v>
      </c>
      <c r="V272" s="3"/>
      <c r="W272" s="4">
        <f t="shared" ca="1" si="71"/>
        <v>241.17000000000007</v>
      </c>
      <c r="X272" s="4">
        <f t="shared" ca="1" si="72"/>
        <v>241.17000000000007</v>
      </c>
      <c r="Y272" s="4">
        <f t="shared" ca="1" si="73"/>
        <v>7.4642525533890461E-2</v>
      </c>
      <c r="Z272" s="4">
        <f t="shared" ca="1" si="74"/>
        <v>58162.968900000036</v>
      </c>
      <c r="AA272" s="3"/>
      <c r="AB272" s="4">
        <f t="shared" si="75"/>
        <v>-20.254679055969518</v>
      </c>
      <c r="AC272" s="6">
        <f t="shared" si="76"/>
        <v>20.254679055969518</v>
      </c>
      <c r="AD272" s="4">
        <f t="shared" si="77"/>
        <v>6.2688576465396223E-3</v>
      </c>
      <c r="AE272" s="6">
        <f t="shared" si="78"/>
        <v>410.25202366033028</v>
      </c>
      <c r="AF272" s="3"/>
      <c r="AG272" s="6">
        <f t="shared" si="79"/>
        <v>50.323452752779758</v>
      </c>
      <c r="AH272" s="6">
        <f t="shared" si="80"/>
        <v>50.323452752779758</v>
      </c>
      <c r="AI272" s="4">
        <f t="shared" si="81"/>
        <v>1.5575194290553934E-2</v>
      </c>
      <c r="AJ272" s="6">
        <f t="shared" si="82"/>
        <v>2532.4498969612564</v>
      </c>
      <c r="AK272" s="3"/>
    </row>
    <row r="273" spans="1:37" customFormat="1" x14ac:dyDescent="0.2">
      <c r="A273" s="12">
        <v>42381</v>
      </c>
      <c r="B273" s="1" t="s">
        <v>9</v>
      </c>
      <c r="C273" s="8">
        <v>3366</v>
      </c>
      <c r="D273" s="8">
        <v>4274</v>
      </c>
      <c r="E273" s="8">
        <v>352</v>
      </c>
      <c r="F273" s="3"/>
      <c r="G273" s="7">
        <f t="shared" ref="G273:G336" si="85">IF($G$15="Petrol",C273,IF($G$15="Diesel",D273,E273))</f>
        <v>3366</v>
      </c>
      <c r="H273" s="3"/>
      <c r="I273" s="6">
        <f ca="1">IF( COUNTA($G$17:G273)&lt;=$I$14,"",AVERAGE(OFFSET(G272,0,0,$I$14*-1)))</f>
        <v>3077.5</v>
      </c>
      <c r="J273" s="3"/>
      <c r="K273" s="29">
        <f ca="1">IF(COUNTA($G$17:G273)&lt;=$K$14,RAND(),SUMPRODUCT(OFFSET(G272,0,0,$K$14*-1),OFFSET($K$17,0,0,$K$14)))</f>
        <v>3243.51</v>
      </c>
      <c r="L273" s="3"/>
      <c r="M273" s="29">
        <f t="shared" si="83"/>
        <v>3247.6152386409944</v>
      </c>
      <c r="N273" s="11"/>
      <c r="O273" s="40">
        <f t="shared" si="84"/>
        <v>-4.3088273289128116</v>
      </c>
      <c r="P273" s="57">
        <f t="shared" ref="P273:P336" si="86">M273+O273</f>
        <v>3243.3064113120818</v>
      </c>
      <c r="Q273" s="11"/>
      <c r="R273" s="6">
        <f t="shared" ref="R273:R336" ca="1" si="87">IF(I273="","",G273-I273)</f>
        <v>288.5</v>
      </c>
      <c r="S273" s="4">
        <f t="shared" ref="S273:S336" ca="1" si="88">IF(I273="","",ABS(R273))</f>
        <v>288.5</v>
      </c>
      <c r="T273" s="4">
        <f t="shared" ref="T273:T336" ca="1" si="89">IF(I273="","",ABS((G273-I273)/G273))</f>
        <v>8.5710041592394537E-2</v>
      </c>
      <c r="U273" s="6">
        <f t="shared" ref="U273:U336" ca="1" si="90">IF(I273="","",(G273-I273)^2)</f>
        <v>83232.25</v>
      </c>
      <c r="V273" s="3"/>
      <c r="W273" s="4">
        <f t="shared" ref="W273:W336" ca="1" si="91">IF(K273&lt;=1,"",G273-K273)</f>
        <v>122.48999999999978</v>
      </c>
      <c r="X273" s="4">
        <f t="shared" ref="X273:X336" ca="1" si="92">IF(K273&lt;=1,"",ABS(W273))</f>
        <v>122.48999999999978</v>
      </c>
      <c r="Y273" s="4">
        <f t="shared" ref="Y273:Y336" ca="1" si="93">IF(K273&lt;=1,"",ABS((G273-K273)/G273))</f>
        <v>3.6390374331550734E-2</v>
      </c>
      <c r="Z273" s="4">
        <f t="shared" ref="Z273:Z336" ca="1" si="94">IF(K273&lt;=1,"",(G273-K273)^2)</f>
        <v>15003.800099999946</v>
      </c>
      <c r="AA273" s="3"/>
      <c r="AB273" s="4">
        <f t="shared" ref="AB273:AB336" si="95">G273-M273</f>
        <v>118.38476135900555</v>
      </c>
      <c r="AC273" s="6">
        <f t="shared" ref="AC273:AC336" si="96">ABS(AB273)</f>
        <v>118.38476135900555</v>
      </c>
      <c r="AD273" s="4">
        <f t="shared" ref="AD273:AD336" si="97">ABS((G273-M273)/G273)</f>
        <v>3.5170755008617216E-2</v>
      </c>
      <c r="AE273" s="6">
        <f t="shared" ref="AE273:AE336" si="98">(G273-M273)^2</f>
        <v>14014.951722028694</v>
      </c>
      <c r="AF273" s="3"/>
      <c r="AG273" s="6">
        <f t="shared" ref="AG273:AG336" si="99">G273-P273</f>
        <v>122.69358868791824</v>
      </c>
      <c r="AH273" s="6">
        <f t="shared" ref="AH273:AH336" si="100">ABS(AG273)</f>
        <v>122.69358868791824</v>
      </c>
      <c r="AI273" s="4">
        <f t="shared" ref="AI273:AI336" si="101">ABS((G273-P273)/G273)</f>
        <v>3.6450858196054141E-2</v>
      </c>
      <c r="AJ273" s="6">
        <f t="shared" ref="AJ273:AJ336" si="102">(G273-P273)^2</f>
        <v>15053.716705120058</v>
      </c>
      <c r="AK273" s="3"/>
    </row>
    <row r="274" spans="1:37" customFormat="1" x14ac:dyDescent="0.2">
      <c r="A274" s="12">
        <v>42382</v>
      </c>
      <c r="B274" s="1" t="s">
        <v>7</v>
      </c>
      <c r="C274" s="8">
        <v>2613</v>
      </c>
      <c r="D274" s="8">
        <v>4361</v>
      </c>
      <c r="E274" s="8">
        <v>910</v>
      </c>
      <c r="F274" s="3"/>
      <c r="G274" s="7">
        <f t="shared" si="85"/>
        <v>2613</v>
      </c>
      <c r="H274" s="3"/>
      <c r="I274" s="6">
        <f ca="1">IF( COUNTA($G$17:G274)&lt;=$I$14,"",AVERAGE(OFFSET(G273,0,0,$I$14*-1)))</f>
        <v>3298.5</v>
      </c>
      <c r="J274" s="3"/>
      <c r="K274" s="29">
        <f ca="1">IF(COUNTA($G$17:G274)&lt;=$K$14,RAND(),SUMPRODUCT(OFFSET(G273,0,0,$K$14*-1),OFFSET($K$17,0,0,$K$14)))</f>
        <v>3323.93</v>
      </c>
      <c r="L274" s="3"/>
      <c r="M274" s="29">
        <f t="shared" si="83"/>
        <v>3268.8870782893346</v>
      </c>
      <c r="N274" s="11"/>
      <c r="O274" s="40">
        <f t="shared" si="84"/>
        <v>21.016032978567591</v>
      </c>
      <c r="P274" s="57">
        <f t="shared" si="86"/>
        <v>3289.9031112679022</v>
      </c>
      <c r="Q274" s="11"/>
      <c r="R274" s="6">
        <f t="shared" ca="1" si="87"/>
        <v>-685.5</v>
      </c>
      <c r="S274" s="4">
        <f t="shared" ca="1" si="88"/>
        <v>685.5</v>
      </c>
      <c r="T274" s="4">
        <f t="shared" ca="1" si="89"/>
        <v>0.26234213547646384</v>
      </c>
      <c r="U274" s="6">
        <f t="shared" ca="1" si="90"/>
        <v>469910.25</v>
      </c>
      <c r="V274" s="3"/>
      <c r="W274" s="4">
        <f t="shared" ca="1" si="91"/>
        <v>-710.92999999999984</v>
      </c>
      <c r="X274" s="4">
        <f t="shared" ca="1" si="92"/>
        <v>710.92999999999984</v>
      </c>
      <c r="Y274" s="4">
        <f t="shared" ca="1" si="93"/>
        <v>0.27207424416379633</v>
      </c>
      <c r="Z274" s="4">
        <f t="shared" ca="1" si="94"/>
        <v>505421.46489999979</v>
      </c>
      <c r="AA274" s="3"/>
      <c r="AB274" s="4">
        <f t="shared" si="95"/>
        <v>-655.88707828933457</v>
      </c>
      <c r="AC274" s="6">
        <f t="shared" si="96"/>
        <v>655.88707828933457</v>
      </c>
      <c r="AD274" s="4">
        <f t="shared" si="97"/>
        <v>0.25100921480648092</v>
      </c>
      <c r="AE274" s="6">
        <f t="shared" si="98"/>
        <v>430187.85946691968</v>
      </c>
      <c r="AF274" s="3"/>
      <c r="AG274" s="6">
        <f t="shared" si="99"/>
        <v>-676.9031112679022</v>
      </c>
      <c r="AH274" s="6">
        <f t="shared" si="100"/>
        <v>676.9031112679022</v>
      </c>
      <c r="AI274" s="4">
        <f t="shared" si="101"/>
        <v>0.25905209003746738</v>
      </c>
      <c r="AJ274" s="6">
        <f t="shared" si="102"/>
        <v>458197.82204416598</v>
      </c>
      <c r="AK274" s="3"/>
    </row>
    <row r="275" spans="1:37" customFormat="1" x14ac:dyDescent="0.2">
      <c r="A275" s="12">
        <v>42383</v>
      </c>
      <c r="B275" s="1" t="s">
        <v>10</v>
      </c>
      <c r="C275" s="8">
        <v>2912</v>
      </c>
      <c r="D275" s="8">
        <v>5522</v>
      </c>
      <c r="E275" s="8">
        <v>1116</v>
      </c>
      <c r="F275" s="3"/>
      <c r="G275" s="7">
        <f t="shared" si="85"/>
        <v>2912</v>
      </c>
      <c r="H275" s="3"/>
      <c r="I275" s="6">
        <f ca="1">IF( COUNTA($G$17:G275)&lt;=$I$14,"",AVERAGE(OFFSET(G274,0,0,$I$14*-1)))</f>
        <v>2989.5</v>
      </c>
      <c r="J275" s="3"/>
      <c r="K275" s="29">
        <f ca="1">IF(COUNTA($G$17:G275)&lt;=$K$14,RAND(),SUMPRODUCT(OFFSET(G274,0,0,$K$14*-1),OFFSET($K$17,0,0,$K$14)))</f>
        <v>2753.0600000000004</v>
      </c>
      <c r="L275" s="3"/>
      <c r="M275" s="29">
        <f t="shared" ref="M275:M338" si="103">$M$16*G274+(1-$M$16)*M274</f>
        <v>3151.0347077931083</v>
      </c>
      <c r="N275" s="11"/>
      <c r="O275" s="40">
        <f t="shared" si="84"/>
        <v>-116.46368646147835</v>
      </c>
      <c r="P275" s="57">
        <f t="shared" si="86"/>
        <v>3034.5710213316297</v>
      </c>
      <c r="Q275" s="11"/>
      <c r="R275" s="6">
        <f t="shared" ca="1" si="87"/>
        <v>-77.5</v>
      </c>
      <c r="S275" s="4">
        <f t="shared" ca="1" si="88"/>
        <v>77.5</v>
      </c>
      <c r="T275" s="4">
        <f t="shared" ca="1" si="89"/>
        <v>2.6614010989010988E-2</v>
      </c>
      <c r="U275" s="6">
        <f t="shared" ca="1" si="90"/>
        <v>6006.25</v>
      </c>
      <c r="V275" s="3"/>
      <c r="W275" s="4">
        <f t="shared" ca="1" si="91"/>
        <v>158.9399999999996</v>
      </c>
      <c r="X275" s="4">
        <f t="shared" ca="1" si="92"/>
        <v>158.9399999999996</v>
      </c>
      <c r="Y275" s="4">
        <f t="shared" ca="1" si="93"/>
        <v>5.4581043956043816E-2</v>
      </c>
      <c r="Z275" s="4">
        <f t="shared" ca="1" si="94"/>
        <v>25261.923599999875</v>
      </c>
      <c r="AA275" s="3"/>
      <c r="AB275" s="4">
        <f t="shared" si="95"/>
        <v>-239.03470779310828</v>
      </c>
      <c r="AC275" s="6">
        <f t="shared" si="96"/>
        <v>239.03470779310828</v>
      </c>
      <c r="AD275" s="4">
        <f t="shared" si="97"/>
        <v>8.2086094709171803E-2</v>
      </c>
      <c r="AE275" s="6">
        <f t="shared" si="98"/>
        <v>57137.591529736659</v>
      </c>
      <c r="AF275" s="3"/>
      <c r="AG275" s="6">
        <f t="shared" si="99"/>
        <v>-122.57102133162971</v>
      </c>
      <c r="AH275" s="6">
        <f t="shared" si="100"/>
        <v>122.57102133162971</v>
      </c>
      <c r="AI275" s="4">
        <f t="shared" si="101"/>
        <v>4.2091696885861847E-2</v>
      </c>
      <c r="AJ275" s="6">
        <f t="shared" si="102"/>
        <v>15023.655270278825</v>
      </c>
      <c r="AK275" s="3"/>
    </row>
    <row r="276" spans="1:37" customFormat="1" x14ac:dyDescent="0.2">
      <c r="A276" s="12">
        <v>42384</v>
      </c>
      <c r="B276" s="1" t="s">
        <v>5</v>
      </c>
      <c r="C276" s="8">
        <v>3280</v>
      </c>
      <c r="D276" s="8">
        <v>3078</v>
      </c>
      <c r="E276" s="8">
        <v>391</v>
      </c>
      <c r="F276" s="3"/>
      <c r="G276" s="7">
        <f t="shared" si="85"/>
        <v>3280</v>
      </c>
      <c r="H276" s="3"/>
      <c r="I276" s="6">
        <f ca="1">IF( COUNTA($G$17:G276)&lt;=$I$14,"",AVERAGE(OFFSET(G275,0,0,$I$14*-1)))</f>
        <v>2762.5</v>
      </c>
      <c r="J276" s="3"/>
      <c r="K276" s="29">
        <f ca="1">IF(COUNTA($G$17:G276)&lt;=$K$14,RAND(),SUMPRODUCT(OFFSET(G275,0,0,$K$14*-1),OFFSET($K$17,0,0,$K$14)))</f>
        <v>2973</v>
      </c>
      <c r="L276" s="3"/>
      <c r="M276" s="29">
        <f t="shared" si="103"/>
        <v>3108.0840111308644</v>
      </c>
      <c r="N276" s="11"/>
      <c r="O276" s="40">
        <f t="shared" ref="O276:O339" si="104">($O$16*(M276-M275)+(1-$O$16)*O275)</f>
        <v>-43.685826560236244</v>
      </c>
      <c r="P276" s="57">
        <f t="shared" si="86"/>
        <v>3064.398184570628</v>
      </c>
      <c r="Q276" s="11"/>
      <c r="R276" s="6">
        <f t="shared" ca="1" si="87"/>
        <v>517.5</v>
      </c>
      <c r="S276" s="4">
        <f t="shared" ca="1" si="88"/>
        <v>517.5</v>
      </c>
      <c r="T276" s="4">
        <f t="shared" ca="1" si="89"/>
        <v>0.15777439024390244</v>
      </c>
      <c r="U276" s="6">
        <f t="shared" ca="1" si="90"/>
        <v>267806.25</v>
      </c>
      <c r="V276" s="3"/>
      <c r="W276" s="4">
        <f t="shared" ca="1" si="91"/>
        <v>307</v>
      </c>
      <c r="X276" s="4">
        <f t="shared" ca="1" si="92"/>
        <v>307</v>
      </c>
      <c r="Y276" s="4">
        <f t="shared" ca="1" si="93"/>
        <v>9.3597560975609756E-2</v>
      </c>
      <c r="Z276" s="4">
        <f t="shared" ca="1" si="94"/>
        <v>94249</v>
      </c>
      <c r="AA276" s="3"/>
      <c r="AB276" s="4">
        <f t="shared" si="95"/>
        <v>171.91598886913562</v>
      </c>
      <c r="AC276" s="6">
        <f t="shared" si="96"/>
        <v>171.91598886913562</v>
      </c>
      <c r="AD276" s="4">
        <f t="shared" si="97"/>
        <v>5.2413411240590124E-2</v>
      </c>
      <c r="AE276" s="6">
        <f t="shared" si="98"/>
        <v>29555.107228852761</v>
      </c>
      <c r="AF276" s="3"/>
      <c r="AG276" s="6">
        <f t="shared" si="99"/>
        <v>215.60181542937198</v>
      </c>
      <c r="AH276" s="6">
        <f t="shared" si="100"/>
        <v>215.60181542937198</v>
      </c>
      <c r="AI276" s="4">
        <f t="shared" si="101"/>
        <v>6.5732260801637798E-2</v>
      </c>
      <c r="AJ276" s="6">
        <f t="shared" si="102"/>
        <v>46484.142816440981</v>
      </c>
      <c r="AK276" s="3"/>
    </row>
    <row r="277" spans="1:37" customFormat="1" x14ac:dyDescent="0.2">
      <c r="A277" s="12">
        <v>42385</v>
      </c>
      <c r="B277" s="1" t="s">
        <v>8</v>
      </c>
      <c r="C277" s="8">
        <v>3437</v>
      </c>
      <c r="D277" s="8">
        <v>3441</v>
      </c>
      <c r="E277" s="8">
        <v>274</v>
      </c>
      <c r="F277" s="3"/>
      <c r="G277" s="7">
        <f t="shared" si="85"/>
        <v>3437</v>
      </c>
      <c r="H277" s="3"/>
      <c r="I277" s="6">
        <f ca="1">IF( COUNTA($G$17:G277)&lt;=$I$14,"",AVERAGE(OFFSET(G276,0,0,$I$14*-1)))</f>
        <v>3096</v>
      </c>
      <c r="J277" s="3"/>
      <c r="K277" s="29">
        <f ca="1">IF(COUNTA($G$17:G277)&lt;=$K$14,RAND(),SUMPRODUCT(OFFSET(G276,0,0,$K$14*-1),OFFSET($K$17,0,0,$K$14)))</f>
        <v>3217.04</v>
      </c>
      <c r="L277" s="3"/>
      <c r="M277" s="29">
        <f t="shared" si="103"/>
        <v>3138.9745523308434</v>
      </c>
      <c r="N277" s="11"/>
      <c r="O277" s="40">
        <f t="shared" si="104"/>
        <v>30.144777522376842</v>
      </c>
      <c r="P277" s="57">
        <f t="shared" si="86"/>
        <v>3169.1193298532203</v>
      </c>
      <c r="Q277" s="11"/>
      <c r="R277" s="6">
        <f t="shared" ca="1" si="87"/>
        <v>341</v>
      </c>
      <c r="S277" s="4">
        <f t="shared" ca="1" si="88"/>
        <v>341</v>
      </c>
      <c r="T277" s="4">
        <f t="shared" ca="1" si="89"/>
        <v>9.9214431189991265E-2</v>
      </c>
      <c r="U277" s="6">
        <f t="shared" ca="1" si="90"/>
        <v>116281</v>
      </c>
      <c r="V277" s="3"/>
      <c r="W277" s="4">
        <f t="shared" ca="1" si="91"/>
        <v>219.96000000000004</v>
      </c>
      <c r="X277" s="4">
        <f t="shared" ca="1" si="92"/>
        <v>219.96000000000004</v>
      </c>
      <c r="Y277" s="4">
        <f t="shared" ca="1" si="93"/>
        <v>6.3997672388711097E-2</v>
      </c>
      <c r="Z277" s="4">
        <f t="shared" ca="1" si="94"/>
        <v>48382.401600000019</v>
      </c>
      <c r="AA277" s="3"/>
      <c r="AB277" s="4">
        <f t="shared" si="95"/>
        <v>298.02544766915662</v>
      </c>
      <c r="AC277" s="6">
        <f t="shared" si="96"/>
        <v>298.02544766915662</v>
      </c>
      <c r="AD277" s="4">
        <f t="shared" si="97"/>
        <v>8.671092454732518E-2</v>
      </c>
      <c r="AE277" s="6">
        <f t="shared" si="98"/>
        <v>88819.167458401207</v>
      </c>
      <c r="AF277" s="3"/>
      <c r="AG277" s="6">
        <f t="shared" si="99"/>
        <v>267.88067014677972</v>
      </c>
      <c r="AH277" s="6">
        <f t="shared" si="100"/>
        <v>267.88067014677972</v>
      </c>
      <c r="AI277" s="4">
        <f t="shared" si="101"/>
        <v>7.7940258989461664E-2</v>
      </c>
      <c r="AJ277" s="6">
        <f t="shared" si="102"/>
        <v>71760.053438287796</v>
      </c>
      <c r="AK277" s="3"/>
    </row>
    <row r="278" spans="1:37" customFormat="1" x14ac:dyDescent="0.2">
      <c r="A278" s="12">
        <v>42386</v>
      </c>
      <c r="B278" s="1" t="s">
        <v>11</v>
      </c>
      <c r="C278" s="8">
        <v>3584</v>
      </c>
      <c r="D278" s="8">
        <v>3285</v>
      </c>
      <c r="E278" s="8">
        <v>149</v>
      </c>
      <c r="F278" s="3"/>
      <c r="G278" s="7">
        <f t="shared" si="85"/>
        <v>3584</v>
      </c>
      <c r="H278" s="3"/>
      <c r="I278" s="6">
        <f ca="1">IF( COUNTA($G$17:G278)&lt;=$I$14,"",AVERAGE(OFFSET(G277,0,0,$I$14*-1)))</f>
        <v>3358.5</v>
      </c>
      <c r="J278" s="3"/>
      <c r="K278" s="29">
        <f ca="1">IF(COUNTA($G$17:G278)&lt;=$K$14,RAND(),SUMPRODUCT(OFFSET(G277,0,0,$K$14*-1),OFFSET($K$17,0,0,$K$14)))</f>
        <v>3317.14</v>
      </c>
      <c r="L278" s="3"/>
      <c r="M278" s="29">
        <f t="shared" si="103"/>
        <v>3192.5249372044345</v>
      </c>
      <c r="N278" s="11"/>
      <c r="O278" s="40">
        <f t="shared" si="104"/>
        <v>53.316328800079013</v>
      </c>
      <c r="P278" s="57">
        <f t="shared" si="86"/>
        <v>3245.8412660045137</v>
      </c>
      <c r="Q278" s="11"/>
      <c r="R278" s="6">
        <f t="shared" ca="1" si="87"/>
        <v>225.5</v>
      </c>
      <c r="S278" s="4">
        <f t="shared" ca="1" si="88"/>
        <v>225.5</v>
      </c>
      <c r="T278" s="4">
        <f t="shared" ca="1" si="89"/>
        <v>6.2918526785714288E-2</v>
      </c>
      <c r="U278" s="6">
        <f t="shared" ca="1" si="90"/>
        <v>50850.25</v>
      </c>
      <c r="V278" s="3"/>
      <c r="W278" s="4">
        <f t="shared" ca="1" si="91"/>
        <v>266.86000000000013</v>
      </c>
      <c r="X278" s="4">
        <f t="shared" ca="1" si="92"/>
        <v>266.86000000000013</v>
      </c>
      <c r="Y278" s="4">
        <f t="shared" ca="1" si="93"/>
        <v>7.4458705357142899E-2</v>
      </c>
      <c r="Z278" s="4">
        <f t="shared" ca="1" si="94"/>
        <v>71214.259600000063</v>
      </c>
      <c r="AA278" s="3"/>
      <c r="AB278" s="4">
        <f t="shared" si="95"/>
        <v>391.47506279556546</v>
      </c>
      <c r="AC278" s="6">
        <f t="shared" si="96"/>
        <v>391.47506279556546</v>
      </c>
      <c r="AD278" s="4">
        <f t="shared" si="97"/>
        <v>0.10922853314608412</v>
      </c>
      <c r="AE278" s="6">
        <f t="shared" si="98"/>
        <v>153252.72479079192</v>
      </c>
      <c r="AF278" s="3"/>
      <c r="AG278" s="6">
        <f t="shared" si="99"/>
        <v>338.15873399548627</v>
      </c>
      <c r="AH278" s="6">
        <f t="shared" si="100"/>
        <v>338.15873399548627</v>
      </c>
      <c r="AI278" s="4">
        <f t="shared" si="101"/>
        <v>9.4352325333562012E-2</v>
      </c>
      <c r="AJ278" s="6">
        <f t="shared" si="102"/>
        <v>114351.32937743004</v>
      </c>
      <c r="AK278" s="3"/>
    </row>
    <row r="279" spans="1:37" customFormat="1" x14ac:dyDescent="0.2">
      <c r="A279" s="12">
        <v>42387</v>
      </c>
      <c r="B279" s="1" t="s">
        <v>6</v>
      </c>
      <c r="C279" s="8">
        <v>3185</v>
      </c>
      <c r="D279" s="8">
        <v>3661</v>
      </c>
      <c r="E279" s="8">
        <v>197</v>
      </c>
      <c r="F279" s="3"/>
      <c r="G279" s="7">
        <f t="shared" si="85"/>
        <v>3185</v>
      </c>
      <c r="H279" s="3"/>
      <c r="I279" s="6">
        <f ca="1">IF( COUNTA($G$17:G279)&lt;=$I$14,"",AVERAGE(OFFSET(G278,0,0,$I$14*-1)))</f>
        <v>3510.5</v>
      </c>
      <c r="J279" s="3"/>
      <c r="K279" s="29">
        <f ca="1">IF(COUNTA($G$17:G279)&lt;=$K$14,RAND(),SUMPRODUCT(OFFSET(G278,0,0,$K$14*-1),OFFSET($K$17,0,0,$K$14)))</f>
        <v>3451.3900000000003</v>
      </c>
      <c r="L279" s="3"/>
      <c r="M279" s="29">
        <f t="shared" si="103"/>
        <v>3262.8667165560692</v>
      </c>
      <c r="N279" s="11"/>
      <c r="O279" s="40">
        <f t="shared" si="104"/>
        <v>70.171524846119055</v>
      </c>
      <c r="P279" s="57">
        <f t="shared" si="86"/>
        <v>3333.0382414021883</v>
      </c>
      <c r="Q279" s="11"/>
      <c r="R279" s="6">
        <f t="shared" ca="1" si="87"/>
        <v>-325.5</v>
      </c>
      <c r="S279" s="4">
        <f t="shared" ca="1" si="88"/>
        <v>325.5</v>
      </c>
      <c r="T279" s="4">
        <f t="shared" ca="1" si="89"/>
        <v>0.1021978021978022</v>
      </c>
      <c r="U279" s="6">
        <f t="shared" ca="1" si="90"/>
        <v>105950.25</v>
      </c>
      <c r="V279" s="3"/>
      <c r="W279" s="4">
        <f t="shared" ca="1" si="91"/>
        <v>-266.39000000000033</v>
      </c>
      <c r="X279" s="4">
        <f t="shared" ca="1" si="92"/>
        <v>266.39000000000033</v>
      </c>
      <c r="Y279" s="4">
        <f t="shared" ca="1" si="93"/>
        <v>8.3638932496075458E-2</v>
      </c>
      <c r="Z279" s="4">
        <f t="shared" ca="1" si="94"/>
        <v>70963.632100000177</v>
      </c>
      <c r="AA279" s="3"/>
      <c r="AB279" s="4">
        <f t="shared" si="95"/>
        <v>-77.86671655606915</v>
      </c>
      <c r="AC279" s="6">
        <f t="shared" si="96"/>
        <v>77.86671655606915</v>
      </c>
      <c r="AD279" s="4">
        <f t="shared" si="97"/>
        <v>2.4447948683224224E-2</v>
      </c>
      <c r="AE279" s="6">
        <f t="shared" si="98"/>
        <v>6063.2255472232137</v>
      </c>
      <c r="AF279" s="3"/>
      <c r="AG279" s="6">
        <f t="shared" si="99"/>
        <v>-148.03824140218831</v>
      </c>
      <c r="AH279" s="6">
        <f t="shared" si="100"/>
        <v>148.03824140218831</v>
      </c>
      <c r="AI279" s="4">
        <f t="shared" si="101"/>
        <v>4.6479824616071683E-2</v>
      </c>
      <c r="AJ279" s="6">
        <f t="shared" si="102"/>
        <v>21915.32091745258</v>
      </c>
      <c r="AK279" s="3"/>
    </row>
    <row r="280" spans="1:37" customFormat="1" x14ac:dyDescent="0.2">
      <c r="A280" s="12">
        <v>42388</v>
      </c>
      <c r="B280" s="1" t="s">
        <v>9</v>
      </c>
      <c r="C280" s="8">
        <v>2908</v>
      </c>
      <c r="D280" s="8">
        <v>4386</v>
      </c>
      <c r="E280" s="8">
        <v>146</v>
      </c>
      <c r="F280" s="3"/>
      <c r="G280" s="7">
        <f t="shared" si="85"/>
        <v>2908</v>
      </c>
      <c r="H280" s="3"/>
      <c r="I280" s="6">
        <f ca="1">IF( COUNTA($G$17:G280)&lt;=$I$14,"",AVERAGE(OFFSET(G279,0,0,$I$14*-1)))</f>
        <v>3384.5</v>
      </c>
      <c r="J280" s="3"/>
      <c r="K280" s="29">
        <f ca="1">IF(COUNTA($G$17:G280)&lt;=$K$14,RAND(),SUMPRODUCT(OFFSET(G279,0,0,$K$14*-1),OFFSET($K$17,0,0,$K$14)))</f>
        <v>3209.6099999999997</v>
      </c>
      <c r="L280" s="3"/>
      <c r="M280" s="29">
        <f t="shared" si="103"/>
        <v>3248.875318596492</v>
      </c>
      <c r="N280" s="11"/>
      <c r="O280" s="40">
        <f t="shared" si="104"/>
        <v>-13.149768731520208</v>
      </c>
      <c r="P280" s="57">
        <f t="shared" si="86"/>
        <v>3235.725549864972</v>
      </c>
      <c r="Q280" s="11"/>
      <c r="R280" s="6">
        <f t="shared" ca="1" si="87"/>
        <v>-476.5</v>
      </c>
      <c r="S280" s="4">
        <f t="shared" ca="1" si="88"/>
        <v>476.5</v>
      </c>
      <c r="T280" s="4">
        <f t="shared" ca="1" si="89"/>
        <v>0.16385832187070151</v>
      </c>
      <c r="U280" s="6">
        <f t="shared" ca="1" si="90"/>
        <v>227052.25</v>
      </c>
      <c r="V280" s="3"/>
      <c r="W280" s="4">
        <f t="shared" ca="1" si="91"/>
        <v>-301.60999999999967</v>
      </c>
      <c r="X280" s="4">
        <f t="shared" ca="1" si="92"/>
        <v>301.60999999999967</v>
      </c>
      <c r="Y280" s="4">
        <f t="shared" ca="1" si="93"/>
        <v>0.10371733149931213</v>
      </c>
      <c r="Z280" s="4">
        <f t="shared" ca="1" si="94"/>
        <v>90968.592099999805</v>
      </c>
      <c r="AA280" s="3"/>
      <c r="AB280" s="4">
        <f t="shared" si="95"/>
        <v>-340.87531859649198</v>
      </c>
      <c r="AC280" s="6">
        <f t="shared" si="96"/>
        <v>340.87531859649198</v>
      </c>
      <c r="AD280" s="4">
        <f t="shared" si="97"/>
        <v>0.1172198482106231</v>
      </c>
      <c r="AE280" s="6">
        <f t="shared" si="98"/>
        <v>116195.9828282599</v>
      </c>
      <c r="AF280" s="3"/>
      <c r="AG280" s="6">
        <f t="shared" si="99"/>
        <v>-327.72554986497198</v>
      </c>
      <c r="AH280" s="6">
        <f t="shared" si="100"/>
        <v>327.72554986497198</v>
      </c>
      <c r="AI280" s="4">
        <f t="shared" si="101"/>
        <v>0.11269791948589133</v>
      </c>
      <c r="AJ280" s="6">
        <f t="shared" si="102"/>
        <v>107404.03603429823</v>
      </c>
      <c r="AK280" s="3"/>
    </row>
    <row r="281" spans="1:37" customFormat="1" x14ac:dyDescent="0.2">
      <c r="A281" s="12">
        <v>42389</v>
      </c>
      <c r="B281" s="1" t="s">
        <v>7</v>
      </c>
      <c r="C281" s="8">
        <v>3499</v>
      </c>
      <c r="D281" s="8">
        <v>4355</v>
      </c>
      <c r="E281" s="8">
        <v>139</v>
      </c>
      <c r="F281" s="3"/>
      <c r="G281" s="7">
        <f t="shared" si="85"/>
        <v>3499</v>
      </c>
      <c r="H281" s="3"/>
      <c r="I281" s="6">
        <f ca="1">IF( COUNTA($G$17:G281)&lt;=$I$14,"",AVERAGE(OFFSET(G280,0,0,$I$14*-1)))</f>
        <v>3046.5</v>
      </c>
      <c r="J281" s="3"/>
      <c r="K281" s="29">
        <f ca="1">IF(COUNTA($G$17:G281)&lt;=$K$14,RAND(),SUMPRODUCT(OFFSET(G280,0,0,$K$14*-1),OFFSET($K$17,0,0,$K$14)))</f>
        <v>3035.3</v>
      </c>
      <c r="L281" s="3"/>
      <c r="M281" s="29">
        <f t="shared" si="103"/>
        <v>3187.6255003426686</v>
      </c>
      <c r="N281" s="11"/>
      <c r="O281" s="40">
        <f t="shared" si="104"/>
        <v>-60.768817758600349</v>
      </c>
      <c r="P281" s="57">
        <f t="shared" si="86"/>
        <v>3126.856682584068</v>
      </c>
      <c r="Q281" s="11"/>
      <c r="R281" s="6">
        <f t="shared" ca="1" si="87"/>
        <v>452.5</v>
      </c>
      <c r="S281" s="4">
        <f t="shared" ca="1" si="88"/>
        <v>452.5</v>
      </c>
      <c r="T281" s="4">
        <f t="shared" ca="1" si="89"/>
        <v>0.12932266361817663</v>
      </c>
      <c r="U281" s="6">
        <f t="shared" ca="1" si="90"/>
        <v>204756.25</v>
      </c>
      <c r="V281" s="3"/>
      <c r="W281" s="4">
        <f t="shared" ca="1" si="91"/>
        <v>463.69999999999982</v>
      </c>
      <c r="X281" s="4">
        <f t="shared" ca="1" si="92"/>
        <v>463.69999999999982</v>
      </c>
      <c r="Y281" s="4">
        <f t="shared" ca="1" si="93"/>
        <v>0.13252357816519</v>
      </c>
      <c r="Z281" s="4">
        <f t="shared" ca="1" si="94"/>
        <v>215017.68999999983</v>
      </c>
      <c r="AA281" s="3"/>
      <c r="AB281" s="4">
        <f t="shared" si="95"/>
        <v>311.3744996573314</v>
      </c>
      <c r="AC281" s="6">
        <f t="shared" si="96"/>
        <v>311.3744996573314</v>
      </c>
      <c r="AD281" s="4">
        <f t="shared" si="97"/>
        <v>8.8989568350194739E-2</v>
      </c>
      <c r="AE281" s="6">
        <f t="shared" si="98"/>
        <v>96954.079036853465</v>
      </c>
      <c r="AF281" s="3"/>
      <c r="AG281" s="6">
        <f t="shared" si="99"/>
        <v>372.14331741593196</v>
      </c>
      <c r="AH281" s="6">
        <f t="shared" si="100"/>
        <v>372.14331741593196</v>
      </c>
      <c r="AI281" s="4">
        <f t="shared" si="101"/>
        <v>0.10635704984736552</v>
      </c>
      <c r="AJ281" s="6">
        <f t="shared" si="102"/>
        <v>138490.6486973351</v>
      </c>
      <c r="AK281" s="3"/>
    </row>
    <row r="282" spans="1:37" customFormat="1" x14ac:dyDescent="0.2">
      <c r="A282" s="12">
        <v>42390</v>
      </c>
      <c r="B282" s="1" t="s">
        <v>10</v>
      </c>
      <c r="C282" s="8">
        <v>3262</v>
      </c>
      <c r="D282" s="8">
        <v>4115</v>
      </c>
      <c r="E282" s="8">
        <v>264</v>
      </c>
      <c r="F282" s="3"/>
      <c r="G282" s="7">
        <f t="shared" si="85"/>
        <v>3262</v>
      </c>
      <c r="H282" s="3"/>
      <c r="I282" s="6">
        <f ca="1">IF( COUNTA($G$17:G282)&lt;=$I$14,"",AVERAGE(OFFSET(G281,0,0,$I$14*-1)))</f>
        <v>3203.5</v>
      </c>
      <c r="J282" s="3"/>
      <c r="K282" s="29">
        <f ca="1">IF(COUNTA($G$17:G282)&lt;=$K$14,RAND(),SUMPRODUCT(OFFSET(G281,0,0,$K$14*-1),OFFSET($K$17,0,0,$K$14)))</f>
        <v>3462.6200000000003</v>
      </c>
      <c r="L282" s="3"/>
      <c r="M282" s="29">
        <f t="shared" si="103"/>
        <v>3243.5744953928579</v>
      </c>
      <c r="N282" s="11"/>
      <c r="O282" s="40">
        <f t="shared" si="104"/>
        <v>54.781816922101399</v>
      </c>
      <c r="P282" s="57">
        <f t="shared" si="86"/>
        <v>3298.3563123149593</v>
      </c>
      <c r="Q282" s="11"/>
      <c r="R282" s="6">
        <f t="shared" ca="1" si="87"/>
        <v>58.5</v>
      </c>
      <c r="S282" s="4">
        <f t="shared" ca="1" si="88"/>
        <v>58.5</v>
      </c>
      <c r="T282" s="4">
        <f t="shared" ca="1" si="89"/>
        <v>1.7933782955242183E-2</v>
      </c>
      <c r="U282" s="6">
        <f t="shared" ca="1" si="90"/>
        <v>3422.25</v>
      </c>
      <c r="V282" s="3"/>
      <c r="W282" s="4">
        <f t="shared" ca="1" si="91"/>
        <v>-200.62000000000035</v>
      </c>
      <c r="X282" s="4">
        <f t="shared" ca="1" si="92"/>
        <v>200.62000000000035</v>
      </c>
      <c r="Y282" s="4">
        <f t="shared" ca="1" si="93"/>
        <v>6.1502145922746887E-2</v>
      </c>
      <c r="Z282" s="4">
        <f t="shared" ca="1" si="94"/>
        <v>40248.384400000141</v>
      </c>
      <c r="AA282" s="3"/>
      <c r="AB282" s="4">
        <f t="shared" si="95"/>
        <v>18.425504607142102</v>
      </c>
      <c r="AC282" s="6">
        <f t="shared" si="96"/>
        <v>18.425504607142102</v>
      </c>
      <c r="AD282" s="4">
        <f t="shared" si="97"/>
        <v>5.6485299224837832E-3</v>
      </c>
      <c r="AE282" s="6">
        <f t="shared" si="98"/>
        <v>339.49922002781483</v>
      </c>
      <c r="AF282" s="3"/>
      <c r="AG282" s="6">
        <f t="shared" si="99"/>
        <v>-36.356312314959268</v>
      </c>
      <c r="AH282" s="6">
        <f t="shared" si="100"/>
        <v>36.356312314959268</v>
      </c>
      <c r="AI282" s="4">
        <f t="shared" si="101"/>
        <v>1.1145405369392786E-2</v>
      </c>
      <c r="AJ282" s="6">
        <f t="shared" si="102"/>
        <v>1321.781445142859</v>
      </c>
      <c r="AK282" s="3"/>
    </row>
    <row r="283" spans="1:37" customFormat="1" x14ac:dyDescent="0.2">
      <c r="A283" s="12">
        <v>42391</v>
      </c>
      <c r="B283" s="1" t="s">
        <v>5</v>
      </c>
      <c r="C283" s="8">
        <v>3321</v>
      </c>
      <c r="D283" s="8">
        <v>3782</v>
      </c>
      <c r="E283" s="8">
        <v>482</v>
      </c>
      <c r="F283" s="3"/>
      <c r="G283" s="7">
        <f t="shared" si="85"/>
        <v>3321</v>
      </c>
      <c r="H283" s="3"/>
      <c r="I283" s="6">
        <f ca="1">IF( COUNTA($G$17:G283)&lt;=$I$14,"",AVERAGE(OFFSET(G282,0,0,$I$14*-1)))</f>
        <v>3380.5</v>
      </c>
      <c r="J283" s="3"/>
      <c r="K283" s="29">
        <f ca="1">IF(COUNTA($G$17:G283)&lt;=$K$14,RAND(),SUMPRODUCT(OFFSET(G282,0,0,$K$14*-1),OFFSET($K$17,0,0,$K$14)))</f>
        <v>3244.8199999999997</v>
      </c>
      <c r="L283" s="3"/>
      <c r="M283" s="29">
        <f t="shared" si="103"/>
        <v>3246.8852625468689</v>
      </c>
      <c r="N283" s="11"/>
      <c r="O283" s="40">
        <f t="shared" si="104"/>
        <v>3.82547765169195</v>
      </c>
      <c r="P283" s="57">
        <f t="shared" si="86"/>
        <v>3250.7107401985609</v>
      </c>
      <c r="Q283" s="11"/>
      <c r="R283" s="6">
        <f t="shared" ca="1" si="87"/>
        <v>-59.5</v>
      </c>
      <c r="S283" s="4">
        <f t="shared" ca="1" si="88"/>
        <v>59.5</v>
      </c>
      <c r="T283" s="4">
        <f t="shared" ca="1" si="89"/>
        <v>1.7916290274013851E-2</v>
      </c>
      <c r="U283" s="6">
        <f t="shared" ca="1" si="90"/>
        <v>3540.25</v>
      </c>
      <c r="V283" s="3"/>
      <c r="W283" s="4">
        <f t="shared" ca="1" si="91"/>
        <v>76.180000000000291</v>
      </c>
      <c r="X283" s="4">
        <f t="shared" ca="1" si="92"/>
        <v>76.180000000000291</v>
      </c>
      <c r="Y283" s="4">
        <f t="shared" ca="1" si="93"/>
        <v>2.2938873833182865E-2</v>
      </c>
      <c r="Z283" s="4">
        <f t="shared" ca="1" si="94"/>
        <v>5803.3924000000443</v>
      </c>
      <c r="AA283" s="3"/>
      <c r="AB283" s="4">
        <f t="shared" si="95"/>
        <v>74.114737453131056</v>
      </c>
      <c r="AC283" s="6">
        <f t="shared" si="96"/>
        <v>74.114737453131056</v>
      </c>
      <c r="AD283" s="4">
        <f t="shared" si="97"/>
        <v>2.2316994114161715E-2</v>
      </c>
      <c r="AE283" s="6">
        <f t="shared" si="98"/>
        <v>5492.9943077465477</v>
      </c>
      <c r="AF283" s="3"/>
      <c r="AG283" s="6">
        <f t="shared" si="99"/>
        <v>70.28925980143913</v>
      </c>
      <c r="AH283" s="6">
        <f t="shared" si="100"/>
        <v>70.28925980143913</v>
      </c>
      <c r="AI283" s="4">
        <f t="shared" si="101"/>
        <v>2.1165088768876582E-2</v>
      </c>
      <c r="AJ283" s="6">
        <f t="shared" si="102"/>
        <v>4940.5800434342063</v>
      </c>
      <c r="AK283" s="3"/>
    </row>
    <row r="284" spans="1:37" customFormat="1" x14ac:dyDescent="0.2">
      <c r="A284" s="12">
        <v>42392</v>
      </c>
      <c r="B284" s="1" t="s">
        <v>8</v>
      </c>
      <c r="C284" s="8">
        <v>3209</v>
      </c>
      <c r="D284" s="8">
        <v>3602</v>
      </c>
      <c r="E284" s="8">
        <v>227</v>
      </c>
      <c r="F284" s="3"/>
      <c r="G284" s="7">
        <f t="shared" si="85"/>
        <v>3209</v>
      </c>
      <c r="H284" s="3"/>
      <c r="I284" s="6">
        <f ca="1">IF( COUNTA($G$17:G284)&lt;=$I$14,"",AVERAGE(OFFSET(G283,0,0,$I$14*-1)))</f>
        <v>3291.5</v>
      </c>
      <c r="J284" s="3"/>
      <c r="K284" s="29">
        <f ca="1">IF(COUNTA($G$17:G284)&lt;=$K$14,RAND(),SUMPRODUCT(OFFSET(G283,0,0,$K$14*-1),OFFSET($K$17,0,0,$K$14)))</f>
        <v>3296</v>
      </c>
      <c r="L284" s="3"/>
      <c r="M284" s="29">
        <f t="shared" si="103"/>
        <v>3260.2024901408904</v>
      </c>
      <c r="N284" s="11"/>
      <c r="O284" s="40">
        <f t="shared" si="104"/>
        <v>13.222310094598166</v>
      </c>
      <c r="P284" s="57">
        <f t="shared" si="86"/>
        <v>3273.4248002354884</v>
      </c>
      <c r="Q284" s="11"/>
      <c r="R284" s="6">
        <f t="shared" ca="1" si="87"/>
        <v>-82.5</v>
      </c>
      <c r="S284" s="4">
        <f t="shared" ca="1" si="88"/>
        <v>82.5</v>
      </c>
      <c r="T284" s="4">
        <f t="shared" ca="1" si="89"/>
        <v>2.5708943596135868E-2</v>
      </c>
      <c r="U284" s="6">
        <f t="shared" ca="1" si="90"/>
        <v>6806.25</v>
      </c>
      <c r="V284" s="3"/>
      <c r="W284" s="4">
        <f t="shared" ca="1" si="91"/>
        <v>-87</v>
      </c>
      <c r="X284" s="4">
        <f t="shared" ca="1" si="92"/>
        <v>87</v>
      </c>
      <c r="Y284" s="4">
        <f t="shared" ca="1" si="93"/>
        <v>2.7111249610470553E-2</v>
      </c>
      <c r="Z284" s="4">
        <f t="shared" ca="1" si="94"/>
        <v>7569</v>
      </c>
      <c r="AA284" s="3"/>
      <c r="AB284" s="4">
        <f t="shared" si="95"/>
        <v>-51.202490140890404</v>
      </c>
      <c r="AC284" s="6">
        <f t="shared" si="96"/>
        <v>51.202490140890404</v>
      </c>
      <c r="AD284" s="4">
        <f t="shared" si="97"/>
        <v>1.5955902194107325E-2</v>
      </c>
      <c r="AE284" s="6">
        <f t="shared" si="98"/>
        <v>2621.694996627979</v>
      </c>
      <c r="AF284" s="3"/>
      <c r="AG284" s="6">
        <f t="shared" si="99"/>
        <v>-64.424800235488419</v>
      </c>
      <c r="AH284" s="6">
        <f t="shared" si="100"/>
        <v>64.424800235488419</v>
      </c>
      <c r="AI284" s="4">
        <f t="shared" si="101"/>
        <v>2.0076285520563546E-2</v>
      </c>
      <c r="AJ284" s="6">
        <f t="shared" si="102"/>
        <v>4150.5548853825885</v>
      </c>
      <c r="AK284" s="3"/>
    </row>
    <row r="285" spans="1:37" customFormat="1" x14ac:dyDescent="0.2">
      <c r="A285" s="12">
        <v>42393</v>
      </c>
      <c r="B285" s="1" t="s">
        <v>11</v>
      </c>
      <c r="C285" s="8">
        <v>3727</v>
      </c>
      <c r="D285" s="8">
        <v>3775</v>
      </c>
      <c r="E285" s="8">
        <v>138</v>
      </c>
      <c r="F285" s="3"/>
      <c r="G285" s="7">
        <f t="shared" si="85"/>
        <v>3727</v>
      </c>
      <c r="H285" s="3"/>
      <c r="I285" s="6">
        <f ca="1">IF( COUNTA($G$17:G285)&lt;=$I$14,"",AVERAGE(OFFSET(G284,0,0,$I$14*-1)))</f>
        <v>3265</v>
      </c>
      <c r="J285" s="3"/>
      <c r="K285" s="29">
        <f ca="1">IF(COUNTA($G$17:G285)&lt;=$K$14,RAND(),SUMPRODUCT(OFFSET(G284,0,0,$K$14*-1),OFFSET($K$17,0,0,$K$14)))</f>
        <v>3224.1600000000003</v>
      </c>
      <c r="L285" s="3"/>
      <c r="M285" s="29">
        <f t="shared" si="103"/>
        <v>3251.0022252810422</v>
      </c>
      <c r="N285" s="11"/>
      <c r="O285" s="40">
        <f t="shared" si="104"/>
        <v>-8.9760391103037112</v>
      </c>
      <c r="P285" s="57">
        <f t="shared" si="86"/>
        <v>3242.0261861707386</v>
      </c>
      <c r="Q285" s="11"/>
      <c r="R285" s="6">
        <f t="shared" ca="1" si="87"/>
        <v>462</v>
      </c>
      <c r="S285" s="4">
        <f t="shared" ca="1" si="88"/>
        <v>462</v>
      </c>
      <c r="T285" s="4">
        <f t="shared" ca="1" si="89"/>
        <v>0.12396028977730078</v>
      </c>
      <c r="U285" s="6">
        <f t="shared" ca="1" si="90"/>
        <v>213444</v>
      </c>
      <c r="V285" s="3"/>
      <c r="W285" s="4">
        <f t="shared" ca="1" si="91"/>
        <v>502.83999999999969</v>
      </c>
      <c r="X285" s="4">
        <f t="shared" ca="1" si="92"/>
        <v>502.83999999999969</v>
      </c>
      <c r="Y285" s="4">
        <f t="shared" ca="1" si="93"/>
        <v>0.13491816474376164</v>
      </c>
      <c r="Z285" s="4">
        <f t="shared" ca="1" si="94"/>
        <v>252848.06559999968</v>
      </c>
      <c r="AA285" s="3"/>
      <c r="AB285" s="4">
        <f t="shared" si="95"/>
        <v>475.99777471895777</v>
      </c>
      <c r="AC285" s="6">
        <f t="shared" si="96"/>
        <v>475.99777471895777</v>
      </c>
      <c r="AD285" s="4">
        <f t="shared" si="97"/>
        <v>0.12771606512448558</v>
      </c>
      <c r="AE285" s="6">
        <f t="shared" si="98"/>
        <v>226573.88153739966</v>
      </c>
      <c r="AF285" s="3"/>
      <c r="AG285" s="6">
        <f t="shared" si="99"/>
        <v>484.97381382926142</v>
      </c>
      <c r="AH285" s="6">
        <f t="shared" si="100"/>
        <v>484.97381382926142</v>
      </c>
      <c r="AI285" s="4">
        <f t="shared" si="101"/>
        <v>0.13012444696250641</v>
      </c>
      <c r="AJ285" s="6">
        <f t="shared" si="102"/>
        <v>235199.60010009911</v>
      </c>
      <c r="AK285" s="3"/>
    </row>
    <row r="286" spans="1:37" customFormat="1" x14ac:dyDescent="0.2">
      <c r="A286" s="12">
        <v>42394</v>
      </c>
      <c r="B286" s="1" t="s">
        <v>6</v>
      </c>
      <c r="C286" s="8">
        <v>3703</v>
      </c>
      <c r="D286" s="8">
        <v>3526</v>
      </c>
      <c r="E286" s="8">
        <v>160</v>
      </c>
      <c r="F286" s="3"/>
      <c r="G286" s="7">
        <f t="shared" si="85"/>
        <v>3703</v>
      </c>
      <c r="H286" s="3"/>
      <c r="I286" s="6">
        <f ca="1">IF( COUNTA($G$17:G286)&lt;=$I$14,"",AVERAGE(OFFSET(G285,0,0,$I$14*-1)))</f>
        <v>3468</v>
      </c>
      <c r="J286" s="3"/>
      <c r="K286" s="29">
        <f ca="1">IF(COUNTA($G$17:G286)&lt;=$K$14,RAND(),SUMPRODUCT(OFFSET(G285,0,0,$K$14*-1),OFFSET($K$17,0,0,$K$14)))</f>
        <v>3631.5</v>
      </c>
      <c r="L286" s="3"/>
      <c r="M286" s="29">
        <f t="shared" si="103"/>
        <v>3336.5313780246356</v>
      </c>
      <c r="N286" s="11"/>
      <c r="O286" s="40">
        <f t="shared" si="104"/>
        <v>84.584100825054406</v>
      </c>
      <c r="P286" s="57">
        <f t="shared" si="86"/>
        <v>3421.1154788496901</v>
      </c>
      <c r="Q286" s="11"/>
      <c r="R286" s="6">
        <f t="shared" ca="1" si="87"/>
        <v>235</v>
      </c>
      <c r="S286" s="4">
        <f t="shared" ca="1" si="88"/>
        <v>235</v>
      </c>
      <c r="T286" s="4">
        <f t="shared" ca="1" si="89"/>
        <v>6.3462057790980284E-2</v>
      </c>
      <c r="U286" s="6">
        <f t="shared" ca="1" si="90"/>
        <v>55225</v>
      </c>
      <c r="V286" s="3"/>
      <c r="W286" s="4">
        <f t="shared" ca="1" si="91"/>
        <v>71.5</v>
      </c>
      <c r="X286" s="4">
        <f t="shared" ca="1" si="92"/>
        <v>71.5</v>
      </c>
      <c r="Y286" s="4">
        <f t="shared" ca="1" si="93"/>
        <v>1.9308668647042938E-2</v>
      </c>
      <c r="Z286" s="4">
        <f t="shared" ca="1" si="94"/>
        <v>5112.25</v>
      </c>
      <c r="AA286" s="3"/>
      <c r="AB286" s="4">
        <f t="shared" si="95"/>
        <v>366.46862197536439</v>
      </c>
      <c r="AC286" s="6">
        <f t="shared" si="96"/>
        <v>366.46862197536439</v>
      </c>
      <c r="AD286" s="4">
        <f t="shared" si="97"/>
        <v>9.8965331346304183E-2</v>
      </c>
      <c r="AE286" s="6">
        <f t="shared" si="98"/>
        <v>134299.25089252251</v>
      </c>
      <c r="AF286" s="3"/>
      <c r="AG286" s="6">
        <f t="shared" si="99"/>
        <v>281.88452115030987</v>
      </c>
      <c r="AH286" s="6">
        <f t="shared" si="100"/>
        <v>281.88452115030987</v>
      </c>
      <c r="AI286" s="4">
        <f t="shared" si="101"/>
        <v>7.612328413456923E-2</v>
      </c>
      <c r="AJ286" s="6">
        <f t="shared" si="102"/>
        <v>79458.883264139484</v>
      </c>
      <c r="AK286" s="3"/>
    </row>
    <row r="287" spans="1:37" customFormat="1" x14ac:dyDescent="0.2">
      <c r="A287" s="12">
        <v>42395</v>
      </c>
      <c r="B287" s="1" t="s">
        <v>9</v>
      </c>
      <c r="C287" s="8">
        <v>3081</v>
      </c>
      <c r="D287" s="8">
        <v>3862</v>
      </c>
      <c r="E287" s="8">
        <v>164</v>
      </c>
      <c r="F287" s="3"/>
      <c r="G287" s="7">
        <f t="shared" si="85"/>
        <v>3081</v>
      </c>
      <c r="H287" s="3"/>
      <c r="I287" s="6">
        <f ca="1">IF( COUNTA($G$17:G287)&lt;=$I$14,"",AVERAGE(OFFSET(G286,0,0,$I$14*-1)))</f>
        <v>3715</v>
      </c>
      <c r="J287" s="3"/>
      <c r="K287" s="29">
        <f ca="1">IF(COUNTA($G$17:G287)&lt;=$K$14,RAND(),SUMPRODUCT(OFFSET(G286,0,0,$K$14*-1),OFFSET($K$17,0,0,$K$14)))</f>
        <v>3606.4100000000003</v>
      </c>
      <c r="L287" s="3"/>
      <c r="M287" s="29">
        <f t="shared" si="103"/>
        <v>3402.3799017139982</v>
      </c>
      <c r="N287" s="11"/>
      <c r="O287" s="40">
        <f t="shared" si="104"/>
        <v>66.035879460719457</v>
      </c>
      <c r="P287" s="57">
        <f t="shared" si="86"/>
        <v>3468.4157811747177</v>
      </c>
      <c r="Q287" s="11"/>
      <c r="R287" s="6">
        <f t="shared" ca="1" si="87"/>
        <v>-634</v>
      </c>
      <c r="S287" s="4">
        <f t="shared" ca="1" si="88"/>
        <v>634</v>
      </c>
      <c r="T287" s="4">
        <f t="shared" ca="1" si="89"/>
        <v>0.20577734501785136</v>
      </c>
      <c r="U287" s="6">
        <f t="shared" ca="1" si="90"/>
        <v>401956</v>
      </c>
      <c r="V287" s="3"/>
      <c r="W287" s="4">
        <f t="shared" ca="1" si="91"/>
        <v>-525.41000000000031</v>
      </c>
      <c r="X287" s="4">
        <f t="shared" ca="1" si="92"/>
        <v>525.41000000000031</v>
      </c>
      <c r="Y287" s="4">
        <f t="shared" ca="1" si="93"/>
        <v>0.17053229470951001</v>
      </c>
      <c r="Z287" s="4">
        <f t="shared" ca="1" si="94"/>
        <v>276055.6681000003</v>
      </c>
      <c r="AA287" s="3"/>
      <c r="AB287" s="4">
        <f t="shared" si="95"/>
        <v>-321.37990171399815</v>
      </c>
      <c r="AC287" s="6">
        <f t="shared" si="96"/>
        <v>321.37990171399815</v>
      </c>
      <c r="AD287" s="4">
        <f t="shared" si="97"/>
        <v>0.10431025696656869</v>
      </c>
      <c r="AE287" s="6">
        <f t="shared" si="98"/>
        <v>103285.04122569911</v>
      </c>
      <c r="AF287" s="3"/>
      <c r="AG287" s="6">
        <f t="shared" si="99"/>
        <v>-387.41578117471772</v>
      </c>
      <c r="AH287" s="6">
        <f t="shared" si="100"/>
        <v>387.41578117471772</v>
      </c>
      <c r="AI287" s="4">
        <f t="shared" si="101"/>
        <v>0.12574351871947995</v>
      </c>
      <c r="AJ287" s="6">
        <f t="shared" si="102"/>
        <v>150090.98750321678</v>
      </c>
      <c r="AK287" s="3"/>
    </row>
    <row r="288" spans="1:37" customFormat="1" x14ac:dyDescent="0.2">
      <c r="A288" s="12">
        <v>42396</v>
      </c>
      <c r="B288" s="1" t="s">
        <v>7</v>
      </c>
      <c r="C288" s="8">
        <v>2847</v>
      </c>
      <c r="D288" s="8">
        <v>5593</v>
      </c>
      <c r="E288" s="8">
        <v>363</v>
      </c>
      <c r="F288" s="3"/>
      <c r="G288" s="7">
        <f t="shared" si="85"/>
        <v>2847</v>
      </c>
      <c r="H288" s="3"/>
      <c r="I288" s="6">
        <f ca="1">IF( COUNTA($G$17:G288)&lt;=$I$14,"",AVERAGE(OFFSET(G287,0,0,$I$14*-1)))</f>
        <v>3392</v>
      </c>
      <c r="J288" s="3"/>
      <c r="K288" s="29">
        <f ca="1">IF(COUNTA($G$17:G288)&lt;=$K$14,RAND(),SUMPRODUCT(OFFSET(G287,0,0,$K$14*-1),OFFSET($K$17,0,0,$K$14)))</f>
        <v>3173.8199999999997</v>
      </c>
      <c r="L288" s="3"/>
      <c r="M288" s="29">
        <f t="shared" si="103"/>
        <v>3344.6330966608721</v>
      </c>
      <c r="N288" s="11"/>
      <c r="O288" s="40">
        <f t="shared" si="104"/>
        <v>-56.508978207987624</v>
      </c>
      <c r="P288" s="57">
        <f t="shared" si="86"/>
        <v>3288.1241184528844</v>
      </c>
      <c r="Q288" s="11"/>
      <c r="R288" s="6">
        <f t="shared" ca="1" si="87"/>
        <v>-545</v>
      </c>
      <c r="S288" s="4">
        <f t="shared" ca="1" si="88"/>
        <v>545</v>
      </c>
      <c r="T288" s="4">
        <f t="shared" ca="1" si="89"/>
        <v>0.19142957499121882</v>
      </c>
      <c r="U288" s="6">
        <f t="shared" ca="1" si="90"/>
        <v>297025</v>
      </c>
      <c r="V288" s="3"/>
      <c r="W288" s="4">
        <f t="shared" ca="1" si="91"/>
        <v>-326.81999999999971</v>
      </c>
      <c r="X288" s="4">
        <f t="shared" ca="1" si="92"/>
        <v>326.81999999999971</v>
      </c>
      <c r="Y288" s="4">
        <f t="shared" ca="1" si="93"/>
        <v>0.1147945205479451</v>
      </c>
      <c r="Z288" s="4">
        <f t="shared" ca="1" si="94"/>
        <v>106811.31239999981</v>
      </c>
      <c r="AA288" s="3"/>
      <c r="AB288" s="4">
        <f t="shared" si="95"/>
        <v>-497.63309666087207</v>
      </c>
      <c r="AC288" s="6">
        <f t="shared" si="96"/>
        <v>497.63309666087207</v>
      </c>
      <c r="AD288" s="4">
        <f t="shared" si="97"/>
        <v>0.17479209577129332</v>
      </c>
      <c r="AE288" s="6">
        <f t="shared" si="98"/>
        <v>247638.69889228884</v>
      </c>
      <c r="AF288" s="3"/>
      <c r="AG288" s="6">
        <f t="shared" si="99"/>
        <v>-441.12411845288443</v>
      </c>
      <c r="AH288" s="6">
        <f t="shared" si="100"/>
        <v>441.12411845288443</v>
      </c>
      <c r="AI288" s="4">
        <f t="shared" si="101"/>
        <v>0.15494349085103071</v>
      </c>
      <c r="AJ288" s="6">
        <f t="shared" si="102"/>
        <v>194590.48788083441</v>
      </c>
      <c r="AK288" s="3"/>
    </row>
    <row r="289" spans="1:37" customFormat="1" x14ac:dyDescent="0.2">
      <c r="A289" s="12">
        <v>42397</v>
      </c>
      <c r="B289" s="1" t="s">
        <v>10</v>
      </c>
      <c r="C289" s="8">
        <v>3809</v>
      </c>
      <c r="D289" s="8">
        <v>4505</v>
      </c>
      <c r="E289" s="8">
        <v>279</v>
      </c>
      <c r="F289" s="3"/>
      <c r="G289" s="7">
        <f t="shared" si="85"/>
        <v>3809</v>
      </c>
      <c r="H289" s="3"/>
      <c r="I289" s="6">
        <f ca="1">IF( COUNTA($G$17:G289)&lt;=$I$14,"",AVERAGE(OFFSET(G288,0,0,$I$14*-1)))</f>
        <v>2964</v>
      </c>
      <c r="J289" s="3"/>
      <c r="K289" s="29">
        <f ca="1">IF(COUNTA($G$17:G289)&lt;=$K$14,RAND(),SUMPRODUCT(OFFSET(G288,0,0,$K$14*-1),OFFSET($K$17,0,0,$K$14)))</f>
        <v>3017.22</v>
      </c>
      <c r="L289" s="3"/>
      <c r="M289" s="29">
        <f t="shared" si="103"/>
        <v>3255.2164241570877</v>
      </c>
      <c r="N289" s="11"/>
      <c r="O289" s="40">
        <f t="shared" si="104"/>
        <v>-89.087595560826443</v>
      </c>
      <c r="P289" s="57">
        <f t="shared" si="86"/>
        <v>3166.1288285962614</v>
      </c>
      <c r="Q289" s="11"/>
      <c r="R289" s="6">
        <f t="shared" ca="1" si="87"/>
        <v>845</v>
      </c>
      <c r="S289" s="4">
        <f t="shared" ca="1" si="88"/>
        <v>845</v>
      </c>
      <c r="T289" s="4">
        <f t="shared" ca="1" si="89"/>
        <v>0.22184300341296928</v>
      </c>
      <c r="U289" s="6">
        <f t="shared" ca="1" si="90"/>
        <v>714025</v>
      </c>
      <c r="V289" s="3"/>
      <c r="W289" s="4">
        <f t="shared" ca="1" si="91"/>
        <v>791.7800000000002</v>
      </c>
      <c r="X289" s="4">
        <f t="shared" ca="1" si="92"/>
        <v>791.7800000000002</v>
      </c>
      <c r="Y289" s="4">
        <f t="shared" ca="1" si="93"/>
        <v>0.20787083223943298</v>
      </c>
      <c r="Z289" s="4">
        <f t="shared" ca="1" si="94"/>
        <v>626915.56840000034</v>
      </c>
      <c r="AA289" s="3"/>
      <c r="AB289" s="4">
        <f t="shared" si="95"/>
        <v>553.78357584291234</v>
      </c>
      <c r="AC289" s="6">
        <f t="shared" si="96"/>
        <v>553.78357584291234</v>
      </c>
      <c r="AD289" s="4">
        <f t="shared" si="97"/>
        <v>0.14538817953345035</v>
      </c>
      <c r="AE289" s="6">
        <f t="shared" si="98"/>
        <v>306676.24887336267</v>
      </c>
      <c r="AF289" s="3"/>
      <c r="AG289" s="6">
        <f t="shared" si="99"/>
        <v>642.87117140373857</v>
      </c>
      <c r="AH289" s="6">
        <f t="shared" si="100"/>
        <v>642.87117140373857</v>
      </c>
      <c r="AI289" s="4">
        <f t="shared" si="101"/>
        <v>0.16877688931576229</v>
      </c>
      <c r="AJ289" s="6">
        <f t="shared" si="102"/>
        <v>413283.343022015</v>
      </c>
      <c r="AK289" s="3"/>
    </row>
    <row r="290" spans="1:37" customFormat="1" x14ac:dyDescent="0.2">
      <c r="A290" s="12">
        <v>42398</v>
      </c>
      <c r="B290" s="1" t="s">
        <v>5</v>
      </c>
      <c r="C290" s="8">
        <v>3440</v>
      </c>
      <c r="D290" s="8">
        <v>4557</v>
      </c>
      <c r="E290" s="8">
        <v>158</v>
      </c>
      <c r="F290" s="3"/>
      <c r="G290" s="7">
        <f t="shared" si="85"/>
        <v>3440</v>
      </c>
      <c r="H290" s="3"/>
      <c r="I290" s="6">
        <f ca="1">IF( COUNTA($G$17:G290)&lt;=$I$14,"",AVERAGE(OFFSET(G289,0,0,$I$14*-1)))</f>
        <v>3328</v>
      </c>
      <c r="J290" s="3"/>
      <c r="K290" s="29">
        <f ca="1">IF(COUNTA($G$17:G290)&lt;=$K$14,RAND(),SUMPRODUCT(OFFSET(G289,0,0,$K$14*-1),OFFSET($K$17,0,0,$K$14)))</f>
        <v>3711.66</v>
      </c>
      <c r="L290" s="3"/>
      <c r="M290" s="29">
        <f t="shared" si="103"/>
        <v>3354.7224356570937</v>
      </c>
      <c r="N290" s="11"/>
      <c r="O290" s="40">
        <f t="shared" si="104"/>
        <v>97.620075429397701</v>
      </c>
      <c r="P290" s="57">
        <f t="shared" si="86"/>
        <v>3452.3425110864914</v>
      </c>
      <c r="Q290" s="11"/>
      <c r="R290" s="6">
        <f t="shared" ca="1" si="87"/>
        <v>112</v>
      </c>
      <c r="S290" s="4">
        <f t="shared" ca="1" si="88"/>
        <v>112</v>
      </c>
      <c r="T290" s="4">
        <f t="shared" ca="1" si="89"/>
        <v>3.255813953488372E-2</v>
      </c>
      <c r="U290" s="6">
        <f t="shared" ca="1" si="90"/>
        <v>12544</v>
      </c>
      <c r="V290" s="3"/>
      <c r="W290" s="4">
        <f t="shared" ca="1" si="91"/>
        <v>-271.65999999999985</v>
      </c>
      <c r="X290" s="4">
        <f t="shared" ca="1" si="92"/>
        <v>271.65999999999985</v>
      </c>
      <c r="Y290" s="4">
        <f t="shared" ca="1" si="93"/>
        <v>7.8970930232558093E-2</v>
      </c>
      <c r="Z290" s="4">
        <f t="shared" ca="1" si="94"/>
        <v>73799.155599999925</v>
      </c>
      <c r="AA290" s="3"/>
      <c r="AB290" s="4">
        <f t="shared" si="95"/>
        <v>85.277564342906317</v>
      </c>
      <c r="AC290" s="6">
        <f t="shared" si="96"/>
        <v>85.277564342906317</v>
      </c>
      <c r="AD290" s="4">
        <f t="shared" si="97"/>
        <v>2.4789989634565791E-2</v>
      </c>
      <c r="AE290" s="6">
        <f t="shared" si="98"/>
        <v>7272.262980258527</v>
      </c>
      <c r="AF290" s="3"/>
      <c r="AG290" s="6">
        <f t="shared" si="99"/>
        <v>-12.342511086491413</v>
      </c>
      <c r="AH290" s="6">
        <f t="shared" si="100"/>
        <v>12.342511086491413</v>
      </c>
      <c r="AI290" s="4">
        <f t="shared" si="101"/>
        <v>3.5879392693288991E-3</v>
      </c>
      <c r="AJ290" s="6">
        <f t="shared" si="102"/>
        <v>152.33757992016345</v>
      </c>
      <c r="AK290" s="3"/>
    </row>
    <row r="291" spans="1:37" customFormat="1" x14ac:dyDescent="0.2">
      <c r="A291" s="12">
        <v>42399</v>
      </c>
      <c r="B291" s="1" t="s">
        <v>8</v>
      </c>
      <c r="C291" s="8">
        <v>3219</v>
      </c>
      <c r="D291" s="8">
        <v>3740</v>
      </c>
      <c r="E291" s="8">
        <v>281</v>
      </c>
      <c r="F291" s="3"/>
      <c r="G291" s="7">
        <f t="shared" si="85"/>
        <v>3219</v>
      </c>
      <c r="H291" s="3"/>
      <c r="I291" s="6">
        <f ca="1">IF( COUNTA($G$17:G291)&lt;=$I$14,"",AVERAGE(OFFSET(G290,0,0,$I$14*-1)))</f>
        <v>3624.5</v>
      </c>
      <c r="J291" s="3"/>
      <c r="K291" s="29">
        <f ca="1">IF(COUNTA($G$17:G291)&lt;=$K$14,RAND(),SUMPRODUCT(OFFSET(G290,0,0,$K$14*-1),OFFSET($K$17,0,0,$K$14)))</f>
        <v>3378.44</v>
      </c>
      <c r="L291" s="3"/>
      <c r="M291" s="29">
        <f t="shared" si="103"/>
        <v>3370.045443901392</v>
      </c>
      <c r="N291" s="11"/>
      <c r="O291" s="40">
        <f t="shared" si="104"/>
        <v>16.145978916149303</v>
      </c>
      <c r="P291" s="57">
        <f t="shared" si="86"/>
        <v>3386.1914228175415</v>
      </c>
      <c r="Q291" s="11"/>
      <c r="R291" s="6">
        <f t="shared" ca="1" si="87"/>
        <v>-405.5</v>
      </c>
      <c r="S291" s="4">
        <f t="shared" ca="1" si="88"/>
        <v>405.5</v>
      </c>
      <c r="T291" s="4">
        <f t="shared" ca="1" si="89"/>
        <v>0.12597079838459149</v>
      </c>
      <c r="U291" s="6">
        <f t="shared" ca="1" si="90"/>
        <v>164430.25</v>
      </c>
      <c r="V291" s="3"/>
      <c r="W291" s="4">
        <f t="shared" ca="1" si="91"/>
        <v>-159.44000000000005</v>
      </c>
      <c r="X291" s="4">
        <f t="shared" ca="1" si="92"/>
        <v>159.44000000000005</v>
      </c>
      <c r="Y291" s="4">
        <f t="shared" ca="1" si="93"/>
        <v>4.9530910220565411E-2</v>
      </c>
      <c r="Z291" s="4">
        <f t="shared" ca="1" si="94"/>
        <v>25421.113600000019</v>
      </c>
      <c r="AA291" s="3"/>
      <c r="AB291" s="4">
        <f t="shared" si="95"/>
        <v>-151.04544390139199</v>
      </c>
      <c r="AC291" s="6">
        <f t="shared" si="96"/>
        <v>151.04544390139199</v>
      </c>
      <c r="AD291" s="4">
        <f t="shared" si="97"/>
        <v>4.6923095340600185E-2</v>
      </c>
      <c r="AE291" s="6">
        <f t="shared" si="98"/>
        <v>22814.726123368557</v>
      </c>
      <c r="AF291" s="3"/>
      <c r="AG291" s="6">
        <f t="shared" si="99"/>
        <v>-167.19142281754148</v>
      </c>
      <c r="AH291" s="6">
        <f t="shared" si="100"/>
        <v>167.19142281754148</v>
      </c>
      <c r="AI291" s="4">
        <f t="shared" si="101"/>
        <v>5.1938932220422951E-2</v>
      </c>
      <c r="AJ291" s="6">
        <f t="shared" si="102"/>
        <v>27952.97186375393</v>
      </c>
      <c r="AK291" s="3"/>
    </row>
    <row r="292" spans="1:37" customFormat="1" x14ac:dyDescent="0.2">
      <c r="A292" s="12">
        <v>42400</v>
      </c>
      <c r="B292" s="1" t="s">
        <v>11</v>
      </c>
      <c r="C292" s="8">
        <v>3450</v>
      </c>
      <c r="D292" s="8">
        <v>4950</v>
      </c>
      <c r="E292" s="8">
        <v>441</v>
      </c>
      <c r="F292" s="3"/>
      <c r="G292" s="7">
        <f t="shared" si="85"/>
        <v>3450</v>
      </c>
      <c r="H292" s="3"/>
      <c r="I292" s="6">
        <f ca="1">IF( COUNTA($G$17:G292)&lt;=$I$14,"",AVERAGE(OFFSET(G291,0,0,$I$14*-1)))</f>
        <v>3329.5</v>
      </c>
      <c r="J292" s="3"/>
      <c r="K292" s="29">
        <f ca="1">IF(COUNTA($G$17:G292)&lt;=$K$14,RAND(),SUMPRODUCT(OFFSET(G291,0,0,$K$14*-1),OFFSET($K$17,0,0,$K$14)))</f>
        <v>3239.86</v>
      </c>
      <c r="L292" s="3"/>
      <c r="M292" s="29">
        <f t="shared" si="103"/>
        <v>3342.9050043262414</v>
      </c>
      <c r="N292" s="11"/>
      <c r="O292" s="40">
        <f t="shared" si="104"/>
        <v>-26.707575390237594</v>
      </c>
      <c r="P292" s="57">
        <f t="shared" si="86"/>
        <v>3316.1974289360037</v>
      </c>
      <c r="Q292" s="11"/>
      <c r="R292" s="6">
        <f t="shared" ca="1" si="87"/>
        <v>120.5</v>
      </c>
      <c r="S292" s="4">
        <f t="shared" ca="1" si="88"/>
        <v>120.5</v>
      </c>
      <c r="T292" s="4">
        <f t="shared" ca="1" si="89"/>
        <v>3.4927536231884056E-2</v>
      </c>
      <c r="U292" s="6">
        <f t="shared" ca="1" si="90"/>
        <v>14520.25</v>
      </c>
      <c r="V292" s="3"/>
      <c r="W292" s="4">
        <f t="shared" ca="1" si="91"/>
        <v>210.13999999999987</v>
      </c>
      <c r="X292" s="4">
        <f t="shared" ca="1" si="92"/>
        <v>210.13999999999987</v>
      </c>
      <c r="Y292" s="4">
        <f t="shared" ca="1" si="93"/>
        <v>6.0910144927536193E-2</v>
      </c>
      <c r="Z292" s="4">
        <f t="shared" ca="1" si="94"/>
        <v>44158.819599999944</v>
      </c>
      <c r="AA292" s="3"/>
      <c r="AB292" s="4">
        <f t="shared" si="95"/>
        <v>107.0949956737586</v>
      </c>
      <c r="AC292" s="6">
        <f t="shared" si="96"/>
        <v>107.0949956737586</v>
      </c>
      <c r="AD292" s="4">
        <f t="shared" si="97"/>
        <v>3.1042027731524233E-2</v>
      </c>
      <c r="AE292" s="6">
        <f t="shared" si="98"/>
        <v>11469.338098362374</v>
      </c>
      <c r="AF292" s="3"/>
      <c r="AG292" s="6">
        <f t="shared" si="99"/>
        <v>133.80257106399631</v>
      </c>
      <c r="AH292" s="6">
        <f t="shared" si="100"/>
        <v>133.80257106399631</v>
      </c>
      <c r="AI292" s="4">
        <f t="shared" si="101"/>
        <v>3.8783353931593136E-2</v>
      </c>
      <c r="AJ292" s="6">
        <f t="shared" si="102"/>
        <v>17903.128023335783</v>
      </c>
      <c r="AK292" s="3"/>
    </row>
    <row r="293" spans="1:37" customFormat="1" x14ac:dyDescent="0.2">
      <c r="A293" s="12">
        <v>42401</v>
      </c>
      <c r="B293" s="1" t="s">
        <v>6</v>
      </c>
      <c r="C293" s="8">
        <v>3698</v>
      </c>
      <c r="D293" s="8">
        <v>4263</v>
      </c>
      <c r="E293" s="8">
        <v>393</v>
      </c>
      <c r="F293" s="3"/>
      <c r="G293" s="7">
        <f t="shared" si="85"/>
        <v>3698</v>
      </c>
      <c r="H293" s="3"/>
      <c r="I293" s="6">
        <f ca="1">IF( COUNTA($G$17:G293)&lt;=$I$14,"",AVERAGE(OFFSET(G292,0,0,$I$14*-1)))</f>
        <v>3334.5</v>
      </c>
      <c r="J293" s="3"/>
      <c r="K293" s="29">
        <f ca="1">IF(COUNTA($G$17:G293)&lt;=$K$14,RAND(),SUMPRODUCT(OFFSET(G292,0,0,$K$14*-1),OFFSET($K$17,0,0,$K$14)))</f>
        <v>3443.05</v>
      </c>
      <c r="L293" s="3"/>
      <c r="M293" s="29">
        <f t="shared" si="103"/>
        <v>3362.1482544621554</v>
      </c>
      <c r="N293" s="11"/>
      <c r="O293" s="40">
        <f t="shared" si="104"/>
        <v>18.783741880652453</v>
      </c>
      <c r="P293" s="57">
        <f t="shared" si="86"/>
        <v>3380.9319963428079</v>
      </c>
      <c r="Q293" s="11"/>
      <c r="R293" s="6">
        <f t="shared" ca="1" si="87"/>
        <v>363.5</v>
      </c>
      <c r="S293" s="4">
        <f t="shared" ca="1" si="88"/>
        <v>363.5</v>
      </c>
      <c r="T293" s="4">
        <f t="shared" ca="1" si="89"/>
        <v>9.8296376419686318E-2</v>
      </c>
      <c r="U293" s="6">
        <f t="shared" ca="1" si="90"/>
        <v>132132.25</v>
      </c>
      <c r="V293" s="3"/>
      <c r="W293" s="4">
        <f t="shared" ca="1" si="91"/>
        <v>254.94999999999982</v>
      </c>
      <c r="X293" s="4">
        <f t="shared" ca="1" si="92"/>
        <v>254.94999999999982</v>
      </c>
      <c r="Y293" s="4">
        <f t="shared" ca="1" si="93"/>
        <v>6.8942671714440185E-2</v>
      </c>
      <c r="Z293" s="4">
        <f t="shared" ca="1" si="94"/>
        <v>64999.502499999908</v>
      </c>
      <c r="AA293" s="3"/>
      <c r="AB293" s="4">
        <f t="shared" si="95"/>
        <v>335.85174553784464</v>
      </c>
      <c r="AC293" s="6">
        <f t="shared" si="96"/>
        <v>335.85174553784464</v>
      </c>
      <c r="AD293" s="4">
        <f t="shared" si="97"/>
        <v>9.0819833839330621E-2</v>
      </c>
      <c r="AE293" s="6">
        <f t="shared" si="98"/>
        <v>112796.39498081715</v>
      </c>
      <c r="AF293" s="3"/>
      <c r="AG293" s="6">
        <f t="shared" si="99"/>
        <v>317.06800365719209</v>
      </c>
      <c r="AH293" s="6">
        <f t="shared" si="100"/>
        <v>317.06800365719209</v>
      </c>
      <c r="AI293" s="4">
        <f t="shared" si="101"/>
        <v>8.5740401205298022E-2</v>
      </c>
      <c r="AJ293" s="6">
        <f t="shared" si="102"/>
        <v>100532.11894315718</v>
      </c>
      <c r="AK293" s="3"/>
    </row>
    <row r="294" spans="1:37" customFormat="1" x14ac:dyDescent="0.2">
      <c r="A294" s="12">
        <v>42402</v>
      </c>
      <c r="B294" s="1" t="s">
        <v>9</v>
      </c>
      <c r="C294" s="8">
        <v>3478</v>
      </c>
      <c r="D294" s="8">
        <v>4574</v>
      </c>
      <c r="E294" s="8">
        <v>498</v>
      </c>
      <c r="F294" s="3"/>
      <c r="G294" s="7">
        <f t="shared" si="85"/>
        <v>3478</v>
      </c>
      <c r="H294" s="3"/>
      <c r="I294" s="6">
        <f ca="1">IF( COUNTA($G$17:G294)&lt;=$I$14,"",AVERAGE(OFFSET(G293,0,0,$I$14*-1)))</f>
        <v>3574</v>
      </c>
      <c r="J294" s="3"/>
      <c r="K294" s="29">
        <f ca="1">IF(COUNTA($G$17:G294)&lt;=$K$14,RAND(),SUMPRODUCT(OFFSET(G293,0,0,$K$14*-1),OFFSET($K$17,0,0,$K$14)))</f>
        <v>3634.84</v>
      </c>
      <c r="L294" s="3"/>
      <c r="M294" s="29">
        <f t="shared" si="103"/>
        <v>3422.4954173459923</v>
      </c>
      <c r="N294" s="11"/>
      <c r="O294" s="40">
        <f t="shared" si="104"/>
        <v>59.931528673805126</v>
      </c>
      <c r="P294" s="57">
        <f t="shared" si="86"/>
        <v>3482.4269460197975</v>
      </c>
      <c r="Q294" s="11"/>
      <c r="R294" s="6">
        <f t="shared" ca="1" si="87"/>
        <v>-96</v>
      </c>
      <c r="S294" s="4">
        <f t="shared" ca="1" si="88"/>
        <v>96</v>
      </c>
      <c r="T294" s="4">
        <f t="shared" ca="1" si="89"/>
        <v>2.7602070155261643E-2</v>
      </c>
      <c r="U294" s="6">
        <f t="shared" ca="1" si="90"/>
        <v>9216</v>
      </c>
      <c r="V294" s="3"/>
      <c r="W294" s="4">
        <f t="shared" ca="1" si="91"/>
        <v>-156.84000000000015</v>
      </c>
      <c r="X294" s="4">
        <f t="shared" ca="1" si="92"/>
        <v>156.84000000000015</v>
      </c>
      <c r="Y294" s="4">
        <f t="shared" ca="1" si="93"/>
        <v>4.5094882116158752E-2</v>
      </c>
      <c r="Z294" s="4">
        <f t="shared" ca="1" si="94"/>
        <v>24598.785600000047</v>
      </c>
      <c r="AA294" s="3"/>
      <c r="AB294" s="4">
        <f t="shared" si="95"/>
        <v>55.504582654007663</v>
      </c>
      <c r="AC294" s="6">
        <f t="shared" si="96"/>
        <v>55.504582654007663</v>
      </c>
      <c r="AD294" s="4">
        <f t="shared" si="97"/>
        <v>1.5958764420358731E-2</v>
      </c>
      <c r="AE294" s="6">
        <f t="shared" si="98"/>
        <v>3080.7586955955685</v>
      </c>
      <c r="AF294" s="3"/>
      <c r="AG294" s="6">
        <f t="shared" si="99"/>
        <v>-4.4269460197974695</v>
      </c>
      <c r="AH294" s="6">
        <f t="shared" si="100"/>
        <v>4.4269460197974695</v>
      </c>
      <c r="AI294" s="4">
        <f t="shared" si="101"/>
        <v>1.2728424438750632E-3</v>
      </c>
      <c r="AJ294" s="6">
        <f t="shared" si="102"/>
        <v>19.597851062200657</v>
      </c>
      <c r="AK294" s="3"/>
    </row>
    <row r="295" spans="1:37" customFormat="1" x14ac:dyDescent="0.2">
      <c r="A295" s="12">
        <v>42403</v>
      </c>
      <c r="B295" s="1" t="s">
        <v>7</v>
      </c>
      <c r="C295" s="8">
        <v>3563</v>
      </c>
      <c r="D295" s="8">
        <v>4211</v>
      </c>
      <c r="E295" s="8">
        <v>169</v>
      </c>
      <c r="F295" s="3"/>
      <c r="G295" s="7">
        <f t="shared" si="85"/>
        <v>3563</v>
      </c>
      <c r="H295" s="3"/>
      <c r="I295" s="6">
        <f ca="1">IF( COUNTA($G$17:G295)&lt;=$I$14,"",AVERAGE(OFFSET(G294,0,0,$I$14*-1)))</f>
        <v>3588</v>
      </c>
      <c r="J295" s="3"/>
      <c r="K295" s="29">
        <f ca="1">IF(COUNTA($G$17:G295)&lt;=$K$14,RAND(),SUMPRODUCT(OFFSET(G294,0,0,$K$14*-1),OFFSET($K$17,0,0,$K$14)))</f>
        <v>3457.26</v>
      </c>
      <c r="L295" s="3"/>
      <c r="M295" s="29">
        <f t="shared" si="103"/>
        <v>3432.4686991130911</v>
      </c>
      <c r="N295" s="11"/>
      <c r="O295" s="40">
        <f t="shared" si="104"/>
        <v>10.472864236165861</v>
      </c>
      <c r="P295" s="57">
        <f t="shared" si="86"/>
        <v>3442.9415633492572</v>
      </c>
      <c r="Q295" s="11"/>
      <c r="R295" s="6">
        <f t="shared" ca="1" si="87"/>
        <v>-25</v>
      </c>
      <c r="S295" s="4">
        <f t="shared" ca="1" si="88"/>
        <v>25</v>
      </c>
      <c r="T295" s="4">
        <f t="shared" ca="1" si="89"/>
        <v>7.0165590794274485E-3</v>
      </c>
      <c r="U295" s="6">
        <f t="shared" ca="1" si="90"/>
        <v>625</v>
      </c>
      <c r="V295" s="3"/>
      <c r="W295" s="4">
        <f t="shared" ca="1" si="91"/>
        <v>105.73999999999978</v>
      </c>
      <c r="X295" s="4">
        <f t="shared" ca="1" si="92"/>
        <v>105.73999999999978</v>
      </c>
      <c r="Y295" s="4">
        <f t="shared" ca="1" si="93"/>
        <v>2.9677238282346276E-2</v>
      </c>
      <c r="Z295" s="4">
        <f t="shared" ca="1" si="94"/>
        <v>11180.947599999954</v>
      </c>
      <c r="AA295" s="3"/>
      <c r="AB295" s="4">
        <f t="shared" si="95"/>
        <v>130.53130088690887</v>
      </c>
      <c r="AC295" s="6">
        <f t="shared" si="96"/>
        <v>130.53130088690887</v>
      </c>
      <c r="AD295" s="4">
        <f t="shared" si="97"/>
        <v>3.6635223375500667E-2</v>
      </c>
      <c r="AE295" s="6">
        <f t="shared" si="98"/>
        <v>17038.420511228735</v>
      </c>
      <c r="AF295" s="3"/>
      <c r="AG295" s="6">
        <f t="shared" si="99"/>
        <v>120.05843665074281</v>
      </c>
      <c r="AH295" s="6">
        <f t="shared" si="100"/>
        <v>120.05843665074281</v>
      </c>
      <c r="AI295" s="4">
        <f t="shared" si="101"/>
        <v>3.3695884549745383E-2</v>
      </c>
      <c r="AJ295" s="6">
        <f t="shared" si="102"/>
        <v>14414.028211020423</v>
      </c>
      <c r="AK295" s="3"/>
    </row>
    <row r="296" spans="1:37" customFormat="1" x14ac:dyDescent="0.2">
      <c r="A296" s="12">
        <v>42404</v>
      </c>
      <c r="B296" s="1" t="s">
        <v>10</v>
      </c>
      <c r="C296" s="8">
        <v>3576</v>
      </c>
      <c r="D296" s="8">
        <v>7013</v>
      </c>
      <c r="E296" s="8">
        <v>427</v>
      </c>
      <c r="F296" s="3"/>
      <c r="G296" s="7">
        <f t="shared" si="85"/>
        <v>3576</v>
      </c>
      <c r="H296" s="3"/>
      <c r="I296" s="6">
        <f ca="1">IF( COUNTA($G$17:G296)&lt;=$I$14,"",AVERAGE(OFFSET(G295,0,0,$I$14*-1)))</f>
        <v>3520.5</v>
      </c>
      <c r="J296" s="3"/>
      <c r="K296" s="29">
        <f ca="1">IF(COUNTA($G$17:G296)&lt;=$K$14,RAND(),SUMPRODUCT(OFFSET(G295,0,0,$K$14*-1),OFFSET($K$17,0,0,$K$14)))</f>
        <v>3547.21</v>
      </c>
      <c r="L296" s="3"/>
      <c r="M296" s="29">
        <f t="shared" si="103"/>
        <v>3455.9230767684658</v>
      </c>
      <c r="N296" s="11"/>
      <c r="O296" s="40">
        <f t="shared" si="104"/>
        <v>23.324562521182543</v>
      </c>
      <c r="P296" s="57">
        <f t="shared" si="86"/>
        <v>3479.2476392896483</v>
      </c>
      <c r="Q296" s="11"/>
      <c r="R296" s="6">
        <f t="shared" ca="1" si="87"/>
        <v>55.5</v>
      </c>
      <c r="S296" s="4">
        <f t="shared" ca="1" si="88"/>
        <v>55.5</v>
      </c>
      <c r="T296" s="4">
        <f t="shared" ca="1" si="89"/>
        <v>1.552013422818792E-2</v>
      </c>
      <c r="U296" s="6">
        <f t="shared" ca="1" si="90"/>
        <v>3080.25</v>
      </c>
      <c r="V296" s="3"/>
      <c r="W296" s="4">
        <f t="shared" ca="1" si="91"/>
        <v>28.789999999999964</v>
      </c>
      <c r="X296" s="4">
        <f t="shared" ca="1" si="92"/>
        <v>28.789999999999964</v>
      </c>
      <c r="Y296" s="4">
        <f t="shared" ca="1" si="93"/>
        <v>8.05089485458612E-3</v>
      </c>
      <c r="Z296" s="4">
        <f t="shared" ca="1" si="94"/>
        <v>828.86409999999796</v>
      </c>
      <c r="AA296" s="3"/>
      <c r="AB296" s="4">
        <f t="shared" si="95"/>
        <v>120.07692323153424</v>
      </c>
      <c r="AC296" s="6">
        <f t="shared" si="96"/>
        <v>120.07692323153424</v>
      </c>
      <c r="AD296" s="4">
        <f t="shared" si="97"/>
        <v>3.3578557950652753E-2</v>
      </c>
      <c r="AE296" s="6">
        <f t="shared" si="98"/>
        <v>14418.467492751766</v>
      </c>
      <c r="AF296" s="3"/>
      <c r="AG296" s="6">
        <f t="shared" si="99"/>
        <v>96.752360710351695</v>
      </c>
      <c r="AH296" s="6">
        <f t="shared" si="100"/>
        <v>96.752360710351695</v>
      </c>
      <c r="AI296" s="4">
        <f t="shared" si="101"/>
        <v>2.7056029281418259E-2</v>
      </c>
      <c r="AJ296" s="6">
        <f t="shared" si="102"/>
        <v>9361.019303026007</v>
      </c>
      <c r="AK296" s="3"/>
    </row>
    <row r="297" spans="1:37" customFormat="1" x14ac:dyDescent="0.2">
      <c r="A297" s="12">
        <v>42405</v>
      </c>
      <c r="B297" s="1" t="s">
        <v>5</v>
      </c>
      <c r="C297" s="8">
        <v>3267</v>
      </c>
      <c r="D297" s="8">
        <v>4164</v>
      </c>
      <c r="E297" s="8">
        <v>450</v>
      </c>
      <c r="F297" s="3"/>
      <c r="G297" s="7">
        <f t="shared" si="85"/>
        <v>3267</v>
      </c>
      <c r="H297" s="3"/>
      <c r="I297" s="6">
        <f ca="1">IF( COUNTA($G$17:G297)&lt;=$I$14,"",AVERAGE(OFFSET(G296,0,0,$I$14*-1)))</f>
        <v>3569.5</v>
      </c>
      <c r="J297" s="3"/>
      <c r="K297" s="29">
        <f ca="1">IF(COUNTA($G$17:G297)&lt;=$K$14,RAND(),SUMPRODUCT(OFFSET(G296,0,0,$K$14*-1),OFFSET($K$17,0,0,$K$14)))</f>
        <v>3570.38</v>
      </c>
      <c r="L297" s="3"/>
      <c r="M297" s="29">
        <f t="shared" si="103"/>
        <v>3477.4989707190507</v>
      </c>
      <c r="N297" s="11"/>
      <c r="O297" s="40">
        <f t="shared" si="104"/>
        <v>21.593380636290917</v>
      </c>
      <c r="P297" s="57">
        <f t="shared" si="86"/>
        <v>3499.0923513553416</v>
      </c>
      <c r="Q297" s="11"/>
      <c r="R297" s="6">
        <f t="shared" ca="1" si="87"/>
        <v>-302.5</v>
      </c>
      <c r="S297" s="4">
        <f t="shared" ca="1" si="88"/>
        <v>302.5</v>
      </c>
      <c r="T297" s="4">
        <f t="shared" ca="1" si="89"/>
        <v>9.2592592592592587E-2</v>
      </c>
      <c r="U297" s="6">
        <f t="shared" ca="1" si="90"/>
        <v>91506.25</v>
      </c>
      <c r="V297" s="3"/>
      <c r="W297" s="4">
        <f t="shared" ca="1" si="91"/>
        <v>-303.38000000000011</v>
      </c>
      <c r="X297" s="4">
        <f t="shared" ca="1" si="92"/>
        <v>303.38000000000011</v>
      </c>
      <c r="Y297" s="4">
        <f t="shared" ca="1" si="93"/>
        <v>9.2861952861952896E-2</v>
      </c>
      <c r="Z297" s="4">
        <f t="shared" ca="1" si="94"/>
        <v>92039.424400000062</v>
      </c>
      <c r="AA297" s="3"/>
      <c r="AB297" s="4">
        <f t="shared" si="95"/>
        <v>-210.4989707190507</v>
      </c>
      <c r="AC297" s="6">
        <f t="shared" si="96"/>
        <v>210.4989707190507</v>
      </c>
      <c r="AD297" s="4">
        <f t="shared" si="97"/>
        <v>6.4431885741980624E-2</v>
      </c>
      <c r="AE297" s="6">
        <f t="shared" si="98"/>
        <v>44309.816673779766</v>
      </c>
      <c r="AF297" s="3"/>
      <c r="AG297" s="6">
        <f t="shared" si="99"/>
        <v>-232.09235135534163</v>
      </c>
      <c r="AH297" s="6">
        <f t="shared" si="100"/>
        <v>232.09235135534163</v>
      </c>
      <c r="AI297" s="4">
        <f t="shared" si="101"/>
        <v>7.1041429860833075E-2</v>
      </c>
      <c r="AJ297" s="6">
        <f t="shared" si="102"/>
        <v>53866.859557651354</v>
      </c>
      <c r="AK297" s="3"/>
    </row>
    <row r="298" spans="1:37" customFormat="1" x14ac:dyDescent="0.2">
      <c r="A298" s="12">
        <v>42406</v>
      </c>
      <c r="B298" s="1" t="s">
        <v>8</v>
      </c>
      <c r="C298" s="8">
        <v>3713</v>
      </c>
      <c r="D298" s="8">
        <v>3896</v>
      </c>
      <c r="E298" s="8">
        <v>264</v>
      </c>
      <c r="F298" s="3"/>
      <c r="G298" s="7">
        <f t="shared" si="85"/>
        <v>3713</v>
      </c>
      <c r="H298" s="3"/>
      <c r="I298" s="6">
        <f ca="1">IF( COUNTA($G$17:G298)&lt;=$I$14,"",AVERAGE(OFFSET(G297,0,0,$I$14*-1)))</f>
        <v>3421.5</v>
      </c>
      <c r="J298" s="3"/>
      <c r="K298" s="29">
        <f ca="1">IF(COUNTA($G$17:G298)&lt;=$K$14,RAND(),SUMPRODUCT(OFFSET(G297,0,0,$K$14*-1),OFFSET($K$17,0,0,$K$14)))</f>
        <v>3338.25</v>
      </c>
      <c r="L298" s="3"/>
      <c r="M298" s="29">
        <f t="shared" si="103"/>
        <v>3439.6756875542737</v>
      </c>
      <c r="N298" s="11"/>
      <c r="O298" s="40">
        <f t="shared" si="104"/>
        <v>-37.229116526766283</v>
      </c>
      <c r="P298" s="57">
        <f t="shared" si="86"/>
        <v>3402.4465710275076</v>
      </c>
      <c r="Q298" s="11"/>
      <c r="R298" s="6">
        <f t="shared" ca="1" si="87"/>
        <v>291.5</v>
      </c>
      <c r="S298" s="4">
        <f t="shared" ca="1" si="88"/>
        <v>291.5</v>
      </c>
      <c r="T298" s="4">
        <f t="shared" ca="1" si="89"/>
        <v>7.8507945057904663E-2</v>
      </c>
      <c r="U298" s="6">
        <f t="shared" ca="1" si="90"/>
        <v>84972.25</v>
      </c>
      <c r="V298" s="3"/>
      <c r="W298" s="4">
        <f t="shared" ca="1" si="91"/>
        <v>374.75</v>
      </c>
      <c r="X298" s="4">
        <f t="shared" ca="1" si="92"/>
        <v>374.75</v>
      </c>
      <c r="Y298" s="4">
        <f t="shared" ca="1" si="93"/>
        <v>0.10092916778884999</v>
      </c>
      <c r="Z298" s="4">
        <f t="shared" ca="1" si="94"/>
        <v>140437.5625</v>
      </c>
      <c r="AA298" s="3"/>
      <c r="AB298" s="4">
        <f t="shared" si="95"/>
        <v>273.32431244572626</v>
      </c>
      <c r="AC298" s="6">
        <f t="shared" si="96"/>
        <v>273.32431244572626</v>
      </c>
      <c r="AD298" s="4">
        <f t="shared" si="97"/>
        <v>7.361279624177923E-2</v>
      </c>
      <c r="AE298" s="6">
        <f t="shared" si="98"/>
        <v>74706.17977392899</v>
      </c>
      <c r="AF298" s="3"/>
      <c r="AG298" s="6">
        <f t="shared" si="99"/>
        <v>310.55342897249238</v>
      </c>
      <c r="AH298" s="6">
        <f t="shared" si="100"/>
        <v>310.55342897249238</v>
      </c>
      <c r="AI298" s="4">
        <f t="shared" si="101"/>
        <v>8.3639490700913643E-2</v>
      </c>
      <c r="AJ298" s="6">
        <f t="shared" si="102"/>
        <v>96443.432246572876</v>
      </c>
      <c r="AK298" s="3"/>
    </row>
    <row r="299" spans="1:37" customFormat="1" x14ac:dyDescent="0.2">
      <c r="A299" s="12">
        <v>42407</v>
      </c>
      <c r="B299" s="1" t="s">
        <v>11</v>
      </c>
      <c r="C299" s="8">
        <v>3338</v>
      </c>
      <c r="D299" s="8">
        <v>4284</v>
      </c>
      <c r="E299" s="8">
        <v>190</v>
      </c>
      <c r="F299" s="3"/>
      <c r="G299" s="7">
        <f t="shared" si="85"/>
        <v>3338</v>
      </c>
      <c r="H299" s="3"/>
      <c r="I299" s="6">
        <f ca="1">IF( COUNTA($G$17:G299)&lt;=$I$14,"",AVERAGE(OFFSET(G298,0,0,$I$14*-1)))</f>
        <v>3490</v>
      </c>
      <c r="J299" s="3"/>
      <c r="K299" s="29">
        <f ca="1">IF(COUNTA($G$17:G299)&lt;=$K$14,RAND(),SUMPRODUCT(OFFSET(G298,0,0,$K$14*-1),OFFSET($K$17,0,0,$K$14)))</f>
        <v>3668</v>
      </c>
      <c r="L299" s="3"/>
      <c r="M299" s="29">
        <f t="shared" si="103"/>
        <v>3488.7876752762977</v>
      </c>
      <c r="N299" s="11"/>
      <c r="O299" s="40">
        <f t="shared" si="104"/>
        <v>48.248576679536065</v>
      </c>
      <c r="P299" s="57">
        <f t="shared" si="86"/>
        <v>3537.0362519558339</v>
      </c>
      <c r="Q299" s="11"/>
      <c r="R299" s="6">
        <f t="shared" ca="1" si="87"/>
        <v>-152</v>
      </c>
      <c r="S299" s="4">
        <f t="shared" ca="1" si="88"/>
        <v>152</v>
      </c>
      <c r="T299" s="4">
        <f t="shared" ca="1" si="89"/>
        <v>4.553624925104853E-2</v>
      </c>
      <c r="U299" s="6">
        <f t="shared" ca="1" si="90"/>
        <v>23104</v>
      </c>
      <c r="V299" s="3"/>
      <c r="W299" s="4">
        <f t="shared" ca="1" si="91"/>
        <v>-330</v>
      </c>
      <c r="X299" s="4">
        <f t="shared" ca="1" si="92"/>
        <v>330</v>
      </c>
      <c r="Y299" s="4">
        <f t="shared" ca="1" si="93"/>
        <v>9.8861593768723791E-2</v>
      </c>
      <c r="Z299" s="4">
        <f t="shared" ca="1" si="94"/>
        <v>108900</v>
      </c>
      <c r="AA299" s="3"/>
      <c r="AB299" s="4">
        <f t="shared" si="95"/>
        <v>-150.7876752762977</v>
      </c>
      <c r="AC299" s="6">
        <f t="shared" si="96"/>
        <v>150.7876752762977</v>
      </c>
      <c r="AD299" s="4">
        <f t="shared" si="97"/>
        <v>4.517306029847145E-2</v>
      </c>
      <c r="AE299" s="6">
        <f t="shared" si="98"/>
        <v>22736.923015230201</v>
      </c>
      <c r="AF299" s="3"/>
      <c r="AG299" s="6">
        <f t="shared" si="99"/>
        <v>-199.0362519558339</v>
      </c>
      <c r="AH299" s="6">
        <f t="shared" si="100"/>
        <v>199.0362519558339</v>
      </c>
      <c r="AI299" s="4">
        <f t="shared" si="101"/>
        <v>5.9627397230627294E-2</v>
      </c>
      <c r="AJ299" s="6">
        <f t="shared" si="102"/>
        <v>39615.429592626198</v>
      </c>
      <c r="AK299" s="3"/>
    </row>
    <row r="300" spans="1:37" customFormat="1" x14ac:dyDescent="0.2">
      <c r="A300" s="12">
        <v>42408</v>
      </c>
      <c r="B300" s="1" t="s">
        <v>6</v>
      </c>
      <c r="C300" s="8">
        <v>3201</v>
      </c>
      <c r="D300" s="8">
        <v>4437</v>
      </c>
      <c r="E300" s="8">
        <v>396</v>
      </c>
      <c r="F300" s="3"/>
      <c r="G300" s="7">
        <f t="shared" si="85"/>
        <v>3201</v>
      </c>
      <c r="H300" s="3"/>
      <c r="I300" s="6">
        <f ca="1">IF( COUNTA($G$17:G300)&lt;=$I$14,"",AVERAGE(OFFSET(G299,0,0,$I$14*-1)))</f>
        <v>3525.5</v>
      </c>
      <c r="J300" s="3"/>
      <c r="K300" s="29">
        <f ca="1">IF(COUNTA($G$17:G300)&lt;=$K$14,RAND(),SUMPRODUCT(OFFSET(G299,0,0,$K$14*-1),OFFSET($K$17,0,0,$K$14)))</f>
        <v>3369.4</v>
      </c>
      <c r="L300" s="3"/>
      <c r="M300" s="29">
        <f t="shared" si="103"/>
        <v>3461.6935525817698</v>
      </c>
      <c r="N300" s="11"/>
      <c r="O300" s="40">
        <f t="shared" si="104"/>
        <v>-26.340695700787229</v>
      </c>
      <c r="P300" s="57">
        <f t="shared" si="86"/>
        <v>3435.3528568809825</v>
      </c>
      <c r="Q300" s="11"/>
      <c r="R300" s="6">
        <f t="shared" ca="1" si="87"/>
        <v>-324.5</v>
      </c>
      <c r="S300" s="4">
        <f t="shared" ca="1" si="88"/>
        <v>324.5</v>
      </c>
      <c r="T300" s="4">
        <f t="shared" ca="1" si="89"/>
        <v>0.1013745704467354</v>
      </c>
      <c r="U300" s="6">
        <f t="shared" ca="1" si="90"/>
        <v>105300.25</v>
      </c>
      <c r="V300" s="3"/>
      <c r="W300" s="4">
        <f t="shared" ca="1" si="91"/>
        <v>-168.40000000000009</v>
      </c>
      <c r="X300" s="4">
        <f t="shared" ca="1" si="92"/>
        <v>168.40000000000009</v>
      </c>
      <c r="Y300" s="4">
        <f t="shared" ca="1" si="93"/>
        <v>5.2608559825054697E-2</v>
      </c>
      <c r="Z300" s="4">
        <f t="shared" ca="1" si="94"/>
        <v>28358.56000000003</v>
      </c>
      <c r="AA300" s="3"/>
      <c r="AB300" s="4">
        <f t="shared" si="95"/>
        <v>-260.69355258176984</v>
      </c>
      <c r="AC300" s="6">
        <f t="shared" si="96"/>
        <v>260.69355258176984</v>
      </c>
      <c r="AD300" s="4">
        <f t="shared" si="97"/>
        <v>8.1441284780309223E-2</v>
      </c>
      <c r="AE300" s="6">
        <f t="shared" si="98"/>
        <v>67961.128357704001</v>
      </c>
      <c r="AF300" s="3"/>
      <c r="AG300" s="6">
        <f t="shared" si="99"/>
        <v>-234.35285688098247</v>
      </c>
      <c r="AH300" s="6">
        <f t="shared" si="100"/>
        <v>234.35285688098247</v>
      </c>
      <c r="AI300" s="4">
        <f t="shared" si="101"/>
        <v>7.3212388903774586E-2</v>
      </c>
      <c r="AJ300" s="6">
        <f t="shared" si="102"/>
        <v>54921.261528278257</v>
      </c>
      <c r="AK300" s="3"/>
    </row>
    <row r="301" spans="1:37" customFormat="1" x14ac:dyDescent="0.2">
      <c r="A301" s="12">
        <v>42409</v>
      </c>
      <c r="B301" s="1" t="s">
        <v>9</v>
      </c>
      <c r="C301" s="8">
        <v>2889</v>
      </c>
      <c r="D301" s="8">
        <v>4178</v>
      </c>
      <c r="E301" s="8">
        <v>112</v>
      </c>
      <c r="F301" s="3"/>
      <c r="G301" s="7">
        <f t="shared" si="85"/>
        <v>2889</v>
      </c>
      <c r="H301" s="3"/>
      <c r="I301" s="6">
        <f ca="1">IF( COUNTA($G$17:G301)&lt;=$I$14,"",AVERAGE(OFFSET(G300,0,0,$I$14*-1)))</f>
        <v>3269.5</v>
      </c>
      <c r="J301" s="3"/>
      <c r="K301" s="29">
        <f ca="1">IF(COUNTA($G$17:G301)&lt;=$K$14,RAND(),SUMPRODUCT(OFFSET(G300,0,0,$K$14*-1),OFFSET($K$17,0,0,$K$14)))</f>
        <v>3273.8500000000004</v>
      </c>
      <c r="L301" s="3"/>
      <c r="M301" s="29">
        <f t="shared" si="103"/>
        <v>3414.8511094816922</v>
      </c>
      <c r="N301" s="11"/>
      <c r="O301" s="40">
        <f t="shared" si="104"/>
        <v>-46.637425626084713</v>
      </c>
      <c r="P301" s="57">
        <f t="shared" si="86"/>
        <v>3368.2136838556075</v>
      </c>
      <c r="Q301" s="11"/>
      <c r="R301" s="6">
        <f t="shared" ca="1" si="87"/>
        <v>-380.5</v>
      </c>
      <c r="S301" s="4">
        <f t="shared" ca="1" si="88"/>
        <v>380.5</v>
      </c>
      <c r="T301" s="4">
        <f t="shared" ca="1" si="89"/>
        <v>0.13170647282796816</v>
      </c>
      <c r="U301" s="6">
        <f t="shared" ca="1" si="90"/>
        <v>144780.25</v>
      </c>
      <c r="V301" s="3"/>
      <c r="W301" s="4">
        <f t="shared" ca="1" si="91"/>
        <v>-384.85000000000036</v>
      </c>
      <c r="X301" s="4">
        <f t="shared" ca="1" si="92"/>
        <v>384.85000000000036</v>
      </c>
      <c r="Y301" s="4">
        <f t="shared" ca="1" si="93"/>
        <v>0.13321218414676372</v>
      </c>
      <c r="Z301" s="4">
        <f t="shared" ca="1" si="94"/>
        <v>148109.52250000028</v>
      </c>
      <c r="AA301" s="3"/>
      <c r="AB301" s="4">
        <f t="shared" si="95"/>
        <v>-525.85110948169222</v>
      </c>
      <c r="AC301" s="6">
        <f t="shared" si="96"/>
        <v>525.85110948169222</v>
      </c>
      <c r="AD301" s="4">
        <f t="shared" si="97"/>
        <v>0.18201838334430329</v>
      </c>
      <c r="AE301" s="6">
        <f t="shared" si="98"/>
        <v>276519.38934312668</v>
      </c>
      <c r="AF301" s="3"/>
      <c r="AG301" s="6">
        <f t="shared" si="99"/>
        <v>-479.21368385560754</v>
      </c>
      <c r="AH301" s="6">
        <f t="shared" si="100"/>
        <v>479.21368385560754</v>
      </c>
      <c r="AI301" s="4">
        <f t="shared" si="101"/>
        <v>0.16587527997771115</v>
      </c>
      <c r="AJ301" s="6">
        <f t="shared" si="102"/>
        <v>229645.75479446218</v>
      </c>
      <c r="AK301" s="3"/>
    </row>
    <row r="302" spans="1:37" customFormat="1" x14ac:dyDescent="0.2">
      <c r="A302" s="12">
        <v>42410</v>
      </c>
      <c r="B302" s="1" t="s">
        <v>7</v>
      </c>
      <c r="C302" s="8">
        <v>3603</v>
      </c>
      <c r="D302" s="8">
        <v>4127</v>
      </c>
      <c r="E302" s="8">
        <v>154</v>
      </c>
      <c r="F302" s="3"/>
      <c r="G302" s="7">
        <f t="shared" si="85"/>
        <v>3603</v>
      </c>
      <c r="H302" s="3"/>
      <c r="I302" s="6">
        <f ca="1">IF( COUNTA($G$17:G302)&lt;=$I$14,"",AVERAGE(OFFSET(G301,0,0,$I$14*-1)))</f>
        <v>3045</v>
      </c>
      <c r="J302" s="3"/>
      <c r="K302" s="29">
        <f ca="1">IF(COUNTA($G$17:G302)&lt;=$K$14,RAND(),SUMPRODUCT(OFFSET(G301,0,0,$K$14*-1),OFFSET($K$17,0,0,$K$14)))</f>
        <v>3020.47</v>
      </c>
      <c r="L302" s="3"/>
      <c r="M302" s="29">
        <f t="shared" si="103"/>
        <v>3320.3641134241948</v>
      </c>
      <c r="N302" s="11"/>
      <c r="O302" s="40">
        <f t="shared" si="104"/>
        <v>-94.008500353183308</v>
      </c>
      <c r="P302" s="57">
        <f t="shared" si="86"/>
        <v>3226.3556130710112</v>
      </c>
      <c r="Q302" s="11"/>
      <c r="R302" s="6">
        <f t="shared" ca="1" si="87"/>
        <v>558</v>
      </c>
      <c r="S302" s="4">
        <f t="shared" ca="1" si="88"/>
        <v>558</v>
      </c>
      <c r="T302" s="4">
        <f t="shared" ca="1" si="89"/>
        <v>0.15487094088259784</v>
      </c>
      <c r="U302" s="6">
        <f t="shared" ca="1" si="90"/>
        <v>311364</v>
      </c>
      <c r="V302" s="3"/>
      <c r="W302" s="4">
        <f t="shared" ca="1" si="91"/>
        <v>582.5300000000002</v>
      </c>
      <c r="X302" s="4">
        <f t="shared" ca="1" si="92"/>
        <v>582.5300000000002</v>
      </c>
      <c r="Y302" s="4">
        <f t="shared" ca="1" si="93"/>
        <v>0.16167915625867338</v>
      </c>
      <c r="Z302" s="4">
        <f t="shared" ca="1" si="94"/>
        <v>339341.20090000023</v>
      </c>
      <c r="AA302" s="3"/>
      <c r="AB302" s="4">
        <f t="shared" si="95"/>
        <v>282.63588657580522</v>
      </c>
      <c r="AC302" s="6">
        <f t="shared" si="96"/>
        <v>282.63588657580522</v>
      </c>
      <c r="AD302" s="4">
        <f t="shared" si="97"/>
        <v>7.8444597994950099E-2</v>
      </c>
      <c r="AE302" s="6">
        <f t="shared" si="98"/>
        <v>79883.044380491425</v>
      </c>
      <c r="AF302" s="3"/>
      <c r="AG302" s="6">
        <f t="shared" si="99"/>
        <v>376.64438692898875</v>
      </c>
      <c r="AH302" s="6">
        <f t="shared" si="100"/>
        <v>376.64438692898875</v>
      </c>
      <c r="AI302" s="4">
        <f t="shared" si="101"/>
        <v>0.10453632720760166</v>
      </c>
      <c r="AJ302" s="6">
        <f t="shared" si="102"/>
        <v>141860.99420511379</v>
      </c>
      <c r="AK302" s="3"/>
    </row>
    <row r="303" spans="1:37" customFormat="1" x14ac:dyDescent="0.2">
      <c r="A303" s="12">
        <v>42411</v>
      </c>
      <c r="B303" s="1" t="s">
        <v>10</v>
      </c>
      <c r="C303" s="8">
        <v>3476</v>
      </c>
      <c r="D303" s="8">
        <v>4956</v>
      </c>
      <c r="E303" s="8">
        <v>226</v>
      </c>
      <c r="F303" s="3"/>
      <c r="G303" s="7">
        <f t="shared" si="85"/>
        <v>3476</v>
      </c>
      <c r="H303" s="3"/>
      <c r="I303" s="6">
        <f ca="1">IF( COUNTA($G$17:G303)&lt;=$I$14,"",AVERAGE(OFFSET(G302,0,0,$I$14*-1)))</f>
        <v>3246</v>
      </c>
      <c r="J303" s="3"/>
      <c r="K303" s="29">
        <f ca="1">IF(COUNTA($G$17:G303)&lt;=$K$14,RAND(),SUMPRODUCT(OFFSET(G302,0,0,$K$14*-1),OFFSET($K$17,0,0,$K$14)))</f>
        <v>3536.84</v>
      </c>
      <c r="L303" s="3"/>
      <c r="M303" s="29">
        <f t="shared" si="103"/>
        <v>3371.1492414177783</v>
      </c>
      <c r="N303" s="11"/>
      <c r="O303" s="40">
        <f t="shared" si="104"/>
        <v>49.337191710115832</v>
      </c>
      <c r="P303" s="57">
        <f t="shared" si="86"/>
        <v>3420.4864331278941</v>
      </c>
      <c r="Q303" s="11"/>
      <c r="R303" s="6">
        <f t="shared" ca="1" si="87"/>
        <v>230</v>
      </c>
      <c r="S303" s="4">
        <f t="shared" ca="1" si="88"/>
        <v>230</v>
      </c>
      <c r="T303" s="4">
        <f t="shared" ca="1" si="89"/>
        <v>6.6168009205983896E-2</v>
      </c>
      <c r="U303" s="6">
        <f t="shared" ca="1" si="90"/>
        <v>52900</v>
      </c>
      <c r="V303" s="3"/>
      <c r="W303" s="4">
        <f t="shared" ca="1" si="91"/>
        <v>-60.840000000000146</v>
      </c>
      <c r="X303" s="4">
        <f t="shared" ca="1" si="92"/>
        <v>60.840000000000146</v>
      </c>
      <c r="Y303" s="4">
        <f t="shared" ca="1" si="93"/>
        <v>1.750287686996552E-2</v>
      </c>
      <c r="Z303" s="4">
        <f t="shared" ca="1" si="94"/>
        <v>3701.5056000000177</v>
      </c>
      <c r="AA303" s="3"/>
      <c r="AB303" s="4">
        <f t="shared" si="95"/>
        <v>104.85075858222172</v>
      </c>
      <c r="AC303" s="6">
        <f t="shared" si="96"/>
        <v>104.85075858222172</v>
      </c>
      <c r="AD303" s="4">
        <f t="shared" si="97"/>
        <v>3.0164199822273221E-2</v>
      </c>
      <c r="AE303" s="6">
        <f t="shared" si="98"/>
        <v>10993.681575267341</v>
      </c>
      <c r="AF303" s="3"/>
      <c r="AG303" s="6">
        <f t="shared" si="99"/>
        <v>55.513566872105912</v>
      </c>
      <c r="AH303" s="6">
        <f t="shared" si="100"/>
        <v>55.513566872105912</v>
      </c>
      <c r="AI303" s="4">
        <f t="shared" si="101"/>
        <v>1.5970531321089158E-2</v>
      </c>
      <c r="AJ303" s="6">
        <f t="shared" si="102"/>
        <v>3081.7561068637751</v>
      </c>
      <c r="AK303" s="3"/>
    </row>
    <row r="304" spans="1:37" customFormat="1" x14ac:dyDescent="0.2">
      <c r="A304" s="12">
        <v>42412</v>
      </c>
      <c r="B304" s="1" t="s">
        <v>5</v>
      </c>
      <c r="C304" s="8">
        <v>3443</v>
      </c>
      <c r="D304" s="8">
        <v>4555</v>
      </c>
      <c r="E304" s="8">
        <v>256</v>
      </c>
      <c r="F304" s="3"/>
      <c r="G304" s="7">
        <f t="shared" si="85"/>
        <v>3443</v>
      </c>
      <c r="H304" s="3"/>
      <c r="I304" s="6">
        <f ca="1">IF( COUNTA($G$17:G304)&lt;=$I$14,"",AVERAGE(OFFSET(G303,0,0,$I$14*-1)))</f>
        <v>3539.5</v>
      </c>
      <c r="J304" s="3"/>
      <c r="K304" s="29">
        <f ca="1">IF(COUNTA($G$17:G304)&lt;=$K$14,RAND(),SUMPRODUCT(OFFSET(G303,0,0,$K$14*-1),OFFSET($K$17,0,0,$K$14)))</f>
        <v>3396.8100000000004</v>
      </c>
      <c r="L304" s="3"/>
      <c r="M304" s="29">
        <f t="shared" si="103"/>
        <v>3389.9892382042244</v>
      </c>
      <c r="N304" s="11"/>
      <c r="O304" s="40">
        <f t="shared" si="104"/>
        <v>19.144968735682831</v>
      </c>
      <c r="P304" s="57">
        <f t="shared" si="86"/>
        <v>3409.1342069399075</v>
      </c>
      <c r="Q304" s="11"/>
      <c r="R304" s="6">
        <f t="shared" ca="1" si="87"/>
        <v>-96.5</v>
      </c>
      <c r="S304" s="4">
        <f t="shared" ca="1" si="88"/>
        <v>96.5</v>
      </c>
      <c r="T304" s="4">
        <f t="shared" ca="1" si="89"/>
        <v>2.8027882660470519E-2</v>
      </c>
      <c r="U304" s="6">
        <f t="shared" ca="1" si="90"/>
        <v>9312.25</v>
      </c>
      <c r="V304" s="3"/>
      <c r="W304" s="4">
        <f t="shared" ca="1" si="91"/>
        <v>46.1899999999996</v>
      </c>
      <c r="X304" s="4">
        <f t="shared" ca="1" si="92"/>
        <v>46.1899999999996</v>
      </c>
      <c r="Y304" s="4">
        <f t="shared" ca="1" si="93"/>
        <v>1.3415625907638571E-2</v>
      </c>
      <c r="Z304" s="4">
        <f t="shared" ca="1" si="94"/>
        <v>2133.516099999963</v>
      </c>
      <c r="AA304" s="3"/>
      <c r="AB304" s="4">
        <f t="shared" si="95"/>
        <v>53.010761795775579</v>
      </c>
      <c r="AC304" s="6">
        <f t="shared" si="96"/>
        <v>53.010761795775579</v>
      </c>
      <c r="AD304" s="4">
        <f t="shared" si="97"/>
        <v>1.5396677837866855E-2</v>
      </c>
      <c r="AE304" s="6">
        <f t="shared" si="98"/>
        <v>2810.1408661684595</v>
      </c>
      <c r="AF304" s="3"/>
      <c r="AG304" s="6">
        <f t="shared" si="99"/>
        <v>33.865793060092528</v>
      </c>
      <c r="AH304" s="6">
        <f t="shared" si="100"/>
        <v>33.865793060092528</v>
      </c>
      <c r="AI304" s="4">
        <f t="shared" si="101"/>
        <v>9.8361292652025933E-3</v>
      </c>
      <c r="AJ304" s="6">
        <f t="shared" si="102"/>
        <v>1146.8919395890111</v>
      </c>
      <c r="AK304" s="3"/>
    </row>
    <row r="305" spans="1:37" customFormat="1" x14ac:dyDescent="0.2">
      <c r="A305" s="12">
        <v>42413</v>
      </c>
      <c r="B305" s="1" t="s">
        <v>8</v>
      </c>
      <c r="C305" s="8">
        <v>3270</v>
      </c>
      <c r="D305" s="8">
        <v>4584</v>
      </c>
      <c r="E305" s="8">
        <v>289</v>
      </c>
      <c r="F305" s="3"/>
      <c r="G305" s="7">
        <f t="shared" si="85"/>
        <v>3270</v>
      </c>
      <c r="H305" s="3"/>
      <c r="I305" s="6">
        <f ca="1">IF( COUNTA($G$17:G305)&lt;=$I$14,"",AVERAGE(OFFSET(G304,0,0,$I$14*-1)))</f>
        <v>3459.5</v>
      </c>
      <c r="J305" s="3"/>
      <c r="K305" s="29">
        <f ca="1">IF(COUNTA($G$17:G305)&lt;=$K$14,RAND(),SUMPRODUCT(OFFSET(G304,0,0,$K$14*-1),OFFSET($K$17,0,0,$K$14)))</f>
        <v>3401.64</v>
      </c>
      <c r="L305" s="3"/>
      <c r="M305" s="29">
        <f t="shared" si="103"/>
        <v>3399.514420428789</v>
      </c>
      <c r="N305" s="11"/>
      <c r="O305" s="40">
        <f t="shared" si="104"/>
        <v>9.6213800896757427</v>
      </c>
      <c r="P305" s="57">
        <f t="shared" si="86"/>
        <v>3409.1358005184647</v>
      </c>
      <c r="Q305" s="11"/>
      <c r="R305" s="6">
        <f t="shared" ca="1" si="87"/>
        <v>-189.5</v>
      </c>
      <c r="S305" s="4">
        <f t="shared" ca="1" si="88"/>
        <v>189.5</v>
      </c>
      <c r="T305" s="4">
        <f t="shared" ca="1" si="89"/>
        <v>5.7951070336391436E-2</v>
      </c>
      <c r="U305" s="6">
        <f t="shared" ca="1" si="90"/>
        <v>35910.25</v>
      </c>
      <c r="V305" s="3"/>
      <c r="W305" s="4">
        <f t="shared" ca="1" si="91"/>
        <v>-131.63999999999987</v>
      </c>
      <c r="X305" s="4">
        <f t="shared" ca="1" si="92"/>
        <v>131.63999999999987</v>
      </c>
      <c r="Y305" s="4">
        <f t="shared" ca="1" si="93"/>
        <v>4.0256880733944914E-2</v>
      </c>
      <c r="Z305" s="4">
        <f t="shared" ca="1" si="94"/>
        <v>17329.089599999967</v>
      </c>
      <c r="AA305" s="3"/>
      <c r="AB305" s="4">
        <f t="shared" si="95"/>
        <v>-129.51442042878898</v>
      </c>
      <c r="AC305" s="6">
        <f t="shared" si="96"/>
        <v>129.51442042878898</v>
      </c>
      <c r="AD305" s="4">
        <f t="shared" si="97"/>
        <v>3.960685640024128E-2</v>
      </c>
      <c r="AE305" s="6">
        <f t="shared" si="98"/>
        <v>16773.985099005113</v>
      </c>
      <c r="AF305" s="3"/>
      <c r="AG305" s="6">
        <f t="shared" si="99"/>
        <v>-139.13580051846475</v>
      </c>
      <c r="AH305" s="6">
        <f t="shared" si="100"/>
        <v>139.13580051846475</v>
      </c>
      <c r="AI305" s="4">
        <f t="shared" si="101"/>
        <v>4.2549174470478519E-2</v>
      </c>
      <c r="AJ305" s="6">
        <f t="shared" si="102"/>
        <v>19358.770985914016</v>
      </c>
      <c r="AK305" s="3"/>
    </row>
    <row r="306" spans="1:37" customFormat="1" x14ac:dyDescent="0.2">
      <c r="A306" s="12">
        <v>42414</v>
      </c>
      <c r="B306" s="1" t="s">
        <v>11</v>
      </c>
      <c r="C306" s="8">
        <v>3342</v>
      </c>
      <c r="D306" s="8">
        <v>4513</v>
      </c>
      <c r="E306" s="8">
        <v>296</v>
      </c>
      <c r="F306" s="3"/>
      <c r="G306" s="7">
        <f t="shared" si="85"/>
        <v>3342</v>
      </c>
      <c r="H306" s="3"/>
      <c r="I306" s="6">
        <f ca="1">IF( COUNTA($G$17:G306)&lt;=$I$14,"",AVERAGE(OFFSET(G305,0,0,$I$14*-1)))</f>
        <v>3356.5</v>
      </c>
      <c r="J306" s="3"/>
      <c r="K306" s="29">
        <f ca="1">IF(COUNTA($G$17:G306)&lt;=$K$14,RAND(),SUMPRODUCT(OFFSET(G305,0,0,$K$14*-1),OFFSET($K$17,0,0,$K$14)))</f>
        <v>3299.5899999999997</v>
      </c>
      <c r="L306" s="3"/>
      <c r="M306" s="29">
        <f t="shared" si="103"/>
        <v>3376.2427598545514</v>
      </c>
      <c r="N306" s="11"/>
      <c r="O306" s="40">
        <f t="shared" si="104"/>
        <v>-22.942730167598423</v>
      </c>
      <c r="P306" s="57">
        <f t="shared" si="86"/>
        <v>3353.3000296869532</v>
      </c>
      <c r="Q306" s="11"/>
      <c r="R306" s="6">
        <f t="shared" ca="1" si="87"/>
        <v>-14.5</v>
      </c>
      <c r="S306" s="4">
        <f t="shared" ca="1" si="88"/>
        <v>14.5</v>
      </c>
      <c r="T306" s="4">
        <f t="shared" ca="1" si="89"/>
        <v>4.3387193297426694E-3</v>
      </c>
      <c r="U306" s="6">
        <f t="shared" ca="1" si="90"/>
        <v>210.25</v>
      </c>
      <c r="V306" s="3"/>
      <c r="W306" s="4">
        <f t="shared" ca="1" si="91"/>
        <v>42.410000000000309</v>
      </c>
      <c r="X306" s="4">
        <f t="shared" ca="1" si="92"/>
        <v>42.410000000000309</v>
      </c>
      <c r="Y306" s="4">
        <f t="shared" ca="1" si="93"/>
        <v>1.2690005984440547E-2</v>
      </c>
      <c r="Z306" s="4">
        <f t="shared" ca="1" si="94"/>
        <v>1798.6081000000263</v>
      </c>
      <c r="AA306" s="3"/>
      <c r="AB306" s="4">
        <f t="shared" si="95"/>
        <v>-34.242759854551423</v>
      </c>
      <c r="AC306" s="6">
        <f t="shared" si="96"/>
        <v>34.242759854551423</v>
      </c>
      <c r="AD306" s="4">
        <f t="shared" si="97"/>
        <v>1.0246187867908863E-2</v>
      </c>
      <c r="AE306" s="6">
        <f t="shared" si="98"/>
        <v>1172.5666024564787</v>
      </c>
      <c r="AF306" s="3"/>
      <c r="AG306" s="6">
        <f t="shared" si="99"/>
        <v>-11.300029686953167</v>
      </c>
      <c r="AH306" s="6">
        <f t="shared" si="100"/>
        <v>11.300029686953167</v>
      </c>
      <c r="AI306" s="4">
        <f t="shared" si="101"/>
        <v>3.3812177399620488E-3</v>
      </c>
      <c r="AJ306" s="6">
        <f t="shared" si="102"/>
        <v>127.69067092602288</v>
      </c>
      <c r="AK306" s="3"/>
    </row>
    <row r="307" spans="1:37" customFormat="1" x14ac:dyDescent="0.2">
      <c r="A307" s="12">
        <v>42415</v>
      </c>
      <c r="B307" s="1" t="s">
        <v>6</v>
      </c>
      <c r="C307" s="8">
        <v>3169</v>
      </c>
      <c r="D307" s="8">
        <v>4030</v>
      </c>
      <c r="E307" s="8">
        <v>347</v>
      </c>
      <c r="F307" s="3"/>
      <c r="G307" s="7">
        <f t="shared" si="85"/>
        <v>3169</v>
      </c>
      <c r="H307" s="3"/>
      <c r="I307" s="6">
        <f ca="1">IF( COUNTA($G$17:G307)&lt;=$I$14,"",AVERAGE(OFFSET(G306,0,0,$I$14*-1)))</f>
        <v>3306</v>
      </c>
      <c r="J307" s="3"/>
      <c r="K307" s="29">
        <f ca="1">IF(COUNTA($G$17:G307)&lt;=$K$14,RAND(),SUMPRODUCT(OFFSET(G306,0,0,$K$14*-1),OFFSET($K$17,0,0,$K$14)))</f>
        <v>3373.42</v>
      </c>
      <c r="L307" s="3"/>
      <c r="M307" s="29">
        <f t="shared" si="103"/>
        <v>3370.0898860523757</v>
      </c>
      <c r="N307" s="11"/>
      <c r="O307" s="40">
        <f t="shared" si="104"/>
        <v>-6.3207723658299182</v>
      </c>
      <c r="P307" s="57">
        <f t="shared" si="86"/>
        <v>3363.769113686546</v>
      </c>
      <c r="Q307" s="11"/>
      <c r="R307" s="6">
        <f t="shared" ca="1" si="87"/>
        <v>-137</v>
      </c>
      <c r="S307" s="4">
        <f t="shared" ca="1" si="88"/>
        <v>137</v>
      </c>
      <c r="T307" s="4">
        <f t="shared" ca="1" si="89"/>
        <v>4.323130325023667E-2</v>
      </c>
      <c r="U307" s="6">
        <f t="shared" ca="1" si="90"/>
        <v>18769</v>
      </c>
      <c r="V307" s="3"/>
      <c r="W307" s="4">
        <f t="shared" ca="1" si="91"/>
        <v>-204.42000000000007</v>
      </c>
      <c r="X307" s="4">
        <f t="shared" ca="1" si="92"/>
        <v>204.42000000000007</v>
      </c>
      <c r="Y307" s="4">
        <f t="shared" ca="1" si="93"/>
        <v>6.450615336068162E-2</v>
      </c>
      <c r="Z307" s="4">
        <f t="shared" ca="1" si="94"/>
        <v>41787.536400000026</v>
      </c>
      <c r="AA307" s="3"/>
      <c r="AB307" s="4">
        <f t="shared" si="95"/>
        <v>-201.08988605237573</v>
      </c>
      <c r="AC307" s="6">
        <f t="shared" si="96"/>
        <v>201.08988605237573</v>
      </c>
      <c r="AD307" s="4">
        <f t="shared" si="97"/>
        <v>6.3455312733472935E-2</v>
      </c>
      <c r="AE307" s="6">
        <f t="shared" si="98"/>
        <v>40437.142272557459</v>
      </c>
      <c r="AF307" s="3"/>
      <c r="AG307" s="6">
        <f t="shared" si="99"/>
        <v>-194.76911368654601</v>
      </c>
      <c r="AH307" s="6">
        <f t="shared" si="100"/>
        <v>194.76911368654601</v>
      </c>
      <c r="AI307" s="4">
        <f t="shared" si="101"/>
        <v>6.1460749033305777E-2</v>
      </c>
      <c r="AJ307" s="6">
        <f t="shared" si="102"/>
        <v>37935.00764624268</v>
      </c>
      <c r="AK307" s="3"/>
    </row>
    <row r="308" spans="1:37" customFormat="1" x14ac:dyDescent="0.2">
      <c r="A308" s="12">
        <v>42416</v>
      </c>
      <c r="B308" s="1" t="s">
        <v>9</v>
      </c>
      <c r="C308" s="8">
        <v>3421</v>
      </c>
      <c r="D308" s="8">
        <v>4877</v>
      </c>
      <c r="E308" s="8">
        <v>315</v>
      </c>
      <c r="F308" s="3"/>
      <c r="G308" s="7">
        <f t="shared" si="85"/>
        <v>3421</v>
      </c>
      <c r="H308" s="3"/>
      <c r="I308" s="6">
        <f ca="1">IF( COUNTA($G$17:G308)&lt;=$I$14,"",AVERAGE(OFFSET(G307,0,0,$I$14*-1)))</f>
        <v>3255.5</v>
      </c>
      <c r="J308" s="3"/>
      <c r="K308" s="29">
        <f ca="1">IF(COUNTA($G$17:G308)&lt;=$K$14,RAND(),SUMPRODUCT(OFFSET(G307,0,0,$K$14*-1),OFFSET($K$17,0,0,$K$14)))</f>
        <v>3218.82</v>
      </c>
      <c r="L308" s="3"/>
      <c r="M308" s="29">
        <f t="shared" si="103"/>
        <v>3333.9572642359813</v>
      </c>
      <c r="N308" s="11"/>
      <c r="O308" s="40">
        <f t="shared" si="104"/>
        <v>-35.834503321888832</v>
      </c>
      <c r="P308" s="57">
        <f t="shared" si="86"/>
        <v>3298.1227609140924</v>
      </c>
      <c r="Q308" s="11"/>
      <c r="R308" s="6">
        <f t="shared" ca="1" si="87"/>
        <v>165.5</v>
      </c>
      <c r="S308" s="4">
        <f t="shared" ca="1" si="88"/>
        <v>165.5</v>
      </c>
      <c r="T308" s="4">
        <f t="shared" ca="1" si="89"/>
        <v>4.8377667348728441E-2</v>
      </c>
      <c r="U308" s="6">
        <f t="shared" ca="1" si="90"/>
        <v>27390.25</v>
      </c>
      <c r="V308" s="3"/>
      <c r="W308" s="4">
        <f t="shared" ca="1" si="91"/>
        <v>202.17999999999984</v>
      </c>
      <c r="X308" s="4">
        <f t="shared" ca="1" si="92"/>
        <v>202.17999999999984</v>
      </c>
      <c r="Y308" s="4">
        <f t="shared" ca="1" si="93"/>
        <v>5.9099678456591594E-2</v>
      </c>
      <c r="Z308" s="4">
        <f t="shared" ca="1" si="94"/>
        <v>40876.752399999932</v>
      </c>
      <c r="AA308" s="3"/>
      <c r="AB308" s="4">
        <f t="shared" si="95"/>
        <v>87.042735764018744</v>
      </c>
      <c r="AC308" s="6">
        <f t="shared" si="96"/>
        <v>87.042735764018744</v>
      </c>
      <c r="AD308" s="4">
        <f t="shared" si="97"/>
        <v>2.5443652664138772E-2</v>
      </c>
      <c r="AE308" s="6">
        <f t="shared" si="98"/>
        <v>7576.4378492847873</v>
      </c>
      <c r="AF308" s="3"/>
      <c r="AG308" s="6">
        <f t="shared" si="99"/>
        <v>122.8772390859076</v>
      </c>
      <c r="AH308" s="6">
        <f t="shared" si="100"/>
        <v>122.8772390859076</v>
      </c>
      <c r="AI308" s="4">
        <f t="shared" si="101"/>
        <v>3.5918514786877402E-2</v>
      </c>
      <c r="AJ308" s="6">
        <f t="shared" si="102"/>
        <v>15098.815885375299</v>
      </c>
      <c r="AK308" s="3"/>
    </row>
    <row r="309" spans="1:37" customFormat="1" x14ac:dyDescent="0.2">
      <c r="A309" s="12">
        <v>42417</v>
      </c>
      <c r="B309" s="1" t="s">
        <v>7</v>
      </c>
      <c r="C309" s="8">
        <v>3525</v>
      </c>
      <c r="D309" s="8">
        <v>4452</v>
      </c>
      <c r="E309" s="8">
        <v>258</v>
      </c>
      <c r="F309" s="3"/>
      <c r="G309" s="7">
        <f t="shared" si="85"/>
        <v>3525</v>
      </c>
      <c r="H309" s="3"/>
      <c r="I309" s="6">
        <f ca="1">IF( COUNTA($G$17:G309)&lt;=$I$14,"",AVERAGE(OFFSET(G308,0,0,$I$14*-1)))</f>
        <v>3295</v>
      </c>
      <c r="J309" s="3"/>
      <c r="K309" s="29">
        <f ca="1">IF(COUNTA($G$17:G309)&lt;=$K$14,RAND(),SUMPRODUCT(OFFSET(G308,0,0,$K$14*-1),OFFSET($K$17,0,0,$K$14)))</f>
        <v>3397.87</v>
      </c>
      <c r="L309" s="3"/>
      <c r="M309" s="29">
        <f t="shared" si="103"/>
        <v>3349.5974454254342</v>
      </c>
      <c r="N309" s="11"/>
      <c r="O309" s="40">
        <f t="shared" si="104"/>
        <v>15.125434344339542</v>
      </c>
      <c r="P309" s="57">
        <f t="shared" si="86"/>
        <v>3364.722879769774</v>
      </c>
      <c r="Q309" s="11"/>
      <c r="R309" s="6">
        <f t="shared" ca="1" si="87"/>
        <v>230</v>
      </c>
      <c r="S309" s="4">
        <f t="shared" ca="1" si="88"/>
        <v>230</v>
      </c>
      <c r="T309" s="4">
        <f t="shared" ca="1" si="89"/>
        <v>6.5248226950354607E-2</v>
      </c>
      <c r="U309" s="6">
        <f t="shared" ca="1" si="90"/>
        <v>52900</v>
      </c>
      <c r="V309" s="3"/>
      <c r="W309" s="4">
        <f t="shared" ca="1" si="91"/>
        <v>127.13000000000011</v>
      </c>
      <c r="X309" s="4">
        <f t="shared" ca="1" si="92"/>
        <v>127.13000000000011</v>
      </c>
      <c r="Y309" s="4">
        <f t="shared" ca="1" si="93"/>
        <v>3.6065248226950383E-2</v>
      </c>
      <c r="Z309" s="4">
        <f t="shared" ca="1" si="94"/>
        <v>16162.036900000028</v>
      </c>
      <c r="AA309" s="3"/>
      <c r="AB309" s="4">
        <f t="shared" si="95"/>
        <v>175.40255457456578</v>
      </c>
      <c r="AC309" s="6">
        <f t="shared" si="96"/>
        <v>175.40255457456578</v>
      </c>
      <c r="AD309" s="4">
        <f t="shared" si="97"/>
        <v>4.9759589950231428E-2</v>
      </c>
      <c r="AE309" s="6">
        <f t="shared" si="98"/>
        <v>30766.056151283527</v>
      </c>
      <c r="AF309" s="3"/>
      <c r="AG309" s="6">
        <f t="shared" si="99"/>
        <v>160.27712023022605</v>
      </c>
      <c r="AH309" s="6">
        <f t="shared" si="100"/>
        <v>160.27712023022605</v>
      </c>
      <c r="AI309" s="4">
        <f t="shared" si="101"/>
        <v>4.5468686590135046E-2</v>
      </c>
      <c r="AJ309" s="6">
        <f t="shared" si="102"/>
        <v>25688.755269294335</v>
      </c>
      <c r="AK309" s="3"/>
    </row>
    <row r="310" spans="1:37" customFormat="1" x14ac:dyDescent="0.2">
      <c r="A310" s="12">
        <v>42418</v>
      </c>
      <c r="B310" s="1" t="s">
        <v>10</v>
      </c>
      <c r="C310" s="8">
        <v>3357</v>
      </c>
      <c r="D310" s="8">
        <v>4450</v>
      </c>
      <c r="E310" s="8">
        <v>421</v>
      </c>
      <c r="F310" s="3"/>
      <c r="G310" s="7">
        <f t="shared" si="85"/>
        <v>3357</v>
      </c>
      <c r="H310" s="3"/>
      <c r="I310" s="6">
        <f ca="1">IF( COUNTA($G$17:G310)&lt;=$I$14,"",AVERAGE(OFFSET(G309,0,0,$I$14*-1)))</f>
        <v>3473</v>
      </c>
      <c r="J310" s="3"/>
      <c r="K310" s="29">
        <f ca="1">IF(COUNTA($G$17:G310)&lt;=$K$14,RAND(),SUMPRODUCT(OFFSET(G309,0,0,$K$14*-1),OFFSET($K$17,0,0,$K$14)))</f>
        <v>3463.49</v>
      </c>
      <c r="L310" s="3"/>
      <c r="M310" s="29">
        <f t="shared" si="103"/>
        <v>3381.1144664675649</v>
      </c>
      <c r="N310" s="11"/>
      <c r="O310" s="40">
        <f t="shared" si="104"/>
        <v>31.353105175152724</v>
      </c>
      <c r="P310" s="57">
        <f t="shared" si="86"/>
        <v>3412.4675716427178</v>
      </c>
      <c r="Q310" s="11"/>
      <c r="R310" s="6">
        <f t="shared" ca="1" si="87"/>
        <v>-116</v>
      </c>
      <c r="S310" s="4">
        <f t="shared" ca="1" si="88"/>
        <v>116</v>
      </c>
      <c r="T310" s="4">
        <f t="shared" ca="1" si="89"/>
        <v>3.4554661900506406E-2</v>
      </c>
      <c r="U310" s="6">
        <f t="shared" ca="1" si="90"/>
        <v>13456</v>
      </c>
      <c r="V310" s="3"/>
      <c r="W310" s="4">
        <f t="shared" ca="1" si="91"/>
        <v>-106.48999999999978</v>
      </c>
      <c r="X310" s="4">
        <f t="shared" ca="1" si="92"/>
        <v>106.48999999999978</v>
      </c>
      <c r="Y310" s="4">
        <f t="shared" ca="1" si="93"/>
        <v>3.1721775394697581E-2</v>
      </c>
      <c r="Z310" s="4">
        <f t="shared" ca="1" si="94"/>
        <v>11340.120099999953</v>
      </c>
      <c r="AA310" s="3"/>
      <c r="AB310" s="4">
        <f t="shared" si="95"/>
        <v>-24.114466467564853</v>
      </c>
      <c r="AC310" s="6">
        <f t="shared" si="96"/>
        <v>24.114466467564853</v>
      </c>
      <c r="AD310" s="4">
        <f t="shared" si="97"/>
        <v>7.1833382387741593E-3</v>
      </c>
      <c r="AE310" s="6">
        <f t="shared" si="98"/>
        <v>581.50749301530971</v>
      </c>
      <c r="AF310" s="3"/>
      <c r="AG310" s="6">
        <f t="shared" si="99"/>
        <v>-55.467571642717758</v>
      </c>
      <c r="AH310" s="6">
        <f t="shared" si="100"/>
        <v>55.467571642717758</v>
      </c>
      <c r="AI310" s="4">
        <f t="shared" si="101"/>
        <v>1.6522958487553696E-2</v>
      </c>
      <c r="AJ310" s="6">
        <f t="shared" si="102"/>
        <v>3076.6515039400269</v>
      </c>
      <c r="AK310" s="3"/>
    </row>
    <row r="311" spans="1:37" customFormat="1" x14ac:dyDescent="0.2">
      <c r="A311" s="12">
        <v>42419</v>
      </c>
      <c r="B311" s="1" t="s">
        <v>5</v>
      </c>
      <c r="C311" s="8">
        <v>3440</v>
      </c>
      <c r="D311" s="8">
        <v>4949</v>
      </c>
      <c r="E311" s="8">
        <v>380</v>
      </c>
      <c r="F311" s="3"/>
      <c r="G311" s="7">
        <f t="shared" si="85"/>
        <v>3440</v>
      </c>
      <c r="H311" s="3"/>
      <c r="I311" s="6">
        <f ca="1">IF( COUNTA($G$17:G311)&lt;=$I$14,"",AVERAGE(OFFSET(G310,0,0,$I$14*-1)))</f>
        <v>3441</v>
      </c>
      <c r="J311" s="3"/>
      <c r="K311" s="29">
        <f ca="1">IF(COUNTA($G$17:G311)&lt;=$K$14,RAND(),SUMPRODUCT(OFFSET(G310,0,0,$K$14*-1),OFFSET($K$17,0,0,$K$14)))</f>
        <v>3350.33</v>
      </c>
      <c r="L311" s="3"/>
      <c r="M311" s="29">
        <f t="shared" si="103"/>
        <v>3376.7814842660146</v>
      </c>
      <c r="N311" s="11"/>
      <c r="O311" s="40">
        <f t="shared" si="104"/>
        <v>-3.9761213277832637</v>
      </c>
      <c r="P311" s="57">
        <f t="shared" si="86"/>
        <v>3372.8053629382312</v>
      </c>
      <c r="Q311" s="11"/>
      <c r="R311" s="6">
        <f t="shared" ca="1" si="87"/>
        <v>-1</v>
      </c>
      <c r="S311" s="4">
        <f t="shared" ca="1" si="88"/>
        <v>1</v>
      </c>
      <c r="T311" s="4">
        <f t="shared" ca="1" si="89"/>
        <v>2.9069767441860465E-4</v>
      </c>
      <c r="U311" s="6">
        <f t="shared" ca="1" si="90"/>
        <v>1</v>
      </c>
      <c r="V311" s="3"/>
      <c r="W311" s="4">
        <f t="shared" ca="1" si="91"/>
        <v>89.670000000000073</v>
      </c>
      <c r="X311" s="4">
        <f t="shared" ca="1" si="92"/>
        <v>89.670000000000073</v>
      </c>
      <c r="Y311" s="4">
        <f t="shared" ca="1" si="93"/>
        <v>2.60668604651163E-2</v>
      </c>
      <c r="Z311" s="4">
        <f t="shared" ca="1" si="94"/>
        <v>8040.7089000000133</v>
      </c>
      <c r="AA311" s="3"/>
      <c r="AB311" s="4">
        <f t="shared" si="95"/>
        <v>63.218515733985441</v>
      </c>
      <c r="AC311" s="6">
        <f t="shared" si="96"/>
        <v>63.218515733985441</v>
      </c>
      <c r="AD311" s="4">
        <f t="shared" si="97"/>
        <v>1.8377475504065537E-2</v>
      </c>
      <c r="AE311" s="6">
        <f t="shared" si="98"/>
        <v>3996.580731608165</v>
      </c>
      <c r="AF311" s="3"/>
      <c r="AG311" s="6">
        <f t="shared" si="99"/>
        <v>67.194637061768844</v>
      </c>
      <c r="AH311" s="6">
        <f t="shared" si="100"/>
        <v>67.194637061768844</v>
      </c>
      <c r="AI311" s="4">
        <f t="shared" si="101"/>
        <v>1.9533324727258387E-2</v>
      </c>
      <c r="AJ311" s="6">
        <f t="shared" si="102"/>
        <v>4515.1192498628388</v>
      </c>
      <c r="AK311" s="3"/>
    </row>
    <row r="312" spans="1:37" customFormat="1" x14ac:dyDescent="0.2">
      <c r="A312" s="12">
        <v>42420</v>
      </c>
      <c r="B312" s="1" t="s">
        <v>8</v>
      </c>
      <c r="C312" s="8">
        <v>3251</v>
      </c>
      <c r="D312" s="8">
        <v>4548</v>
      </c>
      <c r="E312" s="8">
        <v>400</v>
      </c>
      <c r="F312" s="3"/>
      <c r="G312" s="7">
        <f t="shared" si="85"/>
        <v>3251</v>
      </c>
      <c r="H312" s="3"/>
      <c r="I312" s="6">
        <f ca="1">IF( COUNTA($G$17:G312)&lt;=$I$14,"",AVERAGE(OFFSET(G311,0,0,$I$14*-1)))</f>
        <v>3398.5</v>
      </c>
      <c r="J312" s="3"/>
      <c r="K312" s="29">
        <f ca="1">IF(COUNTA($G$17:G312)&lt;=$K$14,RAND(),SUMPRODUCT(OFFSET(G311,0,0,$K$14*-1),OFFSET($K$17,0,0,$K$14)))</f>
        <v>3430.92</v>
      </c>
      <c r="L312" s="3"/>
      <c r="M312" s="29">
        <f t="shared" si="103"/>
        <v>3388.1408358756471</v>
      </c>
      <c r="N312" s="11"/>
      <c r="O312" s="40">
        <f t="shared" si="104"/>
        <v>11.205996880258382</v>
      </c>
      <c r="P312" s="57">
        <f t="shared" si="86"/>
        <v>3399.3468327559053</v>
      </c>
      <c r="Q312" s="11"/>
      <c r="R312" s="6">
        <f t="shared" ca="1" si="87"/>
        <v>-147.5</v>
      </c>
      <c r="S312" s="4">
        <f t="shared" ca="1" si="88"/>
        <v>147.5</v>
      </c>
      <c r="T312" s="4">
        <f t="shared" ca="1" si="89"/>
        <v>4.5370655183020608E-2</v>
      </c>
      <c r="U312" s="6">
        <f t="shared" ca="1" si="90"/>
        <v>21756.25</v>
      </c>
      <c r="V312" s="3"/>
      <c r="W312" s="4">
        <f t="shared" ca="1" si="91"/>
        <v>-179.92000000000007</v>
      </c>
      <c r="X312" s="4">
        <f t="shared" ca="1" si="92"/>
        <v>179.92000000000007</v>
      </c>
      <c r="Y312" s="4">
        <f t="shared" ca="1" si="93"/>
        <v>5.5342971393417435E-2</v>
      </c>
      <c r="Z312" s="4">
        <f t="shared" ca="1" si="94"/>
        <v>32371.206400000025</v>
      </c>
      <c r="AA312" s="3"/>
      <c r="AB312" s="4">
        <f t="shared" si="95"/>
        <v>-137.1408358756471</v>
      </c>
      <c r="AC312" s="6">
        <f t="shared" si="96"/>
        <v>137.1408358756471</v>
      </c>
      <c r="AD312" s="4">
        <f t="shared" si="97"/>
        <v>4.2184200515425131E-2</v>
      </c>
      <c r="AE312" s="6">
        <f t="shared" si="98"/>
        <v>18807.608864671176</v>
      </c>
      <c r="AF312" s="3"/>
      <c r="AG312" s="6">
        <f t="shared" si="99"/>
        <v>-148.34683275590533</v>
      </c>
      <c r="AH312" s="6">
        <f t="shared" si="100"/>
        <v>148.34683275590533</v>
      </c>
      <c r="AI312" s="4">
        <f t="shared" si="101"/>
        <v>4.5631138959060388E-2</v>
      </c>
      <c r="AJ312" s="6">
        <f t="shared" si="102"/>
        <v>22006.782788708544</v>
      </c>
      <c r="AK312" s="3"/>
    </row>
    <row r="313" spans="1:37" customFormat="1" x14ac:dyDescent="0.2">
      <c r="A313" s="12">
        <v>42421</v>
      </c>
      <c r="B313" s="1" t="s">
        <v>11</v>
      </c>
      <c r="C313" s="8">
        <v>3433</v>
      </c>
      <c r="D313" s="8">
        <v>3371</v>
      </c>
      <c r="E313" s="8">
        <v>299</v>
      </c>
      <c r="F313" s="3"/>
      <c r="G313" s="7">
        <f t="shared" si="85"/>
        <v>3433</v>
      </c>
      <c r="H313" s="3"/>
      <c r="I313" s="6">
        <f ca="1">IF( COUNTA($G$17:G313)&lt;=$I$14,"",AVERAGE(OFFSET(G312,0,0,$I$14*-1)))</f>
        <v>3345.5</v>
      </c>
      <c r="J313" s="3"/>
      <c r="K313" s="29">
        <f ca="1">IF(COUNTA($G$17:G313)&lt;=$K$14,RAND(),SUMPRODUCT(OFFSET(G312,0,0,$K$14*-1),OFFSET($K$17,0,0,$K$14)))</f>
        <v>3294.7400000000002</v>
      </c>
      <c r="L313" s="3"/>
      <c r="M313" s="29">
        <f t="shared" si="103"/>
        <v>3363.4988309714904</v>
      </c>
      <c r="N313" s="11"/>
      <c r="O313" s="40">
        <f t="shared" si="104"/>
        <v>-24.283524886312541</v>
      </c>
      <c r="P313" s="57">
        <f t="shared" si="86"/>
        <v>3339.2153060851779</v>
      </c>
      <c r="Q313" s="11"/>
      <c r="R313" s="6">
        <f t="shared" ca="1" si="87"/>
        <v>87.5</v>
      </c>
      <c r="S313" s="4">
        <f t="shared" ca="1" si="88"/>
        <v>87.5</v>
      </c>
      <c r="T313" s="4">
        <f t="shared" ca="1" si="89"/>
        <v>2.5487911447713372E-2</v>
      </c>
      <c r="U313" s="6">
        <f t="shared" ca="1" si="90"/>
        <v>7656.25</v>
      </c>
      <c r="V313" s="3"/>
      <c r="W313" s="4">
        <f t="shared" ca="1" si="91"/>
        <v>138.25999999999976</v>
      </c>
      <c r="X313" s="4">
        <f t="shared" ca="1" si="92"/>
        <v>138.25999999999976</v>
      </c>
      <c r="Y313" s="4">
        <f t="shared" ca="1" si="93"/>
        <v>4.0273812991552506E-2</v>
      </c>
      <c r="Z313" s="4">
        <f t="shared" ca="1" si="94"/>
        <v>19115.827599999935</v>
      </c>
      <c r="AA313" s="3"/>
      <c r="AB313" s="4">
        <f t="shared" si="95"/>
        <v>69.501169028509594</v>
      </c>
      <c r="AC313" s="6">
        <f t="shared" si="96"/>
        <v>69.501169028509594</v>
      </c>
      <c r="AD313" s="4">
        <f t="shared" si="97"/>
        <v>2.0245024476699562E-2</v>
      </c>
      <c r="AE313" s="6">
        <f t="shared" si="98"/>
        <v>4830.4124963294607</v>
      </c>
      <c r="AF313" s="3"/>
      <c r="AG313" s="6">
        <f t="shared" si="99"/>
        <v>93.784693914822128</v>
      </c>
      <c r="AH313" s="6">
        <f t="shared" si="100"/>
        <v>93.784693914822128</v>
      </c>
      <c r="AI313" s="4">
        <f t="shared" si="101"/>
        <v>2.7318582556021594E-2</v>
      </c>
      <c r="AJ313" s="6">
        <f t="shared" si="102"/>
        <v>8795.5688126968744</v>
      </c>
      <c r="AK313" s="3"/>
    </row>
    <row r="314" spans="1:37" customFormat="1" x14ac:dyDescent="0.2">
      <c r="A314" s="12">
        <v>42422</v>
      </c>
      <c r="B314" s="1" t="s">
        <v>6</v>
      </c>
      <c r="C314" s="8">
        <v>3077</v>
      </c>
      <c r="D314" s="8">
        <v>5009</v>
      </c>
      <c r="E314" s="8">
        <v>538</v>
      </c>
      <c r="F314" s="3"/>
      <c r="G314" s="7">
        <f t="shared" si="85"/>
        <v>3077</v>
      </c>
      <c r="H314" s="3"/>
      <c r="I314" s="6">
        <f ca="1">IF( COUNTA($G$17:G314)&lt;=$I$14,"",AVERAGE(OFFSET(G313,0,0,$I$14*-1)))</f>
        <v>3342</v>
      </c>
      <c r="J314" s="3"/>
      <c r="K314" s="29">
        <f ca="1">IF(COUNTA($G$17:G314)&lt;=$K$14,RAND(),SUMPRODUCT(OFFSET(G313,0,0,$K$14*-1),OFFSET($K$17,0,0,$K$14)))</f>
        <v>3428.5099999999998</v>
      </c>
      <c r="L314" s="3"/>
      <c r="M314" s="29">
        <f t="shared" si="103"/>
        <v>3375.9870744411319</v>
      </c>
      <c r="N314" s="11"/>
      <c r="O314" s="40">
        <f t="shared" si="104"/>
        <v>12.120525786081934</v>
      </c>
      <c r="P314" s="57">
        <f t="shared" si="86"/>
        <v>3388.1076002272139</v>
      </c>
      <c r="Q314" s="11"/>
      <c r="R314" s="6">
        <f t="shared" ca="1" si="87"/>
        <v>-265</v>
      </c>
      <c r="S314" s="4">
        <f t="shared" ca="1" si="88"/>
        <v>265</v>
      </c>
      <c r="T314" s="4">
        <f t="shared" ca="1" si="89"/>
        <v>8.6122846928826782E-2</v>
      </c>
      <c r="U314" s="6">
        <f t="shared" ca="1" si="90"/>
        <v>70225</v>
      </c>
      <c r="V314" s="3"/>
      <c r="W314" s="4">
        <f t="shared" ca="1" si="91"/>
        <v>-351.50999999999976</v>
      </c>
      <c r="X314" s="4">
        <f t="shared" ca="1" si="92"/>
        <v>351.50999999999976</v>
      </c>
      <c r="Y314" s="4">
        <f t="shared" ca="1" si="93"/>
        <v>0.1142378940526486</v>
      </c>
      <c r="Z314" s="4">
        <f t="shared" ca="1" si="94"/>
        <v>123559.28009999983</v>
      </c>
      <c r="AA314" s="3"/>
      <c r="AB314" s="4">
        <f t="shared" si="95"/>
        <v>-298.98707444113188</v>
      </c>
      <c r="AC314" s="6">
        <f t="shared" si="96"/>
        <v>298.98707444113188</v>
      </c>
      <c r="AD314" s="4">
        <f t="shared" si="97"/>
        <v>9.7168369984118264E-2</v>
      </c>
      <c r="AE314" s="6">
        <f t="shared" si="98"/>
        <v>89393.270682866932</v>
      </c>
      <c r="AF314" s="3"/>
      <c r="AG314" s="6">
        <f t="shared" si="99"/>
        <v>-311.10760022721388</v>
      </c>
      <c r="AH314" s="6">
        <f t="shared" si="100"/>
        <v>311.10760022721388</v>
      </c>
      <c r="AI314" s="4">
        <f t="shared" si="101"/>
        <v>0.10110744238778481</v>
      </c>
      <c r="AJ314" s="6">
        <f t="shared" si="102"/>
        <v>96787.938919135922</v>
      </c>
      <c r="AK314" s="3"/>
    </row>
    <row r="315" spans="1:37" customFormat="1" x14ac:dyDescent="0.2">
      <c r="A315" s="12">
        <v>42423</v>
      </c>
      <c r="B315" s="1" t="s">
        <v>9</v>
      </c>
      <c r="C315" s="8">
        <v>3312</v>
      </c>
      <c r="D315" s="8">
        <v>5113</v>
      </c>
      <c r="E315" s="8">
        <v>345</v>
      </c>
      <c r="F315" s="3"/>
      <c r="G315" s="7">
        <f t="shared" si="85"/>
        <v>3312</v>
      </c>
      <c r="H315" s="3"/>
      <c r="I315" s="6">
        <f ca="1">IF( COUNTA($G$17:G315)&lt;=$I$14,"",AVERAGE(OFFSET(G314,0,0,$I$14*-1)))</f>
        <v>3255</v>
      </c>
      <c r="J315" s="3"/>
      <c r="K315" s="29">
        <f ca="1">IF(COUNTA($G$17:G315)&lt;=$K$14,RAND(),SUMPRODUCT(OFFSET(G314,0,0,$K$14*-1),OFFSET($K$17,0,0,$K$14)))</f>
        <v>3142.8199999999997</v>
      </c>
      <c r="L315" s="3"/>
      <c r="M315" s="29">
        <f t="shared" si="103"/>
        <v>3322.2639006860986</v>
      </c>
      <c r="N315" s="11"/>
      <c r="O315" s="40">
        <f t="shared" si="104"/>
        <v>-53.0647367596221</v>
      </c>
      <c r="P315" s="57">
        <f t="shared" si="86"/>
        <v>3269.1991639264766</v>
      </c>
      <c r="Q315" s="11"/>
      <c r="R315" s="6">
        <f t="shared" ca="1" si="87"/>
        <v>57</v>
      </c>
      <c r="S315" s="4">
        <f t="shared" ca="1" si="88"/>
        <v>57</v>
      </c>
      <c r="T315" s="4">
        <f t="shared" ca="1" si="89"/>
        <v>1.7210144927536232E-2</v>
      </c>
      <c r="U315" s="6">
        <f t="shared" ca="1" si="90"/>
        <v>3249</v>
      </c>
      <c r="V315" s="3"/>
      <c r="W315" s="4">
        <f t="shared" ca="1" si="91"/>
        <v>169.18000000000029</v>
      </c>
      <c r="X315" s="4">
        <f t="shared" ca="1" si="92"/>
        <v>169.18000000000029</v>
      </c>
      <c r="Y315" s="4">
        <f t="shared" ca="1" si="93"/>
        <v>5.1080917874396226E-2</v>
      </c>
      <c r="Z315" s="4">
        <f t="shared" ca="1" si="94"/>
        <v>28621.872400000098</v>
      </c>
      <c r="AA315" s="3"/>
      <c r="AB315" s="4">
        <f t="shared" si="95"/>
        <v>-10.263900686098623</v>
      </c>
      <c r="AC315" s="6">
        <f t="shared" si="96"/>
        <v>10.263900686098623</v>
      </c>
      <c r="AD315" s="4">
        <f t="shared" si="97"/>
        <v>3.0990038303437871E-3</v>
      </c>
      <c r="AE315" s="6">
        <f t="shared" si="98"/>
        <v>105.34765729409578</v>
      </c>
      <c r="AF315" s="3"/>
      <c r="AG315" s="6">
        <f t="shared" si="99"/>
        <v>42.800836073523442</v>
      </c>
      <c r="AH315" s="6">
        <f t="shared" si="100"/>
        <v>42.800836073523442</v>
      </c>
      <c r="AI315" s="4">
        <f t="shared" si="101"/>
        <v>1.2922957751667706E-2</v>
      </c>
      <c r="AJ315" s="6">
        <f t="shared" si="102"/>
        <v>1831.9115685926256</v>
      </c>
      <c r="AK315" s="3"/>
    </row>
    <row r="316" spans="1:37" customFormat="1" x14ac:dyDescent="0.2">
      <c r="A316" s="12">
        <v>42424</v>
      </c>
      <c r="B316" s="1" t="s">
        <v>7</v>
      </c>
      <c r="C316" s="8">
        <v>3235</v>
      </c>
      <c r="D316" s="8">
        <v>4462</v>
      </c>
      <c r="E316" s="8">
        <v>211</v>
      </c>
      <c r="F316" s="3"/>
      <c r="G316" s="7">
        <f t="shared" si="85"/>
        <v>3235</v>
      </c>
      <c r="H316" s="3"/>
      <c r="I316" s="6">
        <f ca="1">IF( COUNTA($G$17:G316)&lt;=$I$14,"",AVERAGE(OFFSET(G315,0,0,$I$14*-1)))</f>
        <v>3194.5</v>
      </c>
      <c r="J316" s="3"/>
      <c r="K316" s="29">
        <f ca="1">IF(COUNTA($G$17:G316)&lt;=$K$14,RAND(),SUMPRODUCT(OFFSET(G315,0,0,$K$14*-1),OFFSET($K$17,0,0,$K$14)))</f>
        <v>3319.71</v>
      </c>
      <c r="L316" s="3"/>
      <c r="M316" s="29">
        <f t="shared" si="103"/>
        <v>3320.4196426324875</v>
      </c>
      <c r="N316" s="11"/>
      <c r="O316" s="40">
        <f t="shared" si="104"/>
        <v>-2.3564628406712664</v>
      </c>
      <c r="P316" s="57">
        <f t="shared" si="86"/>
        <v>3318.0631797918163</v>
      </c>
      <c r="Q316" s="11"/>
      <c r="R316" s="6">
        <f t="shared" ca="1" si="87"/>
        <v>40.5</v>
      </c>
      <c r="S316" s="4">
        <f t="shared" ca="1" si="88"/>
        <v>40.5</v>
      </c>
      <c r="T316" s="4">
        <f t="shared" ca="1" si="89"/>
        <v>1.2519319938176197E-2</v>
      </c>
      <c r="U316" s="6">
        <f t="shared" ca="1" si="90"/>
        <v>1640.25</v>
      </c>
      <c r="V316" s="3"/>
      <c r="W316" s="4">
        <f t="shared" ca="1" si="91"/>
        <v>-84.710000000000036</v>
      </c>
      <c r="X316" s="4">
        <f t="shared" ca="1" si="92"/>
        <v>84.710000000000036</v>
      </c>
      <c r="Y316" s="4">
        <f t="shared" ca="1" si="93"/>
        <v>2.6185471406491509E-2</v>
      </c>
      <c r="Z316" s="4">
        <f t="shared" ca="1" si="94"/>
        <v>7175.7841000000062</v>
      </c>
      <c r="AA316" s="3"/>
      <c r="AB316" s="4">
        <f t="shared" si="95"/>
        <v>-85.419642632487466</v>
      </c>
      <c r="AC316" s="6">
        <f t="shared" si="96"/>
        <v>85.419642632487466</v>
      </c>
      <c r="AD316" s="4">
        <f t="shared" si="97"/>
        <v>2.6404835435081132E-2</v>
      </c>
      <c r="AE316" s="6">
        <f t="shared" si="98"/>
        <v>7296.5153474618701</v>
      </c>
      <c r="AF316" s="3"/>
      <c r="AG316" s="6">
        <f t="shared" si="99"/>
        <v>-83.06317979181631</v>
      </c>
      <c r="AH316" s="6">
        <f t="shared" si="100"/>
        <v>83.06317979181631</v>
      </c>
      <c r="AI316" s="4">
        <f t="shared" si="101"/>
        <v>2.5676407972740744E-2</v>
      </c>
      <c r="AJ316" s="6">
        <f t="shared" si="102"/>
        <v>6899.4918371276017</v>
      </c>
      <c r="AK316" s="3"/>
    </row>
    <row r="317" spans="1:37" customFormat="1" x14ac:dyDescent="0.2">
      <c r="A317" s="12">
        <v>42425</v>
      </c>
      <c r="B317" s="1" t="s">
        <v>10</v>
      </c>
      <c r="C317" s="8">
        <v>3067</v>
      </c>
      <c r="D317" s="8">
        <v>5380</v>
      </c>
      <c r="E317" s="8">
        <v>502</v>
      </c>
      <c r="F317" s="3"/>
      <c r="G317" s="7">
        <f t="shared" si="85"/>
        <v>3067</v>
      </c>
      <c r="H317" s="3"/>
      <c r="I317" s="6">
        <f ca="1">IF( COUNTA($G$17:G317)&lt;=$I$14,"",AVERAGE(OFFSET(G316,0,0,$I$14*-1)))</f>
        <v>3273.5</v>
      </c>
      <c r="J317" s="3"/>
      <c r="K317" s="29">
        <f ca="1">IF(COUNTA($G$17:G317)&lt;=$K$14,RAND(),SUMPRODUCT(OFFSET(G316,0,0,$K$14*-1),OFFSET($K$17,0,0,$K$14)))</f>
        <v>3238.96</v>
      </c>
      <c r="L317" s="3"/>
      <c r="M317" s="29">
        <f t="shared" si="103"/>
        <v>3305.0711052021798</v>
      </c>
      <c r="N317" s="11"/>
      <c r="O317" s="40">
        <f t="shared" si="104"/>
        <v>-15.21861668441135</v>
      </c>
      <c r="P317" s="57">
        <f t="shared" si="86"/>
        <v>3289.8524885177685</v>
      </c>
      <c r="Q317" s="11"/>
      <c r="R317" s="6">
        <f t="shared" ca="1" si="87"/>
        <v>-206.5</v>
      </c>
      <c r="S317" s="4">
        <f t="shared" ca="1" si="88"/>
        <v>206.5</v>
      </c>
      <c r="T317" s="4">
        <f t="shared" ca="1" si="89"/>
        <v>6.7329638082817084E-2</v>
      </c>
      <c r="U317" s="6">
        <f t="shared" ca="1" si="90"/>
        <v>42642.25</v>
      </c>
      <c r="V317" s="3"/>
      <c r="W317" s="4">
        <f t="shared" ca="1" si="91"/>
        <v>-171.96000000000004</v>
      </c>
      <c r="X317" s="4">
        <f t="shared" ca="1" si="92"/>
        <v>171.96000000000004</v>
      </c>
      <c r="Y317" s="4">
        <f t="shared" ca="1" si="93"/>
        <v>5.6067818715357036E-2</v>
      </c>
      <c r="Z317" s="4">
        <f t="shared" ca="1" si="94"/>
        <v>29570.241600000012</v>
      </c>
      <c r="AA317" s="3"/>
      <c r="AB317" s="4">
        <f t="shared" si="95"/>
        <v>-238.07110520217975</v>
      </c>
      <c r="AC317" s="6">
        <f t="shared" si="96"/>
        <v>238.07110520217975</v>
      </c>
      <c r="AD317" s="4">
        <f t="shared" si="97"/>
        <v>7.7623444800189026E-2</v>
      </c>
      <c r="AE317" s="6">
        <f t="shared" si="98"/>
        <v>56677.851132187337</v>
      </c>
      <c r="AF317" s="3"/>
      <c r="AG317" s="6">
        <f t="shared" si="99"/>
        <v>-222.85248851776851</v>
      </c>
      <c r="AH317" s="6">
        <f t="shared" si="100"/>
        <v>222.85248851776851</v>
      </c>
      <c r="AI317" s="4">
        <f t="shared" si="101"/>
        <v>7.2661391756690091E-2</v>
      </c>
      <c r="AJ317" s="6">
        <f t="shared" si="102"/>
        <v>49663.231638562145</v>
      </c>
      <c r="AK317" s="3"/>
    </row>
    <row r="318" spans="1:37" customFormat="1" x14ac:dyDescent="0.2">
      <c r="A318" s="12">
        <v>42426</v>
      </c>
      <c r="B318" s="1" t="s">
        <v>5</v>
      </c>
      <c r="C318" s="8">
        <v>3414</v>
      </c>
      <c r="D318" s="8">
        <v>6244</v>
      </c>
      <c r="E318" s="8">
        <v>252</v>
      </c>
      <c r="F318" s="3"/>
      <c r="G318" s="7">
        <f t="shared" si="85"/>
        <v>3414</v>
      </c>
      <c r="H318" s="3"/>
      <c r="I318" s="6">
        <f ca="1">IF( COUNTA($G$17:G318)&lt;=$I$14,"",AVERAGE(OFFSET(G317,0,0,$I$14*-1)))</f>
        <v>3151</v>
      </c>
      <c r="J318" s="3"/>
      <c r="K318" s="29">
        <f ca="1">IF(COUNTA($G$17:G318)&lt;=$K$14,RAND(),SUMPRODUCT(OFFSET(G317,0,0,$K$14*-1),OFFSET($K$17,0,0,$K$14)))</f>
        <v>3111.51</v>
      </c>
      <c r="L318" s="3"/>
      <c r="M318" s="29">
        <f t="shared" si="103"/>
        <v>3262.2935524443005</v>
      </c>
      <c r="N318" s="11"/>
      <c r="O318" s="40">
        <f t="shared" si="104"/>
        <v>-42.501963397144536</v>
      </c>
      <c r="P318" s="57">
        <f t="shared" si="86"/>
        <v>3219.7915890471559</v>
      </c>
      <c r="Q318" s="11"/>
      <c r="R318" s="6">
        <f t="shared" ca="1" si="87"/>
        <v>263</v>
      </c>
      <c r="S318" s="4">
        <f t="shared" ca="1" si="88"/>
        <v>263</v>
      </c>
      <c r="T318" s="4">
        <f t="shared" ca="1" si="89"/>
        <v>7.7035735207967193E-2</v>
      </c>
      <c r="U318" s="6">
        <f t="shared" ca="1" si="90"/>
        <v>69169</v>
      </c>
      <c r="V318" s="3"/>
      <c r="W318" s="4">
        <f t="shared" ca="1" si="91"/>
        <v>302.48999999999978</v>
      </c>
      <c r="X318" s="4">
        <f t="shared" ca="1" si="92"/>
        <v>302.48999999999978</v>
      </c>
      <c r="Y318" s="4">
        <f t="shared" ca="1" si="93"/>
        <v>8.8602811950790797E-2</v>
      </c>
      <c r="Z318" s="4">
        <f t="shared" ca="1" si="94"/>
        <v>91500.200099999871</v>
      </c>
      <c r="AA318" s="3"/>
      <c r="AB318" s="4">
        <f t="shared" si="95"/>
        <v>151.70644755569947</v>
      </c>
      <c r="AC318" s="6">
        <f t="shared" si="96"/>
        <v>151.70644755569947</v>
      </c>
      <c r="AD318" s="4">
        <f t="shared" si="97"/>
        <v>4.4436569289894395E-2</v>
      </c>
      <c r="AE318" s="6">
        <f t="shared" si="98"/>
        <v>23014.846229970193</v>
      </c>
      <c r="AF318" s="3"/>
      <c r="AG318" s="6">
        <f t="shared" si="99"/>
        <v>194.20841095284413</v>
      </c>
      <c r="AH318" s="6">
        <f t="shared" si="100"/>
        <v>194.20841095284413</v>
      </c>
      <c r="AI318" s="4">
        <f t="shared" si="101"/>
        <v>5.6885884871952001E-2</v>
      </c>
      <c r="AJ318" s="6">
        <f t="shared" si="102"/>
        <v>37716.906884828786</v>
      </c>
      <c r="AK318" s="3"/>
    </row>
    <row r="319" spans="1:37" customFormat="1" x14ac:dyDescent="0.2">
      <c r="A319" s="12">
        <v>42427</v>
      </c>
      <c r="B319" s="1" t="s">
        <v>8</v>
      </c>
      <c r="C319" s="8">
        <v>3474</v>
      </c>
      <c r="D319" s="8">
        <v>4436</v>
      </c>
      <c r="E319" s="8">
        <v>200</v>
      </c>
      <c r="F319" s="3"/>
      <c r="G319" s="7">
        <f t="shared" si="85"/>
        <v>3474</v>
      </c>
      <c r="H319" s="3"/>
      <c r="I319" s="6">
        <f ca="1">IF( COUNTA($G$17:G319)&lt;=$I$14,"",AVERAGE(OFFSET(G318,0,0,$I$14*-1)))</f>
        <v>3240.5</v>
      </c>
      <c r="J319" s="3"/>
      <c r="K319" s="29">
        <f ca="1">IF(COUNTA($G$17:G319)&lt;=$K$14,RAND(),SUMPRODUCT(OFFSET(G318,0,0,$K$14*-1),OFFSET($K$17,0,0,$K$14)))</f>
        <v>3365.94</v>
      </c>
      <c r="L319" s="3"/>
      <c r="M319" s="29">
        <f t="shared" si="103"/>
        <v>3289.5527637564551</v>
      </c>
      <c r="N319" s="11"/>
      <c r="O319" s="40">
        <f t="shared" si="104"/>
        <v>26.561599565061556</v>
      </c>
      <c r="P319" s="57">
        <f t="shared" si="86"/>
        <v>3316.1143633215165</v>
      </c>
      <c r="Q319" s="11"/>
      <c r="R319" s="6">
        <f t="shared" ca="1" si="87"/>
        <v>233.5</v>
      </c>
      <c r="S319" s="4">
        <f t="shared" ca="1" si="88"/>
        <v>233.5</v>
      </c>
      <c r="T319" s="4">
        <f t="shared" ca="1" si="89"/>
        <v>6.7213586643638454E-2</v>
      </c>
      <c r="U319" s="6">
        <f t="shared" ca="1" si="90"/>
        <v>54522.25</v>
      </c>
      <c r="V319" s="3"/>
      <c r="W319" s="4">
        <f t="shared" ca="1" si="91"/>
        <v>108.05999999999995</v>
      </c>
      <c r="X319" s="4">
        <f t="shared" ca="1" si="92"/>
        <v>108.05999999999995</v>
      </c>
      <c r="Y319" s="4">
        <f t="shared" ca="1" si="93"/>
        <v>3.1105354058721918E-2</v>
      </c>
      <c r="Z319" s="4">
        <f t="shared" ca="1" si="94"/>
        <v>11676.963599999988</v>
      </c>
      <c r="AA319" s="3"/>
      <c r="AB319" s="4">
        <f t="shared" si="95"/>
        <v>184.44723624354492</v>
      </c>
      <c r="AC319" s="6">
        <f t="shared" si="96"/>
        <v>184.44723624354492</v>
      </c>
      <c r="AD319" s="4">
        <f t="shared" si="97"/>
        <v>5.3093620104647361E-2</v>
      </c>
      <c r="AE319" s="6">
        <f t="shared" si="98"/>
        <v>34020.782957882075</v>
      </c>
      <c r="AF319" s="3"/>
      <c r="AG319" s="6">
        <f t="shared" si="99"/>
        <v>157.88563667848348</v>
      </c>
      <c r="AH319" s="6">
        <f t="shared" si="100"/>
        <v>157.88563667848348</v>
      </c>
      <c r="AI319" s="4">
        <f t="shared" si="101"/>
        <v>4.5447794092827717E-2</v>
      </c>
      <c r="AJ319" s="6">
        <f t="shared" si="102"/>
        <v>24927.874269370088</v>
      </c>
      <c r="AK319" s="3"/>
    </row>
    <row r="320" spans="1:37" customFormat="1" x14ac:dyDescent="0.2">
      <c r="A320" s="12">
        <v>42428</v>
      </c>
      <c r="B320" s="1" t="s">
        <v>11</v>
      </c>
      <c r="C320" s="8">
        <v>3171</v>
      </c>
      <c r="D320" s="8">
        <v>3717</v>
      </c>
      <c r="E320" s="8">
        <v>227</v>
      </c>
      <c r="F320" s="3"/>
      <c r="G320" s="7">
        <f t="shared" si="85"/>
        <v>3171</v>
      </c>
      <c r="H320" s="3"/>
      <c r="I320" s="6">
        <f ca="1">IF( COUNTA($G$17:G320)&lt;=$I$14,"",AVERAGE(OFFSET(G319,0,0,$I$14*-1)))</f>
        <v>3444</v>
      </c>
      <c r="J320" s="3"/>
      <c r="K320" s="29">
        <f ca="1">IF(COUNTA($G$17:G320)&lt;=$K$14,RAND(),SUMPRODUCT(OFFSET(G319,0,0,$K$14*-1),OFFSET($K$17,0,0,$K$14)))</f>
        <v>3408.9500000000003</v>
      </c>
      <c r="L320" s="3"/>
      <c r="M320" s="29">
        <f t="shared" si="103"/>
        <v>3322.694968782775</v>
      </c>
      <c r="N320" s="11"/>
      <c r="O320" s="40">
        <f t="shared" si="104"/>
        <v>33.076398971707384</v>
      </c>
      <c r="P320" s="57">
        <f t="shared" si="86"/>
        <v>3355.7713677544825</v>
      </c>
      <c r="Q320" s="11"/>
      <c r="R320" s="6">
        <f t="shared" ca="1" si="87"/>
        <v>-273</v>
      </c>
      <c r="S320" s="4">
        <f t="shared" ca="1" si="88"/>
        <v>273</v>
      </c>
      <c r="T320" s="4">
        <f t="shared" ca="1" si="89"/>
        <v>8.6092715231788075E-2</v>
      </c>
      <c r="U320" s="6">
        <f t="shared" ca="1" si="90"/>
        <v>74529</v>
      </c>
      <c r="V320" s="3"/>
      <c r="W320" s="4">
        <f t="shared" ca="1" si="91"/>
        <v>-237.95000000000027</v>
      </c>
      <c r="X320" s="4">
        <f t="shared" ca="1" si="92"/>
        <v>237.95000000000027</v>
      </c>
      <c r="Y320" s="4">
        <f t="shared" ca="1" si="93"/>
        <v>7.5039419741406585E-2</v>
      </c>
      <c r="Z320" s="4">
        <f t="shared" ca="1" si="94"/>
        <v>56620.20250000013</v>
      </c>
      <c r="AA320" s="3"/>
      <c r="AB320" s="4">
        <f t="shared" si="95"/>
        <v>-151.69496878277505</v>
      </c>
      <c r="AC320" s="6">
        <f t="shared" si="96"/>
        <v>151.69496878277505</v>
      </c>
      <c r="AD320" s="4">
        <f t="shared" si="97"/>
        <v>4.7838211536668257E-2</v>
      </c>
      <c r="AE320" s="6">
        <f t="shared" si="98"/>
        <v>23011.363554007097</v>
      </c>
      <c r="AF320" s="3"/>
      <c r="AG320" s="6">
        <f t="shared" si="99"/>
        <v>-184.77136775448253</v>
      </c>
      <c r="AH320" s="6">
        <f t="shared" si="100"/>
        <v>184.77136775448253</v>
      </c>
      <c r="AI320" s="4">
        <f t="shared" si="101"/>
        <v>5.8269116289650751E-2</v>
      </c>
      <c r="AJ320" s="6">
        <f t="shared" si="102"/>
        <v>34140.458341862228</v>
      </c>
      <c r="AK320" s="3"/>
    </row>
    <row r="321" spans="1:37" customFormat="1" x14ac:dyDescent="0.2">
      <c r="A321" s="12">
        <v>42429</v>
      </c>
      <c r="B321" s="1" t="s">
        <v>6</v>
      </c>
      <c r="C321" s="8">
        <v>3620</v>
      </c>
      <c r="D321" s="8">
        <v>4988</v>
      </c>
      <c r="E321" s="8">
        <v>249</v>
      </c>
      <c r="F321" s="3"/>
      <c r="G321" s="7">
        <f t="shared" si="85"/>
        <v>3620</v>
      </c>
      <c r="H321" s="3"/>
      <c r="I321" s="6">
        <f ca="1">IF( COUNTA($G$17:G321)&lt;=$I$14,"",AVERAGE(OFFSET(G320,0,0,$I$14*-1)))</f>
        <v>3322.5</v>
      </c>
      <c r="J321" s="3"/>
      <c r="K321" s="29">
        <f ca="1">IF(COUNTA($G$17:G321)&lt;=$K$14,RAND(),SUMPRODUCT(OFFSET(G320,0,0,$K$14*-1),OFFSET($K$17,0,0,$K$14)))</f>
        <v>3193.81</v>
      </c>
      <c r="L321" s="3"/>
      <c r="M321" s="29">
        <f t="shared" si="103"/>
        <v>3295.437820021697</v>
      </c>
      <c r="N321" s="11"/>
      <c r="O321" s="40">
        <f t="shared" si="104"/>
        <v>-26.653813283750189</v>
      </c>
      <c r="P321" s="57">
        <f t="shared" si="86"/>
        <v>3268.784006737947</v>
      </c>
      <c r="Q321" s="11"/>
      <c r="R321" s="6">
        <f t="shared" ca="1" si="87"/>
        <v>297.5</v>
      </c>
      <c r="S321" s="4">
        <f t="shared" ca="1" si="88"/>
        <v>297.5</v>
      </c>
      <c r="T321" s="4">
        <f t="shared" ca="1" si="89"/>
        <v>8.2182320441988949E-2</v>
      </c>
      <c r="U321" s="6">
        <f t="shared" ca="1" si="90"/>
        <v>88506.25</v>
      </c>
      <c r="V321" s="3"/>
      <c r="W321" s="4">
        <f t="shared" ca="1" si="91"/>
        <v>426.19000000000005</v>
      </c>
      <c r="X321" s="4">
        <f t="shared" ca="1" si="92"/>
        <v>426.19000000000005</v>
      </c>
      <c r="Y321" s="4">
        <f t="shared" ca="1" si="93"/>
        <v>0.11773204419889505</v>
      </c>
      <c r="Z321" s="4">
        <f t="shared" ca="1" si="94"/>
        <v>181637.91610000006</v>
      </c>
      <c r="AA321" s="3"/>
      <c r="AB321" s="4">
        <f t="shared" si="95"/>
        <v>324.56217997830299</v>
      </c>
      <c r="AC321" s="6">
        <f t="shared" si="96"/>
        <v>324.56217997830299</v>
      </c>
      <c r="AD321" s="4">
        <f t="shared" si="97"/>
        <v>8.9658060767487016E-2</v>
      </c>
      <c r="AE321" s="6">
        <f t="shared" si="98"/>
        <v>105340.60867226834</v>
      </c>
      <c r="AF321" s="3"/>
      <c r="AG321" s="6">
        <f t="shared" si="99"/>
        <v>351.21599326205296</v>
      </c>
      <c r="AH321" s="6">
        <f t="shared" si="100"/>
        <v>351.21599326205296</v>
      </c>
      <c r="AI321" s="4">
        <f t="shared" si="101"/>
        <v>9.7020992613826781E-2</v>
      </c>
      <c r="AJ321" s="6">
        <f t="shared" si="102"/>
        <v>123352.67392305043</v>
      </c>
      <c r="AK321" s="3"/>
    </row>
    <row r="322" spans="1:37" customFormat="1" x14ac:dyDescent="0.2">
      <c r="A322" s="12">
        <v>42430</v>
      </c>
      <c r="B322" s="1" t="s">
        <v>9</v>
      </c>
      <c r="C322" s="8">
        <v>3806</v>
      </c>
      <c r="D322" s="8">
        <v>5267</v>
      </c>
      <c r="E322" s="8">
        <v>238</v>
      </c>
      <c r="F322" s="3"/>
      <c r="G322" s="7">
        <f t="shared" si="85"/>
        <v>3806</v>
      </c>
      <c r="H322" s="3"/>
      <c r="I322" s="6">
        <f ca="1">IF( COUNTA($G$17:G322)&lt;=$I$14,"",AVERAGE(OFFSET(G321,0,0,$I$14*-1)))</f>
        <v>3395.5</v>
      </c>
      <c r="J322" s="3"/>
      <c r="K322" s="29">
        <f ca="1">IF(COUNTA($G$17:G322)&lt;=$K$14,RAND(),SUMPRODUCT(OFFSET(G321,0,0,$K$14*-1),OFFSET($K$17,0,0,$K$14)))</f>
        <v>3553.75</v>
      </c>
      <c r="L322" s="3"/>
      <c r="M322" s="29">
        <f t="shared" si="103"/>
        <v>3353.7564293524824</v>
      </c>
      <c r="N322" s="11"/>
      <c r="O322" s="40">
        <f t="shared" si="104"/>
        <v>57.468885104640066</v>
      </c>
      <c r="P322" s="57">
        <f t="shared" si="86"/>
        <v>3411.2253144571223</v>
      </c>
      <c r="Q322" s="11"/>
      <c r="R322" s="6">
        <f t="shared" ca="1" si="87"/>
        <v>410.5</v>
      </c>
      <c r="S322" s="4">
        <f t="shared" ca="1" si="88"/>
        <v>410.5</v>
      </c>
      <c r="T322" s="4">
        <f t="shared" ca="1" si="89"/>
        <v>0.10785601681555439</v>
      </c>
      <c r="U322" s="6">
        <f t="shared" ca="1" si="90"/>
        <v>168510.25</v>
      </c>
      <c r="V322" s="3"/>
      <c r="W322" s="4">
        <f t="shared" ca="1" si="91"/>
        <v>252.25</v>
      </c>
      <c r="X322" s="4">
        <f t="shared" ca="1" si="92"/>
        <v>252.25</v>
      </c>
      <c r="Y322" s="4">
        <f t="shared" ca="1" si="93"/>
        <v>6.6276931161324229E-2</v>
      </c>
      <c r="Z322" s="4">
        <f t="shared" ca="1" si="94"/>
        <v>63630.0625</v>
      </c>
      <c r="AA322" s="3"/>
      <c r="AB322" s="4">
        <f t="shared" si="95"/>
        <v>452.24357064751757</v>
      </c>
      <c r="AC322" s="6">
        <f t="shared" si="96"/>
        <v>452.24357064751757</v>
      </c>
      <c r="AD322" s="4">
        <f t="shared" si="97"/>
        <v>0.11882384935562731</v>
      </c>
      <c r="AE322" s="6">
        <f t="shared" si="98"/>
        <v>204524.24719201622</v>
      </c>
      <c r="AF322" s="3"/>
      <c r="AG322" s="6">
        <f t="shared" si="99"/>
        <v>394.77468554287771</v>
      </c>
      <c r="AH322" s="6">
        <f t="shared" si="100"/>
        <v>394.77468554287771</v>
      </c>
      <c r="AI322" s="4">
        <f t="shared" si="101"/>
        <v>0.10372429993244291</v>
      </c>
      <c r="AJ322" s="6">
        <f t="shared" si="102"/>
        <v>155847.05234547798</v>
      </c>
      <c r="AK322" s="3"/>
    </row>
    <row r="323" spans="1:37" customFormat="1" x14ac:dyDescent="0.2">
      <c r="A323" s="12">
        <v>42431</v>
      </c>
      <c r="B323" s="1" t="s">
        <v>7</v>
      </c>
      <c r="C323" s="8">
        <v>3951</v>
      </c>
      <c r="D323" s="8">
        <v>4486</v>
      </c>
      <c r="E323" s="8">
        <v>371</v>
      </c>
      <c r="F323" s="3"/>
      <c r="G323" s="7">
        <f t="shared" si="85"/>
        <v>3951</v>
      </c>
      <c r="H323" s="3"/>
      <c r="I323" s="6">
        <f ca="1">IF( COUNTA($G$17:G323)&lt;=$I$14,"",AVERAGE(OFFSET(G322,0,0,$I$14*-1)))</f>
        <v>3713</v>
      </c>
      <c r="J323" s="3"/>
      <c r="K323" s="29">
        <f ca="1">IF(COUNTA($G$17:G323)&lt;=$K$14,RAND(),SUMPRODUCT(OFFSET(G322,0,0,$K$14*-1),OFFSET($K$17,0,0,$K$14)))</f>
        <v>3698.97</v>
      </c>
      <c r="L323" s="3"/>
      <c r="M323" s="29">
        <f t="shared" si="103"/>
        <v>3435.0173332591394</v>
      </c>
      <c r="N323" s="11"/>
      <c r="O323" s="40">
        <f t="shared" si="104"/>
        <v>81.02298371863678</v>
      </c>
      <c r="P323" s="57">
        <f t="shared" si="86"/>
        <v>3516.040316977776</v>
      </c>
      <c r="Q323" s="11"/>
      <c r="R323" s="6">
        <f t="shared" ca="1" si="87"/>
        <v>238</v>
      </c>
      <c r="S323" s="4">
        <f t="shared" ca="1" si="88"/>
        <v>238</v>
      </c>
      <c r="T323" s="4">
        <f t="shared" ca="1" si="89"/>
        <v>6.023791445203746E-2</v>
      </c>
      <c r="U323" s="6">
        <f t="shared" ca="1" si="90"/>
        <v>56644</v>
      </c>
      <c r="V323" s="3"/>
      <c r="W323" s="4">
        <f t="shared" ca="1" si="91"/>
        <v>252.0300000000002</v>
      </c>
      <c r="X323" s="4">
        <f t="shared" ca="1" si="92"/>
        <v>252.0300000000002</v>
      </c>
      <c r="Y323" s="4">
        <f t="shared" ca="1" si="93"/>
        <v>6.3788914198937022E-2</v>
      </c>
      <c r="Z323" s="4">
        <f t="shared" ca="1" si="94"/>
        <v>63519.120900000104</v>
      </c>
      <c r="AA323" s="3"/>
      <c r="AB323" s="4">
        <f t="shared" si="95"/>
        <v>515.98266674086062</v>
      </c>
      <c r="AC323" s="6">
        <f t="shared" si="96"/>
        <v>515.98266674086062</v>
      </c>
      <c r="AD323" s="4">
        <f t="shared" si="97"/>
        <v>0.13059546108348788</v>
      </c>
      <c r="AE323" s="6">
        <f t="shared" si="98"/>
        <v>266238.11237701005</v>
      </c>
      <c r="AF323" s="3"/>
      <c r="AG323" s="6">
        <f t="shared" si="99"/>
        <v>434.959683022224</v>
      </c>
      <c r="AH323" s="6">
        <f t="shared" si="100"/>
        <v>434.959683022224</v>
      </c>
      <c r="AI323" s="4">
        <f t="shared" si="101"/>
        <v>0.11008850494108428</v>
      </c>
      <c r="AJ323" s="6">
        <f t="shared" si="102"/>
        <v>189189.92585479358</v>
      </c>
      <c r="AK323" s="3"/>
    </row>
    <row r="324" spans="1:37" customFormat="1" x14ac:dyDescent="0.2">
      <c r="A324" s="12">
        <v>42432</v>
      </c>
      <c r="B324" s="1" t="s">
        <v>10</v>
      </c>
      <c r="C324" s="8">
        <v>3229</v>
      </c>
      <c r="D324" s="8">
        <v>5135</v>
      </c>
      <c r="E324" s="8">
        <v>451</v>
      </c>
      <c r="F324" s="3"/>
      <c r="G324" s="7">
        <f t="shared" si="85"/>
        <v>3229</v>
      </c>
      <c r="H324" s="3"/>
      <c r="I324" s="6">
        <f ca="1">IF( COUNTA($G$17:G324)&lt;=$I$14,"",AVERAGE(OFFSET(G323,0,0,$I$14*-1)))</f>
        <v>3878.5</v>
      </c>
      <c r="J324" s="3"/>
      <c r="K324" s="29">
        <f ca="1">IF(COUNTA($G$17:G324)&lt;=$K$14,RAND(),SUMPRODUCT(OFFSET(G323,0,0,$K$14*-1),OFFSET($K$17,0,0,$K$14)))</f>
        <v>3832.0600000000004</v>
      </c>
      <c r="L324" s="3"/>
      <c r="M324" s="29">
        <f t="shared" si="103"/>
        <v>3527.7311287023686</v>
      </c>
      <c r="N324" s="11"/>
      <c r="O324" s="40">
        <f t="shared" si="104"/>
        <v>92.596887325983246</v>
      </c>
      <c r="P324" s="57">
        <f t="shared" si="86"/>
        <v>3620.3280160283516</v>
      </c>
      <c r="Q324" s="11"/>
      <c r="R324" s="6">
        <f t="shared" ca="1" si="87"/>
        <v>-649.5</v>
      </c>
      <c r="S324" s="4">
        <f t="shared" ca="1" si="88"/>
        <v>649.5</v>
      </c>
      <c r="T324" s="4">
        <f t="shared" ca="1" si="89"/>
        <v>0.20114586559306286</v>
      </c>
      <c r="U324" s="6">
        <f t="shared" ca="1" si="90"/>
        <v>421850.25</v>
      </c>
      <c r="V324" s="3"/>
      <c r="W324" s="4">
        <f t="shared" ca="1" si="91"/>
        <v>-603.0600000000004</v>
      </c>
      <c r="X324" s="4">
        <f t="shared" ca="1" si="92"/>
        <v>603.0600000000004</v>
      </c>
      <c r="Y324" s="4">
        <f t="shared" ca="1" si="93"/>
        <v>0.18676370393310635</v>
      </c>
      <c r="Z324" s="4">
        <f t="shared" ca="1" si="94"/>
        <v>363681.36360000051</v>
      </c>
      <c r="AA324" s="3"/>
      <c r="AB324" s="4">
        <f t="shared" si="95"/>
        <v>-298.73112870236855</v>
      </c>
      <c r="AC324" s="6">
        <f t="shared" si="96"/>
        <v>298.73112870236855</v>
      </c>
      <c r="AD324" s="4">
        <f t="shared" si="97"/>
        <v>9.2515059988345791E-2</v>
      </c>
      <c r="AE324" s="6">
        <f t="shared" si="98"/>
        <v>89240.287255791089</v>
      </c>
      <c r="AF324" s="3"/>
      <c r="AG324" s="6">
        <f t="shared" si="99"/>
        <v>-391.32801602835161</v>
      </c>
      <c r="AH324" s="6">
        <f t="shared" si="100"/>
        <v>391.32801602835161</v>
      </c>
      <c r="AI324" s="4">
        <f t="shared" si="101"/>
        <v>0.12119170518066015</v>
      </c>
      <c r="AJ324" s="6">
        <f t="shared" si="102"/>
        <v>153137.61612868583</v>
      </c>
      <c r="AK324" s="3"/>
    </row>
    <row r="325" spans="1:37" customFormat="1" x14ac:dyDescent="0.2">
      <c r="A325" s="12">
        <v>42433</v>
      </c>
      <c r="B325" s="1" t="s">
        <v>5</v>
      </c>
      <c r="C325" s="8">
        <v>3675</v>
      </c>
      <c r="D325" s="8">
        <v>5445</v>
      </c>
      <c r="E325" s="8">
        <v>520</v>
      </c>
      <c r="F325" s="3"/>
      <c r="G325" s="7">
        <f t="shared" si="85"/>
        <v>3675</v>
      </c>
      <c r="H325" s="3"/>
      <c r="I325" s="6">
        <f ca="1">IF( COUNTA($G$17:G325)&lt;=$I$14,"",AVERAGE(OFFSET(G324,0,0,$I$14*-1)))</f>
        <v>3590</v>
      </c>
      <c r="J325" s="3"/>
      <c r="K325" s="29">
        <f ca="1">IF(COUNTA($G$17:G325)&lt;=$K$14,RAND(),SUMPRODUCT(OFFSET(G324,0,0,$K$14*-1),OFFSET($K$17,0,0,$K$14)))</f>
        <v>3323.75</v>
      </c>
      <c r="L325" s="3"/>
      <c r="M325" s="29">
        <f t="shared" si="103"/>
        <v>3474.0539442845702</v>
      </c>
      <c r="N325" s="11"/>
      <c r="O325" s="40">
        <f t="shared" si="104"/>
        <v>-52.214443700360526</v>
      </c>
      <c r="P325" s="57">
        <f t="shared" si="86"/>
        <v>3421.8395005842099</v>
      </c>
      <c r="Q325" s="11"/>
      <c r="R325" s="6">
        <f t="shared" ca="1" si="87"/>
        <v>85</v>
      </c>
      <c r="S325" s="4">
        <f t="shared" ca="1" si="88"/>
        <v>85</v>
      </c>
      <c r="T325" s="4">
        <f t="shared" ca="1" si="89"/>
        <v>2.3129251700680271E-2</v>
      </c>
      <c r="U325" s="6">
        <f t="shared" ca="1" si="90"/>
        <v>7225</v>
      </c>
      <c r="V325" s="3"/>
      <c r="W325" s="4">
        <f t="shared" ca="1" si="91"/>
        <v>351.25</v>
      </c>
      <c r="X325" s="4">
        <f t="shared" ca="1" si="92"/>
        <v>351.25</v>
      </c>
      <c r="Y325" s="4">
        <f t="shared" ca="1" si="93"/>
        <v>9.557823129251701E-2</v>
      </c>
      <c r="Z325" s="4">
        <f t="shared" ca="1" si="94"/>
        <v>123376.5625</v>
      </c>
      <c r="AA325" s="3"/>
      <c r="AB325" s="4">
        <f t="shared" si="95"/>
        <v>200.94605571542979</v>
      </c>
      <c r="AC325" s="6">
        <f t="shared" si="96"/>
        <v>200.94605571542979</v>
      </c>
      <c r="AD325" s="4">
        <f t="shared" si="97"/>
        <v>5.4679198834130555E-2</v>
      </c>
      <c r="AE325" s="6">
        <f t="shared" si="98"/>
        <v>40379.317307588615</v>
      </c>
      <c r="AF325" s="3"/>
      <c r="AG325" s="6">
        <f t="shared" si="99"/>
        <v>253.16049941579013</v>
      </c>
      <c r="AH325" s="6">
        <f t="shared" si="100"/>
        <v>253.16049941579013</v>
      </c>
      <c r="AI325" s="4">
        <f t="shared" si="101"/>
        <v>6.8887210725385062E-2</v>
      </c>
      <c r="AJ325" s="6">
        <f t="shared" si="102"/>
        <v>64090.238464452275</v>
      </c>
      <c r="AK325" s="3"/>
    </row>
    <row r="326" spans="1:37" customFormat="1" x14ac:dyDescent="0.2">
      <c r="A326" s="12">
        <v>42434</v>
      </c>
      <c r="B326" s="1" t="s">
        <v>8</v>
      </c>
      <c r="C326" s="8">
        <v>3531</v>
      </c>
      <c r="D326" s="8">
        <v>4671</v>
      </c>
      <c r="E326" s="8">
        <v>351</v>
      </c>
      <c r="F326" s="3"/>
      <c r="G326" s="7">
        <f t="shared" si="85"/>
        <v>3531</v>
      </c>
      <c r="H326" s="3"/>
      <c r="I326" s="6">
        <f ca="1">IF( COUNTA($G$17:G326)&lt;=$I$14,"",AVERAGE(OFFSET(G325,0,0,$I$14*-1)))</f>
        <v>3452</v>
      </c>
      <c r="J326" s="3"/>
      <c r="K326" s="29">
        <f ca="1">IF(COUNTA($G$17:G326)&lt;=$K$14,RAND(),SUMPRODUCT(OFFSET(G325,0,0,$K$14*-1),OFFSET($K$17,0,0,$K$14)))</f>
        <v>3698.65</v>
      </c>
      <c r="L326" s="3"/>
      <c r="M326" s="29">
        <f t="shared" si="103"/>
        <v>3510.1607221001918</v>
      </c>
      <c r="N326" s="11"/>
      <c r="O326" s="40">
        <f t="shared" si="104"/>
        <v>35.223565600461804</v>
      </c>
      <c r="P326" s="57">
        <f t="shared" si="86"/>
        <v>3545.3842877006537</v>
      </c>
      <c r="Q326" s="11"/>
      <c r="R326" s="6">
        <f t="shared" ca="1" si="87"/>
        <v>79</v>
      </c>
      <c r="S326" s="4">
        <f t="shared" ca="1" si="88"/>
        <v>79</v>
      </c>
      <c r="T326" s="4">
        <f t="shared" ca="1" si="89"/>
        <v>2.2373265363919568E-2</v>
      </c>
      <c r="U326" s="6">
        <f t="shared" ca="1" si="90"/>
        <v>6241</v>
      </c>
      <c r="V326" s="3"/>
      <c r="W326" s="4">
        <f t="shared" ca="1" si="91"/>
        <v>-167.65000000000009</v>
      </c>
      <c r="X326" s="4">
        <f t="shared" ca="1" si="92"/>
        <v>167.65000000000009</v>
      </c>
      <c r="Y326" s="4">
        <f t="shared" ca="1" si="93"/>
        <v>4.7479467572925545E-2</v>
      </c>
      <c r="Z326" s="4">
        <f t="shared" ca="1" si="94"/>
        <v>28106.522500000032</v>
      </c>
      <c r="AA326" s="3"/>
      <c r="AB326" s="4">
        <f t="shared" si="95"/>
        <v>20.839277899808167</v>
      </c>
      <c r="AC326" s="6">
        <f t="shared" si="96"/>
        <v>20.839277899808167</v>
      </c>
      <c r="AD326" s="4">
        <f t="shared" si="97"/>
        <v>5.9018062587958562E-3</v>
      </c>
      <c r="AE326" s="6">
        <f t="shared" si="98"/>
        <v>434.27550338543307</v>
      </c>
      <c r="AF326" s="3"/>
      <c r="AG326" s="6">
        <f t="shared" si="99"/>
        <v>-14.384287700653658</v>
      </c>
      <c r="AH326" s="6">
        <f t="shared" si="100"/>
        <v>14.384287700653658</v>
      </c>
      <c r="AI326" s="4">
        <f t="shared" si="101"/>
        <v>4.0737150100973261E-3</v>
      </c>
      <c r="AJ326" s="6">
        <f t="shared" si="102"/>
        <v>206.90773265517612</v>
      </c>
      <c r="AK326" s="3"/>
    </row>
    <row r="327" spans="1:37" customFormat="1" x14ac:dyDescent="0.2">
      <c r="A327" s="12">
        <v>42435</v>
      </c>
      <c r="B327" s="1" t="s">
        <v>11</v>
      </c>
      <c r="C327" s="8">
        <v>3017</v>
      </c>
      <c r="D327" s="8">
        <v>3384</v>
      </c>
      <c r="E327" s="8">
        <v>522</v>
      </c>
      <c r="F327" s="3"/>
      <c r="G327" s="7">
        <f t="shared" si="85"/>
        <v>3017</v>
      </c>
      <c r="H327" s="3"/>
      <c r="I327" s="6">
        <f ca="1">IF( COUNTA($G$17:G327)&lt;=$I$14,"",AVERAGE(OFFSET(G326,0,0,$I$14*-1)))</f>
        <v>3603</v>
      </c>
      <c r="J327" s="3"/>
      <c r="K327" s="29">
        <f ca="1">IF(COUNTA($G$17:G327)&lt;=$K$14,RAND(),SUMPRODUCT(OFFSET(G326,0,0,$K$14*-1),OFFSET($K$17,0,0,$K$14)))</f>
        <v>3554.05</v>
      </c>
      <c r="L327" s="3"/>
      <c r="M327" s="29">
        <f t="shared" si="103"/>
        <v>3513.9052055352486</v>
      </c>
      <c r="N327" s="11"/>
      <c r="O327" s="40">
        <f t="shared" si="104"/>
        <v>4.0592742567107871</v>
      </c>
      <c r="P327" s="57">
        <f t="shared" si="86"/>
        <v>3517.9644797919595</v>
      </c>
      <c r="Q327" s="11"/>
      <c r="R327" s="6">
        <f t="shared" ca="1" si="87"/>
        <v>-586</v>
      </c>
      <c r="S327" s="4">
        <f t="shared" ca="1" si="88"/>
        <v>586</v>
      </c>
      <c r="T327" s="4">
        <f t="shared" ca="1" si="89"/>
        <v>0.19423268147166059</v>
      </c>
      <c r="U327" s="6">
        <f t="shared" ca="1" si="90"/>
        <v>343396</v>
      </c>
      <c r="V327" s="3"/>
      <c r="W327" s="4">
        <f t="shared" ca="1" si="91"/>
        <v>-537.05000000000018</v>
      </c>
      <c r="X327" s="4">
        <f t="shared" ca="1" si="92"/>
        <v>537.05000000000018</v>
      </c>
      <c r="Y327" s="4">
        <f t="shared" ca="1" si="93"/>
        <v>0.17800795492210811</v>
      </c>
      <c r="Z327" s="4">
        <f t="shared" ca="1" si="94"/>
        <v>288422.70250000019</v>
      </c>
      <c r="AA327" s="3"/>
      <c r="AB327" s="4">
        <f t="shared" si="95"/>
        <v>-496.90520553524857</v>
      </c>
      <c r="AC327" s="6">
        <f t="shared" si="96"/>
        <v>496.90520553524857</v>
      </c>
      <c r="AD327" s="4">
        <f t="shared" si="97"/>
        <v>0.16470175854665184</v>
      </c>
      <c r="AE327" s="6">
        <f t="shared" si="98"/>
        <v>246914.78328802763</v>
      </c>
      <c r="AF327" s="3"/>
      <c r="AG327" s="6">
        <f t="shared" si="99"/>
        <v>-500.96447979195955</v>
      </c>
      <c r="AH327" s="6">
        <f t="shared" si="100"/>
        <v>500.96447979195955</v>
      </c>
      <c r="AI327" s="4">
        <f t="shared" si="101"/>
        <v>0.16604722565195876</v>
      </c>
      <c r="AJ327" s="6">
        <f t="shared" si="102"/>
        <v>250965.41001322865</v>
      </c>
      <c r="AK327" s="3"/>
    </row>
    <row r="328" spans="1:37" customFormat="1" x14ac:dyDescent="0.2">
      <c r="A328" s="12">
        <v>42436</v>
      </c>
      <c r="B328" s="1" t="s">
        <v>6</v>
      </c>
      <c r="C328" s="8">
        <v>3661</v>
      </c>
      <c r="D328" s="8">
        <v>3995</v>
      </c>
      <c r="E328" s="8">
        <v>655</v>
      </c>
      <c r="F328" s="3"/>
      <c r="G328" s="7">
        <f t="shared" si="85"/>
        <v>3661</v>
      </c>
      <c r="H328" s="3"/>
      <c r="I328" s="6">
        <f ca="1">IF( COUNTA($G$17:G328)&lt;=$I$14,"",AVERAGE(OFFSET(G327,0,0,$I$14*-1)))</f>
        <v>3274</v>
      </c>
      <c r="J328" s="3"/>
      <c r="K328" s="29">
        <f ca="1">IF(COUNTA($G$17:G328)&lt;=$K$14,RAND(),SUMPRODUCT(OFFSET(G327,0,0,$K$14*-1),OFFSET($K$17,0,0,$K$14)))</f>
        <v>3150.16</v>
      </c>
      <c r="L328" s="3"/>
      <c r="M328" s="29">
        <f t="shared" si="103"/>
        <v>3424.6193233724503</v>
      </c>
      <c r="N328" s="11"/>
      <c r="O328" s="40">
        <f t="shared" si="104"/>
        <v>-88.35243059860322</v>
      </c>
      <c r="P328" s="57">
        <f t="shared" si="86"/>
        <v>3336.2668927738468</v>
      </c>
      <c r="Q328" s="11"/>
      <c r="R328" s="6">
        <f t="shared" ca="1" si="87"/>
        <v>387</v>
      </c>
      <c r="S328" s="4">
        <f t="shared" ca="1" si="88"/>
        <v>387</v>
      </c>
      <c r="T328" s="4">
        <f t="shared" ca="1" si="89"/>
        <v>0.10570882272603115</v>
      </c>
      <c r="U328" s="6">
        <f t="shared" ca="1" si="90"/>
        <v>149769</v>
      </c>
      <c r="V328" s="3"/>
      <c r="W328" s="4">
        <f t="shared" ca="1" si="91"/>
        <v>510.84000000000015</v>
      </c>
      <c r="X328" s="4">
        <f t="shared" ca="1" si="92"/>
        <v>510.84000000000015</v>
      </c>
      <c r="Y328" s="4">
        <f t="shared" ca="1" si="93"/>
        <v>0.13953564599836113</v>
      </c>
      <c r="Z328" s="4">
        <f t="shared" ca="1" si="94"/>
        <v>260957.50560000015</v>
      </c>
      <c r="AA328" s="3"/>
      <c r="AB328" s="4">
        <f t="shared" si="95"/>
        <v>236.38067662754975</v>
      </c>
      <c r="AC328" s="6">
        <f t="shared" si="96"/>
        <v>236.38067662754975</v>
      </c>
      <c r="AD328" s="4">
        <f t="shared" si="97"/>
        <v>6.4567243001242766E-2</v>
      </c>
      <c r="AE328" s="6">
        <f t="shared" si="98"/>
        <v>55875.82428289824</v>
      </c>
      <c r="AF328" s="3"/>
      <c r="AG328" s="6">
        <f t="shared" si="99"/>
        <v>324.73310722615315</v>
      </c>
      <c r="AH328" s="6">
        <f t="shared" si="100"/>
        <v>324.73310722615315</v>
      </c>
      <c r="AI328" s="4">
        <f t="shared" si="101"/>
        <v>8.8700657532410035E-2</v>
      </c>
      <c r="AJ328" s="6">
        <f t="shared" si="102"/>
        <v>105451.59092875228</v>
      </c>
      <c r="AK328" s="3"/>
    </row>
    <row r="329" spans="1:37" customFormat="1" x14ac:dyDescent="0.2">
      <c r="A329" s="12">
        <v>42437</v>
      </c>
      <c r="B329" s="1" t="s">
        <v>9</v>
      </c>
      <c r="C329" s="8">
        <v>3566</v>
      </c>
      <c r="D329" s="8">
        <v>5076</v>
      </c>
      <c r="E329" s="8">
        <v>222</v>
      </c>
      <c r="F329" s="3"/>
      <c r="G329" s="7">
        <f t="shared" si="85"/>
        <v>3566</v>
      </c>
      <c r="H329" s="3"/>
      <c r="I329" s="6">
        <f ca="1">IF( COUNTA($G$17:G329)&lt;=$I$14,"",AVERAGE(OFFSET(G328,0,0,$I$14*-1)))</f>
        <v>3339</v>
      </c>
      <c r="J329" s="3"/>
      <c r="K329" s="29">
        <f ca="1">IF(COUNTA($G$17:G329)&lt;=$K$14,RAND(),SUMPRODUCT(OFFSET(G328,0,0,$K$14*-1),OFFSET($K$17,0,0,$K$14)))</f>
        <v>3615.94</v>
      </c>
      <c r="L329" s="3"/>
      <c r="M329" s="29">
        <f t="shared" si="103"/>
        <v>3467.0931332738696</v>
      </c>
      <c r="N329" s="11"/>
      <c r="O329" s="40">
        <f t="shared" si="104"/>
        <v>41.165547496419144</v>
      </c>
      <c r="P329" s="57">
        <f t="shared" si="86"/>
        <v>3508.2586807702887</v>
      </c>
      <c r="Q329" s="11"/>
      <c r="R329" s="6">
        <f t="shared" ca="1" si="87"/>
        <v>227</v>
      </c>
      <c r="S329" s="4">
        <f t="shared" ca="1" si="88"/>
        <v>227</v>
      </c>
      <c r="T329" s="4">
        <f t="shared" ca="1" si="89"/>
        <v>6.3656758272574318E-2</v>
      </c>
      <c r="U329" s="6">
        <f t="shared" ca="1" si="90"/>
        <v>51529</v>
      </c>
      <c r="V329" s="3"/>
      <c r="W329" s="4">
        <f t="shared" ca="1" si="91"/>
        <v>-49.940000000000055</v>
      </c>
      <c r="X329" s="4">
        <f t="shared" ca="1" si="92"/>
        <v>49.940000000000055</v>
      </c>
      <c r="Y329" s="4">
        <f t="shared" ca="1" si="93"/>
        <v>1.4004486819966364E-2</v>
      </c>
      <c r="Z329" s="4">
        <f t="shared" ca="1" si="94"/>
        <v>2494.0036000000055</v>
      </c>
      <c r="AA329" s="3"/>
      <c r="AB329" s="4">
        <f t="shared" si="95"/>
        <v>98.906866726130374</v>
      </c>
      <c r="AC329" s="6">
        <f t="shared" si="96"/>
        <v>98.906866726130374</v>
      </c>
      <c r="AD329" s="4">
        <f t="shared" si="97"/>
        <v>2.7736081527237905E-2</v>
      </c>
      <c r="AE329" s="6">
        <f t="shared" si="98"/>
        <v>9782.5682855805153</v>
      </c>
      <c r="AF329" s="3"/>
      <c r="AG329" s="6">
        <f t="shared" si="99"/>
        <v>57.74131922971128</v>
      </c>
      <c r="AH329" s="6">
        <f t="shared" si="100"/>
        <v>57.74131922971128</v>
      </c>
      <c r="AI329" s="4">
        <f t="shared" si="101"/>
        <v>1.6192181500199462E-2</v>
      </c>
      <c r="AJ329" s="6">
        <f t="shared" si="102"/>
        <v>3334.0599463874255</v>
      </c>
      <c r="AK329" s="3"/>
    </row>
    <row r="330" spans="1:37" customFormat="1" x14ac:dyDescent="0.2">
      <c r="A330" s="12">
        <v>42438</v>
      </c>
      <c r="B330" s="1" t="s">
        <v>7</v>
      </c>
      <c r="C330" s="8">
        <v>3136</v>
      </c>
      <c r="D330" s="8">
        <v>4071</v>
      </c>
      <c r="E330" s="8">
        <v>829</v>
      </c>
      <c r="F330" s="3"/>
      <c r="G330" s="7">
        <f t="shared" si="85"/>
        <v>3136</v>
      </c>
      <c r="H330" s="3"/>
      <c r="I330" s="6">
        <f ca="1">IF( COUNTA($G$17:G330)&lt;=$I$14,"",AVERAGE(OFFSET(G329,0,0,$I$14*-1)))</f>
        <v>3613.5</v>
      </c>
      <c r="J330" s="3"/>
      <c r="K330" s="29">
        <f ca="1">IF(COUNTA($G$17:G330)&lt;=$K$14,RAND(),SUMPRODUCT(OFFSET(G329,0,0,$K$14*-1),OFFSET($K$17,0,0,$K$14)))</f>
        <v>3521.14</v>
      </c>
      <c r="L330" s="3"/>
      <c r="M330" s="29">
        <f t="shared" si="103"/>
        <v>3484.8651081882567</v>
      </c>
      <c r="N330" s="11"/>
      <c r="O330" s="40">
        <f t="shared" si="104"/>
        <v>18.005910640207421</v>
      </c>
      <c r="P330" s="57">
        <f t="shared" si="86"/>
        <v>3502.871018828464</v>
      </c>
      <c r="Q330" s="11"/>
      <c r="R330" s="6">
        <f t="shared" ca="1" si="87"/>
        <v>-477.5</v>
      </c>
      <c r="S330" s="4">
        <f t="shared" ca="1" si="88"/>
        <v>477.5</v>
      </c>
      <c r="T330" s="4">
        <f t="shared" ca="1" si="89"/>
        <v>0.15226403061224489</v>
      </c>
      <c r="U330" s="6">
        <f t="shared" ca="1" si="90"/>
        <v>228006.25</v>
      </c>
      <c r="V330" s="3"/>
      <c r="W330" s="4">
        <f t="shared" ca="1" si="91"/>
        <v>-385.13999999999987</v>
      </c>
      <c r="X330" s="4">
        <f t="shared" ca="1" si="92"/>
        <v>385.13999999999987</v>
      </c>
      <c r="Y330" s="4">
        <f t="shared" ca="1" si="93"/>
        <v>0.12281249999999996</v>
      </c>
      <c r="Z330" s="4">
        <f t="shared" ca="1" si="94"/>
        <v>148332.8195999999</v>
      </c>
      <c r="AA330" s="3"/>
      <c r="AB330" s="4">
        <f t="shared" si="95"/>
        <v>-348.86510818825673</v>
      </c>
      <c r="AC330" s="6">
        <f t="shared" si="96"/>
        <v>348.86510818825673</v>
      </c>
      <c r="AD330" s="4">
        <f t="shared" si="97"/>
        <v>0.11124525133554104</v>
      </c>
      <c r="AE330" s="6">
        <f t="shared" si="98"/>
        <v>121706.86371120407</v>
      </c>
      <c r="AF330" s="3"/>
      <c r="AG330" s="6">
        <f t="shared" si="99"/>
        <v>-366.871018828464</v>
      </c>
      <c r="AH330" s="6">
        <f t="shared" si="100"/>
        <v>366.871018828464</v>
      </c>
      <c r="AI330" s="4">
        <f t="shared" si="101"/>
        <v>0.11698693202438265</v>
      </c>
      <c r="AJ330" s="6">
        <f t="shared" si="102"/>
        <v>134594.34445623518</v>
      </c>
      <c r="AK330" s="3"/>
    </row>
    <row r="331" spans="1:37" customFormat="1" x14ac:dyDescent="0.2">
      <c r="A331" s="12">
        <v>42439</v>
      </c>
      <c r="B331" s="1" t="s">
        <v>10</v>
      </c>
      <c r="C331" s="8">
        <v>3489</v>
      </c>
      <c r="D331" s="8">
        <v>5098</v>
      </c>
      <c r="E331" s="8">
        <v>480</v>
      </c>
      <c r="F331" s="3"/>
      <c r="G331" s="7">
        <f t="shared" si="85"/>
        <v>3489</v>
      </c>
      <c r="H331" s="3"/>
      <c r="I331" s="6">
        <f ca="1">IF( COUNTA($G$17:G331)&lt;=$I$14,"",AVERAGE(OFFSET(G330,0,0,$I$14*-1)))</f>
        <v>3351</v>
      </c>
      <c r="J331" s="3"/>
      <c r="K331" s="29">
        <f ca="1">IF(COUNTA($G$17:G331)&lt;=$K$14,RAND(),SUMPRODUCT(OFFSET(G330,0,0,$K$14*-1),OFFSET($K$17,0,0,$K$14)))</f>
        <v>3202.0800000000004</v>
      </c>
      <c r="L331" s="3"/>
      <c r="M331" s="29">
        <f t="shared" si="103"/>
        <v>3422.1796531086379</v>
      </c>
      <c r="N331" s="11"/>
      <c r="O331" s="40">
        <f t="shared" si="104"/>
        <v>-61.87854142242054</v>
      </c>
      <c r="P331" s="57">
        <f t="shared" si="86"/>
        <v>3360.3011116862172</v>
      </c>
      <c r="Q331" s="11"/>
      <c r="R331" s="6">
        <f t="shared" ca="1" si="87"/>
        <v>138</v>
      </c>
      <c r="S331" s="4">
        <f t="shared" ca="1" si="88"/>
        <v>138</v>
      </c>
      <c r="T331" s="4">
        <f t="shared" ca="1" si="89"/>
        <v>3.9552880481513328E-2</v>
      </c>
      <c r="U331" s="6">
        <f t="shared" ca="1" si="90"/>
        <v>19044</v>
      </c>
      <c r="V331" s="3"/>
      <c r="W331" s="4">
        <f t="shared" ca="1" si="91"/>
        <v>286.91999999999962</v>
      </c>
      <c r="X331" s="4">
        <f t="shared" ca="1" si="92"/>
        <v>286.91999999999962</v>
      </c>
      <c r="Y331" s="4">
        <f t="shared" ca="1" si="93"/>
        <v>8.2235597592433249E-2</v>
      </c>
      <c r="Z331" s="4">
        <f t="shared" ca="1" si="94"/>
        <v>82323.086399999782</v>
      </c>
      <c r="AA331" s="3"/>
      <c r="AB331" s="4">
        <f t="shared" si="95"/>
        <v>66.820346891362078</v>
      </c>
      <c r="AC331" s="6">
        <f t="shared" si="96"/>
        <v>66.820346891362078</v>
      </c>
      <c r="AD331" s="4">
        <f t="shared" si="97"/>
        <v>1.9151718799473225E-2</v>
      </c>
      <c r="AE331" s="6">
        <f t="shared" si="98"/>
        <v>4464.9587586819616</v>
      </c>
      <c r="AF331" s="3"/>
      <c r="AG331" s="6">
        <f t="shared" si="99"/>
        <v>128.69888831378285</v>
      </c>
      <c r="AH331" s="6">
        <f t="shared" si="100"/>
        <v>128.69888831378285</v>
      </c>
      <c r="AI331" s="4">
        <f t="shared" si="101"/>
        <v>3.6887041649120905E-2</v>
      </c>
      <c r="AJ331" s="6">
        <f t="shared" si="102"/>
        <v>16563.403853203552</v>
      </c>
      <c r="AK331" s="3"/>
    </row>
    <row r="332" spans="1:37" customFormat="1" x14ac:dyDescent="0.2">
      <c r="A332" s="12">
        <v>42440</v>
      </c>
      <c r="B332" s="1" t="s">
        <v>5</v>
      </c>
      <c r="C332" s="8">
        <v>3389</v>
      </c>
      <c r="D332" s="8">
        <v>5238</v>
      </c>
      <c r="E332" s="8">
        <v>317</v>
      </c>
      <c r="F332" s="3"/>
      <c r="G332" s="7">
        <f t="shared" si="85"/>
        <v>3389</v>
      </c>
      <c r="H332" s="3"/>
      <c r="I332" s="6">
        <f ca="1">IF( COUNTA($G$17:G332)&lt;=$I$14,"",AVERAGE(OFFSET(G331,0,0,$I$14*-1)))</f>
        <v>3312.5</v>
      </c>
      <c r="J332" s="3"/>
      <c r="K332" s="29">
        <f ca="1">IF(COUNTA($G$17:G332)&lt;=$K$14,RAND(),SUMPRODUCT(OFFSET(G331,0,0,$K$14*-1),OFFSET($K$17,0,0,$K$14)))</f>
        <v>3479.0299999999997</v>
      </c>
      <c r="L332" s="3"/>
      <c r="M332" s="29">
        <f t="shared" si="103"/>
        <v>3434.1861959102835</v>
      </c>
      <c r="N332" s="11"/>
      <c r="O332" s="40">
        <f t="shared" si="104"/>
        <v>11.267691959404875</v>
      </c>
      <c r="P332" s="57">
        <f t="shared" si="86"/>
        <v>3445.4538878696885</v>
      </c>
      <c r="Q332" s="11"/>
      <c r="R332" s="6">
        <f t="shared" ca="1" si="87"/>
        <v>76.5</v>
      </c>
      <c r="S332" s="4">
        <f t="shared" ca="1" si="88"/>
        <v>76.5</v>
      </c>
      <c r="T332" s="4">
        <f t="shared" ca="1" si="89"/>
        <v>2.2573030392446149E-2</v>
      </c>
      <c r="U332" s="6">
        <f t="shared" ca="1" si="90"/>
        <v>5852.25</v>
      </c>
      <c r="V332" s="3"/>
      <c r="W332" s="4">
        <f t="shared" ca="1" si="91"/>
        <v>-90.029999999999745</v>
      </c>
      <c r="X332" s="4">
        <f t="shared" ca="1" si="92"/>
        <v>90.029999999999745</v>
      </c>
      <c r="Y332" s="4">
        <f t="shared" ca="1" si="93"/>
        <v>2.656535851283557E-2</v>
      </c>
      <c r="Z332" s="4">
        <f t="shared" ca="1" si="94"/>
        <v>8105.4008999999542</v>
      </c>
      <c r="AA332" s="3"/>
      <c r="AB332" s="4">
        <f t="shared" si="95"/>
        <v>-45.186195910283459</v>
      </c>
      <c r="AC332" s="6">
        <f t="shared" si="96"/>
        <v>45.186195910283459</v>
      </c>
      <c r="AD332" s="4">
        <f t="shared" si="97"/>
        <v>1.3333194426168031E-2</v>
      </c>
      <c r="AE332" s="6">
        <f t="shared" si="98"/>
        <v>2041.7923008425175</v>
      </c>
      <c r="AF332" s="3"/>
      <c r="AG332" s="6">
        <f t="shared" si="99"/>
        <v>-56.453887869688515</v>
      </c>
      <c r="AH332" s="6">
        <f t="shared" si="100"/>
        <v>56.453887869688515</v>
      </c>
      <c r="AI332" s="4">
        <f t="shared" si="101"/>
        <v>1.6657978126199031E-2</v>
      </c>
      <c r="AJ332" s="6">
        <f t="shared" si="102"/>
        <v>3187.0414556033638</v>
      </c>
      <c r="AK332" s="3"/>
    </row>
    <row r="333" spans="1:37" customFormat="1" x14ac:dyDescent="0.2">
      <c r="A333" s="12">
        <v>42441</v>
      </c>
      <c r="B333" s="1" t="s">
        <v>8</v>
      </c>
      <c r="C333" s="8">
        <v>3107</v>
      </c>
      <c r="D333" s="8">
        <v>4329</v>
      </c>
      <c r="E333" s="8">
        <v>108</v>
      </c>
      <c r="F333" s="3"/>
      <c r="G333" s="7">
        <f t="shared" si="85"/>
        <v>3107</v>
      </c>
      <c r="H333" s="3"/>
      <c r="I333" s="6">
        <f ca="1">IF( COUNTA($G$17:G333)&lt;=$I$14,"",AVERAGE(OFFSET(G332,0,0,$I$14*-1)))</f>
        <v>3439</v>
      </c>
      <c r="J333" s="3"/>
      <c r="K333" s="29">
        <f ca="1">IF(COUNTA($G$17:G333)&lt;=$K$14,RAND(),SUMPRODUCT(OFFSET(G332,0,0,$K$14*-1),OFFSET($K$17,0,0,$K$14)))</f>
        <v>3395.99</v>
      </c>
      <c r="L333" s="3"/>
      <c r="M333" s="29">
        <f t="shared" si="103"/>
        <v>3426.066962465979</v>
      </c>
      <c r="N333" s="11"/>
      <c r="O333" s="40">
        <f t="shared" si="104"/>
        <v>-7.9253641902673353</v>
      </c>
      <c r="P333" s="57">
        <f t="shared" si="86"/>
        <v>3418.1415982757117</v>
      </c>
      <c r="Q333" s="11"/>
      <c r="R333" s="6">
        <f t="shared" ca="1" si="87"/>
        <v>-332</v>
      </c>
      <c r="S333" s="4">
        <f t="shared" ca="1" si="88"/>
        <v>332</v>
      </c>
      <c r="T333" s="4">
        <f t="shared" ca="1" si="89"/>
        <v>0.10685548760862569</v>
      </c>
      <c r="U333" s="6">
        <f t="shared" ca="1" si="90"/>
        <v>110224</v>
      </c>
      <c r="V333" s="3"/>
      <c r="W333" s="4">
        <f t="shared" ca="1" si="91"/>
        <v>-288.98999999999978</v>
      </c>
      <c r="X333" s="4">
        <f t="shared" ca="1" si="92"/>
        <v>288.98999999999978</v>
      </c>
      <c r="Y333" s="4">
        <f t="shared" ca="1" si="93"/>
        <v>9.3012552301255158E-2</v>
      </c>
      <c r="Z333" s="4">
        <f t="shared" ca="1" si="94"/>
        <v>83515.220099999875</v>
      </c>
      <c r="AA333" s="3"/>
      <c r="AB333" s="4">
        <f t="shared" si="95"/>
        <v>-319.06696246597903</v>
      </c>
      <c r="AC333" s="6">
        <f t="shared" si="96"/>
        <v>319.06696246597903</v>
      </c>
      <c r="AD333" s="4">
        <f t="shared" si="97"/>
        <v>0.10269293931959415</v>
      </c>
      <c r="AE333" s="6">
        <f t="shared" si="98"/>
        <v>101803.72653726647</v>
      </c>
      <c r="AF333" s="3"/>
      <c r="AG333" s="6">
        <f t="shared" si="99"/>
        <v>-311.14159827571166</v>
      </c>
      <c r="AH333" s="6">
        <f t="shared" si="100"/>
        <v>311.14159827571166</v>
      </c>
      <c r="AI333" s="4">
        <f t="shared" si="101"/>
        <v>0.10014213011770572</v>
      </c>
      <c r="AJ333" s="6">
        <f t="shared" si="102"/>
        <v>96809.09417756433</v>
      </c>
      <c r="AK333" s="3"/>
    </row>
    <row r="334" spans="1:37" customFormat="1" x14ac:dyDescent="0.2">
      <c r="A334" s="12">
        <v>42442</v>
      </c>
      <c r="B334" s="1" t="s">
        <v>11</v>
      </c>
      <c r="C334" s="8">
        <v>3226</v>
      </c>
      <c r="D334" s="8">
        <v>4534</v>
      </c>
      <c r="E334" s="8">
        <v>179</v>
      </c>
      <c r="F334" s="3"/>
      <c r="G334" s="7">
        <f t="shared" si="85"/>
        <v>3226</v>
      </c>
      <c r="H334" s="3"/>
      <c r="I334" s="6">
        <f ca="1">IF( COUNTA($G$17:G334)&lt;=$I$14,"",AVERAGE(OFFSET(G333,0,0,$I$14*-1)))</f>
        <v>3248</v>
      </c>
      <c r="J334" s="3"/>
      <c r="K334" s="29">
        <f ca="1">IF(COUNTA($G$17:G334)&lt;=$K$14,RAND(),SUMPRODUCT(OFFSET(G333,0,0,$K$14*-1),OFFSET($K$17,0,0,$K$14)))</f>
        <v>3172.29</v>
      </c>
      <c r="L334" s="3"/>
      <c r="M334" s="29">
        <f t="shared" si="103"/>
        <v>3368.7357554360733</v>
      </c>
      <c r="N334" s="11"/>
      <c r="O334" s="40">
        <f t="shared" si="104"/>
        <v>-56.837148601509341</v>
      </c>
      <c r="P334" s="57">
        <f t="shared" si="86"/>
        <v>3311.8986068345639</v>
      </c>
      <c r="Q334" s="11"/>
      <c r="R334" s="6">
        <f t="shared" ca="1" si="87"/>
        <v>-22</v>
      </c>
      <c r="S334" s="4">
        <f t="shared" ca="1" si="88"/>
        <v>22</v>
      </c>
      <c r="T334" s="4">
        <f t="shared" ca="1" si="89"/>
        <v>6.8195908245505272E-3</v>
      </c>
      <c r="U334" s="6">
        <f t="shared" ca="1" si="90"/>
        <v>484</v>
      </c>
      <c r="V334" s="3"/>
      <c r="W334" s="4">
        <f t="shared" ca="1" si="91"/>
        <v>53.710000000000036</v>
      </c>
      <c r="X334" s="4">
        <f t="shared" ca="1" si="92"/>
        <v>53.710000000000036</v>
      </c>
      <c r="Y334" s="4">
        <f t="shared" ca="1" si="93"/>
        <v>1.6649101053936775E-2</v>
      </c>
      <c r="Z334" s="4">
        <f t="shared" ca="1" si="94"/>
        <v>2884.764100000004</v>
      </c>
      <c r="AA334" s="3"/>
      <c r="AB334" s="4">
        <f t="shared" si="95"/>
        <v>-142.7357554360733</v>
      </c>
      <c r="AC334" s="6">
        <f t="shared" si="96"/>
        <v>142.7357554360733</v>
      </c>
      <c r="AD334" s="4">
        <f t="shared" si="97"/>
        <v>4.4245429459415161E-2</v>
      </c>
      <c r="AE334" s="6">
        <f t="shared" si="98"/>
        <v>20373.495879906532</v>
      </c>
      <c r="AF334" s="3"/>
      <c r="AG334" s="6">
        <f t="shared" si="99"/>
        <v>-85.898606834563907</v>
      </c>
      <c r="AH334" s="6">
        <f t="shared" si="100"/>
        <v>85.898606834563907</v>
      </c>
      <c r="AI334" s="4">
        <f t="shared" si="101"/>
        <v>2.6626970500484782E-2</v>
      </c>
      <c r="AJ334" s="6">
        <f t="shared" si="102"/>
        <v>7378.5706561189891</v>
      </c>
      <c r="AK334" s="3"/>
    </row>
    <row r="335" spans="1:37" customFormat="1" x14ac:dyDescent="0.2">
      <c r="A335" s="12">
        <v>42443</v>
      </c>
      <c r="B335" s="1" t="s">
        <v>6</v>
      </c>
      <c r="C335" s="8">
        <v>3634</v>
      </c>
      <c r="D335" s="8">
        <v>4507</v>
      </c>
      <c r="E335" s="8">
        <v>452</v>
      </c>
      <c r="F335" s="3"/>
      <c r="G335" s="7">
        <f t="shared" si="85"/>
        <v>3634</v>
      </c>
      <c r="H335" s="3"/>
      <c r="I335" s="6">
        <f ca="1">IF( COUNTA($G$17:G335)&lt;=$I$14,"",AVERAGE(OFFSET(G334,0,0,$I$14*-1)))</f>
        <v>3166.5</v>
      </c>
      <c r="J335" s="3"/>
      <c r="K335" s="29">
        <f ca="1">IF(COUNTA($G$17:G335)&lt;=$K$14,RAND(),SUMPRODUCT(OFFSET(G334,0,0,$K$14*-1),OFFSET($K$17,0,0,$K$14)))</f>
        <v>3254.8300000000004</v>
      </c>
      <c r="L335" s="3"/>
      <c r="M335" s="29">
        <f t="shared" si="103"/>
        <v>3343.0884333748054</v>
      </c>
      <c r="N335" s="11"/>
      <c r="O335" s="40">
        <f t="shared" si="104"/>
        <v>-25.959220326670327</v>
      </c>
      <c r="P335" s="57">
        <f t="shared" si="86"/>
        <v>3317.1292130481352</v>
      </c>
      <c r="Q335" s="11"/>
      <c r="R335" s="6">
        <f t="shared" ca="1" si="87"/>
        <v>467.5</v>
      </c>
      <c r="S335" s="4">
        <f t="shared" ca="1" si="88"/>
        <v>467.5</v>
      </c>
      <c r="T335" s="4">
        <f t="shared" ca="1" si="89"/>
        <v>0.1286461199779857</v>
      </c>
      <c r="U335" s="6">
        <f t="shared" ca="1" si="90"/>
        <v>218556.25</v>
      </c>
      <c r="V335" s="3"/>
      <c r="W335" s="4">
        <f t="shared" ca="1" si="91"/>
        <v>379.16999999999962</v>
      </c>
      <c r="X335" s="4">
        <f t="shared" ca="1" si="92"/>
        <v>379.16999999999962</v>
      </c>
      <c r="Y335" s="4">
        <f t="shared" ca="1" si="93"/>
        <v>0.10433957072096853</v>
      </c>
      <c r="Z335" s="4">
        <f t="shared" ca="1" si="94"/>
        <v>143769.8888999997</v>
      </c>
      <c r="AA335" s="3"/>
      <c r="AB335" s="4">
        <f t="shared" si="95"/>
        <v>290.91156662519461</v>
      </c>
      <c r="AC335" s="6">
        <f t="shared" si="96"/>
        <v>290.91156662519461</v>
      </c>
      <c r="AD335" s="4">
        <f t="shared" si="97"/>
        <v>8.0052715086734894E-2</v>
      </c>
      <c r="AE335" s="6">
        <f t="shared" si="98"/>
        <v>84629.539596325048</v>
      </c>
      <c r="AF335" s="3"/>
      <c r="AG335" s="6">
        <f t="shared" si="99"/>
        <v>316.87078695186483</v>
      </c>
      <c r="AH335" s="6">
        <f t="shared" si="100"/>
        <v>316.87078695186483</v>
      </c>
      <c r="AI335" s="4">
        <f t="shared" si="101"/>
        <v>8.7196143905301268E-2</v>
      </c>
      <c r="AJ335" s="6">
        <f t="shared" si="102"/>
        <v>100407.09562349411</v>
      </c>
      <c r="AK335" s="3"/>
    </row>
    <row r="336" spans="1:37" customFormat="1" x14ac:dyDescent="0.2">
      <c r="A336" s="12">
        <v>42444</v>
      </c>
      <c r="B336" s="1" t="s">
        <v>9</v>
      </c>
      <c r="C336" s="8">
        <v>3162</v>
      </c>
      <c r="D336" s="8">
        <v>4847</v>
      </c>
      <c r="E336" s="8">
        <v>304</v>
      </c>
      <c r="F336" s="3"/>
      <c r="G336" s="7">
        <f t="shared" si="85"/>
        <v>3162</v>
      </c>
      <c r="H336" s="3"/>
      <c r="I336" s="6">
        <f ca="1">IF( COUNTA($G$17:G336)&lt;=$I$14,"",AVERAGE(OFFSET(G335,0,0,$I$14*-1)))</f>
        <v>3430</v>
      </c>
      <c r="J336" s="3"/>
      <c r="K336" s="29">
        <f ca="1">IF(COUNTA($G$17:G336)&lt;=$K$14,RAND(),SUMPRODUCT(OFFSET(G335,0,0,$K$14*-1),OFFSET($K$17,0,0,$K$14)))</f>
        <v>3551.5600000000004</v>
      </c>
      <c r="L336" s="3"/>
      <c r="M336" s="29">
        <f t="shared" si="103"/>
        <v>3395.3605681163071</v>
      </c>
      <c r="N336" s="11"/>
      <c r="O336" s="40">
        <f t="shared" si="104"/>
        <v>51.489821190820038</v>
      </c>
      <c r="P336" s="57">
        <f t="shared" si="86"/>
        <v>3446.850389307127</v>
      </c>
      <c r="Q336" s="11"/>
      <c r="R336" s="6">
        <f t="shared" ca="1" si="87"/>
        <v>-268</v>
      </c>
      <c r="S336" s="4">
        <f t="shared" ca="1" si="88"/>
        <v>268</v>
      </c>
      <c r="T336" s="4">
        <f t="shared" ca="1" si="89"/>
        <v>8.4756483238456679E-2</v>
      </c>
      <c r="U336" s="6">
        <f t="shared" ca="1" si="90"/>
        <v>71824</v>
      </c>
      <c r="V336" s="3"/>
      <c r="W336" s="4">
        <f t="shared" ca="1" si="91"/>
        <v>-389.5600000000004</v>
      </c>
      <c r="X336" s="4">
        <f t="shared" ca="1" si="92"/>
        <v>389.5600000000004</v>
      </c>
      <c r="Y336" s="4">
        <f t="shared" ca="1" si="93"/>
        <v>0.12320050600885528</v>
      </c>
      <c r="Z336" s="4">
        <f t="shared" ca="1" si="94"/>
        <v>151756.99360000031</v>
      </c>
      <c r="AA336" s="3"/>
      <c r="AB336" s="4">
        <f t="shared" si="95"/>
        <v>-233.36056811630715</v>
      </c>
      <c r="AC336" s="6">
        <f t="shared" si="96"/>
        <v>233.36056811630715</v>
      </c>
      <c r="AD336" s="4">
        <f t="shared" si="97"/>
        <v>7.3801571194278034E-2</v>
      </c>
      <c r="AE336" s="6">
        <f t="shared" si="98"/>
        <v>54457.154751565628</v>
      </c>
      <c r="AF336" s="3"/>
      <c r="AG336" s="6">
        <f t="shared" si="99"/>
        <v>-284.85038930712699</v>
      </c>
      <c r="AH336" s="6">
        <f t="shared" si="100"/>
        <v>284.85038930712699</v>
      </c>
      <c r="AI336" s="4">
        <f t="shared" si="101"/>
        <v>9.0085512114840921E-2</v>
      </c>
      <c r="AJ336" s="6">
        <f t="shared" si="102"/>
        <v>81139.744288421804</v>
      </c>
      <c r="AK336" s="3"/>
    </row>
    <row r="337" spans="1:37" customFormat="1" x14ac:dyDescent="0.2">
      <c r="A337" s="12">
        <v>42445</v>
      </c>
      <c r="B337" s="1" t="s">
        <v>7</v>
      </c>
      <c r="C337" s="8">
        <v>2902</v>
      </c>
      <c r="D337" s="8">
        <v>4203</v>
      </c>
      <c r="E337" s="8">
        <v>272</v>
      </c>
      <c r="F337" s="3"/>
      <c r="G337" s="7">
        <f t="shared" ref="G337:G400" si="105">IF($G$15="Petrol",C337,IF($G$15="Diesel",D337,E337))</f>
        <v>2902</v>
      </c>
      <c r="H337" s="3"/>
      <c r="I337" s="6">
        <f ca="1">IF( COUNTA($G$17:G337)&lt;=$I$14,"",AVERAGE(OFFSET(G336,0,0,$I$14*-1)))</f>
        <v>3398</v>
      </c>
      <c r="J337" s="3"/>
      <c r="K337" s="29">
        <f ca="1">IF(COUNTA($G$17:G337)&lt;=$K$14,RAND(),SUMPRODUCT(OFFSET(G336,0,0,$K$14*-1),OFFSET($K$17,0,0,$K$14)))</f>
        <v>3184.1499999999996</v>
      </c>
      <c r="L337" s="3"/>
      <c r="M337" s="29">
        <f t="shared" si="103"/>
        <v>3353.4294231933382</v>
      </c>
      <c r="N337" s="11"/>
      <c r="O337" s="40">
        <f t="shared" si="104"/>
        <v>-40.996935261831105</v>
      </c>
      <c r="P337" s="57">
        <f t="shared" ref="P337:P400" si="106">M337+O337</f>
        <v>3312.4324879315072</v>
      </c>
      <c r="Q337" s="11"/>
      <c r="R337" s="6">
        <f t="shared" ref="R337:R400" ca="1" si="107">IF(I337="","",G337-I337)</f>
        <v>-496</v>
      </c>
      <c r="S337" s="4">
        <f t="shared" ref="S337:S400" ca="1" si="108">IF(I337="","",ABS(R337))</f>
        <v>496</v>
      </c>
      <c r="T337" s="4">
        <f t="shared" ref="T337:T400" ca="1" si="109">IF(I337="","",ABS((G337-I337)/G337))</f>
        <v>0.17091660923501034</v>
      </c>
      <c r="U337" s="6">
        <f t="shared" ref="U337:U400" ca="1" si="110">IF(I337="","",(G337-I337)^2)</f>
        <v>246016</v>
      </c>
      <c r="V337" s="3"/>
      <c r="W337" s="4">
        <f t="shared" ref="W337:W400" ca="1" si="111">IF(K337&lt;=1,"",G337-K337)</f>
        <v>-282.14999999999964</v>
      </c>
      <c r="X337" s="4">
        <f t="shared" ref="X337:X400" ca="1" si="112">IF(K337&lt;=1,"",ABS(W337))</f>
        <v>282.14999999999964</v>
      </c>
      <c r="Y337" s="4">
        <f t="shared" ref="Y337:Y400" ca="1" si="113">IF(K337&lt;=1,"",ABS((G337-K337)/G337))</f>
        <v>9.7226050999310698E-2</v>
      </c>
      <c r="Z337" s="4">
        <f t="shared" ref="Z337:Z400" ca="1" si="114">IF(K337&lt;=1,"",(G337-K337)^2)</f>
        <v>79608.622499999794</v>
      </c>
      <c r="AA337" s="3"/>
      <c r="AB337" s="4">
        <f t="shared" ref="AB337:AB400" si="115">G337-M337</f>
        <v>-451.42942319333815</v>
      </c>
      <c r="AC337" s="6">
        <f t="shared" ref="AC337:AC400" si="116">ABS(AB337)</f>
        <v>451.42942319333815</v>
      </c>
      <c r="AD337" s="4">
        <f t="shared" ref="AD337:AD400" si="117">ABS((G337-M337)/G337)</f>
        <v>0.15555803693774575</v>
      </c>
      <c r="AE337" s="6">
        <f t="shared" ref="AE337:AE400" si="118">(G337-M337)^2</f>
        <v>203788.52412466999</v>
      </c>
      <c r="AF337" s="3"/>
      <c r="AG337" s="6">
        <f t="shared" ref="AG337:AG400" si="119">G337-P337</f>
        <v>-410.43248793150724</v>
      </c>
      <c r="AH337" s="6">
        <f t="shared" ref="AH337:AH400" si="120">ABS(AG337)</f>
        <v>410.43248793150724</v>
      </c>
      <c r="AI337" s="4">
        <f t="shared" ref="AI337:AI400" si="121">ABS((G337-P337)/G337)</f>
        <v>0.14143090555875507</v>
      </c>
      <c r="AJ337" s="6">
        <f t="shared" ref="AJ337:AJ400" si="122">(G337-P337)^2</f>
        <v>168454.82714964682</v>
      </c>
      <c r="AK337" s="3"/>
    </row>
    <row r="338" spans="1:37" customFormat="1" x14ac:dyDescent="0.2">
      <c r="A338" s="12">
        <v>42446</v>
      </c>
      <c r="B338" s="1" t="s">
        <v>10</v>
      </c>
      <c r="C338" s="8">
        <v>3305</v>
      </c>
      <c r="D338" s="8">
        <v>4088</v>
      </c>
      <c r="E338" s="8">
        <v>183</v>
      </c>
      <c r="F338" s="3"/>
      <c r="G338" s="7">
        <f t="shared" si="105"/>
        <v>3305</v>
      </c>
      <c r="H338" s="3"/>
      <c r="I338" s="6">
        <f ca="1">IF( COUNTA($G$17:G338)&lt;=$I$14,"",AVERAGE(OFFSET(G337,0,0,$I$14*-1)))</f>
        <v>3032</v>
      </c>
      <c r="J338" s="3"/>
      <c r="K338" s="29">
        <f ca="1">IF(COUNTA($G$17:G338)&lt;=$K$14,RAND(),SUMPRODUCT(OFFSET(G337,0,0,$K$14*-1),OFFSET($K$17,0,0,$K$14)))</f>
        <v>3009.25</v>
      </c>
      <c r="L338" s="3"/>
      <c r="M338" s="29">
        <f t="shared" si="103"/>
        <v>3272.3148085041162</v>
      </c>
      <c r="N338" s="11"/>
      <c r="O338" s="40">
        <f t="shared" si="104"/>
        <v>-80.713437894948058</v>
      </c>
      <c r="P338" s="57">
        <f t="shared" si="106"/>
        <v>3191.601370609168</v>
      </c>
      <c r="Q338" s="11"/>
      <c r="R338" s="6">
        <f t="shared" ca="1" si="107"/>
        <v>273</v>
      </c>
      <c r="S338" s="4">
        <f t="shared" ca="1" si="108"/>
        <v>273</v>
      </c>
      <c r="T338" s="4">
        <f t="shared" ca="1" si="109"/>
        <v>8.2602118003025721E-2</v>
      </c>
      <c r="U338" s="6">
        <f t="shared" ca="1" si="110"/>
        <v>74529</v>
      </c>
      <c r="V338" s="3"/>
      <c r="W338" s="4">
        <f t="shared" ca="1" si="111"/>
        <v>295.75</v>
      </c>
      <c r="X338" s="4">
        <f t="shared" ca="1" si="112"/>
        <v>295.75</v>
      </c>
      <c r="Y338" s="4">
        <f t="shared" ca="1" si="113"/>
        <v>8.9485627836611195E-2</v>
      </c>
      <c r="Z338" s="4">
        <f t="shared" ca="1" si="114"/>
        <v>87468.0625</v>
      </c>
      <c r="AA338" s="3"/>
      <c r="AB338" s="4">
        <f t="shared" si="115"/>
        <v>32.685191495883828</v>
      </c>
      <c r="AC338" s="6">
        <f t="shared" si="116"/>
        <v>32.685191495883828</v>
      </c>
      <c r="AD338" s="4">
        <f t="shared" si="117"/>
        <v>9.8896192120677233E-3</v>
      </c>
      <c r="AE338" s="6">
        <f t="shared" si="118"/>
        <v>1068.3217431225964</v>
      </c>
      <c r="AF338" s="3"/>
      <c r="AG338" s="6">
        <f t="shared" si="119"/>
        <v>113.39862939083196</v>
      </c>
      <c r="AH338" s="6">
        <f t="shared" si="120"/>
        <v>113.39862939083196</v>
      </c>
      <c r="AI338" s="4">
        <f t="shared" si="121"/>
        <v>3.4311234308875026E-2</v>
      </c>
      <c r="AJ338" s="6">
        <f t="shared" si="122"/>
        <v>12859.249147719258</v>
      </c>
      <c r="AK338" s="3"/>
    </row>
    <row r="339" spans="1:37" customFormat="1" x14ac:dyDescent="0.2">
      <c r="A339" s="12">
        <v>42447</v>
      </c>
      <c r="B339" s="1" t="s">
        <v>5</v>
      </c>
      <c r="C339" s="8">
        <v>3839</v>
      </c>
      <c r="D339" s="8">
        <v>4526</v>
      </c>
      <c r="E339" s="8">
        <v>85</v>
      </c>
      <c r="F339" s="3"/>
      <c r="G339" s="7">
        <f t="shared" si="105"/>
        <v>3839</v>
      </c>
      <c r="H339" s="3"/>
      <c r="I339" s="6">
        <f ca="1">IF( COUNTA($G$17:G339)&lt;=$I$14,"",AVERAGE(OFFSET(G338,0,0,$I$14*-1)))</f>
        <v>3103.5</v>
      </c>
      <c r="J339" s="3"/>
      <c r="K339" s="29">
        <f ca="1">IF(COUNTA($G$17:G339)&lt;=$K$14,RAND(),SUMPRODUCT(OFFSET(G338,0,0,$K$14*-1),OFFSET($K$17,0,0,$K$14)))</f>
        <v>3306.44</v>
      </c>
      <c r="L339" s="3"/>
      <c r="M339" s="29">
        <f t="shared" ref="M339:M402" si="123">$M$16*G338+(1-$M$16)*M338</f>
        <v>3278.1878122961098</v>
      </c>
      <c r="N339" s="11"/>
      <c r="O339" s="40">
        <f t="shared" si="104"/>
        <v>5.0071393751241793</v>
      </c>
      <c r="P339" s="57">
        <f t="shared" si="106"/>
        <v>3283.1949516712339</v>
      </c>
      <c r="Q339" s="11"/>
      <c r="R339" s="6">
        <f t="shared" ca="1" si="107"/>
        <v>735.5</v>
      </c>
      <c r="S339" s="4">
        <f t="shared" ca="1" si="108"/>
        <v>735.5</v>
      </c>
      <c r="T339" s="4">
        <f t="shared" ca="1" si="109"/>
        <v>0.19158635061213858</v>
      </c>
      <c r="U339" s="6">
        <f t="shared" ca="1" si="110"/>
        <v>540960.25</v>
      </c>
      <c r="V339" s="3"/>
      <c r="W339" s="4">
        <f t="shared" ca="1" si="111"/>
        <v>532.55999999999995</v>
      </c>
      <c r="X339" s="4">
        <f t="shared" ca="1" si="112"/>
        <v>532.55999999999995</v>
      </c>
      <c r="Y339" s="4">
        <f t="shared" ca="1" si="113"/>
        <v>0.1387236259442563</v>
      </c>
      <c r="Z339" s="4">
        <f t="shared" ca="1" si="114"/>
        <v>283620.15359999996</v>
      </c>
      <c r="AA339" s="3"/>
      <c r="AB339" s="4">
        <f t="shared" si="115"/>
        <v>560.81218770389023</v>
      </c>
      <c r="AC339" s="6">
        <f t="shared" si="116"/>
        <v>560.81218770389023</v>
      </c>
      <c r="AD339" s="4">
        <f t="shared" si="117"/>
        <v>0.14608288296532695</v>
      </c>
      <c r="AE339" s="6">
        <f t="shared" si="118"/>
        <v>314510.30987722339</v>
      </c>
      <c r="AF339" s="3"/>
      <c r="AG339" s="6">
        <f t="shared" si="119"/>
        <v>555.80504832876613</v>
      </c>
      <c r="AH339" s="6">
        <f t="shared" si="120"/>
        <v>555.80504832876613</v>
      </c>
      <c r="AI339" s="4">
        <f t="shared" si="121"/>
        <v>0.1447786007628982</v>
      </c>
      <c r="AJ339" s="6">
        <f t="shared" si="122"/>
        <v>308919.25174774206</v>
      </c>
      <c r="AK339" s="3"/>
    </row>
    <row r="340" spans="1:37" customFormat="1" x14ac:dyDescent="0.2">
      <c r="A340" s="12">
        <v>42448</v>
      </c>
      <c r="B340" s="1" t="s">
        <v>8</v>
      </c>
      <c r="C340" s="8">
        <v>3456</v>
      </c>
      <c r="D340" s="8">
        <v>5434</v>
      </c>
      <c r="E340" s="8">
        <v>174</v>
      </c>
      <c r="F340" s="3"/>
      <c r="G340" s="7">
        <f t="shared" si="105"/>
        <v>3456</v>
      </c>
      <c r="H340" s="3"/>
      <c r="I340" s="6">
        <f ca="1">IF( COUNTA($G$17:G340)&lt;=$I$14,"",AVERAGE(OFFSET(G339,0,0,$I$14*-1)))</f>
        <v>3572</v>
      </c>
      <c r="J340" s="3"/>
      <c r="K340" s="29">
        <f ca="1">IF(COUNTA($G$17:G340)&lt;=$K$14,RAND(),SUMPRODUCT(OFFSET(G339,0,0,$K$14*-1),OFFSET($K$17,0,0,$K$14)))</f>
        <v>3679.58</v>
      </c>
      <c r="L340" s="3"/>
      <c r="M340" s="29">
        <f t="shared" si="123"/>
        <v>3378.9567524259564</v>
      </c>
      <c r="N340" s="11"/>
      <c r="O340" s="40">
        <f t="shared" ref="O340:O403" si="124">($O$16*(M340-M339)+(1-$O$16)*O339)</f>
        <v>99.811322122299444</v>
      </c>
      <c r="P340" s="57">
        <f t="shared" si="106"/>
        <v>3478.7680745482558</v>
      </c>
      <c r="Q340" s="11"/>
      <c r="R340" s="6">
        <f t="shared" ca="1" si="107"/>
        <v>-116</v>
      </c>
      <c r="S340" s="4">
        <f t="shared" ca="1" si="108"/>
        <v>116</v>
      </c>
      <c r="T340" s="4">
        <f t="shared" ca="1" si="109"/>
        <v>3.3564814814814818E-2</v>
      </c>
      <c r="U340" s="6">
        <f t="shared" ca="1" si="110"/>
        <v>13456</v>
      </c>
      <c r="V340" s="3"/>
      <c r="W340" s="4">
        <f t="shared" ca="1" si="111"/>
        <v>-223.57999999999993</v>
      </c>
      <c r="X340" s="4">
        <f t="shared" ca="1" si="112"/>
        <v>223.57999999999993</v>
      </c>
      <c r="Y340" s="4">
        <f t="shared" ca="1" si="113"/>
        <v>6.4693287037037014E-2</v>
      </c>
      <c r="Z340" s="4">
        <f t="shared" ca="1" si="114"/>
        <v>49988.016399999964</v>
      </c>
      <c r="AA340" s="3"/>
      <c r="AB340" s="4">
        <f t="shared" si="115"/>
        <v>77.043247574043562</v>
      </c>
      <c r="AC340" s="6">
        <f t="shared" si="116"/>
        <v>77.043247574043562</v>
      </c>
      <c r="AD340" s="4">
        <f t="shared" si="117"/>
        <v>2.2292606358230199E-2</v>
      </c>
      <c r="AE340" s="6">
        <f t="shared" si="118"/>
        <v>5935.6619967553688</v>
      </c>
      <c r="AF340" s="3"/>
      <c r="AG340" s="6">
        <f t="shared" si="119"/>
        <v>-22.768074548255754</v>
      </c>
      <c r="AH340" s="6">
        <f t="shared" si="120"/>
        <v>22.768074548255754</v>
      </c>
      <c r="AI340" s="4">
        <f t="shared" si="121"/>
        <v>6.5879845336388179E-3</v>
      </c>
      <c r="AJ340" s="6">
        <f t="shared" si="122"/>
        <v>518.38521863493145</v>
      </c>
      <c r="AK340" s="3"/>
    </row>
    <row r="341" spans="1:37" customFormat="1" x14ac:dyDescent="0.2">
      <c r="A341" s="12">
        <v>42449</v>
      </c>
      <c r="B341" s="1" t="s">
        <v>11</v>
      </c>
      <c r="C341" s="8">
        <v>3276</v>
      </c>
      <c r="D341" s="8">
        <v>3960</v>
      </c>
      <c r="E341" s="8">
        <v>119</v>
      </c>
      <c r="F341" s="3"/>
      <c r="G341" s="7">
        <f t="shared" si="105"/>
        <v>3276</v>
      </c>
      <c r="H341" s="3"/>
      <c r="I341" s="6">
        <f ca="1">IF( COUNTA($G$17:G341)&lt;=$I$14,"",AVERAGE(OFFSET(G340,0,0,$I$14*-1)))</f>
        <v>3647.5</v>
      </c>
      <c r="J341" s="3"/>
      <c r="K341" s="29">
        <f ca="1">IF(COUNTA($G$17:G341)&lt;=$K$14,RAND(),SUMPRODUCT(OFFSET(G340,0,0,$K$14*-1),OFFSET($K$17,0,0,$K$14)))</f>
        <v>3391.05</v>
      </c>
      <c r="L341" s="3"/>
      <c r="M341" s="29">
        <f t="shared" si="123"/>
        <v>3392.8001862393048</v>
      </c>
      <c r="N341" s="11"/>
      <c r="O341" s="40">
        <f t="shared" si="124"/>
        <v>14.703112696437895</v>
      </c>
      <c r="P341" s="57">
        <f t="shared" si="106"/>
        <v>3407.5032989357428</v>
      </c>
      <c r="Q341" s="11"/>
      <c r="R341" s="6">
        <f t="shared" ca="1" si="107"/>
        <v>-371.5</v>
      </c>
      <c r="S341" s="4">
        <f t="shared" ca="1" si="108"/>
        <v>371.5</v>
      </c>
      <c r="T341" s="4">
        <f t="shared" ca="1" si="109"/>
        <v>0.1134004884004884</v>
      </c>
      <c r="U341" s="6">
        <f t="shared" ca="1" si="110"/>
        <v>138012.25</v>
      </c>
      <c r="V341" s="3"/>
      <c r="W341" s="4">
        <f t="shared" ca="1" si="111"/>
        <v>-115.05000000000018</v>
      </c>
      <c r="X341" s="4">
        <f t="shared" ca="1" si="112"/>
        <v>115.05000000000018</v>
      </c>
      <c r="Y341" s="4">
        <f t="shared" ca="1" si="113"/>
        <v>3.5119047619047675E-2</v>
      </c>
      <c r="Z341" s="4">
        <f t="shared" ca="1" si="114"/>
        <v>13236.502500000042</v>
      </c>
      <c r="AA341" s="3"/>
      <c r="AB341" s="4">
        <f t="shared" si="115"/>
        <v>-116.80018623930482</v>
      </c>
      <c r="AC341" s="6">
        <f t="shared" si="116"/>
        <v>116.80018623930482</v>
      </c>
      <c r="AD341" s="4">
        <f t="shared" si="117"/>
        <v>3.56532925028403E-2</v>
      </c>
      <c r="AE341" s="6">
        <f t="shared" si="118"/>
        <v>13642.283505536292</v>
      </c>
      <c r="AF341" s="3"/>
      <c r="AG341" s="6">
        <f t="shared" si="119"/>
        <v>-131.50329893574281</v>
      </c>
      <c r="AH341" s="6">
        <f t="shared" si="120"/>
        <v>131.50329893574281</v>
      </c>
      <c r="AI341" s="4">
        <f t="shared" si="121"/>
        <v>4.014142214155763E-2</v>
      </c>
      <c r="AJ341" s="6">
        <f t="shared" si="122"/>
        <v>17293.117630983335</v>
      </c>
      <c r="AK341" s="3"/>
    </row>
    <row r="342" spans="1:37" customFormat="1" x14ac:dyDescent="0.2">
      <c r="A342" s="12">
        <v>42450</v>
      </c>
      <c r="B342" s="1" t="s">
        <v>6</v>
      </c>
      <c r="C342" s="8">
        <v>3707</v>
      </c>
      <c r="D342" s="8">
        <v>6210</v>
      </c>
      <c r="E342" s="8">
        <v>430</v>
      </c>
      <c r="F342" s="3"/>
      <c r="G342" s="7">
        <f t="shared" si="105"/>
        <v>3707</v>
      </c>
      <c r="H342" s="3"/>
      <c r="I342" s="6">
        <f ca="1">IF( COUNTA($G$17:G342)&lt;=$I$14,"",AVERAGE(OFFSET(G341,0,0,$I$14*-1)))</f>
        <v>3366</v>
      </c>
      <c r="J342" s="3"/>
      <c r="K342" s="29">
        <f ca="1">IF(COUNTA($G$17:G342)&lt;=$K$14,RAND(),SUMPRODUCT(OFFSET(G341,0,0,$K$14*-1),OFFSET($K$17,0,0,$K$14)))</f>
        <v>3313.8900000000003</v>
      </c>
      <c r="L342" s="3"/>
      <c r="M342" s="29">
        <f t="shared" si="123"/>
        <v>3371.8130692822142</v>
      </c>
      <c r="N342" s="11"/>
      <c r="O342" s="40">
        <f t="shared" si="124"/>
        <v>-20.630214660555335</v>
      </c>
      <c r="P342" s="57">
        <f t="shared" si="106"/>
        <v>3351.1828546216589</v>
      </c>
      <c r="Q342" s="11"/>
      <c r="R342" s="6">
        <f t="shared" ca="1" si="107"/>
        <v>341</v>
      </c>
      <c r="S342" s="4">
        <f t="shared" ca="1" si="108"/>
        <v>341</v>
      </c>
      <c r="T342" s="4">
        <f t="shared" ca="1" si="109"/>
        <v>9.1988130563798218E-2</v>
      </c>
      <c r="U342" s="6">
        <f t="shared" ca="1" si="110"/>
        <v>116281</v>
      </c>
      <c r="V342" s="3"/>
      <c r="W342" s="4">
        <f t="shared" ca="1" si="111"/>
        <v>393.10999999999967</v>
      </c>
      <c r="X342" s="4">
        <f t="shared" ca="1" si="112"/>
        <v>393.10999999999967</v>
      </c>
      <c r="Y342" s="4">
        <f t="shared" ca="1" si="113"/>
        <v>0.10604531966549761</v>
      </c>
      <c r="Z342" s="4">
        <f t="shared" ca="1" si="114"/>
        <v>154535.47209999975</v>
      </c>
      <c r="AA342" s="3"/>
      <c r="AB342" s="4">
        <f t="shared" si="115"/>
        <v>335.1869307177858</v>
      </c>
      <c r="AC342" s="6">
        <f t="shared" si="116"/>
        <v>335.1869307177858</v>
      </c>
      <c r="AD342" s="4">
        <f t="shared" si="117"/>
        <v>9.0419997496030705E-2</v>
      </c>
      <c r="AE342" s="6">
        <f t="shared" si="118"/>
        <v>112350.27852400974</v>
      </c>
      <c r="AF342" s="3"/>
      <c r="AG342" s="6">
        <f t="shared" si="119"/>
        <v>355.81714537834114</v>
      </c>
      <c r="AH342" s="6">
        <f t="shared" si="120"/>
        <v>355.81714537834114</v>
      </c>
      <c r="AI342" s="4">
        <f t="shared" si="121"/>
        <v>9.5985202421996527E-2</v>
      </c>
      <c r="AJ342" s="6">
        <f t="shared" si="122"/>
        <v>126605.84094519155</v>
      </c>
      <c r="AK342" s="3"/>
    </row>
    <row r="343" spans="1:37" customFormat="1" x14ac:dyDescent="0.2">
      <c r="A343" s="12">
        <v>42451</v>
      </c>
      <c r="B343" s="1" t="s">
        <v>9</v>
      </c>
      <c r="C343" s="8">
        <v>4903</v>
      </c>
      <c r="D343" s="8">
        <v>4555</v>
      </c>
      <c r="E343" s="8">
        <v>272</v>
      </c>
      <c r="F343" s="3"/>
      <c r="G343" s="7">
        <f t="shared" si="105"/>
        <v>4903</v>
      </c>
      <c r="H343" s="3"/>
      <c r="I343" s="6">
        <f ca="1">IF( COUNTA($G$17:G343)&lt;=$I$14,"",AVERAGE(OFFSET(G342,0,0,$I$14*-1)))</f>
        <v>3491.5</v>
      </c>
      <c r="J343" s="3"/>
      <c r="K343" s="29">
        <f ca="1">IF(COUNTA($G$17:G343)&lt;=$K$14,RAND(),SUMPRODUCT(OFFSET(G342,0,0,$K$14*-1),OFFSET($K$17,0,0,$K$14)))</f>
        <v>3666.25</v>
      </c>
      <c r="L343" s="3"/>
      <c r="M343" s="29">
        <f t="shared" si="123"/>
        <v>3432.0407756237919</v>
      </c>
      <c r="N343" s="11"/>
      <c r="O343" s="40">
        <f t="shared" si="124"/>
        <v>59.419127131556358</v>
      </c>
      <c r="P343" s="57">
        <f t="shared" si="106"/>
        <v>3491.4599027553481</v>
      </c>
      <c r="Q343" s="11"/>
      <c r="R343" s="6">
        <f t="shared" ca="1" si="107"/>
        <v>1411.5</v>
      </c>
      <c r="S343" s="4">
        <f t="shared" ca="1" si="108"/>
        <v>1411.5</v>
      </c>
      <c r="T343" s="4">
        <f t="shared" ca="1" si="109"/>
        <v>0.28788496838670202</v>
      </c>
      <c r="U343" s="6">
        <f t="shared" ca="1" si="110"/>
        <v>1992332.25</v>
      </c>
      <c r="V343" s="3"/>
      <c r="W343" s="4">
        <f t="shared" ca="1" si="111"/>
        <v>1236.75</v>
      </c>
      <c r="X343" s="4">
        <f t="shared" ca="1" si="112"/>
        <v>1236.75</v>
      </c>
      <c r="Y343" s="4">
        <f t="shared" ca="1" si="113"/>
        <v>0.25224352437283298</v>
      </c>
      <c r="Z343" s="4">
        <f t="shared" ca="1" si="114"/>
        <v>1529550.5625</v>
      </c>
      <c r="AA343" s="3"/>
      <c r="AB343" s="4">
        <f t="shared" si="115"/>
        <v>1470.9592243762081</v>
      </c>
      <c r="AC343" s="6">
        <f t="shared" si="116"/>
        <v>1470.9592243762081</v>
      </c>
      <c r="AD343" s="4">
        <f t="shared" si="117"/>
        <v>0.3000120792119535</v>
      </c>
      <c r="AE343" s="6">
        <f t="shared" si="118"/>
        <v>2163721.0397774559</v>
      </c>
      <c r="AF343" s="3"/>
      <c r="AG343" s="6">
        <f t="shared" si="119"/>
        <v>1411.5400972446519</v>
      </c>
      <c r="AH343" s="6">
        <f t="shared" si="120"/>
        <v>1411.5400972446519</v>
      </c>
      <c r="AI343" s="4">
        <f t="shared" si="121"/>
        <v>0.2878931464908529</v>
      </c>
      <c r="AJ343" s="6">
        <f t="shared" si="122"/>
        <v>1992445.4461294413</v>
      </c>
      <c r="AK343" s="3"/>
    </row>
    <row r="344" spans="1:37" customFormat="1" x14ac:dyDescent="0.2">
      <c r="A344" s="12">
        <v>42452</v>
      </c>
      <c r="B344" s="1" t="s">
        <v>7</v>
      </c>
      <c r="C344" s="8">
        <v>1430</v>
      </c>
      <c r="D344" s="8">
        <v>449</v>
      </c>
      <c r="E344" s="8">
        <v>55</v>
      </c>
      <c r="F344" s="3"/>
      <c r="G344" s="7">
        <f t="shared" si="105"/>
        <v>1430</v>
      </c>
      <c r="H344" s="3"/>
      <c r="I344" s="6">
        <f ca="1">IF( COUNTA($G$17:G344)&lt;=$I$14,"",AVERAGE(OFFSET(G343,0,0,$I$14*-1)))</f>
        <v>4305</v>
      </c>
      <c r="J344" s="3"/>
      <c r="K344" s="29">
        <f ca="1">IF(COUNTA($G$17:G344)&lt;=$K$14,RAND(),SUMPRODUCT(OFFSET(G343,0,0,$K$14*-1),OFFSET($K$17,0,0,$K$14)))</f>
        <v>4563.6900000000005</v>
      </c>
      <c r="L344" s="3"/>
      <c r="M344" s="29">
        <f t="shared" si="123"/>
        <v>3696.3485158344524</v>
      </c>
      <c r="N344" s="11"/>
      <c r="O344" s="40">
        <f t="shared" si="124"/>
        <v>262.25885407986948</v>
      </c>
      <c r="P344" s="57">
        <f t="shared" si="106"/>
        <v>3958.6073699143217</v>
      </c>
      <c r="Q344" s="11"/>
      <c r="R344" s="6">
        <f t="shared" ca="1" si="107"/>
        <v>-2875</v>
      </c>
      <c r="S344" s="4">
        <f t="shared" ca="1" si="108"/>
        <v>2875</v>
      </c>
      <c r="T344" s="4">
        <f t="shared" ca="1" si="109"/>
        <v>2.0104895104895104</v>
      </c>
      <c r="U344" s="6">
        <f t="shared" ca="1" si="110"/>
        <v>8265625</v>
      </c>
      <c r="V344" s="3"/>
      <c r="W344" s="4">
        <f t="shared" ca="1" si="111"/>
        <v>-3133.6900000000005</v>
      </c>
      <c r="X344" s="4">
        <f t="shared" ca="1" si="112"/>
        <v>3133.6900000000005</v>
      </c>
      <c r="Y344" s="4">
        <f t="shared" ca="1" si="113"/>
        <v>2.191391608391609</v>
      </c>
      <c r="Z344" s="4">
        <f t="shared" ca="1" si="114"/>
        <v>9820013.0161000025</v>
      </c>
      <c r="AA344" s="3"/>
      <c r="AB344" s="4">
        <f t="shared" si="115"/>
        <v>-2266.3485158344524</v>
      </c>
      <c r="AC344" s="6">
        <f t="shared" si="116"/>
        <v>2266.3485158344524</v>
      </c>
      <c r="AD344" s="4">
        <f t="shared" si="117"/>
        <v>1.5848591019821345</v>
      </c>
      <c r="AE344" s="6">
        <f t="shared" si="118"/>
        <v>5136335.595225025</v>
      </c>
      <c r="AF344" s="3"/>
      <c r="AG344" s="6">
        <f t="shared" si="119"/>
        <v>-2528.6073699143217</v>
      </c>
      <c r="AH344" s="6">
        <f t="shared" si="120"/>
        <v>2528.6073699143217</v>
      </c>
      <c r="AI344" s="4">
        <f t="shared" si="121"/>
        <v>1.7682569020379872</v>
      </c>
      <c r="AJ344" s="6">
        <f t="shared" si="122"/>
        <v>6393855.2311850237</v>
      </c>
      <c r="AK344" s="3"/>
    </row>
    <row r="345" spans="1:37" customFormat="1" x14ac:dyDescent="0.2">
      <c r="A345" s="12">
        <v>42453</v>
      </c>
      <c r="B345" s="1" t="s">
        <v>10</v>
      </c>
      <c r="C345" s="8">
        <v>3895</v>
      </c>
      <c r="D345" s="8">
        <v>4625</v>
      </c>
      <c r="E345" s="8">
        <v>148</v>
      </c>
      <c r="F345" s="3"/>
      <c r="G345" s="7">
        <f t="shared" si="105"/>
        <v>3895</v>
      </c>
      <c r="H345" s="3"/>
      <c r="I345" s="6">
        <f ca="1">IF( COUNTA($G$17:G345)&lt;=$I$14,"",AVERAGE(OFFSET(G344,0,0,$I$14*-1)))</f>
        <v>3166.5</v>
      </c>
      <c r="J345" s="3"/>
      <c r="K345" s="29">
        <f ca="1">IF(COUNTA($G$17:G345)&lt;=$K$14,RAND(),SUMPRODUCT(OFFSET(G344,0,0,$K$14*-1),OFFSET($K$17,0,0,$K$14)))</f>
        <v>1953.37</v>
      </c>
      <c r="L345" s="3"/>
      <c r="M345" s="29">
        <f t="shared" si="123"/>
        <v>3289.1220986616631</v>
      </c>
      <c r="N345" s="11"/>
      <c r="O345" s="40">
        <f t="shared" si="124"/>
        <v>-400.5315644602627</v>
      </c>
      <c r="P345" s="57">
        <f t="shared" si="106"/>
        <v>2888.5905342014003</v>
      </c>
      <c r="Q345" s="11"/>
      <c r="R345" s="6">
        <f t="shared" ca="1" si="107"/>
        <v>728.5</v>
      </c>
      <c r="S345" s="4">
        <f t="shared" ca="1" si="108"/>
        <v>728.5</v>
      </c>
      <c r="T345" s="4">
        <f t="shared" ca="1" si="109"/>
        <v>0.18703465982028242</v>
      </c>
      <c r="U345" s="6">
        <f t="shared" ca="1" si="110"/>
        <v>530712.25</v>
      </c>
      <c r="V345" s="3"/>
      <c r="W345" s="4">
        <f t="shared" ca="1" si="111"/>
        <v>1941.63</v>
      </c>
      <c r="X345" s="4">
        <f t="shared" ca="1" si="112"/>
        <v>1941.63</v>
      </c>
      <c r="Y345" s="4">
        <f t="shared" ca="1" si="113"/>
        <v>0.49849293966623881</v>
      </c>
      <c r="Z345" s="4">
        <f t="shared" ca="1" si="114"/>
        <v>3769927.0569000002</v>
      </c>
      <c r="AA345" s="3"/>
      <c r="AB345" s="4">
        <f t="shared" si="115"/>
        <v>605.87790133833687</v>
      </c>
      <c r="AC345" s="6">
        <f t="shared" si="116"/>
        <v>605.87790133833687</v>
      </c>
      <c r="AD345" s="4">
        <f t="shared" si="117"/>
        <v>0.15555273461831498</v>
      </c>
      <c r="AE345" s="6">
        <f t="shared" si="118"/>
        <v>367088.03133014747</v>
      </c>
      <c r="AF345" s="3"/>
      <c r="AG345" s="6">
        <f t="shared" si="119"/>
        <v>1006.4094657985997</v>
      </c>
      <c r="AH345" s="6">
        <f t="shared" si="120"/>
        <v>1006.4094657985997</v>
      </c>
      <c r="AI345" s="4">
        <f t="shared" si="121"/>
        <v>0.25838497196369697</v>
      </c>
      <c r="AJ345" s="6">
        <f t="shared" si="122"/>
        <v>1012860.0128490229</v>
      </c>
      <c r="AK345" s="3"/>
    </row>
    <row r="346" spans="1:37" customFormat="1" x14ac:dyDescent="0.2">
      <c r="A346" s="12">
        <v>42454</v>
      </c>
      <c r="B346" s="1" t="s">
        <v>5</v>
      </c>
      <c r="C346" s="8">
        <v>3867</v>
      </c>
      <c r="D346" s="8">
        <v>3272</v>
      </c>
      <c r="E346" s="8">
        <v>331</v>
      </c>
      <c r="F346" s="3"/>
      <c r="G346" s="7">
        <f t="shared" si="105"/>
        <v>3867</v>
      </c>
      <c r="H346" s="3"/>
      <c r="I346" s="6">
        <f ca="1">IF( COUNTA($G$17:G346)&lt;=$I$14,"",AVERAGE(OFFSET(G345,0,0,$I$14*-1)))</f>
        <v>2662.5</v>
      </c>
      <c r="J346" s="3"/>
      <c r="K346" s="29">
        <f ca="1">IF(COUNTA($G$17:G346)&lt;=$K$14,RAND(),SUMPRODUCT(OFFSET(G345,0,0,$K$14*-1),OFFSET($K$17,0,0,$K$14)))</f>
        <v>3890.43</v>
      </c>
      <c r="L346" s="3"/>
      <c r="M346" s="29">
        <f t="shared" si="123"/>
        <v>3397.9886235065128</v>
      </c>
      <c r="N346" s="11"/>
      <c r="O346" s="40">
        <f t="shared" si="124"/>
        <v>103.77254395179854</v>
      </c>
      <c r="P346" s="57">
        <f t="shared" si="106"/>
        <v>3501.7611674583113</v>
      </c>
      <c r="Q346" s="11"/>
      <c r="R346" s="6">
        <f t="shared" ca="1" si="107"/>
        <v>1204.5</v>
      </c>
      <c r="S346" s="4">
        <f t="shared" ca="1" si="108"/>
        <v>1204.5</v>
      </c>
      <c r="T346" s="4">
        <f t="shared" ca="1" si="109"/>
        <v>0.31148176881303336</v>
      </c>
      <c r="U346" s="6">
        <f t="shared" ca="1" si="110"/>
        <v>1450820.25</v>
      </c>
      <c r="V346" s="3"/>
      <c r="W346" s="4">
        <f t="shared" ca="1" si="111"/>
        <v>-23.429999999999836</v>
      </c>
      <c r="X346" s="4">
        <f t="shared" ca="1" si="112"/>
        <v>23.429999999999836</v>
      </c>
      <c r="Y346" s="4">
        <f t="shared" ca="1" si="113"/>
        <v>6.058960434445264E-3</v>
      </c>
      <c r="Z346" s="4">
        <f t="shared" ca="1" si="114"/>
        <v>548.96489999999233</v>
      </c>
      <c r="AA346" s="3"/>
      <c r="AB346" s="4">
        <f t="shared" si="115"/>
        <v>469.01137649348721</v>
      </c>
      <c r="AC346" s="6">
        <f t="shared" si="116"/>
        <v>469.01137649348721</v>
      </c>
      <c r="AD346" s="4">
        <f t="shared" si="117"/>
        <v>0.12128558999055784</v>
      </c>
      <c r="AE346" s="6">
        <f t="shared" si="118"/>
        <v>219971.67128031561</v>
      </c>
      <c r="AF346" s="3"/>
      <c r="AG346" s="6">
        <f t="shared" si="119"/>
        <v>365.23883254168868</v>
      </c>
      <c r="AH346" s="6">
        <f t="shared" si="120"/>
        <v>365.23883254168868</v>
      </c>
      <c r="AI346" s="4">
        <f t="shared" si="121"/>
        <v>9.445017650418637E-2</v>
      </c>
      <c r="AJ346" s="6">
        <f t="shared" si="122"/>
        <v>133399.40479641571</v>
      </c>
      <c r="AK346" s="3"/>
    </row>
    <row r="347" spans="1:37" customFormat="1" x14ac:dyDescent="0.2">
      <c r="A347" s="12">
        <v>42455</v>
      </c>
      <c r="B347" s="1" t="s">
        <v>8</v>
      </c>
      <c r="C347" s="8">
        <v>4449</v>
      </c>
      <c r="D347" s="8">
        <v>5133</v>
      </c>
      <c r="E347" s="8">
        <v>420</v>
      </c>
      <c r="F347" s="3"/>
      <c r="G347" s="7">
        <f t="shared" si="105"/>
        <v>4449</v>
      </c>
      <c r="H347" s="3"/>
      <c r="I347" s="6">
        <f ca="1">IF( COUNTA($G$17:G347)&lt;=$I$14,"",AVERAGE(OFFSET(G346,0,0,$I$14*-1)))</f>
        <v>3881</v>
      </c>
      <c r="J347" s="3"/>
      <c r="K347" s="29">
        <f ca="1">IF(COUNTA($G$17:G347)&lt;=$K$14,RAND(),SUMPRODUCT(OFFSET(G346,0,0,$K$14*-1),OFFSET($K$17,0,0,$K$14)))</f>
        <v>3723.11</v>
      </c>
      <c r="L347" s="3"/>
      <c r="M347" s="29">
        <f t="shared" si="123"/>
        <v>3482.2624327323629</v>
      </c>
      <c r="N347" s="11"/>
      <c r="O347" s="40">
        <f t="shared" si="124"/>
        <v>84.468796573109557</v>
      </c>
      <c r="P347" s="57">
        <f t="shared" si="106"/>
        <v>3566.7312293054724</v>
      </c>
      <c r="Q347" s="11"/>
      <c r="R347" s="6">
        <f t="shared" ca="1" si="107"/>
        <v>568</v>
      </c>
      <c r="S347" s="4">
        <f t="shared" ca="1" si="108"/>
        <v>568</v>
      </c>
      <c r="T347" s="4">
        <f t="shared" ca="1" si="109"/>
        <v>0.12766913913238931</v>
      </c>
      <c r="U347" s="6">
        <f t="shared" ca="1" si="110"/>
        <v>322624</v>
      </c>
      <c r="V347" s="3"/>
      <c r="W347" s="4">
        <f t="shared" ca="1" si="111"/>
        <v>725.88999999999987</v>
      </c>
      <c r="X347" s="4">
        <f t="shared" ca="1" si="112"/>
        <v>725.88999999999987</v>
      </c>
      <c r="Y347" s="4">
        <f t="shared" ca="1" si="113"/>
        <v>0.16315801303663741</v>
      </c>
      <c r="Z347" s="4">
        <f t="shared" ca="1" si="114"/>
        <v>526916.29209999985</v>
      </c>
      <c r="AA347" s="3"/>
      <c r="AB347" s="4">
        <f t="shared" si="115"/>
        <v>966.73756726763713</v>
      </c>
      <c r="AC347" s="6">
        <f t="shared" si="116"/>
        <v>966.73756726763713</v>
      </c>
      <c r="AD347" s="4">
        <f t="shared" si="117"/>
        <v>0.21729322707746396</v>
      </c>
      <c r="AE347" s="6">
        <f t="shared" si="118"/>
        <v>934581.5239665492</v>
      </c>
      <c r="AF347" s="3"/>
      <c r="AG347" s="6">
        <f t="shared" si="119"/>
        <v>882.26877069452757</v>
      </c>
      <c r="AH347" s="6">
        <f t="shared" si="120"/>
        <v>882.26877069452757</v>
      </c>
      <c r="AI347" s="4">
        <f t="shared" si="121"/>
        <v>0.19830720851753822</v>
      </c>
      <c r="AJ347" s="6">
        <f t="shared" si="122"/>
        <v>778398.18374283286</v>
      </c>
      <c r="AK347" s="3"/>
    </row>
    <row r="348" spans="1:37" customFormat="1" x14ac:dyDescent="0.2">
      <c r="A348" s="12">
        <v>42456</v>
      </c>
      <c r="B348" s="1" t="s">
        <v>11</v>
      </c>
      <c r="C348" s="8">
        <v>3653</v>
      </c>
      <c r="D348" s="8">
        <v>3567</v>
      </c>
      <c r="E348" s="8">
        <v>204</v>
      </c>
      <c r="F348" s="3"/>
      <c r="G348" s="7">
        <f t="shared" si="105"/>
        <v>3653</v>
      </c>
      <c r="H348" s="3"/>
      <c r="I348" s="6">
        <f ca="1">IF( COUNTA($G$17:G348)&lt;=$I$14,"",AVERAGE(OFFSET(G347,0,0,$I$14*-1)))</f>
        <v>4158</v>
      </c>
      <c r="J348" s="3"/>
      <c r="K348" s="29">
        <f ca="1">IF(COUNTA($G$17:G348)&lt;=$K$14,RAND(),SUMPRODUCT(OFFSET(G347,0,0,$K$14*-1),OFFSET($K$17,0,0,$K$14)))</f>
        <v>4168.68</v>
      </c>
      <c r="L348" s="3"/>
      <c r="M348" s="29">
        <f t="shared" si="123"/>
        <v>3655.969641978505</v>
      </c>
      <c r="N348" s="11"/>
      <c r="O348" s="40">
        <f t="shared" si="124"/>
        <v>172.81482511941181</v>
      </c>
      <c r="P348" s="57">
        <f t="shared" si="106"/>
        <v>3828.7844670979166</v>
      </c>
      <c r="Q348" s="11"/>
      <c r="R348" s="6">
        <f t="shared" ca="1" si="107"/>
        <v>-505</v>
      </c>
      <c r="S348" s="4">
        <f t="shared" ca="1" si="108"/>
        <v>505</v>
      </c>
      <c r="T348" s="4">
        <f t="shared" ca="1" si="109"/>
        <v>0.1382425403777717</v>
      </c>
      <c r="U348" s="6">
        <f t="shared" ca="1" si="110"/>
        <v>255025</v>
      </c>
      <c r="V348" s="3"/>
      <c r="W348" s="4">
        <f t="shared" ca="1" si="111"/>
        <v>-515.68000000000029</v>
      </c>
      <c r="X348" s="4">
        <f t="shared" ca="1" si="112"/>
        <v>515.68000000000029</v>
      </c>
      <c r="Y348" s="4">
        <f t="shared" ca="1" si="113"/>
        <v>0.14116616479605812</v>
      </c>
      <c r="Z348" s="4">
        <f t="shared" ca="1" si="114"/>
        <v>265925.86240000027</v>
      </c>
      <c r="AA348" s="3"/>
      <c r="AB348" s="4">
        <f t="shared" si="115"/>
        <v>-2.9696419785050239</v>
      </c>
      <c r="AC348" s="6">
        <f t="shared" si="116"/>
        <v>2.9696419785050239</v>
      </c>
      <c r="AD348" s="4">
        <f t="shared" si="117"/>
        <v>8.1293237845743882E-4</v>
      </c>
      <c r="AE348" s="6">
        <f t="shared" si="118"/>
        <v>8.8187734804992335</v>
      </c>
      <c r="AF348" s="3"/>
      <c r="AG348" s="6">
        <f t="shared" si="119"/>
        <v>-175.7844670979166</v>
      </c>
      <c r="AH348" s="6">
        <f t="shared" si="120"/>
        <v>175.7844670979166</v>
      </c>
      <c r="AI348" s="4">
        <f t="shared" si="121"/>
        <v>4.8120576813007555E-2</v>
      </c>
      <c r="AJ348" s="6">
        <f t="shared" si="122"/>
        <v>30900.178872898527</v>
      </c>
      <c r="AK348" s="3"/>
    </row>
    <row r="349" spans="1:37" customFormat="1" x14ac:dyDescent="0.2">
      <c r="A349" s="12">
        <v>42457</v>
      </c>
      <c r="B349" s="1" t="s">
        <v>6</v>
      </c>
      <c r="C349" s="8">
        <v>2870</v>
      </c>
      <c r="D349" s="8">
        <v>3565</v>
      </c>
      <c r="E349" s="8">
        <v>64</v>
      </c>
      <c r="F349" s="3"/>
      <c r="G349" s="7">
        <f t="shared" si="105"/>
        <v>2870</v>
      </c>
      <c r="H349" s="3"/>
      <c r="I349" s="6">
        <f ca="1">IF( COUNTA($G$17:G349)&lt;=$I$14,"",AVERAGE(OFFSET(G348,0,0,$I$14*-1)))</f>
        <v>4051</v>
      </c>
      <c r="J349" s="3"/>
      <c r="K349" s="29">
        <f ca="1">IF(COUNTA($G$17:G349)&lt;=$K$14,RAND(),SUMPRODUCT(OFFSET(G348,0,0,$K$14*-1),OFFSET($K$17,0,0,$K$14)))</f>
        <v>3596.3900000000003</v>
      </c>
      <c r="L349" s="3"/>
      <c r="M349" s="29">
        <f t="shared" si="123"/>
        <v>3655.4360450251929</v>
      </c>
      <c r="N349" s="11"/>
      <c r="O349" s="40">
        <f t="shared" si="124"/>
        <v>1.1998872674151417</v>
      </c>
      <c r="P349" s="57">
        <f t="shared" si="106"/>
        <v>3656.6359322926082</v>
      </c>
      <c r="Q349" s="11"/>
      <c r="R349" s="6">
        <f t="shared" ca="1" si="107"/>
        <v>-1181</v>
      </c>
      <c r="S349" s="4">
        <f t="shared" ca="1" si="108"/>
        <v>1181</v>
      </c>
      <c r="T349" s="4">
        <f t="shared" ca="1" si="109"/>
        <v>0.41149825783972127</v>
      </c>
      <c r="U349" s="6">
        <f t="shared" ca="1" si="110"/>
        <v>1394761</v>
      </c>
      <c r="V349" s="3"/>
      <c r="W349" s="4">
        <f t="shared" ca="1" si="111"/>
        <v>-726.39000000000033</v>
      </c>
      <c r="X349" s="4">
        <f t="shared" ca="1" si="112"/>
        <v>726.39000000000033</v>
      </c>
      <c r="Y349" s="4">
        <f t="shared" ca="1" si="113"/>
        <v>0.25309756097560987</v>
      </c>
      <c r="Z349" s="4">
        <f t="shared" ca="1" si="114"/>
        <v>527642.43210000044</v>
      </c>
      <c r="AA349" s="3"/>
      <c r="AB349" s="4">
        <f t="shared" si="115"/>
        <v>-785.43604502519293</v>
      </c>
      <c r="AC349" s="6">
        <f t="shared" si="116"/>
        <v>785.43604502519293</v>
      </c>
      <c r="AD349" s="4">
        <f t="shared" si="117"/>
        <v>0.27367109582759336</v>
      </c>
      <c r="AE349" s="6">
        <f t="shared" si="118"/>
        <v>616909.7808248169</v>
      </c>
      <c r="AF349" s="3"/>
      <c r="AG349" s="6">
        <f t="shared" si="119"/>
        <v>-786.63593229260823</v>
      </c>
      <c r="AH349" s="6">
        <f t="shared" si="120"/>
        <v>786.63593229260823</v>
      </c>
      <c r="AI349" s="4">
        <f t="shared" si="121"/>
        <v>0.27408917501484609</v>
      </c>
      <c r="AJ349" s="6">
        <f t="shared" si="122"/>
        <v>618796.08997386089</v>
      </c>
      <c r="AK349" s="3"/>
    </row>
    <row r="350" spans="1:37" customFormat="1" x14ac:dyDescent="0.2">
      <c r="A350" s="12">
        <v>42458</v>
      </c>
      <c r="B350" s="1" t="s">
        <v>9</v>
      </c>
      <c r="C350" s="8">
        <v>3451</v>
      </c>
      <c r="D350" s="8">
        <v>4783</v>
      </c>
      <c r="E350" s="8">
        <v>730</v>
      </c>
      <c r="F350" s="3"/>
      <c r="G350" s="7">
        <f t="shared" si="105"/>
        <v>3451</v>
      </c>
      <c r="H350" s="3"/>
      <c r="I350" s="6">
        <f ca="1">IF( COUNTA($G$17:G350)&lt;=$I$14,"",AVERAGE(OFFSET(G349,0,0,$I$14*-1)))</f>
        <v>3261.5</v>
      </c>
      <c r="J350" s="3"/>
      <c r="K350" s="29">
        <f ca="1">IF(COUNTA($G$17:G350)&lt;=$K$14,RAND(),SUMPRODUCT(OFFSET(G349,0,0,$K$14*-1),OFFSET($K$17,0,0,$K$14)))</f>
        <v>3158.7799999999997</v>
      </c>
      <c r="L350" s="3"/>
      <c r="M350" s="29">
        <f t="shared" si="123"/>
        <v>3514.3058065383693</v>
      </c>
      <c r="N350" s="11"/>
      <c r="O350" s="40">
        <f t="shared" si="124"/>
        <v>-139.70693722928121</v>
      </c>
      <c r="P350" s="57">
        <f t="shared" si="106"/>
        <v>3374.5988693090881</v>
      </c>
      <c r="Q350" s="11"/>
      <c r="R350" s="6">
        <f t="shared" ca="1" si="107"/>
        <v>189.5</v>
      </c>
      <c r="S350" s="4">
        <f t="shared" ca="1" si="108"/>
        <v>189.5</v>
      </c>
      <c r="T350" s="4">
        <f t="shared" ca="1" si="109"/>
        <v>5.4911619820341928E-2</v>
      </c>
      <c r="U350" s="6">
        <f t="shared" ca="1" si="110"/>
        <v>35910.25</v>
      </c>
      <c r="V350" s="3"/>
      <c r="W350" s="4">
        <f t="shared" ca="1" si="111"/>
        <v>292.22000000000025</v>
      </c>
      <c r="X350" s="4">
        <f t="shared" ca="1" si="112"/>
        <v>292.22000000000025</v>
      </c>
      <c r="Y350" s="4">
        <f t="shared" ca="1" si="113"/>
        <v>8.4676905244856632E-2</v>
      </c>
      <c r="Z350" s="4">
        <f t="shared" ca="1" si="114"/>
        <v>85392.528400000156</v>
      </c>
      <c r="AA350" s="3"/>
      <c r="AB350" s="4">
        <f t="shared" si="115"/>
        <v>-63.305806538369325</v>
      </c>
      <c r="AC350" s="6">
        <f t="shared" si="116"/>
        <v>63.305806538369325</v>
      </c>
      <c r="AD350" s="4">
        <f t="shared" si="117"/>
        <v>1.8344191984459381E-2</v>
      </c>
      <c r="AE350" s="6">
        <f t="shared" si="118"/>
        <v>4007.6251414734443</v>
      </c>
      <c r="AF350" s="3"/>
      <c r="AG350" s="6">
        <f t="shared" si="119"/>
        <v>76.401130690911941</v>
      </c>
      <c r="AH350" s="6">
        <f t="shared" si="120"/>
        <v>76.401130690911941</v>
      </c>
      <c r="AI350" s="4">
        <f t="shared" si="121"/>
        <v>2.2138838218172106E-2</v>
      </c>
      <c r="AJ350" s="6">
        <f t="shared" si="122"/>
        <v>5837.1327708498065</v>
      </c>
      <c r="AK350" s="3"/>
    </row>
    <row r="351" spans="1:37" customFormat="1" x14ac:dyDescent="0.2">
      <c r="A351" s="12">
        <v>42459</v>
      </c>
      <c r="B351" s="1" t="s">
        <v>7</v>
      </c>
      <c r="C351" s="8">
        <v>3736</v>
      </c>
      <c r="D351" s="8">
        <v>6226</v>
      </c>
      <c r="E351" s="8">
        <v>166</v>
      </c>
      <c r="F351" s="3"/>
      <c r="G351" s="7">
        <f t="shared" si="105"/>
        <v>3736</v>
      </c>
      <c r="H351" s="3"/>
      <c r="I351" s="6">
        <f ca="1">IF( COUNTA($G$17:G351)&lt;=$I$14,"",AVERAGE(OFFSET(G350,0,0,$I$14*-1)))</f>
        <v>3160.5</v>
      </c>
      <c r="J351" s="3"/>
      <c r="K351" s="29">
        <f ca="1">IF(COUNTA($G$17:G351)&lt;=$K$14,RAND(),SUMPRODUCT(OFFSET(G350,0,0,$K$14*-1),OFFSET($K$17,0,0,$K$14)))</f>
        <v>3558.2000000000003</v>
      </c>
      <c r="L351" s="3"/>
      <c r="M351" s="29">
        <f t="shared" si="123"/>
        <v>3502.9307701736016</v>
      </c>
      <c r="N351" s="11"/>
      <c r="O351" s="40">
        <f t="shared" si="124"/>
        <v>-12.658355373412903</v>
      </c>
      <c r="P351" s="57">
        <f t="shared" si="106"/>
        <v>3490.2724148001885</v>
      </c>
      <c r="Q351" s="11"/>
      <c r="R351" s="6">
        <f t="shared" ca="1" si="107"/>
        <v>575.5</v>
      </c>
      <c r="S351" s="4">
        <f t="shared" ca="1" si="108"/>
        <v>575.5</v>
      </c>
      <c r="T351" s="4">
        <f t="shared" ca="1" si="109"/>
        <v>0.15404175588865096</v>
      </c>
      <c r="U351" s="6">
        <f t="shared" ca="1" si="110"/>
        <v>331200.25</v>
      </c>
      <c r="V351" s="3"/>
      <c r="W351" s="4">
        <f t="shared" ca="1" si="111"/>
        <v>177.79999999999973</v>
      </c>
      <c r="X351" s="4">
        <f t="shared" ca="1" si="112"/>
        <v>177.79999999999973</v>
      </c>
      <c r="Y351" s="4">
        <f t="shared" ca="1" si="113"/>
        <v>4.7591006423982798E-2</v>
      </c>
      <c r="Z351" s="4">
        <f t="shared" ca="1" si="114"/>
        <v>31612.839999999902</v>
      </c>
      <c r="AA351" s="3"/>
      <c r="AB351" s="4">
        <f t="shared" si="115"/>
        <v>233.06922982639844</v>
      </c>
      <c r="AC351" s="6">
        <f t="shared" si="116"/>
        <v>233.06922982639844</v>
      </c>
      <c r="AD351" s="4">
        <f t="shared" si="117"/>
        <v>6.238469749100601E-2</v>
      </c>
      <c r="AE351" s="6">
        <f t="shared" si="118"/>
        <v>54321.265891870535</v>
      </c>
      <c r="AF351" s="3"/>
      <c r="AG351" s="6">
        <f t="shared" si="119"/>
        <v>245.72758519981153</v>
      </c>
      <c r="AH351" s="6">
        <f t="shared" si="120"/>
        <v>245.72758519981153</v>
      </c>
      <c r="AI351" s="4">
        <f t="shared" si="121"/>
        <v>6.5772908244060901E-2</v>
      </c>
      <c r="AJ351" s="6">
        <f t="shared" si="122"/>
        <v>60382.046128130634</v>
      </c>
      <c r="AK351" s="3"/>
    </row>
    <row r="352" spans="1:37" customFormat="1" x14ac:dyDescent="0.2">
      <c r="A352" s="12">
        <v>42460</v>
      </c>
      <c r="B352" s="1" t="s">
        <v>10</v>
      </c>
      <c r="C352" s="8">
        <v>3955</v>
      </c>
      <c r="D352" s="8">
        <v>5525</v>
      </c>
      <c r="E352" s="8">
        <v>974</v>
      </c>
      <c r="F352" s="3"/>
      <c r="G352" s="7">
        <f t="shared" si="105"/>
        <v>3955</v>
      </c>
      <c r="H352" s="3"/>
      <c r="I352" s="6">
        <f ca="1">IF( COUNTA($G$17:G352)&lt;=$I$14,"",AVERAGE(OFFSET(G351,0,0,$I$14*-1)))</f>
        <v>3593.5</v>
      </c>
      <c r="J352" s="3"/>
      <c r="K352" s="29">
        <f ca="1">IF(COUNTA($G$17:G352)&lt;=$K$14,RAND(),SUMPRODUCT(OFFSET(G351,0,0,$K$14*-1),OFFSET($K$17,0,0,$K$14)))</f>
        <v>3681.37</v>
      </c>
      <c r="L352" s="3"/>
      <c r="M352" s="29">
        <f t="shared" si="123"/>
        <v>3544.8095662865107</v>
      </c>
      <c r="N352" s="11"/>
      <c r="O352" s="40">
        <f t="shared" si="124"/>
        <v>41.333424598045966</v>
      </c>
      <c r="P352" s="57">
        <f t="shared" si="106"/>
        <v>3586.1429908845566</v>
      </c>
      <c r="Q352" s="11"/>
      <c r="R352" s="6">
        <f t="shared" ca="1" si="107"/>
        <v>361.5</v>
      </c>
      <c r="S352" s="4">
        <f t="shared" ca="1" si="108"/>
        <v>361.5</v>
      </c>
      <c r="T352" s="4">
        <f t="shared" ca="1" si="109"/>
        <v>9.1403286978508219E-2</v>
      </c>
      <c r="U352" s="6">
        <f t="shared" ca="1" si="110"/>
        <v>130682.25</v>
      </c>
      <c r="V352" s="3"/>
      <c r="W352" s="4">
        <f t="shared" ca="1" si="111"/>
        <v>273.63000000000011</v>
      </c>
      <c r="X352" s="4">
        <f t="shared" ca="1" si="112"/>
        <v>273.63000000000011</v>
      </c>
      <c r="Y352" s="4">
        <f t="shared" ca="1" si="113"/>
        <v>6.918584070796463E-2</v>
      </c>
      <c r="Z352" s="4">
        <f t="shared" ca="1" si="114"/>
        <v>74873.376900000061</v>
      </c>
      <c r="AA352" s="3"/>
      <c r="AB352" s="4">
        <f t="shared" si="115"/>
        <v>410.19043371348926</v>
      </c>
      <c r="AC352" s="6">
        <f t="shared" si="116"/>
        <v>410.19043371348926</v>
      </c>
      <c r="AD352" s="4">
        <f t="shared" si="117"/>
        <v>0.10371439537635632</v>
      </c>
      <c r="AE352" s="6">
        <f t="shared" si="118"/>
        <v>168256.19191006041</v>
      </c>
      <c r="AF352" s="3"/>
      <c r="AG352" s="6">
        <f t="shared" si="119"/>
        <v>368.85700911544336</v>
      </c>
      <c r="AH352" s="6">
        <f t="shared" si="120"/>
        <v>368.85700911544336</v>
      </c>
      <c r="AI352" s="4">
        <f t="shared" si="121"/>
        <v>9.3263466274448384E-2</v>
      </c>
      <c r="AJ352" s="6">
        <f t="shared" si="122"/>
        <v>136055.49317359028</v>
      </c>
      <c r="AK352" s="3"/>
    </row>
    <row r="353" spans="1:37" customFormat="1" x14ac:dyDescent="0.2">
      <c r="A353" s="12">
        <v>42461</v>
      </c>
      <c r="B353" s="1" t="s">
        <v>5</v>
      </c>
      <c r="C353" s="8">
        <v>3215</v>
      </c>
      <c r="D353" s="8">
        <v>5081</v>
      </c>
      <c r="E353" s="8">
        <v>374</v>
      </c>
      <c r="F353" s="3"/>
      <c r="G353" s="7">
        <f t="shared" si="105"/>
        <v>3215</v>
      </c>
      <c r="H353" s="3"/>
      <c r="I353" s="6">
        <f ca="1">IF( COUNTA($G$17:G353)&lt;=$I$14,"",AVERAGE(OFFSET(G352,0,0,$I$14*-1)))</f>
        <v>3845.5</v>
      </c>
      <c r="J353" s="3"/>
      <c r="K353" s="29">
        <f ca="1">IF(COUNTA($G$17:G353)&lt;=$K$14,RAND(),SUMPRODUCT(OFFSET(G352,0,0,$K$14*-1),OFFSET($K$17,0,0,$K$14)))</f>
        <v>3803.36</v>
      </c>
      <c r="L353" s="3"/>
      <c r="M353" s="29">
        <f t="shared" si="123"/>
        <v>3618.5141971112162</v>
      </c>
      <c r="N353" s="11"/>
      <c r="O353" s="40">
        <f t="shared" si="124"/>
        <v>73.380918762438824</v>
      </c>
      <c r="P353" s="57">
        <f t="shared" si="106"/>
        <v>3691.895115873655</v>
      </c>
      <c r="Q353" s="11"/>
      <c r="R353" s="6">
        <f t="shared" ca="1" si="107"/>
        <v>-630.5</v>
      </c>
      <c r="S353" s="4">
        <f t="shared" ca="1" si="108"/>
        <v>630.5</v>
      </c>
      <c r="T353" s="4">
        <f t="shared" ca="1" si="109"/>
        <v>0.19611197511664075</v>
      </c>
      <c r="U353" s="6">
        <f t="shared" ca="1" si="110"/>
        <v>397530.25</v>
      </c>
      <c r="V353" s="3"/>
      <c r="W353" s="4">
        <f t="shared" ca="1" si="111"/>
        <v>-588.36000000000013</v>
      </c>
      <c r="X353" s="4">
        <f t="shared" ca="1" si="112"/>
        <v>588.36000000000013</v>
      </c>
      <c r="Y353" s="4">
        <f t="shared" ca="1" si="113"/>
        <v>0.18300466562986006</v>
      </c>
      <c r="Z353" s="4">
        <f t="shared" ca="1" si="114"/>
        <v>346167.48960000015</v>
      </c>
      <c r="AA353" s="3"/>
      <c r="AB353" s="4">
        <f t="shared" si="115"/>
        <v>-403.51419711121616</v>
      </c>
      <c r="AC353" s="6">
        <f t="shared" si="116"/>
        <v>403.51419711121616</v>
      </c>
      <c r="AD353" s="4">
        <f t="shared" si="117"/>
        <v>0.12550985913257112</v>
      </c>
      <c r="AE353" s="6">
        <f t="shared" si="118"/>
        <v>162823.70727030942</v>
      </c>
      <c r="AF353" s="3"/>
      <c r="AG353" s="6">
        <f t="shared" si="119"/>
        <v>-476.89511587365496</v>
      </c>
      <c r="AH353" s="6">
        <f t="shared" si="120"/>
        <v>476.89511587365496</v>
      </c>
      <c r="AI353" s="4">
        <f t="shared" si="121"/>
        <v>0.1483344061815412</v>
      </c>
      <c r="AJ353" s="6">
        <f t="shared" si="122"/>
        <v>227428.95154414678</v>
      </c>
      <c r="AK353" s="3"/>
    </row>
    <row r="354" spans="1:37" customFormat="1" x14ac:dyDescent="0.2">
      <c r="A354" s="12">
        <v>42462</v>
      </c>
      <c r="B354" s="1" t="s">
        <v>8</v>
      </c>
      <c r="C354" s="8">
        <v>3563</v>
      </c>
      <c r="D354" s="8">
        <v>4347</v>
      </c>
      <c r="E354" s="8">
        <v>304</v>
      </c>
      <c r="F354" s="3"/>
      <c r="G354" s="7">
        <f t="shared" si="105"/>
        <v>3563</v>
      </c>
      <c r="H354" s="3"/>
      <c r="I354" s="6">
        <f ca="1">IF( COUNTA($G$17:G354)&lt;=$I$14,"",AVERAGE(OFFSET(G353,0,0,$I$14*-1)))</f>
        <v>3585</v>
      </c>
      <c r="J354" s="3"/>
      <c r="K354" s="29">
        <f ca="1">IF(COUNTA($G$17:G354)&lt;=$K$14,RAND(),SUMPRODUCT(OFFSET(G353,0,0,$K$14*-1),OFFSET($K$17,0,0,$K$14)))</f>
        <v>3278.32</v>
      </c>
      <c r="L354" s="3"/>
      <c r="M354" s="29">
        <f t="shared" si="123"/>
        <v>3546.0091787436181</v>
      </c>
      <c r="N354" s="11"/>
      <c r="O354" s="40">
        <f t="shared" si="124"/>
        <v>-71.046158996297677</v>
      </c>
      <c r="P354" s="57">
        <f t="shared" si="106"/>
        <v>3474.9630197473202</v>
      </c>
      <c r="Q354" s="11"/>
      <c r="R354" s="6">
        <f t="shared" ca="1" si="107"/>
        <v>-22</v>
      </c>
      <c r="S354" s="4">
        <f t="shared" ca="1" si="108"/>
        <v>22</v>
      </c>
      <c r="T354" s="4">
        <f t="shared" ca="1" si="109"/>
        <v>6.1745719898961549E-3</v>
      </c>
      <c r="U354" s="6">
        <f t="shared" ca="1" si="110"/>
        <v>484</v>
      </c>
      <c r="V354" s="3"/>
      <c r="W354" s="4">
        <f t="shared" ca="1" si="111"/>
        <v>284.67999999999984</v>
      </c>
      <c r="X354" s="4">
        <f t="shared" ca="1" si="112"/>
        <v>284.67999999999984</v>
      </c>
      <c r="Y354" s="4">
        <f t="shared" ca="1" si="113"/>
        <v>7.9898961549256201E-2</v>
      </c>
      <c r="Z354" s="4">
        <f t="shared" ca="1" si="114"/>
        <v>81042.702399999907</v>
      </c>
      <c r="AA354" s="3"/>
      <c r="AB354" s="4">
        <f t="shared" si="115"/>
        <v>16.990821256381878</v>
      </c>
      <c r="AC354" s="6">
        <f t="shared" si="116"/>
        <v>16.990821256381878</v>
      </c>
      <c r="AD354" s="4">
        <f t="shared" si="117"/>
        <v>4.7686840461358066E-3</v>
      </c>
      <c r="AE354" s="6">
        <f t="shared" si="118"/>
        <v>288.68800696631826</v>
      </c>
      <c r="AF354" s="3"/>
      <c r="AG354" s="6">
        <f t="shared" si="119"/>
        <v>88.036980252679768</v>
      </c>
      <c r="AH354" s="6">
        <f t="shared" si="120"/>
        <v>88.036980252679768</v>
      </c>
      <c r="AI354" s="4">
        <f t="shared" si="121"/>
        <v>2.4708666924692611E-2</v>
      </c>
      <c r="AJ354" s="6">
        <f t="shared" si="122"/>
        <v>7750.5098920107275</v>
      </c>
      <c r="AK354" s="3"/>
    </row>
    <row r="355" spans="1:37" customFormat="1" x14ac:dyDescent="0.2">
      <c r="A355" s="12">
        <v>42463</v>
      </c>
      <c r="B355" s="1" t="s">
        <v>11</v>
      </c>
      <c r="C355" s="8">
        <v>3120</v>
      </c>
      <c r="D355" s="8">
        <v>3653</v>
      </c>
      <c r="E355" s="8">
        <v>171</v>
      </c>
      <c r="F355" s="3"/>
      <c r="G355" s="7">
        <f t="shared" si="105"/>
        <v>3120</v>
      </c>
      <c r="H355" s="3"/>
      <c r="I355" s="6">
        <f ca="1">IF( COUNTA($G$17:G355)&lt;=$I$14,"",AVERAGE(OFFSET(G354,0,0,$I$14*-1)))</f>
        <v>3389</v>
      </c>
      <c r="J355" s="3"/>
      <c r="K355" s="29">
        <f ca="1">IF(COUNTA($G$17:G355)&lt;=$K$14,RAND(),SUMPRODUCT(OFFSET(G354,0,0,$K$14*-1),OFFSET($K$17,0,0,$K$14)))</f>
        <v>3599.56</v>
      </c>
      <c r="L355" s="3"/>
      <c r="M355" s="29">
        <f t="shared" si="123"/>
        <v>3549.0621563491</v>
      </c>
      <c r="N355" s="11"/>
      <c r="O355" s="40">
        <f t="shared" si="124"/>
        <v>2.3119862394640327</v>
      </c>
      <c r="P355" s="57">
        <f t="shared" si="106"/>
        <v>3551.3741425885642</v>
      </c>
      <c r="Q355" s="11"/>
      <c r="R355" s="6">
        <f t="shared" ca="1" si="107"/>
        <v>-269</v>
      </c>
      <c r="S355" s="4">
        <f t="shared" ca="1" si="108"/>
        <v>269</v>
      </c>
      <c r="T355" s="4">
        <f t="shared" ca="1" si="109"/>
        <v>8.6217948717948717E-2</v>
      </c>
      <c r="U355" s="6">
        <f t="shared" ca="1" si="110"/>
        <v>72361</v>
      </c>
      <c r="V355" s="3"/>
      <c r="W355" s="4">
        <f t="shared" ca="1" si="111"/>
        <v>-479.55999999999995</v>
      </c>
      <c r="X355" s="4">
        <f t="shared" ca="1" si="112"/>
        <v>479.55999999999995</v>
      </c>
      <c r="Y355" s="4">
        <f t="shared" ca="1" si="113"/>
        <v>0.15370512820512819</v>
      </c>
      <c r="Z355" s="4">
        <f t="shared" ca="1" si="114"/>
        <v>229977.79359999995</v>
      </c>
      <c r="AA355" s="3"/>
      <c r="AB355" s="4">
        <f t="shared" si="115"/>
        <v>-429.06215634909995</v>
      </c>
      <c r="AC355" s="6">
        <f t="shared" si="116"/>
        <v>429.06215634909995</v>
      </c>
      <c r="AD355" s="4">
        <f t="shared" si="117"/>
        <v>0.13751992190676279</v>
      </c>
      <c r="AE355" s="6">
        <f t="shared" si="118"/>
        <v>184094.33401093949</v>
      </c>
      <c r="AF355" s="3"/>
      <c r="AG355" s="6">
        <f t="shared" si="119"/>
        <v>-431.37414258856415</v>
      </c>
      <c r="AH355" s="6">
        <f t="shared" si="120"/>
        <v>431.37414258856415</v>
      </c>
      <c r="AI355" s="4">
        <f t="shared" si="121"/>
        <v>0.13826094313736031</v>
      </c>
      <c r="AJ355" s="6">
        <f t="shared" si="122"/>
        <v>186083.65089401888</v>
      </c>
      <c r="AK355" s="3"/>
    </row>
    <row r="356" spans="1:37" customFormat="1" x14ac:dyDescent="0.2">
      <c r="A356" s="12">
        <v>42464</v>
      </c>
      <c r="B356" s="1" t="s">
        <v>6</v>
      </c>
      <c r="C356" s="8">
        <v>4297</v>
      </c>
      <c r="D356" s="8">
        <v>5390</v>
      </c>
      <c r="E356" s="8">
        <v>315</v>
      </c>
      <c r="F356" s="3"/>
      <c r="G356" s="7">
        <f t="shared" si="105"/>
        <v>4297</v>
      </c>
      <c r="H356" s="3"/>
      <c r="I356" s="6">
        <f ca="1">IF( COUNTA($G$17:G356)&lt;=$I$14,"",AVERAGE(OFFSET(G355,0,0,$I$14*-1)))</f>
        <v>3341.5</v>
      </c>
      <c r="J356" s="3"/>
      <c r="K356" s="29">
        <f ca="1">IF(COUNTA($G$17:G356)&lt;=$K$14,RAND(),SUMPRODUCT(OFFSET(G355,0,0,$K$14*-1),OFFSET($K$17,0,0,$K$14)))</f>
        <v>3235.0099999999998</v>
      </c>
      <c r="L356" s="3"/>
      <c r="M356" s="29">
        <f t="shared" si="123"/>
        <v>3471.9665801596002</v>
      </c>
      <c r="N356" s="11"/>
      <c r="O356" s="40">
        <f t="shared" si="124"/>
        <v>-76.301500565210119</v>
      </c>
      <c r="P356" s="57">
        <f t="shared" si="106"/>
        <v>3395.6650795943901</v>
      </c>
      <c r="Q356" s="11"/>
      <c r="R356" s="6">
        <f t="shared" ca="1" si="107"/>
        <v>955.5</v>
      </c>
      <c r="S356" s="4">
        <f t="shared" ca="1" si="108"/>
        <v>955.5</v>
      </c>
      <c r="T356" s="4">
        <f t="shared" ca="1" si="109"/>
        <v>0.22236444030719107</v>
      </c>
      <c r="U356" s="6">
        <f t="shared" ca="1" si="110"/>
        <v>912980.25</v>
      </c>
      <c r="V356" s="3"/>
      <c r="W356" s="4">
        <f t="shared" ca="1" si="111"/>
        <v>1061.9900000000002</v>
      </c>
      <c r="X356" s="4">
        <f t="shared" ca="1" si="112"/>
        <v>1061.9900000000002</v>
      </c>
      <c r="Y356" s="4">
        <f t="shared" ca="1" si="113"/>
        <v>0.24714684663718881</v>
      </c>
      <c r="Z356" s="4">
        <f t="shared" ca="1" si="114"/>
        <v>1127822.7601000005</v>
      </c>
      <c r="AA356" s="3"/>
      <c r="AB356" s="4">
        <f t="shared" si="115"/>
        <v>825.0334198403998</v>
      </c>
      <c r="AC356" s="6">
        <f t="shared" si="116"/>
        <v>825.0334198403998</v>
      </c>
      <c r="AD356" s="4">
        <f t="shared" si="117"/>
        <v>0.19200219218999298</v>
      </c>
      <c r="AE356" s="6">
        <f t="shared" si="118"/>
        <v>680680.14385354542</v>
      </c>
      <c r="AF356" s="3"/>
      <c r="AG356" s="6">
        <f t="shared" si="119"/>
        <v>901.33492040560986</v>
      </c>
      <c r="AH356" s="6">
        <f t="shared" si="120"/>
        <v>901.33492040560986</v>
      </c>
      <c r="AI356" s="4">
        <f t="shared" si="121"/>
        <v>0.20975911575648357</v>
      </c>
      <c r="AJ356" s="6">
        <f t="shared" si="122"/>
        <v>812404.63874258706</v>
      </c>
      <c r="AK356" s="3"/>
    </row>
    <row r="357" spans="1:37" customFormat="1" x14ac:dyDescent="0.2">
      <c r="A357" s="12">
        <v>42465</v>
      </c>
      <c r="B357" s="1" t="s">
        <v>9</v>
      </c>
      <c r="C357" s="8">
        <v>3590</v>
      </c>
      <c r="D357" s="8">
        <v>5152</v>
      </c>
      <c r="E357" s="8">
        <v>257</v>
      </c>
      <c r="F357" s="3"/>
      <c r="G357" s="7">
        <f t="shared" si="105"/>
        <v>3590</v>
      </c>
      <c r="H357" s="3"/>
      <c r="I357" s="6">
        <f ca="1">IF( COUNTA($G$17:G357)&lt;=$I$14,"",AVERAGE(OFFSET(G356,0,0,$I$14*-1)))</f>
        <v>3708.5</v>
      </c>
      <c r="J357" s="3"/>
      <c r="K357" s="29">
        <f ca="1">IF(COUNTA($G$17:G357)&lt;=$K$14,RAND(),SUMPRODUCT(OFFSET(G356,0,0,$K$14*-1),OFFSET($K$17,0,0,$K$14)))</f>
        <v>4103.74</v>
      </c>
      <c r="L357" s="3"/>
      <c r="M357" s="29">
        <f t="shared" si="123"/>
        <v>3620.211830729862</v>
      </c>
      <c r="N357" s="11"/>
      <c r="O357" s="40">
        <f t="shared" si="124"/>
        <v>145.99978305890704</v>
      </c>
      <c r="P357" s="57">
        <f t="shared" si="106"/>
        <v>3766.2116137887688</v>
      </c>
      <c r="Q357" s="11"/>
      <c r="R357" s="6">
        <f t="shared" ca="1" si="107"/>
        <v>-118.5</v>
      </c>
      <c r="S357" s="4">
        <f t="shared" ca="1" si="108"/>
        <v>118.5</v>
      </c>
      <c r="T357" s="4">
        <f t="shared" ca="1" si="109"/>
        <v>3.3008356545961001E-2</v>
      </c>
      <c r="U357" s="6">
        <f t="shared" ca="1" si="110"/>
        <v>14042.25</v>
      </c>
      <c r="V357" s="3"/>
      <c r="W357" s="4">
        <f t="shared" ca="1" si="111"/>
        <v>-513.73999999999978</v>
      </c>
      <c r="X357" s="4">
        <f t="shared" ca="1" si="112"/>
        <v>513.73999999999978</v>
      </c>
      <c r="Y357" s="4">
        <f t="shared" ca="1" si="113"/>
        <v>0.1431030640668523</v>
      </c>
      <c r="Z357" s="4">
        <f t="shared" ca="1" si="114"/>
        <v>263928.78759999975</v>
      </c>
      <c r="AA357" s="3"/>
      <c r="AB357" s="4">
        <f t="shared" si="115"/>
        <v>-30.211830729861958</v>
      </c>
      <c r="AC357" s="6">
        <f t="shared" si="116"/>
        <v>30.211830729861958</v>
      </c>
      <c r="AD357" s="4">
        <f t="shared" si="117"/>
        <v>8.4155517353375932E-3</v>
      </c>
      <c r="AE357" s="6">
        <f t="shared" si="118"/>
        <v>912.75471604983136</v>
      </c>
      <c r="AF357" s="3"/>
      <c r="AG357" s="6">
        <f t="shared" si="119"/>
        <v>-176.21161378876877</v>
      </c>
      <c r="AH357" s="6">
        <f t="shared" si="120"/>
        <v>176.21161378876877</v>
      </c>
      <c r="AI357" s="4">
        <f t="shared" si="121"/>
        <v>4.9084014982943951E-2</v>
      </c>
      <c r="AJ357" s="6">
        <f t="shared" si="122"/>
        <v>31050.532834042206</v>
      </c>
      <c r="AK357" s="3"/>
    </row>
    <row r="358" spans="1:37" customFormat="1" x14ac:dyDescent="0.2">
      <c r="A358" s="12">
        <v>42466</v>
      </c>
      <c r="B358" s="1" t="s">
        <v>7</v>
      </c>
      <c r="C358" s="8">
        <v>3384</v>
      </c>
      <c r="D358" s="8">
        <v>5483</v>
      </c>
      <c r="E358" s="8">
        <v>454</v>
      </c>
      <c r="F358" s="3"/>
      <c r="G358" s="7">
        <f t="shared" si="105"/>
        <v>3384</v>
      </c>
      <c r="H358" s="3"/>
      <c r="I358" s="6">
        <f ca="1">IF( COUNTA($G$17:G358)&lt;=$I$14,"",AVERAGE(OFFSET(G357,0,0,$I$14*-1)))</f>
        <v>3943.5</v>
      </c>
      <c r="J358" s="3"/>
      <c r="K358" s="29">
        <f ca="1">IF(COUNTA($G$17:G358)&lt;=$K$14,RAND(),SUMPRODUCT(OFFSET(G357,0,0,$K$14*-1),OFFSET($K$17,0,0,$K$14)))</f>
        <v>3540.9300000000003</v>
      </c>
      <c r="L358" s="3"/>
      <c r="M358" s="29">
        <f t="shared" si="123"/>
        <v>3614.7832501305438</v>
      </c>
      <c r="N358" s="11"/>
      <c r="O358" s="40">
        <f t="shared" si="124"/>
        <v>-3.914296962735885</v>
      </c>
      <c r="P358" s="57">
        <f t="shared" si="106"/>
        <v>3610.8689531678078</v>
      </c>
      <c r="Q358" s="11"/>
      <c r="R358" s="6">
        <f t="shared" ca="1" si="107"/>
        <v>-559.5</v>
      </c>
      <c r="S358" s="4">
        <f t="shared" ca="1" si="108"/>
        <v>559.5</v>
      </c>
      <c r="T358" s="4">
        <f t="shared" ca="1" si="109"/>
        <v>0.16533687943262412</v>
      </c>
      <c r="U358" s="6">
        <f t="shared" ca="1" si="110"/>
        <v>313040.25</v>
      </c>
      <c r="V358" s="3"/>
      <c r="W358" s="4">
        <f t="shared" ca="1" si="111"/>
        <v>-156.93000000000029</v>
      </c>
      <c r="X358" s="4">
        <f t="shared" ca="1" si="112"/>
        <v>156.93000000000029</v>
      </c>
      <c r="Y358" s="4">
        <f t="shared" ca="1" si="113"/>
        <v>4.6374113475177392E-2</v>
      </c>
      <c r="Z358" s="4">
        <f t="shared" ca="1" si="114"/>
        <v>24627.024900000091</v>
      </c>
      <c r="AA358" s="3"/>
      <c r="AB358" s="4">
        <f t="shared" si="115"/>
        <v>-230.78325013054382</v>
      </c>
      <c r="AC358" s="6">
        <f t="shared" si="116"/>
        <v>230.78325013054382</v>
      </c>
      <c r="AD358" s="4">
        <f t="shared" si="117"/>
        <v>6.819835996765479E-2</v>
      </c>
      <c r="AE358" s="6">
        <f t="shared" si="118"/>
        <v>53260.908540817152</v>
      </c>
      <c r="AF358" s="3"/>
      <c r="AG358" s="6">
        <f t="shared" si="119"/>
        <v>-226.86895316780783</v>
      </c>
      <c r="AH358" s="6">
        <f t="shared" si="120"/>
        <v>226.86895316780783</v>
      </c>
      <c r="AI358" s="4">
        <f t="shared" si="121"/>
        <v>6.7041652827366377E-2</v>
      </c>
      <c r="AJ358" s="6">
        <f t="shared" si="122"/>
        <v>51469.521911456985</v>
      </c>
      <c r="AK358" s="3"/>
    </row>
    <row r="359" spans="1:37" customFormat="1" x14ac:dyDescent="0.2">
      <c r="A359" s="12">
        <v>42467</v>
      </c>
      <c r="B359" s="1" t="s">
        <v>10</v>
      </c>
      <c r="C359" s="8">
        <v>3978</v>
      </c>
      <c r="D359" s="8">
        <v>5073</v>
      </c>
      <c r="E359" s="8">
        <v>197</v>
      </c>
      <c r="F359" s="3"/>
      <c r="G359" s="7">
        <f t="shared" si="105"/>
        <v>3978</v>
      </c>
      <c r="H359" s="3"/>
      <c r="I359" s="6">
        <f ca="1">IF( COUNTA($G$17:G359)&lt;=$I$14,"",AVERAGE(OFFSET(G358,0,0,$I$14*-1)))</f>
        <v>3487</v>
      </c>
      <c r="J359" s="3"/>
      <c r="K359" s="29">
        <f ca="1">IF(COUNTA($G$17:G359)&lt;=$K$14,RAND(),SUMPRODUCT(OFFSET(G358,0,0,$K$14*-1),OFFSET($K$17,0,0,$K$14)))</f>
        <v>3458.12</v>
      </c>
      <c r="L359" s="3"/>
      <c r="M359" s="29">
        <f t="shared" si="123"/>
        <v>3573.3152078424628</v>
      </c>
      <c r="N359" s="11"/>
      <c r="O359" s="40">
        <f t="shared" si="124"/>
        <v>-41.092504834827594</v>
      </c>
      <c r="P359" s="57">
        <f t="shared" si="106"/>
        <v>3532.2227030076351</v>
      </c>
      <c r="Q359" s="11"/>
      <c r="R359" s="6">
        <f t="shared" ca="1" si="107"/>
        <v>491</v>
      </c>
      <c r="S359" s="4">
        <f t="shared" ca="1" si="108"/>
        <v>491</v>
      </c>
      <c r="T359" s="4">
        <f t="shared" ca="1" si="109"/>
        <v>0.12342885872297638</v>
      </c>
      <c r="U359" s="6">
        <f t="shared" ca="1" si="110"/>
        <v>241081</v>
      </c>
      <c r="V359" s="3"/>
      <c r="W359" s="4">
        <f t="shared" ca="1" si="111"/>
        <v>519.88000000000011</v>
      </c>
      <c r="X359" s="4">
        <f t="shared" ca="1" si="112"/>
        <v>519.88000000000011</v>
      </c>
      <c r="Y359" s="4">
        <f t="shared" ca="1" si="113"/>
        <v>0.13068878833584718</v>
      </c>
      <c r="Z359" s="4">
        <f t="shared" ca="1" si="114"/>
        <v>270275.21440000011</v>
      </c>
      <c r="AA359" s="3"/>
      <c r="AB359" s="4">
        <f t="shared" si="115"/>
        <v>404.68479215753723</v>
      </c>
      <c r="AC359" s="6">
        <f t="shared" si="116"/>
        <v>404.68479215753723</v>
      </c>
      <c r="AD359" s="4">
        <f t="shared" si="117"/>
        <v>0.10173071698278965</v>
      </c>
      <c r="AE359" s="6">
        <f t="shared" si="118"/>
        <v>163769.7810035891</v>
      </c>
      <c r="AF359" s="3"/>
      <c r="AG359" s="6">
        <f t="shared" si="119"/>
        <v>445.77729699236488</v>
      </c>
      <c r="AH359" s="6">
        <f t="shared" si="120"/>
        <v>445.77729699236488</v>
      </c>
      <c r="AI359" s="4">
        <f t="shared" si="121"/>
        <v>0.11206065786635618</v>
      </c>
      <c r="AJ359" s="6">
        <f t="shared" si="122"/>
        <v>198717.39851381909</v>
      </c>
      <c r="AK359" s="3"/>
    </row>
    <row r="360" spans="1:37" customFormat="1" x14ac:dyDescent="0.2">
      <c r="A360" s="12">
        <v>42468</v>
      </c>
      <c r="B360" s="1" t="s">
        <v>5</v>
      </c>
      <c r="C360" s="8">
        <v>3573</v>
      </c>
      <c r="D360" s="8">
        <v>3592</v>
      </c>
      <c r="E360" s="8">
        <v>89</v>
      </c>
      <c r="F360" s="3"/>
      <c r="G360" s="7">
        <f t="shared" si="105"/>
        <v>3573</v>
      </c>
      <c r="H360" s="3"/>
      <c r="I360" s="6">
        <f ca="1">IF( COUNTA($G$17:G360)&lt;=$I$14,"",AVERAGE(OFFSET(G359,0,0,$I$14*-1)))</f>
        <v>3681</v>
      </c>
      <c r="J360" s="3"/>
      <c r="K360" s="29">
        <f ca="1">IF(COUNTA($G$17:G360)&lt;=$K$14,RAND(),SUMPRODUCT(OFFSET(G359,0,0,$K$14*-1),OFFSET($K$17,0,0,$K$14)))</f>
        <v>3913.82</v>
      </c>
      <c r="L360" s="3"/>
      <c r="M360" s="29">
        <f t="shared" si="123"/>
        <v>3646.0305633331213</v>
      </c>
      <c r="N360" s="11"/>
      <c r="O360" s="40">
        <f t="shared" si="124"/>
        <v>71.577276887403698</v>
      </c>
      <c r="P360" s="57">
        <f t="shared" si="106"/>
        <v>3717.6078402205248</v>
      </c>
      <c r="Q360" s="11"/>
      <c r="R360" s="6">
        <f t="shared" ca="1" si="107"/>
        <v>-108</v>
      </c>
      <c r="S360" s="4">
        <f t="shared" ca="1" si="108"/>
        <v>108</v>
      </c>
      <c r="T360" s="4">
        <f t="shared" ca="1" si="109"/>
        <v>3.0226700251889168E-2</v>
      </c>
      <c r="U360" s="6">
        <f t="shared" ca="1" si="110"/>
        <v>11664</v>
      </c>
      <c r="V360" s="3"/>
      <c r="W360" s="4">
        <f t="shared" ca="1" si="111"/>
        <v>-340.82000000000016</v>
      </c>
      <c r="X360" s="4">
        <f t="shared" ca="1" si="112"/>
        <v>340.82000000000016</v>
      </c>
      <c r="Y360" s="4">
        <f t="shared" ca="1" si="113"/>
        <v>9.5387629443045102E-2</v>
      </c>
      <c r="Z360" s="4">
        <f t="shared" ca="1" si="114"/>
        <v>116158.27240000012</v>
      </c>
      <c r="AA360" s="3"/>
      <c r="AB360" s="4">
        <f t="shared" si="115"/>
        <v>-73.030563333121336</v>
      </c>
      <c r="AC360" s="6">
        <f t="shared" si="116"/>
        <v>73.030563333121336</v>
      </c>
      <c r="AD360" s="4">
        <f t="shared" si="117"/>
        <v>2.0439564324970988E-2</v>
      </c>
      <c r="AE360" s="6">
        <f t="shared" si="118"/>
        <v>5333.4631807530468</v>
      </c>
      <c r="AF360" s="3"/>
      <c r="AG360" s="6">
        <f t="shared" si="119"/>
        <v>-144.60784022052485</v>
      </c>
      <c r="AH360" s="6">
        <f t="shared" si="120"/>
        <v>144.60784022052485</v>
      </c>
      <c r="AI360" s="4">
        <f t="shared" si="121"/>
        <v>4.047238741128599E-2</v>
      </c>
      <c r="AJ360" s="6">
        <f t="shared" si="122"/>
        <v>20911.427453244843</v>
      </c>
      <c r="AK360" s="3"/>
    </row>
    <row r="361" spans="1:37" customFormat="1" x14ac:dyDescent="0.2">
      <c r="A361" s="12">
        <v>42469</v>
      </c>
      <c r="B361" s="1" t="s">
        <v>8</v>
      </c>
      <c r="C361" s="8">
        <v>3239</v>
      </c>
      <c r="D361" s="8">
        <v>4042</v>
      </c>
      <c r="E361" s="8">
        <v>721</v>
      </c>
      <c r="F361" s="3"/>
      <c r="G361" s="7">
        <f t="shared" si="105"/>
        <v>3239</v>
      </c>
      <c r="H361" s="3"/>
      <c r="I361" s="6">
        <f ca="1">IF( COUNTA($G$17:G361)&lt;=$I$14,"",AVERAGE(OFFSET(G360,0,0,$I$14*-1)))</f>
        <v>3775.5</v>
      </c>
      <c r="J361" s="3"/>
      <c r="K361" s="29">
        <f ca="1">IF(COUNTA($G$17:G361)&lt;=$K$14,RAND(),SUMPRODUCT(OFFSET(G360,0,0,$K$14*-1),OFFSET($K$17,0,0,$K$14)))</f>
        <v>3601.65</v>
      </c>
      <c r="L361" s="3"/>
      <c r="M361" s="29">
        <f t="shared" si="123"/>
        <v>3632.9081444101398</v>
      </c>
      <c r="N361" s="11"/>
      <c r="O361" s="40">
        <f t="shared" si="124"/>
        <v>-12.275421964877671</v>
      </c>
      <c r="P361" s="57">
        <f t="shared" si="106"/>
        <v>3620.6327224452621</v>
      </c>
      <c r="Q361" s="11"/>
      <c r="R361" s="6">
        <f t="shared" ca="1" si="107"/>
        <v>-536.5</v>
      </c>
      <c r="S361" s="4">
        <f t="shared" ca="1" si="108"/>
        <v>536.5</v>
      </c>
      <c r="T361" s="4">
        <f t="shared" ca="1" si="109"/>
        <v>0.16563754245137388</v>
      </c>
      <c r="U361" s="6">
        <f t="shared" ca="1" si="110"/>
        <v>287832.25</v>
      </c>
      <c r="V361" s="3"/>
      <c r="W361" s="4">
        <f t="shared" ca="1" si="111"/>
        <v>-362.65000000000009</v>
      </c>
      <c r="X361" s="4">
        <f t="shared" ca="1" si="112"/>
        <v>362.65000000000009</v>
      </c>
      <c r="Y361" s="4">
        <f t="shared" ca="1" si="113"/>
        <v>0.11196356900277867</v>
      </c>
      <c r="Z361" s="4">
        <f t="shared" ca="1" si="114"/>
        <v>131515.02250000008</v>
      </c>
      <c r="AA361" s="3"/>
      <c r="AB361" s="4">
        <f t="shared" si="115"/>
        <v>-393.90814441013981</v>
      </c>
      <c r="AC361" s="6">
        <f t="shared" si="116"/>
        <v>393.90814441013981</v>
      </c>
      <c r="AD361" s="4">
        <f t="shared" si="117"/>
        <v>0.12161412300405675</v>
      </c>
      <c r="AE361" s="6">
        <f t="shared" si="118"/>
        <v>155163.62623263957</v>
      </c>
      <c r="AF361" s="3"/>
      <c r="AG361" s="6">
        <f t="shared" si="119"/>
        <v>-381.63272244526206</v>
      </c>
      <c r="AH361" s="6">
        <f t="shared" si="120"/>
        <v>381.63272244526206</v>
      </c>
      <c r="AI361" s="4">
        <f t="shared" si="121"/>
        <v>0.11782424280495896</v>
      </c>
      <c r="AJ361" s="6">
        <f t="shared" si="122"/>
        <v>145643.53484098244</v>
      </c>
      <c r="AK361" s="3"/>
    </row>
    <row r="362" spans="1:37" customFormat="1" x14ac:dyDescent="0.2">
      <c r="A362" s="12">
        <v>42470</v>
      </c>
      <c r="B362" s="1" t="s">
        <v>11</v>
      </c>
      <c r="C362" s="8">
        <v>3434</v>
      </c>
      <c r="D362" s="8">
        <v>4215</v>
      </c>
      <c r="E362" s="8">
        <v>231</v>
      </c>
      <c r="F362" s="3"/>
      <c r="G362" s="7">
        <f t="shared" si="105"/>
        <v>3434</v>
      </c>
      <c r="H362" s="3"/>
      <c r="I362" s="6">
        <f ca="1">IF( COUNTA($G$17:G362)&lt;=$I$14,"",AVERAGE(OFFSET(G361,0,0,$I$14*-1)))</f>
        <v>3406</v>
      </c>
      <c r="J362" s="3"/>
      <c r="K362" s="29">
        <f ca="1">IF(COUNTA($G$17:G362)&lt;=$K$14,RAND(),SUMPRODUCT(OFFSET(G361,0,0,$K$14*-1),OFFSET($K$17,0,0,$K$14)))</f>
        <v>3341.34</v>
      </c>
      <c r="L362" s="3"/>
      <c r="M362" s="29">
        <f t="shared" si="123"/>
        <v>3562.1291793822211</v>
      </c>
      <c r="N362" s="11"/>
      <c r="O362" s="40">
        <f t="shared" si="124"/>
        <v>-70.193929597288331</v>
      </c>
      <c r="P362" s="57">
        <f t="shared" si="106"/>
        <v>3491.9352497849327</v>
      </c>
      <c r="Q362" s="11"/>
      <c r="R362" s="6">
        <f t="shared" ca="1" si="107"/>
        <v>28</v>
      </c>
      <c r="S362" s="4">
        <f t="shared" ca="1" si="108"/>
        <v>28</v>
      </c>
      <c r="T362" s="4">
        <f t="shared" ca="1" si="109"/>
        <v>8.1537565521258015E-3</v>
      </c>
      <c r="U362" s="6">
        <f t="shared" ca="1" si="110"/>
        <v>784</v>
      </c>
      <c r="V362" s="3"/>
      <c r="W362" s="4">
        <f t="shared" ca="1" si="111"/>
        <v>92.659999999999854</v>
      </c>
      <c r="X362" s="4">
        <f t="shared" ca="1" si="112"/>
        <v>92.659999999999854</v>
      </c>
      <c r="Y362" s="4">
        <f t="shared" ca="1" si="113"/>
        <v>2.6983110075713412E-2</v>
      </c>
      <c r="Z362" s="4">
        <f t="shared" ca="1" si="114"/>
        <v>8585.8755999999739</v>
      </c>
      <c r="AA362" s="3"/>
      <c r="AB362" s="4">
        <f t="shared" si="115"/>
        <v>-128.12917938222108</v>
      </c>
      <c r="AC362" s="6">
        <f t="shared" si="116"/>
        <v>128.12917938222108</v>
      </c>
      <c r="AD362" s="4">
        <f t="shared" si="117"/>
        <v>3.7311933425224542E-2</v>
      </c>
      <c r="AE362" s="6">
        <f t="shared" si="118"/>
        <v>16417.08660916139</v>
      </c>
      <c r="AF362" s="3"/>
      <c r="AG362" s="6">
        <f t="shared" si="119"/>
        <v>-57.935249784932694</v>
      </c>
      <c r="AH362" s="6">
        <f t="shared" si="120"/>
        <v>57.935249784932694</v>
      </c>
      <c r="AI362" s="4">
        <f t="shared" si="121"/>
        <v>1.6871068661890708E-2</v>
      </c>
      <c r="AJ362" s="6">
        <f t="shared" si="122"/>
        <v>3356.4931676425435</v>
      </c>
      <c r="AK362" s="3"/>
    </row>
    <row r="363" spans="1:37" customFormat="1" x14ac:dyDescent="0.2">
      <c r="A363" s="12">
        <v>42471</v>
      </c>
      <c r="B363" s="1" t="s">
        <v>6</v>
      </c>
      <c r="C363" s="8">
        <v>3338</v>
      </c>
      <c r="D363" s="8">
        <v>5421</v>
      </c>
      <c r="E363" s="8">
        <v>1060</v>
      </c>
      <c r="F363" s="3"/>
      <c r="G363" s="7">
        <f t="shared" si="105"/>
        <v>3338</v>
      </c>
      <c r="H363" s="3"/>
      <c r="I363" s="6">
        <f ca="1">IF( COUNTA($G$17:G363)&lt;=$I$14,"",AVERAGE(OFFSET(G362,0,0,$I$14*-1)))</f>
        <v>3336.5</v>
      </c>
      <c r="J363" s="3"/>
      <c r="K363" s="29">
        <f ca="1">IF(COUNTA($G$17:G363)&lt;=$K$14,RAND(),SUMPRODUCT(OFFSET(G362,0,0,$K$14*-1),OFFSET($K$17,0,0,$K$14)))</f>
        <v>3483.63</v>
      </c>
      <c r="L363" s="3"/>
      <c r="M363" s="29">
        <f t="shared" si="123"/>
        <v>3539.1064243687892</v>
      </c>
      <c r="N363" s="11"/>
      <c r="O363" s="40">
        <f t="shared" si="124"/>
        <v>-23.494466759270399</v>
      </c>
      <c r="P363" s="57">
        <f t="shared" si="106"/>
        <v>3515.6119576095189</v>
      </c>
      <c r="Q363" s="11"/>
      <c r="R363" s="6">
        <f t="shared" ca="1" si="107"/>
        <v>1.5</v>
      </c>
      <c r="S363" s="4">
        <f t="shared" ca="1" si="108"/>
        <v>1.5</v>
      </c>
      <c r="T363" s="4">
        <f t="shared" ca="1" si="109"/>
        <v>4.4937088076692629E-4</v>
      </c>
      <c r="U363" s="6">
        <f t="shared" ca="1" si="110"/>
        <v>2.25</v>
      </c>
      <c r="V363" s="3"/>
      <c r="W363" s="4">
        <f t="shared" ca="1" si="111"/>
        <v>-145.63000000000011</v>
      </c>
      <c r="X363" s="4">
        <f t="shared" ca="1" si="112"/>
        <v>145.63000000000011</v>
      </c>
      <c r="Y363" s="4">
        <f t="shared" ca="1" si="113"/>
        <v>4.3627920910725017E-2</v>
      </c>
      <c r="Z363" s="4">
        <f t="shared" ca="1" si="114"/>
        <v>21208.096900000033</v>
      </c>
      <c r="AA363" s="3"/>
      <c r="AB363" s="4">
        <f t="shared" si="115"/>
        <v>-201.10642436878925</v>
      </c>
      <c r="AC363" s="6">
        <f t="shared" si="116"/>
        <v>201.10642436878925</v>
      </c>
      <c r="AD363" s="4">
        <f t="shared" si="117"/>
        <v>6.024758069766005E-2</v>
      </c>
      <c r="AE363" s="6">
        <f t="shared" si="118"/>
        <v>40443.793922399549</v>
      </c>
      <c r="AF363" s="3"/>
      <c r="AG363" s="6">
        <f t="shared" si="119"/>
        <v>-177.61195760951887</v>
      </c>
      <c r="AH363" s="6">
        <f t="shared" si="120"/>
        <v>177.61195760951887</v>
      </c>
      <c r="AI363" s="4">
        <f t="shared" si="121"/>
        <v>5.3209094550484982E-2</v>
      </c>
      <c r="AJ363" s="6">
        <f t="shared" si="122"/>
        <v>31546.007485885526</v>
      </c>
      <c r="AK363" s="3"/>
    </row>
    <row r="364" spans="1:37" customFormat="1" x14ac:dyDescent="0.2">
      <c r="A364" s="12">
        <v>42472</v>
      </c>
      <c r="B364" s="1" t="s">
        <v>9</v>
      </c>
      <c r="C364" s="8">
        <v>3849</v>
      </c>
      <c r="D364" s="8">
        <v>4657</v>
      </c>
      <c r="E364" s="8">
        <v>423</v>
      </c>
      <c r="F364" s="3"/>
      <c r="G364" s="7">
        <f t="shared" si="105"/>
        <v>3849</v>
      </c>
      <c r="H364" s="3"/>
      <c r="I364" s="6">
        <f ca="1">IF( COUNTA($G$17:G364)&lt;=$I$14,"",AVERAGE(OFFSET(G363,0,0,$I$14*-1)))</f>
        <v>3386</v>
      </c>
      <c r="J364" s="3"/>
      <c r="K364" s="29">
        <f ca="1">IF(COUNTA($G$17:G364)&lt;=$K$14,RAND(),SUMPRODUCT(OFFSET(G363,0,0,$K$14*-1),OFFSET($K$17,0,0,$K$14)))</f>
        <v>3381.8100000000004</v>
      </c>
      <c r="L364" s="3"/>
      <c r="M364" s="29">
        <f t="shared" si="123"/>
        <v>3502.9708308826393</v>
      </c>
      <c r="N364" s="11"/>
      <c r="O364" s="40">
        <f t="shared" si="124"/>
        <v>-36.009182218881108</v>
      </c>
      <c r="P364" s="57">
        <f t="shared" si="106"/>
        <v>3466.9616486637583</v>
      </c>
      <c r="Q364" s="11"/>
      <c r="R364" s="6">
        <f t="shared" ca="1" si="107"/>
        <v>463</v>
      </c>
      <c r="S364" s="4">
        <f t="shared" ca="1" si="108"/>
        <v>463</v>
      </c>
      <c r="T364" s="4">
        <f t="shared" ca="1" si="109"/>
        <v>0.12029098467134321</v>
      </c>
      <c r="U364" s="6">
        <f t="shared" ca="1" si="110"/>
        <v>214369</v>
      </c>
      <c r="V364" s="3"/>
      <c r="W364" s="4">
        <f t="shared" ca="1" si="111"/>
        <v>467.1899999999996</v>
      </c>
      <c r="X364" s="4">
        <f t="shared" ca="1" si="112"/>
        <v>467.1899999999996</v>
      </c>
      <c r="Y364" s="4">
        <f t="shared" ca="1" si="113"/>
        <v>0.12137957911145741</v>
      </c>
      <c r="Z364" s="4">
        <f t="shared" ca="1" si="114"/>
        <v>218266.49609999964</v>
      </c>
      <c r="AA364" s="3"/>
      <c r="AB364" s="4">
        <f t="shared" si="115"/>
        <v>346.02916911736065</v>
      </c>
      <c r="AC364" s="6">
        <f t="shared" si="116"/>
        <v>346.02916911736065</v>
      </c>
      <c r="AD364" s="4">
        <f t="shared" si="117"/>
        <v>8.9901057188194508E-2</v>
      </c>
      <c r="AE364" s="6">
        <f t="shared" si="118"/>
        <v>119736.18588005098</v>
      </c>
      <c r="AF364" s="3"/>
      <c r="AG364" s="6">
        <f t="shared" si="119"/>
        <v>382.0383513362417</v>
      </c>
      <c r="AH364" s="6">
        <f t="shared" si="120"/>
        <v>382.0383513362417</v>
      </c>
      <c r="AI364" s="4">
        <f t="shared" si="121"/>
        <v>9.9256521521496929E-2</v>
      </c>
      <c r="AJ364" s="6">
        <f t="shared" si="122"/>
        <v>145953.30189171367</v>
      </c>
      <c r="AK364" s="3"/>
    </row>
    <row r="365" spans="1:37" customFormat="1" x14ac:dyDescent="0.2">
      <c r="A365" s="12">
        <v>42473</v>
      </c>
      <c r="B365" s="1" t="s">
        <v>7</v>
      </c>
      <c r="C365" s="8">
        <v>3958</v>
      </c>
      <c r="D365" s="8">
        <v>5197</v>
      </c>
      <c r="E365" s="8">
        <v>212</v>
      </c>
      <c r="F365" s="3"/>
      <c r="G365" s="7">
        <f t="shared" si="105"/>
        <v>3958</v>
      </c>
      <c r="H365" s="3"/>
      <c r="I365" s="6">
        <f ca="1">IF( COUNTA($G$17:G365)&lt;=$I$14,"",AVERAGE(OFFSET(G364,0,0,$I$14*-1)))</f>
        <v>3593.5</v>
      </c>
      <c r="J365" s="3"/>
      <c r="K365" s="29">
        <f ca="1">IF(COUNTA($G$17:G365)&lt;=$K$14,RAND(),SUMPRODUCT(OFFSET(G364,0,0,$K$14*-1),OFFSET($K$17,0,0,$K$14)))</f>
        <v>3738.83</v>
      </c>
      <c r="L365" s="3"/>
      <c r="M365" s="29">
        <f t="shared" si="123"/>
        <v>3565.1467132733742</v>
      </c>
      <c r="N365" s="11"/>
      <c r="O365" s="40">
        <f t="shared" si="124"/>
        <v>61.194031744638679</v>
      </c>
      <c r="P365" s="57">
        <f t="shared" si="106"/>
        <v>3626.340745018013</v>
      </c>
      <c r="Q365" s="11"/>
      <c r="R365" s="6">
        <f t="shared" ca="1" si="107"/>
        <v>364.5</v>
      </c>
      <c r="S365" s="4">
        <f t="shared" ca="1" si="108"/>
        <v>364.5</v>
      </c>
      <c r="T365" s="4">
        <f t="shared" ca="1" si="109"/>
        <v>9.2091965639211723E-2</v>
      </c>
      <c r="U365" s="6">
        <f t="shared" ca="1" si="110"/>
        <v>132860.25</v>
      </c>
      <c r="V365" s="3"/>
      <c r="W365" s="4">
        <f t="shared" ca="1" si="111"/>
        <v>219.17000000000007</v>
      </c>
      <c r="X365" s="4">
        <f t="shared" ca="1" si="112"/>
        <v>219.17000000000007</v>
      </c>
      <c r="Y365" s="4">
        <f t="shared" ca="1" si="113"/>
        <v>5.5373926225366368E-2</v>
      </c>
      <c r="Z365" s="4">
        <f t="shared" ca="1" si="114"/>
        <v>48035.488900000033</v>
      </c>
      <c r="AA365" s="3"/>
      <c r="AB365" s="4">
        <f t="shared" si="115"/>
        <v>392.85328672662581</v>
      </c>
      <c r="AC365" s="6">
        <f t="shared" si="116"/>
        <v>392.85328672662581</v>
      </c>
      <c r="AD365" s="4">
        <f t="shared" si="117"/>
        <v>9.9255504478682616E-2</v>
      </c>
      <c r="AE365" s="6">
        <f t="shared" si="118"/>
        <v>154333.70489191246</v>
      </c>
      <c r="AF365" s="3"/>
      <c r="AG365" s="6">
        <f t="shared" si="119"/>
        <v>331.65925498198703</v>
      </c>
      <c r="AH365" s="6">
        <f t="shared" si="120"/>
        <v>331.65925498198703</v>
      </c>
      <c r="AI365" s="4">
        <f t="shared" si="121"/>
        <v>8.3794657650830481E-2</v>
      </c>
      <c r="AJ365" s="6">
        <f t="shared" si="122"/>
        <v>109997.86141520669</v>
      </c>
      <c r="AK365" s="3"/>
    </row>
    <row r="366" spans="1:37" customFormat="1" x14ac:dyDescent="0.2">
      <c r="A366" s="12">
        <v>42474</v>
      </c>
      <c r="B366" s="1" t="s">
        <v>10</v>
      </c>
      <c r="C366" s="8">
        <v>3914</v>
      </c>
      <c r="D366" s="8">
        <v>3406</v>
      </c>
      <c r="E366" s="8">
        <v>168</v>
      </c>
      <c r="F366" s="3"/>
      <c r="G366" s="7">
        <f t="shared" si="105"/>
        <v>3914</v>
      </c>
      <c r="H366" s="3"/>
      <c r="I366" s="6">
        <f ca="1">IF( COUNTA($G$17:G366)&lt;=$I$14,"",AVERAGE(OFFSET(G365,0,0,$I$14*-1)))</f>
        <v>3903.5</v>
      </c>
      <c r="J366" s="3"/>
      <c r="K366" s="29">
        <f ca="1">IF(COUNTA($G$17:G366)&lt;=$K$14,RAND(),SUMPRODUCT(OFFSET(G365,0,0,$K$14*-1),OFFSET($K$17,0,0,$K$14)))</f>
        <v>3822.15</v>
      </c>
      <c r="L366" s="3"/>
      <c r="M366" s="29">
        <f t="shared" si="123"/>
        <v>3635.7361373228941</v>
      </c>
      <c r="N366" s="11"/>
      <c r="O366" s="40">
        <f t="shared" si="124"/>
        <v>70.495470126471133</v>
      </c>
      <c r="P366" s="57">
        <f t="shared" si="106"/>
        <v>3706.2316074493651</v>
      </c>
      <c r="Q366" s="11"/>
      <c r="R366" s="6">
        <f t="shared" ca="1" si="107"/>
        <v>10.5</v>
      </c>
      <c r="S366" s="4">
        <f t="shared" ca="1" si="108"/>
        <v>10.5</v>
      </c>
      <c r="T366" s="4">
        <f t="shared" ca="1" si="109"/>
        <v>2.682677567705672E-3</v>
      </c>
      <c r="U366" s="6">
        <f t="shared" ca="1" si="110"/>
        <v>110.25</v>
      </c>
      <c r="V366" s="3"/>
      <c r="W366" s="4">
        <f t="shared" ca="1" si="111"/>
        <v>91.849999999999909</v>
      </c>
      <c r="X366" s="4">
        <f t="shared" ca="1" si="112"/>
        <v>91.849999999999909</v>
      </c>
      <c r="Y366" s="4">
        <f t="shared" ca="1" si="113"/>
        <v>2.346704138988245E-2</v>
      </c>
      <c r="Z366" s="4">
        <f t="shared" ca="1" si="114"/>
        <v>8436.4224999999824</v>
      </c>
      <c r="AA366" s="3"/>
      <c r="AB366" s="4">
        <f t="shared" si="115"/>
        <v>278.26386267710586</v>
      </c>
      <c r="AC366" s="6">
        <f t="shared" si="116"/>
        <v>278.26386267710586</v>
      </c>
      <c r="AD366" s="4">
        <f t="shared" si="117"/>
        <v>7.1094497362571757E-2</v>
      </c>
      <c r="AE366" s="6">
        <f t="shared" si="118"/>
        <v>77430.777271983228</v>
      </c>
      <c r="AF366" s="3"/>
      <c r="AG366" s="6">
        <f t="shared" si="119"/>
        <v>207.76839255063487</v>
      </c>
      <c r="AH366" s="6">
        <f t="shared" si="120"/>
        <v>207.76839255063487</v>
      </c>
      <c r="AI366" s="4">
        <f t="shared" si="121"/>
        <v>5.3083391045128991E-2</v>
      </c>
      <c r="AJ366" s="6">
        <f t="shared" si="122"/>
        <v>43167.704943074707</v>
      </c>
      <c r="AK366" s="3"/>
    </row>
    <row r="367" spans="1:37" customFormat="1" x14ac:dyDescent="0.2">
      <c r="A367" s="12">
        <v>42475</v>
      </c>
      <c r="B367" s="1" t="s">
        <v>5</v>
      </c>
      <c r="C367" s="8">
        <v>3936</v>
      </c>
      <c r="D367" s="8">
        <v>5094</v>
      </c>
      <c r="E367" s="8">
        <v>212</v>
      </c>
      <c r="F367" s="3"/>
      <c r="G367" s="7">
        <f t="shared" si="105"/>
        <v>3936</v>
      </c>
      <c r="H367" s="3"/>
      <c r="I367" s="6">
        <f ca="1">IF( COUNTA($G$17:G367)&lt;=$I$14,"",AVERAGE(OFFSET(G366,0,0,$I$14*-1)))</f>
        <v>3936</v>
      </c>
      <c r="J367" s="3"/>
      <c r="K367" s="29">
        <f ca="1">IF(COUNTA($G$17:G367)&lt;=$K$14,RAND(),SUMPRODUCT(OFFSET(G366,0,0,$K$14*-1),OFFSET($K$17,0,0,$K$14)))</f>
        <v>3838.95</v>
      </c>
      <c r="L367" s="3"/>
      <c r="M367" s="29">
        <f t="shared" si="123"/>
        <v>3685.7356828627539</v>
      </c>
      <c r="N367" s="11"/>
      <c r="O367" s="40">
        <f t="shared" si="124"/>
        <v>50.204504785725923</v>
      </c>
      <c r="P367" s="57">
        <f t="shared" si="106"/>
        <v>3735.9401876484799</v>
      </c>
      <c r="Q367" s="11"/>
      <c r="R367" s="6">
        <f t="shared" ca="1" si="107"/>
        <v>0</v>
      </c>
      <c r="S367" s="4">
        <f t="shared" ca="1" si="108"/>
        <v>0</v>
      </c>
      <c r="T367" s="4">
        <f t="shared" ca="1" si="109"/>
        <v>0</v>
      </c>
      <c r="U367" s="6">
        <f t="shared" ca="1" si="110"/>
        <v>0</v>
      </c>
      <c r="V367" s="3"/>
      <c r="W367" s="4">
        <f t="shared" ca="1" si="111"/>
        <v>97.050000000000182</v>
      </c>
      <c r="X367" s="4">
        <f t="shared" ca="1" si="112"/>
        <v>97.050000000000182</v>
      </c>
      <c r="Y367" s="4">
        <f t="shared" ca="1" si="113"/>
        <v>2.4657012195121997E-2</v>
      </c>
      <c r="Z367" s="4">
        <f t="shared" ca="1" si="114"/>
        <v>9418.7025000000358</v>
      </c>
      <c r="AA367" s="3"/>
      <c r="AB367" s="4">
        <f t="shared" si="115"/>
        <v>250.26431713724605</v>
      </c>
      <c r="AC367" s="6">
        <f t="shared" si="116"/>
        <v>250.26431713724605</v>
      </c>
      <c r="AD367" s="4">
        <f t="shared" si="117"/>
        <v>6.3583413906820638E-2</v>
      </c>
      <c r="AE367" s="6">
        <f t="shared" si="118"/>
        <v>62632.228432172065</v>
      </c>
      <c r="AF367" s="3"/>
      <c r="AG367" s="6">
        <f t="shared" si="119"/>
        <v>200.05981235152012</v>
      </c>
      <c r="AH367" s="6">
        <f t="shared" si="120"/>
        <v>200.05981235152012</v>
      </c>
      <c r="AI367" s="4">
        <f t="shared" si="121"/>
        <v>5.0828204357601658E-2</v>
      </c>
      <c r="AJ367" s="6">
        <f t="shared" si="122"/>
        <v>40023.928518125445</v>
      </c>
      <c r="AK367" s="3"/>
    </row>
    <row r="368" spans="1:37" customFormat="1" x14ac:dyDescent="0.2">
      <c r="A368" s="12">
        <v>42476</v>
      </c>
      <c r="B368" s="1" t="s">
        <v>8</v>
      </c>
      <c r="C368" s="8">
        <v>4459</v>
      </c>
      <c r="D368" s="8">
        <v>4905</v>
      </c>
      <c r="E368" s="8">
        <v>93</v>
      </c>
      <c r="F368" s="3"/>
      <c r="G368" s="7">
        <f t="shared" si="105"/>
        <v>4459</v>
      </c>
      <c r="H368" s="3"/>
      <c r="I368" s="6">
        <f ca="1">IF( COUNTA($G$17:G368)&lt;=$I$14,"",AVERAGE(OFFSET(G367,0,0,$I$14*-1)))</f>
        <v>3925</v>
      </c>
      <c r="J368" s="3"/>
      <c r="K368" s="29">
        <f ca="1">IF(COUNTA($G$17:G368)&lt;=$K$14,RAND(),SUMPRODUCT(OFFSET(G367,0,0,$K$14*-1),OFFSET($K$17,0,0,$K$14)))</f>
        <v>3900.6800000000003</v>
      </c>
      <c r="L368" s="3"/>
      <c r="M368" s="29">
        <f t="shared" si="123"/>
        <v>3730.7041599093973</v>
      </c>
      <c r="N368" s="11"/>
      <c r="O368" s="40">
        <f t="shared" si="124"/>
        <v>45.020837324034154</v>
      </c>
      <c r="P368" s="57">
        <f t="shared" si="106"/>
        <v>3775.7249972334316</v>
      </c>
      <c r="Q368" s="11"/>
      <c r="R368" s="6">
        <f t="shared" ca="1" si="107"/>
        <v>534</v>
      </c>
      <c r="S368" s="4">
        <f t="shared" ca="1" si="108"/>
        <v>534</v>
      </c>
      <c r="T368" s="4">
        <f t="shared" ca="1" si="109"/>
        <v>0.11975779322718098</v>
      </c>
      <c r="U368" s="6">
        <f t="shared" ca="1" si="110"/>
        <v>285156</v>
      </c>
      <c r="V368" s="3"/>
      <c r="W368" s="4">
        <f t="shared" ca="1" si="111"/>
        <v>558.31999999999971</v>
      </c>
      <c r="X368" s="4">
        <f t="shared" ca="1" si="112"/>
        <v>558.31999999999971</v>
      </c>
      <c r="Y368" s="4">
        <f t="shared" ca="1" si="113"/>
        <v>0.12521193092621657</v>
      </c>
      <c r="Z368" s="4">
        <f t="shared" ca="1" si="114"/>
        <v>311721.22239999968</v>
      </c>
      <c r="AA368" s="3"/>
      <c r="AB368" s="4">
        <f t="shared" si="115"/>
        <v>728.29584009060272</v>
      </c>
      <c r="AC368" s="6">
        <f t="shared" si="116"/>
        <v>728.29584009060272</v>
      </c>
      <c r="AD368" s="4">
        <f t="shared" si="117"/>
        <v>0.16333165285727802</v>
      </c>
      <c r="AE368" s="6">
        <f t="shared" si="118"/>
        <v>530414.83069327672</v>
      </c>
      <c r="AF368" s="3"/>
      <c r="AG368" s="6">
        <f t="shared" si="119"/>
        <v>683.27500276656838</v>
      </c>
      <c r="AH368" s="6">
        <f t="shared" si="120"/>
        <v>683.27500276656838</v>
      </c>
      <c r="AI368" s="4">
        <f t="shared" si="121"/>
        <v>0.15323503089629253</v>
      </c>
      <c r="AJ368" s="6">
        <f t="shared" si="122"/>
        <v>466864.72940565401</v>
      </c>
      <c r="AK368" s="3"/>
    </row>
    <row r="369" spans="1:37" customFormat="1" x14ac:dyDescent="0.2">
      <c r="A369" s="12">
        <v>42477</v>
      </c>
      <c r="B369" s="1" t="s">
        <v>11</v>
      </c>
      <c r="C369" s="8">
        <v>4035</v>
      </c>
      <c r="D369" s="8">
        <v>3615</v>
      </c>
      <c r="E369" s="8">
        <v>42</v>
      </c>
      <c r="F369" s="3"/>
      <c r="G369" s="7">
        <f t="shared" si="105"/>
        <v>4035</v>
      </c>
      <c r="H369" s="3"/>
      <c r="I369" s="6">
        <f ca="1">IF( COUNTA($G$17:G369)&lt;=$I$14,"",AVERAGE(OFFSET(G368,0,0,$I$14*-1)))</f>
        <v>4197.5</v>
      </c>
      <c r="J369" s="3"/>
      <c r="K369" s="29">
        <f ca="1">IF(COUNTA($G$17:G369)&lt;=$K$14,RAND(),SUMPRODUCT(OFFSET(G368,0,0,$K$14*-1),OFFSET($K$17,0,0,$K$14)))</f>
        <v>4328.91</v>
      </c>
      <c r="L369" s="3"/>
      <c r="M369" s="29">
        <f t="shared" si="123"/>
        <v>3861.567221583186</v>
      </c>
      <c r="N369" s="11"/>
      <c r="O369" s="40">
        <f t="shared" si="124"/>
        <v>130.00463943029115</v>
      </c>
      <c r="P369" s="57">
        <f t="shared" si="106"/>
        <v>3991.5718610134772</v>
      </c>
      <c r="Q369" s="11"/>
      <c r="R369" s="6">
        <f t="shared" ca="1" si="107"/>
        <v>-162.5</v>
      </c>
      <c r="S369" s="4">
        <f t="shared" ca="1" si="108"/>
        <v>162.5</v>
      </c>
      <c r="T369" s="4">
        <f t="shared" ca="1" si="109"/>
        <v>4.0272614622057001E-2</v>
      </c>
      <c r="U369" s="6">
        <f t="shared" ca="1" si="110"/>
        <v>26406.25</v>
      </c>
      <c r="V369" s="3"/>
      <c r="W369" s="4">
        <f t="shared" ca="1" si="111"/>
        <v>-293.90999999999985</v>
      </c>
      <c r="X369" s="4">
        <f t="shared" ca="1" si="112"/>
        <v>293.90999999999985</v>
      </c>
      <c r="Y369" s="4">
        <f t="shared" ca="1" si="113"/>
        <v>7.2840148698884721E-2</v>
      </c>
      <c r="Z369" s="4">
        <f t="shared" ca="1" si="114"/>
        <v>86383.088099999921</v>
      </c>
      <c r="AA369" s="3"/>
      <c r="AB369" s="4">
        <f t="shared" si="115"/>
        <v>173.43277841681402</v>
      </c>
      <c r="AC369" s="6">
        <f t="shared" si="116"/>
        <v>173.43277841681402</v>
      </c>
      <c r="AD369" s="4">
        <f t="shared" si="117"/>
        <v>4.298210121854127E-2</v>
      </c>
      <c r="AE369" s="6">
        <f t="shared" si="118"/>
        <v>30078.92862937571</v>
      </c>
      <c r="AF369" s="3"/>
      <c r="AG369" s="6">
        <f t="shared" si="119"/>
        <v>43.428138986522754</v>
      </c>
      <c r="AH369" s="6">
        <f t="shared" si="120"/>
        <v>43.428138986522754</v>
      </c>
      <c r="AI369" s="4">
        <f t="shared" si="121"/>
        <v>1.0762859724045292E-2</v>
      </c>
      <c r="AJ369" s="6">
        <f t="shared" si="122"/>
        <v>1886.0032558327375</v>
      </c>
      <c r="AK369" s="3"/>
    </row>
    <row r="370" spans="1:37" customFormat="1" x14ac:dyDescent="0.2">
      <c r="A370" s="12">
        <v>42478</v>
      </c>
      <c r="B370" s="1" t="s">
        <v>6</v>
      </c>
      <c r="C370" s="8">
        <v>4765</v>
      </c>
      <c r="D370" s="8">
        <v>5490</v>
      </c>
      <c r="E370" s="8">
        <v>73</v>
      </c>
      <c r="F370" s="3"/>
      <c r="G370" s="7">
        <f t="shared" si="105"/>
        <v>4765</v>
      </c>
      <c r="H370" s="3"/>
      <c r="I370" s="6">
        <f ca="1">IF( COUNTA($G$17:G370)&lt;=$I$14,"",AVERAGE(OFFSET(G369,0,0,$I$14*-1)))</f>
        <v>4247</v>
      </c>
      <c r="J370" s="3"/>
      <c r="K370" s="29">
        <f ca="1">IF(COUNTA($G$17:G370)&lt;=$K$14,RAND(),SUMPRODUCT(OFFSET(G369,0,0,$K$14*-1),OFFSET($K$17,0,0,$K$14)))</f>
        <v>4021.04</v>
      </c>
      <c r="L370" s="3"/>
      <c r="M370" s="29">
        <f t="shared" si="123"/>
        <v>3892.730305496164</v>
      </c>
      <c r="N370" s="11"/>
      <c r="O370" s="40">
        <f t="shared" si="124"/>
        <v>32.151499468151115</v>
      </c>
      <c r="P370" s="57">
        <f t="shared" si="106"/>
        <v>3924.8818049643151</v>
      </c>
      <c r="Q370" s="11"/>
      <c r="R370" s="6">
        <f t="shared" ca="1" si="107"/>
        <v>518</v>
      </c>
      <c r="S370" s="4">
        <f t="shared" ca="1" si="108"/>
        <v>518</v>
      </c>
      <c r="T370" s="4">
        <f t="shared" ca="1" si="109"/>
        <v>0.1087093389296957</v>
      </c>
      <c r="U370" s="6">
        <f t="shared" ca="1" si="110"/>
        <v>268324</v>
      </c>
      <c r="V370" s="3"/>
      <c r="W370" s="4">
        <f t="shared" ca="1" si="111"/>
        <v>743.96</v>
      </c>
      <c r="X370" s="4">
        <f t="shared" ca="1" si="112"/>
        <v>743.96</v>
      </c>
      <c r="Y370" s="4">
        <f t="shared" ca="1" si="113"/>
        <v>0.15613011542497376</v>
      </c>
      <c r="Z370" s="4">
        <f t="shared" ca="1" si="114"/>
        <v>553476.48160000006</v>
      </c>
      <c r="AA370" s="3"/>
      <c r="AB370" s="4">
        <f t="shared" si="115"/>
        <v>872.26969450383604</v>
      </c>
      <c r="AC370" s="6">
        <f t="shared" si="116"/>
        <v>872.26969450383604</v>
      </c>
      <c r="AD370" s="4">
        <f t="shared" si="117"/>
        <v>0.18305764837436223</v>
      </c>
      <c r="AE370" s="6">
        <f t="shared" si="118"/>
        <v>760854.41994981549</v>
      </c>
      <c r="AF370" s="3"/>
      <c r="AG370" s="6">
        <f t="shared" si="119"/>
        <v>840.11819503568495</v>
      </c>
      <c r="AH370" s="6">
        <f t="shared" si="120"/>
        <v>840.11819503568495</v>
      </c>
      <c r="AI370" s="4">
        <f t="shared" si="121"/>
        <v>0.17631021931493912</v>
      </c>
      <c r="AJ370" s="6">
        <f t="shared" si="122"/>
        <v>705798.58163001714</v>
      </c>
      <c r="AK370" s="3"/>
    </row>
    <row r="371" spans="1:37" customFormat="1" x14ac:dyDescent="0.2">
      <c r="A371" s="12">
        <v>42479</v>
      </c>
      <c r="B371" s="1" t="s">
        <v>9</v>
      </c>
      <c r="C371" s="8">
        <v>4432</v>
      </c>
      <c r="D371" s="8">
        <v>3887</v>
      </c>
      <c r="E371" s="8">
        <v>180</v>
      </c>
      <c r="F371" s="3"/>
      <c r="G371" s="7">
        <f t="shared" si="105"/>
        <v>4432</v>
      </c>
      <c r="H371" s="3"/>
      <c r="I371" s="6">
        <f ca="1">IF( COUNTA($G$17:G371)&lt;=$I$14,"",AVERAGE(OFFSET(G370,0,0,$I$14*-1)))</f>
        <v>4400</v>
      </c>
      <c r="J371" s="3"/>
      <c r="K371" s="29">
        <f ca="1">IF(COUNTA($G$17:G371)&lt;=$K$14,RAND(),SUMPRODUCT(OFFSET(G370,0,0,$K$14*-1),OFFSET($K$17,0,0,$K$14)))</f>
        <v>4613.99</v>
      </c>
      <c r="L371" s="3"/>
      <c r="M371" s="29">
        <f t="shared" si="123"/>
        <v>4049.4631557261359</v>
      </c>
      <c r="N371" s="11"/>
      <c r="O371" s="40">
        <f t="shared" si="124"/>
        <v>155.48703672235376</v>
      </c>
      <c r="P371" s="57">
        <f t="shared" si="106"/>
        <v>4204.9501924484894</v>
      </c>
      <c r="Q371" s="11"/>
      <c r="R371" s="6">
        <f t="shared" ca="1" si="107"/>
        <v>32</v>
      </c>
      <c r="S371" s="4">
        <f t="shared" ca="1" si="108"/>
        <v>32</v>
      </c>
      <c r="T371" s="4">
        <f t="shared" ca="1" si="109"/>
        <v>7.2202166064981952E-3</v>
      </c>
      <c r="U371" s="6">
        <f t="shared" ca="1" si="110"/>
        <v>1024</v>
      </c>
      <c r="V371" s="3"/>
      <c r="W371" s="4">
        <f t="shared" ca="1" si="111"/>
        <v>-181.98999999999978</v>
      </c>
      <c r="X371" s="4">
        <f t="shared" ca="1" si="112"/>
        <v>181.98999999999978</v>
      </c>
      <c r="Y371" s="4">
        <f t="shared" ca="1" si="113"/>
        <v>4.1062725631768902E-2</v>
      </c>
      <c r="Z371" s="4">
        <f t="shared" ca="1" si="114"/>
        <v>33120.360099999918</v>
      </c>
      <c r="AA371" s="3"/>
      <c r="AB371" s="4">
        <f t="shared" si="115"/>
        <v>382.53684427386406</v>
      </c>
      <c r="AC371" s="6">
        <f t="shared" si="116"/>
        <v>382.53684427386406</v>
      </c>
      <c r="AD371" s="4">
        <f t="shared" si="117"/>
        <v>8.6312464863236474E-2</v>
      </c>
      <c r="AE371" s="6">
        <f t="shared" si="118"/>
        <v>146334.43722700654</v>
      </c>
      <c r="AF371" s="3"/>
      <c r="AG371" s="6">
        <f t="shared" si="119"/>
        <v>227.04980755151064</v>
      </c>
      <c r="AH371" s="6">
        <f t="shared" si="120"/>
        <v>227.04980755151064</v>
      </c>
      <c r="AI371" s="4">
        <f t="shared" si="121"/>
        <v>5.1229649718301136E-2</v>
      </c>
      <c r="AJ371" s="6">
        <f t="shared" si="122"/>
        <v>51551.615109178019</v>
      </c>
      <c r="AK371" s="3"/>
    </row>
    <row r="372" spans="1:37" customFormat="1" x14ac:dyDescent="0.2">
      <c r="A372" s="12">
        <v>42480</v>
      </c>
      <c r="B372" s="1" t="s">
        <v>7</v>
      </c>
      <c r="C372" s="8">
        <v>4609</v>
      </c>
      <c r="D372" s="8">
        <v>5140</v>
      </c>
      <c r="E372" s="8">
        <v>45</v>
      </c>
      <c r="F372" s="3"/>
      <c r="G372" s="7">
        <f t="shared" si="105"/>
        <v>4609</v>
      </c>
      <c r="H372" s="3"/>
      <c r="I372" s="6">
        <f ca="1">IF( COUNTA($G$17:G372)&lt;=$I$14,"",AVERAGE(OFFSET(G371,0,0,$I$14*-1)))</f>
        <v>4598.5</v>
      </c>
      <c r="J372" s="3"/>
      <c r="K372" s="29">
        <f ca="1">IF(COUNTA($G$17:G372)&lt;=$K$14,RAND(),SUMPRODUCT(OFFSET(G371,0,0,$K$14*-1),OFFSET($K$17,0,0,$K$14)))</f>
        <v>4380.29</v>
      </c>
      <c r="L372" s="3"/>
      <c r="M372" s="29">
        <f t="shared" si="123"/>
        <v>4118.1988808107108</v>
      </c>
      <c r="N372" s="11"/>
      <c r="O372" s="40">
        <f t="shared" si="124"/>
        <v>69.603238200952617</v>
      </c>
      <c r="P372" s="57">
        <f t="shared" si="106"/>
        <v>4187.8021190116633</v>
      </c>
      <c r="Q372" s="11"/>
      <c r="R372" s="6">
        <f t="shared" ca="1" si="107"/>
        <v>10.5</v>
      </c>
      <c r="S372" s="4">
        <f t="shared" ca="1" si="108"/>
        <v>10.5</v>
      </c>
      <c r="T372" s="4">
        <f t="shared" ca="1" si="109"/>
        <v>2.2781514428292472E-3</v>
      </c>
      <c r="U372" s="6">
        <f t="shared" ca="1" si="110"/>
        <v>110.25</v>
      </c>
      <c r="V372" s="3"/>
      <c r="W372" s="4">
        <f t="shared" ca="1" si="111"/>
        <v>228.71000000000004</v>
      </c>
      <c r="X372" s="4">
        <f t="shared" ca="1" si="112"/>
        <v>228.71000000000004</v>
      </c>
      <c r="Y372" s="4">
        <f t="shared" ca="1" si="113"/>
        <v>4.9622477760902589E-2</v>
      </c>
      <c r="Z372" s="4">
        <f t="shared" ca="1" si="114"/>
        <v>52308.264100000015</v>
      </c>
      <c r="AA372" s="3"/>
      <c r="AB372" s="4">
        <f t="shared" si="115"/>
        <v>490.80111918928924</v>
      </c>
      <c r="AC372" s="6">
        <f t="shared" si="116"/>
        <v>490.80111918928924</v>
      </c>
      <c r="AD372" s="4">
        <f t="shared" si="117"/>
        <v>0.10648755026888462</v>
      </c>
      <c r="AE372" s="6">
        <f t="shared" si="118"/>
        <v>240885.7385974589</v>
      </c>
      <c r="AF372" s="3"/>
      <c r="AG372" s="6">
        <f t="shared" si="119"/>
        <v>421.19788098833669</v>
      </c>
      <c r="AH372" s="6">
        <f t="shared" si="120"/>
        <v>421.19788098833669</v>
      </c>
      <c r="AI372" s="4">
        <f t="shared" si="121"/>
        <v>9.1385958122876268E-2</v>
      </c>
      <c r="AJ372" s="6">
        <f t="shared" si="122"/>
        <v>177407.65494906504</v>
      </c>
      <c r="AK372" s="3"/>
    </row>
    <row r="373" spans="1:37" customFormat="1" x14ac:dyDescent="0.2">
      <c r="A373" s="12">
        <v>42481</v>
      </c>
      <c r="B373" s="1" t="s">
        <v>10</v>
      </c>
      <c r="C373" s="8">
        <v>4556</v>
      </c>
      <c r="D373" s="8">
        <v>6694</v>
      </c>
      <c r="E373" s="8">
        <v>72</v>
      </c>
      <c r="F373" s="3"/>
      <c r="G373" s="7">
        <f t="shared" si="105"/>
        <v>4556</v>
      </c>
      <c r="H373" s="3"/>
      <c r="I373" s="6">
        <f ca="1">IF( COUNTA($G$17:G373)&lt;=$I$14,"",AVERAGE(OFFSET(G372,0,0,$I$14*-1)))</f>
        <v>4520.5</v>
      </c>
      <c r="J373" s="3"/>
      <c r="K373" s="29">
        <f ca="1">IF(COUNTA($G$17:G373)&lt;=$K$14,RAND(),SUMPRODUCT(OFFSET(G372,0,0,$K$14*-1),OFFSET($K$17,0,0,$K$14)))</f>
        <v>4566.08</v>
      </c>
      <c r="L373" s="3"/>
      <c r="M373" s="29">
        <f t="shared" si="123"/>
        <v>4206.3879567253034</v>
      </c>
      <c r="N373" s="11"/>
      <c r="O373" s="40">
        <f t="shared" si="124"/>
        <v>88.003217537456237</v>
      </c>
      <c r="P373" s="57">
        <f t="shared" si="106"/>
        <v>4294.3911742627597</v>
      </c>
      <c r="Q373" s="11"/>
      <c r="R373" s="6">
        <f t="shared" ca="1" si="107"/>
        <v>35.5</v>
      </c>
      <c r="S373" s="4">
        <f t="shared" ca="1" si="108"/>
        <v>35.5</v>
      </c>
      <c r="T373" s="4">
        <f t="shared" ca="1" si="109"/>
        <v>7.7919227392449514E-3</v>
      </c>
      <c r="U373" s="6">
        <f t="shared" ca="1" si="110"/>
        <v>1260.25</v>
      </c>
      <c r="V373" s="3"/>
      <c r="W373" s="4">
        <f t="shared" ca="1" si="111"/>
        <v>-10.079999999999927</v>
      </c>
      <c r="X373" s="4">
        <f t="shared" ca="1" si="112"/>
        <v>10.079999999999927</v>
      </c>
      <c r="Y373" s="4">
        <f t="shared" ca="1" si="113"/>
        <v>2.2124670763827761E-3</v>
      </c>
      <c r="Z373" s="4">
        <f t="shared" ca="1" si="114"/>
        <v>101.60639999999853</v>
      </c>
      <c r="AA373" s="3"/>
      <c r="AB373" s="4">
        <f t="shared" si="115"/>
        <v>349.61204327469659</v>
      </c>
      <c r="AC373" s="6">
        <f t="shared" si="116"/>
        <v>349.61204327469659</v>
      </c>
      <c r="AD373" s="4">
        <f t="shared" si="117"/>
        <v>7.6736620560732355E-2</v>
      </c>
      <c r="AE373" s="6">
        <f t="shared" si="118"/>
        <v>122228.58080270833</v>
      </c>
      <c r="AF373" s="3"/>
      <c r="AG373" s="6">
        <f t="shared" si="119"/>
        <v>261.60882573724029</v>
      </c>
      <c r="AH373" s="6">
        <f t="shared" si="120"/>
        <v>261.60882573724029</v>
      </c>
      <c r="AI373" s="4">
        <f t="shared" si="121"/>
        <v>5.7420725578849932E-2</v>
      </c>
      <c r="AJ373" s="6">
        <f t="shared" si="122"/>
        <v>68439.177703617766</v>
      </c>
      <c r="AK373" s="3"/>
    </row>
    <row r="374" spans="1:37" customFormat="1" x14ac:dyDescent="0.2">
      <c r="A374" s="12">
        <v>42482</v>
      </c>
      <c r="B374" s="1" t="s">
        <v>5</v>
      </c>
      <c r="C374" s="8">
        <v>4818</v>
      </c>
      <c r="D374" s="8">
        <v>4920</v>
      </c>
      <c r="E374" s="8">
        <v>38</v>
      </c>
      <c r="F374" s="3"/>
      <c r="G374" s="7">
        <f t="shared" si="105"/>
        <v>4818</v>
      </c>
      <c r="H374" s="3"/>
      <c r="I374" s="6">
        <f ca="1">IF( COUNTA($G$17:G374)&lt;=$I$14,"",AVERAGE(OFFSET(G373,0,0,$I$14*-1)))</f>
        <v>4582.5</v>
      </c>
      <c r="J374" s="3"/>
      <c r="K374" s="29">
        <f ca="1">IF(COUNTA($G$17:G374)&lt;=$K$14,RAND(),SUMPRODUCT(OFFSET(G373,0,0,$K$14*-1),OFFSET($K$17,0,0,$K$14)))</f>
        <v>4536.57</v>
      </c>
      <c r="L374" s="3"/>
      <c r="M374" s="29">
        <f t="shared" si="123"/>
        <v>4269.2076240397073</v>
      </c>
      <c r="N374" s="11"/>
      <c r="O374" s="40">
        <f t="shared" si="124"/>
        <v>63.071502816634414</v>
      </c>
      <c r="P374" s="57">
        <f t="shared" si="106"/>
        <v>4332.2791268563415</v>
      </c>
      <c r="Q374" s="11"/>
      <c r="R374" s="6">
        <f t="shared" ca="1" si="107"/>
        <v>235.5</v>
      </c>
      <c r="S374" s="4">
        <f t="shared" ca="1" si="108"/>
        <v>235.5</v>
      </c>
      <c r="T374" s="4">
        <f t="shared" ca="1" si="109"/>
        <v>4.8879202988792031E-2</v>
      </c>
      <c r="U374" s="6">
        <f t="shared" ca="1" si="110"/>
        <v>55460.25</v>
      </c>
      <c r="V374" s="3"/>
      <c r="W374" s="4">
        <f t="shared" ca="1" si="111"/>
        <v>281.43000000000029</v>
      </c>
      <c r="X374" s="4">
        <f t="shared" ca="1" si="112"/>
        <v>281.43000000000029</v>
      </c>
      <c r="Y374" s="4">
        <f t="shared" ca="1" si="113"/>
        <v>5.8412204234122106E-2</v>
      </c>
      <c r="Z374" s="4">
        <f t="shared" ca="1" si="114"/>
        <v>79202.844900000171</v>
      </c>
      <c r="AA374" s="3"/>
      <c r="AB374" s="4">
        <f t="shared" si="115"/>
        <v>548.7923759602927</v>
      </c>
      <c r="AC374" s="6">
        <f t="shared" si="116"/>
        <v>548.7923759602927</v>
      </c>
      <c r="AD374" s="4">
        <f t="shared" si="117"/>
        <v>0.11390460273148457</v>
      </c>
      <c r="AE374" s="6">
        <f t="shared" si="118"/>
        <v>301173.07191214326</v>
      </c>
      <c r="AF374" s="3"/>
      <c r="AG374" s="6">
        <f t="shared" si="119"/>
        <v>485.72087314365854</v>
      </c>
      <c r="AH374" s="6">
        <f t="shared" si="120"/>
        <v>485.72087314365854</v>
      </c>
      <c r="AI374" s="4">
        <f t="shared" si="121"/>
        <v>0.10081379683347001</v>
      </c>
      <c r="AJ374" s="6">
        <f t="shared" si="122"/>
        <v>235924.76660743804</v>
      </c>
      <c r="AK374" s="3"/>
    </row>
    <row r="375" spans="1:37" customFormat="1" x14ac:dyDescent="0.2">
      <c r="A375" s="12">
        <v>42483</v>
      </c>
      <c r="B375" s="1" t="s">
        <v>8</v>
      </c>
      <c r="C375" s="8">
        <v>3410</v>
      </c>
      <c r="D375" s="8">
        <v>4049</v>
      </c>
      <c r="E375" s="8">
        <v>95</v>
      </c>
      <c r="F375" s="3"/>
      <c r="G375" s="7">
        <f t="shared" si="105"/>
        <v>3410</v>
      </c>
      <c r="H375" s="3"/>
      <c r="I375" s="6">
        <f ca="1">IF( COUNTA($G$17:G375)&lt;=$I$14,"",AVERAGE(OFFSET(G374,0,0,$I$14*-1)))</f>
        <v>4687</v>
      </c>
      <c r="J375" s="3"/>
      <c r="K375" s="29">
        <f ca="1">IF(COUNTA($G$17:G375)&lt;=$K$14,RAND(),SUMPRODUCT(OFFSET(G374,0,0,$K$14*-1),OFFSET($K$17,0,0,$K$14)))</f>
        <v>4760.42</v>
      </c>
      <c r="L375" s="3"/>
      <c r="M375" s="29">
        <f t="shared" si="123"/>
        <v>4367.8167971093526</v>
      </c>
      <c r="N375" s="11"/>
      <c r="O375" s="40">
        <f t="shared" si="124"/>
        <v>98.253796367115186</v>
      </c>
      <c r="P375" s="57">
        <f t="shared" si="106"/>
        <v>4466.0705934764674</v>
      </c>
      <c r="Q375" s="11"/>
      <c r="R375" s="6">
        <f t="shared" ca="1" si="107"/>
        <v>-1277</v>
      </c>
      <c r="S375" s="4">
        <f t="shared" ca="1" si="108"/>
        <v>1277</v>
      </c>
      <c r="T375" s="4">
        <f t="shared" ca="1" si="109"/>
        <v>0.37448680351906161</v>
      </c>
      <c r="U375" s="6">
        <f t="shared" ca="1" si="110"/>
        <v>1630729</v>
      </c>
      <c r="V375" s="3"/>
      <c r="W375" s="4">
        <f t="shared" ca="1" si="111"/>
        <v>-1350.42</v>
      </c>
      <c r="X375" s="4">
        <f t="shared" ca="1" si="112"/>
        <v>1350.42</v>
      </c>
      <c r="Y375" s="4">
        <f t="shared" ca="1" si="113"/>
        <v>0.39601759530791791</v>
      </c>
      <c r="Z375" s="4">
        <f t="shared" ca="1" si="114"/>
        <v>1823634.1764000002</v>
      </c>
      <c r="AA375" s="3"/>
      <c r="AB375" s="4">
        <f t="shared" si="115"/>
        <v>-957.81679710935259</v>
      </c>
      <c r="AC375" s="6">
        <f t="shared" si="116"/>
        <v>957.81679710935259</v>
      </c>
      <c r="AD375" s="4">
        <f t="shared" si="117"/>
        <v>0.28088469123441423</v>
      </c>
      <c r="AE375" s="6">
        <f t="shared" si="118"/>
        <v>917413.01682481868</v>
      </c>
      <c r="AF375" s="3"/>
      <c r="AG375" s="6">
        <f t="shared" si="119"/>
        <v>-1056.0705934764674</v>
      </c>
      <c r="AH375" s="6">
        <f t="shared" si="120"/>
        <v>1056.0705934764674</v>
      </c>
      <c r="AI375" s="4">
        <f t="shared" si="121"/>
        <v>0.30969812125409601</v>
      </c>
      <c r="AJ375" s="6">
        <f t="shared" si="122"/>
        <v>1115285.0984057379</v>
      </c>
      <c r="AK375" s="3"/>
    </row>
    <row r="376" spans="1:37" customFormat="1" x14ac:dyDescent="0.2">
      <c r="A376" s="12">
        <v>42484</v>
      </c>
      <c r="B376" s="1" t="s">
        <v>11</v>
      </c>
      <c r="C376" s="8">
        <v>3871</v>
      </c>
      <c r="D376" s="8">
        <v>4610</v>
      </c>
      <c r="E376" s="8">
        <v>52</v>
      </c>
      <c r="F376" s="3"/>
      <c r="G376" s="7">
        <f t="shared" si="105"/>
        <v>3871</v>
      </c>
      <c r="H376" s="3"/>
      <c r="I376" s="6">
        <f ca="1">IF( COUNTA($G$17:G376)&lt;=$I$14,"",AVERAGE(OFFSET(G375,0,0,$I$14*-1)))</f>
        <v>4114</v>
      </c>
      <c r="J376" s="3"/>
      <c r="K376" s="29">
        <f ca="1">IF(COUNTA($G$17:G376)&lt;=$K$14,RAND(),SUMPRODUCT(OFFSET(G375,0,0,$K$14*-1),OFFSET($K$17,0,0,$K$14)))</f>
        <v>3688.3199999999997</v>
      </c>
      <c r="L376" s="3"/>
      <c r="M376" s="29">
        <f t="shared" si="123"/>
        <v>4195.7125069396898</v>
      </c>
      <c r="N376" s="11"/>
      <c r="O376" s="40">
        <f t="shared" si="124"/>
        <v>-169.40070930429505</v>
      </c>
      <c r="P376" s="57">
        <f t="shared" si="106"/>
        <v>4026.3117976353947</v>
      </c>
      <c r="Q376" s="11"/>
      <c r="R376" s="6">
        <f t="shared" ca="1" si="107"/>
        <v>-243</v>
      </c>
      <c r="S376" s="4">
        <f t="shared" ca="1" si="108"/>
        <v>243</v>
      </c>
      <c r="T376" s="4">
        <f t="shared" ca="1" si="109"/>
        <v>6.2774476879359345E-2</v>
      </c>
      <c r="U376" s="6">
        <f t="shared" ca="1" si="110"/>
        <v>59049</v>
      </c>
      <c r="V376" s="3"/>
      <c r="W376" s="4">
        <f t="shared" ca="1" si="111"/>
        <v>182.68000000000029</v>
      </c>
      <c r="X376" s="4">
        <f t="shared" ca="1" si="112"/>
        <v>182.68000000000029</v>
      </c>
      <c r="Y376" s="4">
        <f t="shared" ca="1" si="113"/>
        <v>4.7191940067166184E-2</v>
      </c>
      <c r="Z376" s="4">
        <f t="shared" ca="1" si="114"/>
        <v>33371.98240000011</v>
      </c>
      <c r="AA376" s="3"/>
      <c r="AB376" s="4">
        <f t="shared" si="115"/>
        <v>-324.71250693968977</v>
      </c>
      <c r="AC376" s="6">
        <f t="shared" si="116"/>
        <v>324.71250693968977</v>
      </c>
      <c r="AD376" s="4">
        <f t="shared" si="117"/>
        <v>8.3883365264709325E-2</v>
      </c>
      <c r="AE376" s="6">
        <f t="shared" si="118"/>
        <v>105438.21216305808</v>
      </c>
      <c r="AF376" s="3"/>
      <c r="AG376" s="6">
        <f t="shared" si="119"/>
        <v>-155.31179763539467</v>
      </c>
      <c r="AH376" s="6">
        <f t="shared" si="120"/>
        <v>155.31179763539467</v>
      </c>
      <c r="AI376" s="4">
        <f t="shared" si="121"/>
        <v>4.012188004014329E-2</v>
      </c>
      <c r="AJ376" s="6">
        <f t="shared" si="122"/>
        <v>24121.754484737787</v>
      </c>
      <c r="AK376" s="3"/>
    </row>
    <row r="377" spans="1:37" customFormat="1" x14ac:dyDescent="0.2">
      <c r="A377" s="12">
        <v>42485</v>
      </c>
      <c r="B377" s="1" t="s">
        <v>6</v>
      </c>
      <c r="C377" s="8">
        <v>4735</v>
      </c>
      <c r="D377" s="8">
        <v>5581</v>
      </c>
      <c r="E377" s="8">
        <v>67</v>
      </c>
      <c r="F377" s="3"/>
      <c r="G377" s="7">
        <f t="shared" si="105"/>
        <v>4735</v>
      </c>
      <c r="H377" s="3"/>
      <c r="I377" s="6">
        <f ca="1">IF( COUNTA($G$17:G377)&lt;=$I$14,"",AVERAGE(OFFSET(G376,0,0,$I$14*-1)))</f>
        <v>3640.5</v>
      </c>
      <c r="J377" s="3"/>
      <c r="K377" s="29">
        <f ca="1">IF(COUNTA($G$17:G377)&lt;=$K$14,RAND(),SUMPRODUCT(OFFSET(G376,0,0,$K$14*-1),OFFSET($K$17,0,0,$K$14)))</f>
        <v>4038.71</v>
      </c>
      <c r="L377" s="3"/>
      <c r="M377" s="29">
        <f t="shared" si="123"/>
        <v>4137.3668862690938</v>
      </c>
      <c r="N377" s="11"/>
      <c r="O377" s="40">
        <f t="shared" si="124"/>
        <v>-59.456171556932958</v>
      </c>
      <c r="P377" s="57">
        <f t="shared" si="106"/>
        <v>4077.9107147121608</v>
      </c>
      <c r="Q377" s="11"/>
      <c r="R377" s="6">
        <f t="shared" ca="1" si="107"/>
        <v>1094.5</v>
      </c>
      <c r="S377" s="4">
        <f t="shared" ca="1" si="108"/>
        <v>1094.5</v>
      </c>
      <c r="T377" s="4">
        <f t="shared" ca="1" si="109"/>
        <v>0.23115100316789863</v>
      </c>
      <c r="U377" s="6">
        <f t="shared" ca="1" si="110"/>
        <v>1197930.25</v>
      </c>
      <c r="V377" s="3"/>
      <c r="W377" s="4">
        <f t="shared" ca="1" si="111"/>
        <v>696.29</v>
      </c>
      <c r="X377" s="4">
        <f t="shared" ca="1" si="112"/>
        <v>696.29</v>
      </c>
      <c r="Y377" s="4">
        <f t="shared" ca="1" si="113"/>
        <v>0.14705174234424498</v>
      </c>
      <c r="Z377" s="4">
        <f t="shared" ca="1" si="114"/>
        <v>484819.76409999997</v>
      </c>
      <c r="AA377" s="3"/>
      <c r="AB377" s="4">
        <f t="shared" si="115"/>
        <v>597.63311373090619</v>
      </c>
      <c r="AC377" s="6">
        <f t="shared" si="116"/>
        <v>597.63311373090619</v>
      </c>
      <c r="AD377" s="4">
        <f t="shared" si="117"/>
        <v>0.1262160747055768</v>
      </c>
      <c r="AE377" s="6">
        <f t="shared" si="118"/>
        <v>357165.33862769825</v>
      </c>
      <c r="AF377" s="3"/>
      <c r="AG377" s="6">
        <f t="shared" si="119"/>
        <v>657.08928528783917</v>
      </c>
      <c r="AH377" s="6">
        <f t="shared" si="120"/>
        <v>657.08928528783917</v>
      </c>
      <c r="AI377" s="4">
        <f t="shared" si="121"/>
        <v>0.1387728163226693</v>
      </c>
      <c r="AJ377" s="6">
        <f t="shared" si="122"/>
        <v>431766.32884008333</v>
      </c>
      <c r="AK377" s="3"/>
    </row>
    <row r="378" spans="1:37" customFormat="1" x14ac:dyDescent="0.2">
      <c r="A378" s="12">
        <v>42486</v>
      </c>
      <c r="B378" s="1" t="s">
        <v>9</v>
      </c>
      <c r="C378" s="8">
        <v>4641</v>
      </c>
      <c r="D378" s="8">
        <v>5107</v>
      </c>
      <c r="E378" s="8">
        <v>138</v>
      </c>
      <c r="F378" s="3"/>
      <c r="G378" s="7">
        <f t="shared" si="105"/>
        <v>4641</v>
      </c>
      <c r="H378" s="3"/>
      <c r="I378" s="6">
        <f ca="1">IF( COUNTA($G$17:G378)&lt;=$I$14,"",AVERAGE(OFFSET(G377,0,0,$I$14*-1)))</f>
        <v>4303</v>
      </c>
      <c r="J378" s="3"/>
      <c r="K378" s="29">
        <f ca="1">IF(COUNTA($G$17:G378)&lt;=$K$14,RAND(),SUMPRODUCT(OFFSET(G377,0,0,$K$14*-1),OFFSET($K$17,0,0,$K$14)))</f>
        <v>4596.16</v>
      </c>
      <c r="L378" s="3"/>
      <c r="M378" s="29">
        <f t="shared" si="123"/>
        <v>4244.751955241527</v>
      </c>
      <c r="N378" s="11"/>
      <c r="O378" s="40">
        <f t="shared" si="124"/>
        <v>105.71665656713948</v>
      </c>
      <c r="P378" s="57">
        <f t="shared" si="106"/>
        <v>4350.4686118086665</v>
      </c>
      <c r="Q378" s="11"/>
      <c r="R378" s="6">
        <f t="shared" ca="1" si="107"/>
        <v>338</v>
      </c>
      <c r="S378" s="4">
        <f t="shared" ca="1" si="108"/>
        <v>338</v>
      </c>
      <c r="T378" s="4">
        <f t="shared" ca="1" si="109"/>
        <v>7.2829131652661069E-2</v>
      </c>
      <c r="U378" s="6">
        <f t="shared" ca="1" si="110"/>
        <v>114244</v>
      </c>
      <c r="V378" s="3"/>
      <c r="W378" s="4">
        <f t="shared" ca="1" si="111"/>
        <v>44.840000000000146</v>
      </c>
      <c r="X378" s="4">
        <f t="shared" ca="1" si="112"/>
        <v>44.840000000000146</v>
      </c>
      <c r="Y378" s="4">
        <f t="shared" ca="1" si="113"/>
        <v>9.661710838181457E-3</v>
      </c>
      <c r="Z378" s="4">
        <f t="shared" ca="1" si="114"/>
        <v>2010.625600000013</v>
      </c>
      <c r="AA378" s="3"/>
      <c r="AB378" s="4">
        <f t="shared" si="115"/>
        <v>396.24804475847304</v>
      </c>
      <c r="AC378" s="6">
        <f t="shared" si="116"/>
        <v>396.24804475847304</v>
      </c>
      <c r="AD378" s="4">
        <f t="shared" si="117"/>
        <v>8.5379884671078016E-2</v>
      </c>
      <c r="AE378" s="6">
        <f t="shared" si="118"/>
        <v>157012.51297491285</v>
      </c>
      <c r="AF378" s="3"/>
      <c r="AG378" s="6">
        <f t="shared" si="119"/>
        <v>290.53138819133346</v>
      </c>
      <c r="AH378" s="6">
        <f t="shared" si="120"/>
        <v>290.53138819133346</v>
      </c>
      <c r="AI378" s="4">
        <f t="shared" si="121"/>
        <v>6.2601031715434921E-2</v>
      </c>
      <c r="AJ378" s="6">
        <f t="shared" si="122"/>
        <v>84408.487524383294</v>
      </c>
      <c r="AK378" s="3"/>
    </row>
    <row r="379" spans="1:37" customFormat="1" x14ac:dyDescent="0.2">
      <c r="A379" s="12">
        <v>42487</v>
      </c>
      <c r="B379" s="1" t="s">
        <v>7</v>
      </c>
      <c r="C379" s="8">
        <v>3977</v>
      </c>
      <c r="D379" s="8">
        <v>5087</v>
      </c>
      <c r="E379" s="8">
        <v>314</v>
      </c>
      <c r="F379" s="3"/>
      <c r="G379" s="7">
        <f t="shared" si="105"/>
        <v>3977</v>
      </c>
      <c r="H379" s="3"/>
      <c r="I379" s="6">
        <f ca="1">IF( COUNTA($G$17:G379)&lt;=$I$14,"",AVERAGE(OFFSET(G378,0,0,$I$14*-1)))</f>
        <v>4688</v>
      </c>
      <c r="J379" s="3"/>
      <c r="K379" s="29">
        <f ca="1">IF(COUNTA($G$17:G379)&lt;=$K$14,RAND(),SUMPRODUCT(OFFSET(G378,0,0,$K$14*-1),OFFSET($K$17,0,0,$K$14)))</f>
        <v>4483.95</v>
      </c>
      <c r="L379" s="3"/>
      <c r="M379" s="29">
        <f t="shared" si="123"/>
        <v>4315.9513627692359</v>
      </c>
      <c r="N379" s="11"/>
      <c r="O379" s="40">
        <f t="shared" si="124"/>
        <v>71.544580018103204</v>
      </c>
      <c r="P379" s="57">
        <f t="shared" si="106"/>
        <v>4387.4959427873391</v>
      </c>
      <c r="Q379" s="11"/>
      <c r="R379" s="6">
        <f t="shared" ca="1" si="107"/>
        <v>-711</v>
      </c>
      <c r="S379" s="4">
        <f t="shared" ca="1" si="108"/>
        <v>711</v>
      </c>
      <c r="T379" s="4">
        <f t="shared" ca="1" si="109"/>
        <v>0.17877797334674378</v>
      </c>
      <c r="U379" s="6">
        <f t="shared" ca="1" si="110"/>
        <v>505521</v>
      </c>
      <c r="V379" s="3"/>
      <c r="W379" s="4">
        <f t="shared" ca="1" si="111"/>
        <v>-506.94999999999982</v>
      </c>
      <c r="X379" s="4">
        <f t="shared" ca="1" si="112"/>
        <v>506.94999999999982</v>
      </c>
      <c r="Y379" s="4">
        <f t="shared" ca="1" si="113"/>
        <v>0.12747045511692226</v>
      </c>
      <c r="Z379" s="4">
        <f t="shared" ca="1" si="114"/>
        <v>256998.30249999982</v>
      </c>
      <c r="AA379" s="3"/>
      <c r="AB379" s="4">
        <f t="shared" si="115"/>
        <v>-338.95136276923586</v>
      </c>
      <c r="AC379" s="6">
        <f t="shared" si="116"/>
        <v>338.95136276923586</v>
      </c>
      <c r="AD379" s="4">
        <f t="shared" si="117"/>
        <v>8.5227901123770641E-2</v>
      </c>
      <c r="AE379" s="6">
        <f t="shared" si="118"/>
        <v>114888.02632312213</v>
      </c>
      <c r="AF379" s="3"/>
      <c r="AG379" s="6">
        <f t="shared" si="119"/>
        <v>-410.49594278733912</v>
      </c>
      <c r="AH379" s="6">
        <f t="shared" si="120"/>
        <v>410.49594278733912</v>
      </c>
      <c r="AI379" s="4">
        <f t="shared" si="121"/>
        <v>0.10321748624273049</v>
      </c>
      <c r="AJ379" s="6">
        <f t="shared" si="122"/>
        <v>168506.9190448664</v>
      </c>
      <c r="AK379" s="3"/>
    </row>
    <row r="380" spans="1:37" customFormat="1" x14ac:dyDescent="0.2">
      <c r="A380" s="12">
        <v>42488</v>
      </c>
      <c r="B380" s="1" t="s">
        <v>10</v>
      </c>
      <c r="C380" s="8">
        <v>3750</v>
      </c>
      <c r="D380" s="8">
        <v>5060</v>
      </c>
      <c r="E380" s="8">
        <v>254</v>
      </c>
      <c r="F380" s="3"/>
      <c r="G380" s="7">
        <f t="shared" si="105"/>
        <v>3750</v>
      </c>
      <c r="H380" s="3"/>
      <c r="I380" s="6">
        <f ca="1">IF( COUNTA($G$17:G380)&lt;=$I$14,"",AVERAGE(OFFSET(G379,0,0,$I$14*-1)))</f>
        <v>4309</v>
      </c>
      <c r="J380" s="3"/>
      <c r="K380" s="29">
        <f ca="1">IF(COUNTA($G$17:G380)&lt;=$K$14,RAND(),SUMPRODUCT(OFFSET(G379,0,0,$K$14*-1),OFFSET($K$17,0,0,$K$14)))</f>
        <v>4021.67</v>
      </c>
      <c r="L380" s="3"/>
      <c r="M380" s="29">
        <f t="shared" si="123"/>
        <v>4255.0472484673237</v>
      </c>
      <c r="N380" s="11"/>
      <c r="O380" s="40">
        <f t="shared" si="124"/>
        <v>-59.57962735871201</v>
      </c>
      <c r="P380" s="57">
        <f t="shared" si="106"/>
        <v>4195.4676211086116</v>
      </c>
      <c r="Q380" s="11"/>
      <c r="R380" s="6">
        <f t="shared" ca="1" si="107"/>
        <v>-559</v>
      </c>
      <c r="S380" s="4">
        <f t="shared" ca="1" si="108"/>
        <v>559</v>
      </c>
      <c r="T380" s="4">
        <f t="shared" ca="1" si="109"/>
        <v>0.14906666666666665</v>
      </c>
      <c r="U380" s="6">
        <f t="shared" ca="1" si="110"/>
        <v>312481</v>
      </c>
      <c r="V380" s="3"/>
      <c r="W380" s="4">
        <f t="shared" ca="1" si="111"/>
        <v>-271.67000000000007</v>
      </c>
      <c r="X380" s="4">
        <f t="shared" ca="1" si="112"/>
        <v>271.67000000000007</v>
      </c>
      <c r="Y380" s="4">
        <f t="shared" ca="1" si="113"/>
        <v>7.2445333333333348E-2</v>
      </c>
      <c r="Z380" s="4">
        <f t="shared" ca="1" si="114"/>
        <v>73804.588900000046</v>
      </c>
      <c r="AA380" s="3"/>
      <c r="AB380" s="4">
        <f t="shared" si="115"/>
        <v>-505.0472484673237</v>
      </c>
      <c r="AC380" s="6">
        <f t="shared" si="116"/>
        <v>505.0472484673237</v>
      </c>
      <c r="AD380" s="4">
        <f t="shared" si="117"/>
        <v>0.13467926625795298</v>
      </c>
      <c r="AE380" s="6">
        <f t="shared" si="118"/>
        <v>255072.72318441459</v>
      </c>
      <c r="AF380" s="3"/>
      <c r="AG380" s="6">
        <f t="shared" si="119"/>
        <v>-445.46762110861164</v>
      </c>
      <c r="AH380" s="6">
        <f t="shared" si="120"/>
        <v>445.46762110861164</v>
      </c>
      <c r="AI380" s="4">
        <f t="shared" si="121"/>
        <v>0.1187913656289631</v>
      </c>
      <c r="AJ380" s="6">
        <f t="shared" si="122"/>
        <v>198441.40145616556</v>
      </c>
      <c r="AK380" s="3"/>
    </row>
    <row r="381" spans="1:37" customFormat="1" x14ac:dyDescent="0.2">
      <c r="A381" s="12">
        <v>42489</v>
      </c>
      <c r="B381" s="1" t="s">
        <v>5</v>
      </c>
      <c r="C381" s="8">
        <v>3962</v>
      </c>
      <c r="D381" s="8">
        <v>4653</v>
      </c>
      <c r="E381" s="8">
        <v>195</v>
      </c>
      <c r="F381" s="3"/>
      <c r="G381" s="7">
        <f t="shared" si="105"/>
        <v>3962</v>
      </c>
      <c r="H381" s="3"/>
      <c r="I381" s="6">
        <f ca="1">IF( COUNTA($G$17:G381)&lt;=$I$14,"",AVERAGE(OFFSET(G380,0,0,$I$14*-1)))</f>
        <v>3863.5</v>
      </c>
      <c r="J381" s="3"/>
      <c r="K381" s="29">
        <f ca="1">IF(COUNTA($G$17:G381)&lt;=$K$14,RAND(),SUMPRODUCT(OFFSET(G380,0,0,$K$14*-1),OFFSET($K$17,0,0,$K$14)))</f>
        <v>3919.58</v>
      </c>
      <c r="L381" s="3"/>
      <c r="M381" s="29">
        <f t="shared" si="123"/>
        <v>4164.2983719995764</v>
      </c>
      <c r="N381" s="11"/>
      <c r="O381" s="40">
        <f t="shared" si="124"/>
        <v>-90.437183976656982</v>
      </c>
      <c r="P381" s="57">
        <f t="shared" si="106"/>
        <v>4073.8611880229196</v>
      </c>
      <c r="Q381" s="11"/>
      <c r="R381" s="6">
        <f t="shared" ca="1" si="107"/>
        <v>98.5</v>
      </c>
      <c r="S381" s="4">
        <f t="shared" ca="1" si="108"/>
        <v>98.5</v>
      </c>
      <c r="T381" s="4">
        <f t="shared" ca="1" si="109"/>
        <v>2.4861181221605251E-2</v>
      </c>
      <c r="U381" s="6">
        <f t="shared" ca="1" si="110"/>
        <v>9702.25</v>
      </c>
      <c r="V381" s="3"/>
      <c r="W381" s="4">
        <f t="shared" ca="1" si="111"/>
        <v>42.420000000000073</v>
      </c>
      <c r="X381" s="4">
        <f t="shared" ca="1" si="112"/>
        <v>42.420000000000073</v>
      </c>
      <c r="Y381" s="4">
        <f t="shared" ca="1" si="113"/>
        <v>1.0706713780918746E-2</v>
      </c>
      <c r="Z381" s="4">
        <f t="shared" ca="1" si="114"/>
        <v>1799.4564000000062</v>
      </c>
      <c r="AA381" s="3"/>
      <c r="AB381" s="4">
        <f t="shared" si="115"/>
        <v>-202.29837199957637</v>
      </c>
      <c r="AC381" s="6">
        <f t="shared" si="116"/>
        <v>202.29837199957637</v>
      </c>
      <c r="AD381" s="4">
        <f t="shared" si="117"/>
        <v>5.1059659767687123E-2</v>
      </c>
      <c r="AE381" s="6">
        <f t="shared" si="118"/>
        <v>40924.631313678983</v>
      </c>
      <c r="AF381" s="3"/>
      <c r="AG381" s="6">
        <f t="shared" si="119"/>
        <v>-111.86118802291958</v>
      </c>
      <c r="AH381" s="6">
        <f t="shared" si="120"/>
        <v>111.86118802291958</v>
      </c>
      <c r="AI381" s="4">
        <f t="shared" si="121"/>
        <v>2.8233515402049363E-2</v>
      </c>
      <c r="AJ381" s="6">
        <f t="shared" si="122"/>
        <v>12512.925385898967</v>
      </c>
      <c r="AK381" s="3"/>
    </row>
    <row r="382" spans="1:37" customFormat="1" x14ac:dyDescent="0.2">
      <c r="A382" s="12">
        <v>42490</v>
      </c>
      <c r="B382" s="1" t="s">
        <v>8</v>
      </c>
      <c r="C382" s="8">
        <v>3625</v>
      </c>
      <c r="D382" s="8">
        <v>4469</v>
      </c>
      <c r="E382" s="8">
        <v>312</v>
      </c>
      <c r="F382" s="3"/>
      <c r="G382" s="7">
        <f t="shared" si="105"/>
        <v>3625</v>
      </c>
      <c r="H382" s="3"/>
      <c r="I382" s="6">
        <f ca="1">IF( COUNTA($G$17:G382)&lt;=$I$14,"",AVERAGE(OFFSET(G381,0,0,$I$14*-1)))</f>
        <v>3856</v>
      </c>
      <c r="J382" s="3"/>
      <c r="K382" s="29">
        <f ca="1">IF(COUNTA($G$17:G382)&lt;=$K$14,RAND(),SUMPRODUCT(OFFSET(G381,0,0,$K$14*-1),OFFSET($K$17,0,0,$K$14)))</f>
        <v>4052.08</v>
      </c>
      <c r="L382" s="3"/>
      <c r="M382" s="29">
        <f t="shared" si="123"/>
        <v>4127.9486046739876</v>
      </c>
      <c r="N382" s="11"/>
      <c r="O382" s="40">
        <f t="shared" si="124"/>
        <v>-36.890641492099483</v>
      </c>
      <c r="P382" s="57">
        <f t="shared" si="106"/>
        <v>4091.0579631818882</v>
      </c>
      <c r="Q382" s="11"/>
      <c r="R382" s="6">
        <f t="shared" ca="1" si="107"/>
        <v>-231</v>
      </c>
      <c r="S382" s="4">
        <f t="shared" ca="1" si="108"/>
        <v>231</v>
      </c>
      <c r="T382" s="4">
        <f t="shared" ca="1" si="109"/>
        <v>6.3724137931034486E-2</v>
      </c>
      <c r="U382" s="6">
        <f t="shared" ca="1" si="110"/>
        <v>53361</v>
      </c>
      <c r="V382" s="3"/>
      <c r="W382" s="4">
        <f t="shared" ca="1" si="111"/>
        <v>-427.07999999999993</v>
      </c>
      <c r="X382" s="4">
        <f t="shared" ca="1" si="112"/>
        <v>427.07999999999993</v>
      </c>
      <c r="Y382" s="4">
        <f t="shared" ca="1" si="113"/>
        <v>0.11781517241379308</v>
      </c>
      <c r="Z382" s="4">
        <f t="shared" ca="1" si="114"/>
        <v>182397.32639999993</v>
      </c>
      <c r="AA382" s="3"/>
      <c r="AB382" s="4">
        <f t="shared" si="115"/>
        <v>-502.94860467398757</v>
      </c>
      <c r="AC382" s="6">
        <f t="shared" si="116"/>
        <v>502.94860467398757</v>
      </c>
      <c r="AD382" s="4">
        <f t="shared" si="117"/>
        <v>0.13874444266868624</v>
      </c>
      <c r="AE382" s="6">
        <f t="shared" si="118"/>
        <v>252957.29894351104</v>
      </c>
      <c r="AF382" s="3"/>
      <c r="AG382" s="6">
        <f t="shared" si="119"/>
        <v>-466.05796318188823</v>
      </c>
      <c r="AH382" s="6">
        <f t="shared" si="120"/>
        <v>466.05796318188823</v>
      </c>
      <c r="AI382" s="4">
        <f t="shared" si="121"/>
        <v>0.12856771398121056</v>
      </c>
      <c r="AJ382" s="6">
        <f t="shared" si="122"/>
        <v>217210.02504525028</v>
      </c>
      <c r="AK382" s="3"/>
    </row>
    <row r="383" spans="1:37" customFormat="1" x14ac:dyDescent="0.2">
      <c r="A383" s="12">
        <v>42491</v>
      </c>
      <c r="B383" s="1" t="s">
        <v>11</v>
      </c>
      <c r="C383" s="8">
        <v>3316</v>
      </c>
      <c r="D383" s="8">
        <v>4364</v>
      </c>
      <c r="E383" s="8">
        <v>239</v>
      </c>
      <c r="F383" s="3"/>
      <c r="G383" s="7">
        <f t="shared" si="105"/>
        <v>3316</v>
      </c>
      <c r="H383" s="3"/>
      <c r="I383" s="6">
        <f ca="1">IF( COUNTA($G$17:G383)&lt;=$I$14,"",AVERAGE(OFFSET(G382,0,0,$I$14*-1)))</f>
        <v>3793.5</v>
      </c>
      <c r="J383" s="3"/>
      <c r="K383" s="29">
        <f ca="1">IF(COUNTA($G$17:G383)&lt;=$K$14,RAND(),SUMPRODUCT(OFFSET(G382,0,0,$K$14*-1),OFFSET($K$17,0,0,$K$14)))</f>
        <v>3721.95</v>
      </c>
      <c r="L383" s="3"/>
      <c r="M383" s="29">
        <f t="shared" si="123"/>
        <v>4037.5768207791216</v>
      </c>
      <c r="N383" s="11"/>
      <c r="O383" s="40">
        <f t="shared" si="124"/>
        <v>-89.836972470838319</v>
      </c>
      <c r="P383" s="57">
        <f t="shared" si="106"/>
        <v>3947.7398483082834</v>
      </c>
      <c r="Q383" s="11"/>
      <c r="R383" s="6">
        <f t="shared" ca="1" si="107"/>
        <v>-477.5</v>
      </c>
      <c r="S383" s="4">
        <f t="shared" ca="1" si="108"/>
        <v>477.5</v>
      </c>
      <c r="T383" s="4">
        <f t="shared" ca="1" si="109"/>
        <v>0.14399879372738239</v>
      </c>
      <c r="U383" s="6">
        <f t="shared" ca="1" si="110"/>
        <v>228006.25</v>
      </c>
      <c r="V383" s="3"/>
      <c r="W383" s="4">
        <f t="shared" ca="1" si="111"/>
        <v>-405.94999999999982</v>
      </c>
      <c r="X383" s="4">
        <f t="shared" ca="1" si="112"/>
        <v>405.94999999999982</v>
      </c>
      <c r="Y383" s="4">
        <f t="shared" ca="1" si="113"/>
        <v>0.12242159227985519</v>
      </c>
      <c r="Z383" s="4">
        <f t="shared" ca="1" si="114"/>
        <v>164795.40249999985</v>
      </c>
      <c r="AA383" s="3"/>
      <c r="AB383" s="4">
        <f t="shared" si="115"/>
        <v>-721.57682077912159</v>
      </c>
      <c r="AC383" s="6">
        <f t="shared" si="116"/>
        <v>721.57682077912159</v>
      </c>
      <c r="AD383" s="4">
        <f t="shared" si="117"/>
        <v>0.21760459010226826</v>
      </c>
      <c r="AE383" s="6">
        <f t="shared" si="118"/>
        <v>520673.10828570457</v>
      </c>
      <c r="AF383" s="3"/>
      <c r="AG383" s="6">
        <f t="shared" si="119"/>
        <v>-631.7398483082834</v>
      </c>
      <c r="AH383" s="6">
        <f t="shared" si="120"/>
        <v>631.7398483082834</v>
      </c>
      <c r="AI383" s="4">
        <f t="shared" si="121"/>
        <v>0.19051262011709391</v>
      </c>
      <c r="AJ383" s="6">
        <f t="shared" si="122"/>
        <v>399095.23594057292</v>
      </c>
      <c r="AK383" s="3"/>
    </row>
    <row r="384" spans="1:37" customFormat="1" x14ac:dyDescent="0.2">
      <c r="A384" s="12">
        <v>42492</v>
      </c>
      <c r="B384" s="1" t="s">
        <v>6</v>
      </c>
      <c r="C384" s="8">
        <v>3961</v>
      </c>
      <c r="D384" s="8">
        <v>5269</v>
      </c>
      <c r="E384" s="8">
        <v>166</v>
      </c>
      <c r="F384" s="3"/>
      <c r="G384" s="7">
        <f t="shared" si="105"/>
        <v>3961</v>
      </c>
      <c r="H384" s="3"/>
      <c r="I384" s="6">
        <f ca="1">IF( COUNTA($G$17:G384)&lt;=$I$14,"",AVERAGE(OFFSET(G383,0,0,$I$14*-1)))</f>
        <v>3470.5</v>
      </c>
      <c r="J384" s="3"/>
      <c r="K384" s="29">
        <f ca="1">IF(COUNTA($G$17:G384)&lt;=$K$14,RAND(),SUMPRODUCT(OFFSET(G383,0,0,$K$14*-1),OFFSET($K$17,0,0,$K$14)))</f>
        <v>3448.09</v>
      </c>
      <c r="L384" s="3"/>
      <c r="M384" s="29">
        <f t="shared" si="123"/>
        <v>3907.9210589279387</v>
      </c>
      <c r="N384" s="11"/>
      <c r="O384" s="40">
        <f t="shared" si="124"/>
        <v>-129.25757395737944</v>
      </c>
      <c r="P384" s="57">
        <f t="shared" si="106"/>
        <v>3778.6634849705592</v>
      </c>
      <c r="Q384" s="11"/>
      <c r="R384" s="6">
        <f t="shared" ca="1" si="107"/>
        <v>490.5</v>
      </c>
      <c r="S384" s="4">
        <f t="shared" ca="1" si="108"/>
        <v>490.5</v>
      </c>
      <c r="T384" s="4">
        <f t="shared" ca="1" si="109"/>
        <v>0.12383236556425145</v>
      </c>
      <c r="U384" s="6">
        <f t="shared" ca="1" si="110"/>
        <v>240590.25</v>
      </c>
      <c r="V384" s="3"/>
      <c r="W384" s="4">
        <f t="shared" ca="1" si="111"/>
        <v>512.90999999999985</v>
      </c>
      <c r="X384" s="4">
        <f t="shared" ca="1" si="112"/>
        <v>512.90999999999985</v>
      </c>
      <c r="Y384" s="4">
        <f t="shared" ca="1" si="113"/>
        <v>0.12949002777076493</v>
      </c>
      <c r="Z384" s="4">
        <f t="shared" ca="1" si="114"/>
        <v>263076.66809999984</v>
      </c>
      <c r="AA384" s="3"/>
      <c r="AB384" s="4">
        <f t="shared" si="115"/>
        <v>53.078941072061298</v>
      </c>
      <c r="AC384" s="6">
        <f t="shared" si="116"/>
        <v>53.078941072061298</v>
      </c>
      <c r="AD384" s="4">
        <f t="shared" si="117"/>
        <v>1.3400389061363619E-2</v>
      </c>
      <c r="AE384" s="6">
        <f t="shared" si="118"/>
        <v>2817.3739853313559</v>
      </c>
      <c r="AF384" s="3"/>
      <c r="AG384" s="6">
        <f t="shared" si="119"/>
        <v>182.33651502944076</v>
      </c>
      <c r="AH384" s="6">
        <f t="shared" si="120"/>
        <v>182.33651502944076</v>
      </c>
      <c r="AI384" s="4">
        <f t="shared" si="121"/>
        <v>4.6032950020055731E-2</v>
      </c>
      <c r="AJ384" s="6">
        <f t="shared" si="122"/>
        <v>33246.604713081477</v>
      </c>
      <c r="AK384" s="3"/>
    </row>
    <row r="385" spans="1:37" customFormat="1" x14ac:dyDescent="0.2">
      <c r="A385" s="12">
        <v>42493</v>
      </c>
      <c r="B385" s="1" t="s">
        <v>9</v>
      </c>
      <c r="C385" s="8">
        <v>3704</v>
      </c>
      <c r="D385" s="8">
        <v>4979</v>
      </c>
      <c r="E385" s="8">
        <v>200</v>
      </c>
      <c r="F385" s="3"/>
      <c r="G385" s="7">
        <f t="shared" si="105"/>
        <v>3704</v>
      </c>
      <c r="H385" s="3"/>
      <c r="I385" s="6">
        <f ca="1">IF( COUNTA($G$17:G385)&lt;=$I$14,"",AVERAGE(OFFSET(G384,0,0,$I$14*-1)))</f>
        <v>3638.5</v>
      </c>
      <c r="J385" s="3"/>
      <c r="K385" s="29">
        <f ca="1">IF(COUNTA($G$17:G385)&lt;=$K$14,RAND(),SUMPRODUCT(OFFSET(G384,0,0,$K$14*-1),OFFSET($K$17,0,0,$K$14)))</f>
        <v>3907.3900000000003</v>
      </c>
      <c r="L385" s="3"/>
      <c r="M385" s="29">
        <f t="shared" si="123"/>
        <v>3917.4584918730843</v>
      </c>
      <c r="N385" s="11"/>
      <c r="O385" s="40">
        <f t="shared" si="124"/>
        <v>8.1494828761203593</v>
      </c>
      <c r="P385" s="57">
        <f t="shared" si="106"/>
        <v>3925.6079747492045</v>
      </c>
      <c r="Q385" s="11"/>
      <c r="R385" s="6">
        <f t="shared" ca="1" si="107"/>
        <v>65.5</v>
      </c>
      <c r="S385" s="4">
        <f t="shared" ca="1" si="108"/>
        <v>65.5</v>
      </c>
      <c r="T385" s="4">
        <f t="shared" ca="1" si="109"/>
        <v>1.7683585313174946E-2</v>
      </c>
      <c r="U385" s="6">
        <f t="shared" ca="1" si="110"/>
        <v>4290.25</v>
      </c>
      <c r="V385" s="3"/>
      <c r="W385" s="4">
        <f t="shared" ca="1" si="111"/>
        <v>-203.39000000000033</v>
      </c>
      <c r="X385" s="4">
        <f t="shared" ca="1" si="112"/>
        <v>203.39000000000033</v>
      </c>
      <c r="Y385" s="4">
        <f t="shared" ca="1" si="113"/>
        <v>5.4910907127429895E-2</v>
      </c>
      <c r="Z385" s="4">
        <f t="shared" ca="1" si="114"/>
        <v>41367.492100000134</v>
      </c>
      <c r="AA385" s="3"/>
      <c r="AB385" s="4">
        <f t="shared" si="115"/>
        <v>-213.45849187308431</v>
      </c>
      <c r="AC385" s="6">
        <f t="shared" si="116"/>
        <v>213.45849187308431</v>
      </c>
      <c r="AD385" s="4">
        <f t="shared" si="117"/>
        <v>5.7629182471135076E-2</v>
      </c>
      <c r="AE385" s="6">
        <f t="shared" si="118"/>
        <v>45564.527752731599</v>
      </c>
      <c r="AF385" s="3"/>
      <c r="AG385" s="6">
        <f t="shared" si="119"/>
        <v>-221.60797474920446</v>
      </c>
      <c r="AH385" s="6">
        <f t="shared" si="120"/>
        <v>221.60797474920446</v>
      </c>
      <c r="AI385" s="4">
        <f t="shared" si="121"/>
        <v>5.9829366832938567E-2</v>
      </c>
      <c r="AJ385" s="6">
        <f t="shared" si="122"/>
        <v>49110.094472444041</v>
      </c>
      <c r="AK385" s="3"/>
    </row>
    <row r="386" spans="1:37" customFormat="1" x14ac:dyDescent="0.2">
      <c r="A386" s="12">
        <v>42494</v>
      </c>
      <c r="B386" s="1" t="s">
        <v>7</v>
      </c>
      <c r="C386" s="8">
        <v>3306</v>
      </c>
      <c r="D386" s="8">
        <v>3713</v>
      </c>
      <c r="E386" s="8">
        <v>293</v>
      </c>
      <c r="F386" s="3"/>
      <c r="G386" s="7">
        <f t="shared" si="105"/>
        <v>3306</v>
      </c>
      <c r="H386" s="3"/>
      <c r="I386" s="6">
        <f ca="1">IF( COUNTA($G$17:G386)&lt;=$I$14,"",AVERAGE(OFFSET(G385,0,0,$I$14*-1)))</f>
        <v>3832.5</v>
      </c>
      <c r="J386" s="3"/>
      <c r="K386" s="29">
        <f ca="1">IF(COUNTA($G$17:G386)&lt;=$K$14,RAND(),SUMPRODUCT(OFFSET(G385,0,0,$K$14*-1),OFFSET($K$17,0,0,$K$14)))</f>
        <v>3680.8</v>
      </c>
      <c r="L386" s="3"/>
      <c r="M386" s="29">
        <f t="shared" si="123"/>
        <v>3879.1034303045517</v>
      </c>
      <c r="N386" s="11"/>
      <c r="O386" s="40">
        <f t="shared" si="124"/>
        <v>-37.890016124086088</v>
      </c>
      <c r="P386" s="57">
        <f t="shared" si="106"/>
        <v>3841.2134141804654</v>
      </c>
      <c r="Q386" s="11"/>
      <c r="R386" s="6">
        <f t="shared" ca="1" si="107"/>
        <v>-526.5</v>
      </c>
      <c r="S386" s="4">
        <f t="shared" ca="1" si="108"/>
        <v>526.5</v>
      </c>
      <c r="T386" s="4">
        <f t="shared" ca="1" si="109"/>
        <v>0.15925589836660617</v>
      </c>
      <c r="U386" s="6">
        <f t="shared" ca="1" si="110"/>
        <v>277202.25</v>
      </c>
      <c r="V386" s="3"/>
      <c r="W386" s="4">
        <f t="shared" ca="1" si="111"/>
        <v>-374.80000000000018</v>
      </c>
      <c r="X386" s="4">
        <f t="shared" ca="1" si="112"/>
        <v>374.80000000000018</v>
      </c>
      <c r="Y386" s="4">
        <f t="shared" ca="1" si="113"/>
        <v>0.11336963097398675</v>
      </c>
      <c r="Z386" s="4">
        <f t="shared" ca="1" si="114"/>
        <v>140475.04000000012</v>
      </c>
      <c r="AA386" s="3"/>
      <c r="AB386" s="4">
        <f t="shared" si="115"/>
        <v>-573.10343030455169</v>
      </c>
      <c r="AC386" s="6">
        <f t="shared" si="116"/>
        <v>573.10343030455169</v>
      </c>
      <c r="AD386" s="4">
        <f t="shared" si="117"/>
        <v>0.17335251975334293</v>
      </c>
      <c r="AE386" s="6">
        <f t="shared" si="118"/>
        <v>328447.54182684416</v>
      </c>
      <c r="AF386" s="3"/>
      <c r="AG386" s="6">
        <f t="shared" si="119"/>
        <v>-535.21341418046541</v>
      </c>
      <c r="AH386" s="6">
        <f t="shared" si="120"/>
        <v>535.21341418046541</v>
      </c>
      <c r="AI386" s="4">
        <f t="shared" si="121"/>
        <v>0.16189153483982618</v>
      </c>
      <c r="AJ386" s="6">
        <f t="shared" si="122"/>
        <v>286453.39871871041</v>
      </c>
      <c r="AK386" s="3"/>
    </row>
    <row r="387" spans="1:37" customFormat="1" x14ac:dyDescent="0.2">
      <c r="A387" s="12">
        <v>42495</v>
      </c>
      <c r="B387" s="1" t="s">
        <v>10</v>
      </c>
      <c r="C387" s="8">
        <v>3699</v>
      </c>
      <c r="D387" s="8">
        <v>5849</v>
      </c>
      <c r="E387" s="8">
        <v>111</v>
      </c>
      <c r="F387" s="3"/>
      <c r="G387" s="7">
        <f t="shared" si="105"/>
        <v>3699</v>
      </c>
      <c r="H387" s="3"/>
      <c r="I387" s="6">
        <f ca="1">IF( COUNTA($G$17:G387)&lt;=$I$14,"",AVERAGE(OFFSET(G386,0,0,$I$14*-1)))</f>
        <v>3505</v>
      </c>
      <c r="J387" s="3"/>
      <c r="K387" s="29">
        <f ca="1">IF(COUNTA($G$17:G387)&lt;=$K$14,RAND(),SUMPRODUCT(OFFSET(G386,0,0,$K$14*-1),OFFSET($K$17,0,0,$K$14)))</f>
        <v>3389.66</v>
      </c>
      <c r="L387" s="3"/>
      <c r="M387" s="29">
        <f t="shared" si="123"/>
        <v>3776.1259513502928</v>
      </c>
      <c r="N387" s="11"/>
      <c r="O387" s="40">
        <f t="shared" si="124"/>
        <v>-102.32660432595719</v>
      </c>
      <c r="P387" s="57">
        <f t="shared" si="106"/>
        <v>3673.7993470243355</v>
      </c>
      <c r="Q387" s="11"/>
      <c r="R387" s="6">
        <f t="shared" ca="1" si="107"/>
        <v>194</v>
      </c>
      <c r="S387" s="4">
        <f t="shared" ca="1" si="108"/>
        <v>194</v>
      </c>
      <c r="T387" s="4">
        <f t="shared" ca="1" si="109"/>
        <v>5.2446607191132741E-2</v>
      </c>
      <c r="U387" s="6">
        <f t="shared" ca="1" si="110"/>
        <v>37636</v>
      </c>
      <c r="V387" s="3"/>
      <c r="W387" s="4">
        <f t="shared" ca="1" si="111"/>
        <v>309.34000000000015</v>
      </c>
      <c r="X387" s="4">
        <f t="shared" ca="1" si="112"/>
        <v>309.34000000000015</v>
      </c>
      <c r="Y387" s="4">
        <f t="shared" ca="1" si="113"/>
        <v>8.3628007569613444E-2</v>
      </c>
      <c r="Z387" s="4">
        <f t="shared" ca="1" si="114"/>
        <v>95691.235600000087</v>
      </c>
      <c r="AA387" s="3"/>
      <c r="AB387" s="4">
        <f t="shared" si="115"/>
        <v>-77.12595135029278</v>
      </c>
      <c r="AC387" s="6">
        <f t="shared" si="116"/>
        <v>77.12595135029278</v>
      </c>
      <c r="AD387" s="4">
        <f t="shared" si="117"/>
        <v>2.085048698304752E-2</v>
      </c>
      <c r="AE387" s="6">
        <f t="shared" si="118"/>
        <v>5948.4123716877284</v>
      </c>
      <c r="AF387" s="3"/>
      <c r="AG387" s="6">
        <f t="shared" si="119"/>
        <v>25.200652975664525</v>
      </c>
      <c r="AH387" s="6">
        <f t="shared" si="120"/>
        <v>25.200652975664525</v>
      </c>
      <c r="AI387" s="4">
        <f t="shared" si="121"/>
        <v>6.8128285957460193E-3</v>
      </c>
      <c r="AJ387" s="6">
        <f t="shared" si="122"/>
        <v>635.07291039986933</v>
      </c>
      <c r="AK387" s="3"/>
    </row>
    <row r="388" spans="1:37" customFormat="1" x14ac:dyDescent="0.2">
      <c r="A388" s="12">
        <v>42496</v>
      </c>
      <c r="B388" s="1" t="s">
        <v>5</v>
      </c>
      <c r="C388" s="8">
        <v>3327</v>
      </c>
      <c r="D388" s="8">
        <v>4713</v>
      </c>
      <c r="E388" s="8">
        <v>159</v>
      </c>
      <c r="F388" s="3"/>
      <c r="G388" s="7">
        <f t="shared" si="105"/>
        <v>3327</v>
      </c>
      <c r="H388" s="3"/>
      <c r="I388" s="6">
        <f ca="1">IF( COUNTA($G$17:G388)&lt;=$I$14,"",AVERAGE(OFFSET(G387,0,0,$I$14*-1)))</f>
        <v>3502.5</v>
      </c>
      <c r="J388" s="3"/>
      <c r="K388" s="29">
        <f ca="1">IF(COUNTA($G$17:G388)&lt;=$K$14,RAND(),SUMPRODUCT(OFFSET(G387,0,0,$K$14*-1),OFFSET($K$17,0,0,$K$14)))</f>
        <v>3693.4</v>
      </c>
      <c r="L388" s="3"/>
      <c r="M388" s="29">
        <f t="shared" si="123"/>
        <v>3762.2676569970704</v>
      </c>
      <c r="N388" s="11"/>
      <c r="O388" s="40">
        <f t="shared" si="124"/>
        <v>-14.74297745294974</v>
      </c>
      <c r="P388" s="57">
        <f t="shared" si="106"/>
        <v>3747.5246795441208</v>
      </c>
      <c r="Q388" s="11"/>
      <c r="R388" s="6">
        <f t="shared" ca="1" si="107"/>
        <v>-175.5</v>
      </c>
      <c r="S388" s="4">
        <f t="shared" ca="1" si="108"/>
        <v>175.5</v>
      </c>
      <c r="T388" s="4">
        <f t="shared" ca="1" si="109"/>
        <v>5.2750225428313799E-2</v>
      </c>
      <c r="U388" s="6">
        <f t="shared" ca="1" si="110"/>
        <v>30800.25</v>
      </c>
      <c r="V388" s="3"/>
      <c r="W388" s="4">
        <f t="shared" ca="1" si="111"/>
        <v>-366.40000000000009</v>
      </c>
      <c r="X388" s="4">
        <f t="shared" ca="1" si="112"/>
        <v>366.40000000000009</v>
      </c>
      <c r="Y388" s="4">
        <f t="shared" ca="1" si="113"/>
        <v>0.11012924556657652</v>
      </c>
      <c r="Z388" s="4">
        <f t="shared" ca="1" si="114"/>
        <v>134248.96000000008</v>
      </c>
      <c r="AA388" s="3"/>
      <c r="AB388" s="4">
        <f t="shared" si="115"/>
        <v>-435.26765699707039</v>
      </c>
      <c r="AC388" s="6">
        <f t="shared" si="116"/>
        <v>435.26765699707039</v>
      </c>
      <c r="AD388" s="4">
        <f t="shared" si="117"/>
        <v>0.1308288719558372</v>
      </c>
      <c r="AE388" s="6">
        <f t="shared" si="118"/>
        <v>189457.93322771933</v>
      </c>
      <c r="AF388" s="3"/>
      <c r="AG388" s="6">
        <f t="shared" si="119"/>
        <v>-420.52467954412077</v>
      </c>
      <c r="AH388" s="6">
        <f t="shared" si="120"/>
        <v>420.52467954412077</v>
      </c>
      <c r="AI388" s="4">
        <f t="shared" si="121"/>
        <v>0.12639755922576518</v>
      </c>
      <c r="AJ388" s="6">
        <f t="shared" si="122"/>
        <v>176841.00610568546</v>
      </c>
      <c r="AK388" s="3"/>
    </row>
    <row r="389" spans="1:37" customFormat="1" x14ac:dyDescent="0.2">
      <c r="A389" s="12">
        <v>42497</v>
      </c>
      <c r="B389" s="1" t="s">
        <v>8</v>
      </c>
      <c r="C389" s="8">
        <v>3642</v>
      </c>
      <c r="D389" s="8">
        <v>3628</v>
      </c>
      <c r="E389" s="8">
        <v>219</v>
      </c>
      <c r="F389" s="3"/>
      <c r="G389" s="7">
        <f t="shared" si="105"/>
        <v>3642</v>
      </c>
      <c r="H389" s="3"/>
      <c r="I389" s="6">
        <f ca="1">IF( COUNTA($G$17:G389)&lt;=$I$14,"",AVERAGE(OFFSET(G388,0,0,$I$14*-1)))</f>
        <v>3513</v>
      </c>
      <c r="J389" s="3"/>
      <c r="K389" s="29">
        <f ca="1">IF(COUNTA($G$17:G389)&lt;=$K$14,RAND(),SUMPRODUCT(OFFSET(G388,0,0,$K$14*-1),OFFSET($K$17,0,0,$K$14)))</f>
        <v>3394.41</v>
      </c>
      <c r="L389" s="3"/>
      <c r="M389" s="29">
        <f t="shared" si="123"/>
        <v>3684.0570520386145</v>
      </c>
      <c r="N389" s="11"/>
      <c r="O389" s="40">
        <f t="shared" si="124"/>
        <v>-77.575928683400804</v>
      </c>
      <c r="P389" s="57">
        <f t="shared" si="106"/>
        <v>3606.4811233552136</v>
      </c>
      <c r="Q389" s="11"/>
      <c r="R389" s="6">
        <f t="shared" ca="1" si="107"/>
        <v>129</v>
      </c>
      <c r="S389" s="4">
        <f t="shared" ca="1" si="108"/>
        <v>129</v>
      </c>
      <c r="T389" s="4">
        <f t="shared" ca="1" si="109"/>
        <v>3.5420098846787477E-2</v>
      </c>
      <c r="U389" s="6">
        <f t="shared" ca="1" si="110"/>
        <v>16641</v>
      </c>
      <c r="V389" s="3"/>
      <c r="W389" s="4">
        <f t="shared" ca="1" si="111"/>
        <v>247.59000000000015</v>
      </c>
      <c r="X389" s="4">
        <f t="shared" ca="1" si="112"/>
        <v>247.59000000000015</v>
      </c>
      <c r="Y389" s="4">
        <f t="shared" ca="1" si="113"/>
        <v>6.7981878088962153E-2</v>
      </c>
      <c r="Z389" s="4">
        <f t="shared" ca="1" si="114"/>
        <v>61300.808100000075</v>
      </c>
      <c r="AA389" s="3"/>
      <c r="AB389" s="4">
        <f t="shared" si="115"/>
        <v>-42.057052038614529</v>
      </c>
      <c r="AC389" s="6">
        <f t="shared" si="116"/>
        <v>42.057052038614529</v>
      </c>
      <c r="AD389" s="4">
        <f t="shared" si="117"/>
        <v>1.1547790235753577E-2</v>
      </c>
      <c r="AE389" s="6">
        <f t="shared" si="118"/>
        <v>1768.7956261787306</v>
      </c>
      <c r="AF389" s="3"/>
      <c r="AG389" s="6">
        <f t="shared" si="119"/>
        <v>35.51887664478636</v>
      </c>
      <c r="AH389" s="6">
        <f t="shared" si="120"/>
        <v>35.51887664478636</v>
      </c>
      <c r="AI389" s="4">
        <f t="shared" si="121"/>
        <v>9.7525745867068532E-3</v>
      </c>
      <c r="AJ389" s="6">
        <f t="shared" si="122"/>
        <v>1261.59059810755</v>
      </c>
      <c r="AK389" s="3"/>
    </row>
    <row r="390" spans="1:37" customFormat="1" x14ac:dyDescent="0.2">
      <c r="A390" s="12">
        <v>42498</v>
      </c>
      <c r="B390" s="1" t="s">
        <v>11</v>
      </c>
      <c r="C390" s="8">
        <v>3793</v>
      </c>
      <c r="D390" s="8">
        <v>5678</v>
      </c>
      <c r="E390" s="8">
        <v>170</v>
      </c>
      <c r="F390" s="3"/>
      <c r="G390" s="7">
        <f t="shared" si="105"/>
        <v>3793</v>
      </c>
      <c r="H390" s="3"/>
      <c r="I390" s="6">
        <f ca="1">IF( COUNTA($G$17:G390)&lt;=$I$14,"",AVERAGE(OFFSET(G389,0,0,$I$14*-1)))</f>
        <v>3484.5</v>
      </c>
      <c r="J390" s="3"/>
      <c r="K390" s="29">
        <f ca="1">IF(COUNTA($G$17:G390)&lt;=$K$14,RAND(),SUMPRODUCT(OFFSET(G389,0,0,$K$14*-1),OFFSET($K$17,0,0,$K$14)))</f>
        <v>3617.05</v>
      </c>
      <c r="L390" s="3"/>
      <c r="M390" s="29">
        <f t="shared" si="123"/>
        <v>3676.5000754752687</v>
      </c>
      <c r="N390" s="11"/>
      <c r="O390" s="40">
        <f t="shared" si="124"/>
        <v>-8.2571660845464194</v>
      </c>
      <c r="P390" s="57">
        <f t="shared" si="106"/>
        <v>3668.2429093907222</v>
      </c>
      <c r="Q390" s="11"/>
      <c r="R390" s="6">
        <f t="shared" ca="1" si="107"/>
        <v>308.5</v>
      </c>
      <c r="S390" s="4">
        <f t="shared" ca="1" si="108"/>
        <v>308.5</v>
      </c>
      <c r="T390" s="4">
        <f t="shared" ca="1" si="109"/>
        <v>8.1334036382810435E-2</v>
      </c>
      <c r="U390" s="6">
        <f t="shared" ca="1" si="110"/>
        <v>95172.25</v>
      </c>
      <c r="V390" s="3"/>
      <c r="W390" s="4">
        <f t="shared" ca="1" si="111"/>
        <v>175.94999999999982</v>
      </c>
      <c r="X390" s="4">
        <f t="shared" ca="1" si="112"/>
        <v>175.94999999999982</v>
      </c>
      <c r="Y390" s="4">
        <f t="shared" ca="1" si="113"/>
        <v>4.6388083311362988E-2</v>
      </c>
      <c r="Z390" s="4">
        <f t="shared" ca="1" si="114"/>
        <v>30958.402499999935</v>
      </c>
      <c r="AA390" s="3"/>
      <c r="AB390" s="4">
        <f t="shared" si="115"/>
        <v>116.49992452473134</v>
      </c>
      <c r="AC390" s="6">
        <f t="shared" si="116"/>
        <v>116.49992452473134</v>
      </c>
      <c r="AD390" s="4">
        <f t="shared" si="117"/>
        <v>3.0714454132541879E-2</v>
      </c>
      <c r="AE390" s="6">
        <f t="shared" si="118"/>
        <v>13572.232414268099</v>
      </c>
      <c r="AF390" s="3"/>
      <c r="AG390" s="6">
        <f t="shared" si="119"/>
        <v>124.75709060927784</v>
      </c>
      <c r="AH390" s="6">
        <f t="shared" si="120"/>
        <v>124.75709060927784</v>
      </c>
      <c r="AI390" s="4">
        <f t="shared" si="121"/>
        <v>3.2891402744339E-2</v>
      </c>
      <c r="AJ390" s="6">
        <f t="shared" si="122"/>
        <v>15564.331657291561</v>
      </c>
      <c r="AK390" s="3"/>
    </row>
    <row r="391" spans="1:37" customFormat="1" x14ac:dyDescent="0.2">
      <c r="A391" s="12">
        <v>42499</v>
      </c>
      <c r="B391" s="1" t="s">
        <v>6</v>
      </c>
      <c r="C391" s="8">
        <v>3556</v>
      </c>
      <c r="D391" s="8">
        <v>3952</v>
      </c>
      <c r="E391" s="8">
        <v>163</v>
      </c>
      <c r="F391" s="3"/>
      <c r="G391" s="7">
        <f t="shared" si="105"/>
        <v>3556</v>
      </c>
      <c r="H391" s="3"/>
      <c r="I391" s="6">
        <f ca="1">IF( COUNTA($G$17:G391)&lt;=$I$14,"",AVERAGE(OFFSET(G390,0,0,$I$14*-1)))</f>
        <v>3717.5</v>
      </c>
      <c r="J391" s="3"/>
      <c r="K391" s="29">
        <f ca="1">IF(COUNTA($G$17:G391)&lt;=$K$14,RAND(),SUMPRODUCT(OFFSET(G390,0,0,$K$14*-1),OFFSET($K$17,0,0,$K$14)))</f>
        <v>3716.17</v>
      </c>
      <c r="L391" s="3"/>
      <c r="M391" s="29">
        <f t="shared" si="123"/>
        <v>3697.4332402262507</v>
      </c>
      <c r="N391" s="11"/>
      <c r="O391" s="40">
        <f t="shared" si="124"/>
        <v>20.641261442626803</v>
      </c>
      <c r="P391" s="57">
        <f t="shared" si="106"/>
        <v>3718.0745016688775</v>
      </c>
      <c r="Q391" s="11"/>
      <c r="R391" s="6">
        <f t="shared" ca="1" si="107"/>
        <v>-161.5</v>
      </c>
      <c r="S391" s="4">
        <f t="shared" ca="1" si="108"/>
        <v>161.5</v>
      </c>
      <c r="T391" s="4">
        <f t="shared" ca="1" si="109"/>
        <v>4.5416197975253092E-2</v>
      </c>
      <c r="U391" s="6">
        <f t="shared" ca="1" si="110"/>
        <v>26082.25</v>
      </c>
      <c r="V391" s="3"/>
      <c r="W391" s="4">
        <f t="shared" ca="1" si="111"/>
        <v>-160.17000000000007</v>
      </c>
      <c r="X391" s="4">
        <f t="shared" ca="1" si="112"/>
        <v>160.17000000000007</v>
      </c>
      <c r="Y391" s="4">
        <f t="shared" ca="1" si="113"/>
        <v>4.5042182227221617E-2</v>
      </c>
      <c r="Z391" s="4">
        <f t="shared" ca="1" si="114"/>
        <v>25654.428900000024</v>
      </c>
      <c r="AA391" s="3"/>
      <c r="AB391" s="4">
        <f t="shared" si="115"/>
        <v>-141.43324022625075</v>
      </c>
      <c r="AC391" s="6">
        <f t="shared" si="116"/>
        <v>141.43324022625075</v>
      </c>
      <c r="AD391" s="4">
        <f t="shared" si="117"/>
        <v>3.9773127172736428E-2</v>
      </c>
      <c r="AE391" s="6">
        <f t="shared" si="118"/>
        <v>20003.361440896351</v>
      </c>
      <c r="AF391" s="3"/>
      <c r="AG391" s="6">
        <f t="shared" si="119"/>
        <v>-162.07450166887747</v>
      </c>
      <c r="AH391" s="6">
        <f t="shared" si="120"/>
        <v>162.07450166887747</v>
      </c>
      <c r="AI391" s="4">
        <f t="shared" si="121"/>
        <v>4.5577756374824939E-2</v>
      </c>
      <c r="AJ391" s="6">
        <f t="shared" si="122"/>
        <v>26268.144091214966</v>
      </c>
      <c r="AK391" s="3"/>
    </row>
    <row r="392" spans="1:37" customFormat="1" x14ac:dyDescent="0.2">
      <c r="A392" s="12">
        <v>42500</v>
      </c>
      <c r="B392" s="1" t="s">
        <v>9</v>
      </c>
      <c r="C392" s="8">
        <v>3390</v>
      </c>
      <c r="D392" s="8">
        <v>4427</v>
      </c>
      <c r="E392" s="8">
        <v>111</v>
      </c>
      <c r="F392" s="3"/>
      <c r="G392" s="7">
        <f t="shared" si="105"/>
        <v>3390</v>
      </c>
      <c r="H392" s="3"/>
      <c r="I392" s="6">
        <f ca="1">IF( COUNTA($G$17:G392)&lt;=$I$14,"",AVERAGE(OFFSET(G391,0,0,$I$14*-1)))</f>
        <v>3674.5</v>
      </c>
      <c r="J392" s="3"/>
      <c r="K392" s="29">
        <f ca="1">IF(COUNTA($G$17:G392)&lt;=$K$14,RAND(),SUMPRODUCT(OFFSET(G391,0,0,$K$14*-1),OFFSET($K$17,0,0,$K$14)))</f>
        <v>3557.31</v>
      </c>
      <c r="L392" s="3"/>
      <c r="M392" s="29">
        <f t="shared" si="123"/>
        <v>3672.0199592219969</v>
      </c>
      <c r="N392" s="11"/>
      <c r="O392" s="40">
        <f t="shared" si="124"/>
        <v>-24.952735579784999</v>
      </c>
      <c r="P392" s="57">
        <f t="shared" si="106"/>
        <v>3647.067223642212</v>
      </c>
      <c r="Q392" s="11"/>
      <c r="R392" s="6">
        <f t="shared" ca="1" si="107"/>
        <v>-284.5</v>
      </c>
      <c r="S392" s="4">
        <f t="shared" ca="1" si="108"/>
        <v>284.5</v>
      </c>
      <c r="T392" s="4">
        <f t="shared" ca="1" si="109"/>
        <v>8.3923303834808255E-2</v>
      </c>
      <c r="U392" s="6">
        <f t="shared" ca="1" si="110"/>
        <v>80940.25</v>
      </c>
      <c r="V392" s="3"/>
      <c r="W392" s="4">
        <f t="shared" ca="1" si="111"/>
        <v>-167.30999999999995</v>
      </c>
      <c r="X392" s="4">
        <f t="shared" ca="1" si="112"/>
        <v>167.30999999999995</v>
      </c>
      <c r="Y392" s="4">
        <f t="shared" ca="1" si="113"/>
        <v>4.935398230088494E-2</v>
      </c>
      <c r="Z392" s="4">
        <f t="shared" ca="1" si="114"/>
        <v>27992.636099999982</v>
      </c>
      <c r="AA392" s="3"/>
      <c r="AB392" s="4">
        <f t="shared" si="115"/>
        <v>-282.01995922199694</v>
      </c>
      <c r="AC392" s="6">
        <f t="shared" si="116"/>
        <v>282.01995922199694</v>
      </c>
      <c r="AD392" s="4">
        <f t="shared" si="117"/>
        <v>8.3191728384069893E-2</v>
      </c>
      <c r="AE392" s="6">
        <f t="shared" si="118"/>
        <v>79535.257399576818</v>
      </c>
      <c r="AF392" s="3"/>
      <c r="AG392" s="6">
        <f t="shared" si="119"/>
        <v>-257.06722364221196</v>
      </c>
      <c r="AH392" s="6">
        <f t="shared" si="120"/>
        <v>257.06722364221196</v>
      </c>
      <c r="AI392" s="4">
        <f t="shared" si="121"/>
        <v>7.58310394224814E-2</v>
      </c>
      <c r="AJ392" s="6">
        <f t="shared" si="122"/>
        <v>66083.557471115011</v>
      </c>
      <c r="AK392" s="3"/>
    </row>
    <row r="393" spans="1:37" customFormat="1" x14ac:dyDescent="0.2">
      <c r="A393" s="12">
        <v>42501</v>
      </c>
      <c r="B393" s="1" t="s">
        <v>7</v>
      </c>
      <c r="C393" s="8">
        <v>3307</v>
      </c>
      <c r="D393" s="8">
        <v>3178</v>
      </c>
      <c r="E393" s="8">
        <v>155</v>
      </c>
      <c r="F393" s="3"/>
      <c r="G393" s="7">
        <f t="shared" si="105"/>
        <v>3307</v>
      </c>
      <c r="H393" s="3"/>
      <c r="I393" s="6">
        <f ca="1">IF( COUNTA($G$17:G393)&lt;=$I$14,"",AVERAGE(OFFSET(G392,0,0,$I$14*-1)))</f>
        <v>3473</v>
      </c>
      <c r="J393" s="3"/>
      <c r="K393" s="29">
        <f ca="1">IF(COUNTA($G$17:G393)&lt;=$K$14,RAND(),SUMPRODUCT(OFFSET(G392,0,0,$K$14*-1),OFFSET($K$17,0,0,$K$14)))</f>
        <v>3446.6000000000004</v>
      </c>
      <c r="L393" s="3"/>
      <c r="M393" s="29">
        <f t="shared" si="123"/>
        <v>3621.3455034784129</v>
      </c>
      <c r="N393" s="11"/>
      <c r="O393" s="40">
        <f t="shared" si="124"/>
        <v>-50.417238541946084</v>
      </c>
      <c r="P393" s="57">
        <f t="shared" si="106"/>
        <v>3570.9282649364668</v>
      </c>
      <c r="Q393" s="11"/>
      <c r="R393" s="6">
        <f t="shared" ca="1" si="107"/>
        <v>-166</v>
      </c>
      <c r="S393" s="4">
        <f t="shared" ca="1" si="108"/>
        <v>166</v>
      </c>
      <c r="T393" s="4">
        <f t="shared" ca="1" si="109"/>
        <v>5.019655276685818E-2</v>
      </c>
      <c r="U393" s="6">
        <f t="shared" ca="1" si="110"/>
        <v>27556</v>
      </c>
      <c r="V393" s="3"/>
      <c r="W393" s="4">
        <f t="shared" ca="1" si="111"/>
        <v>-139.60000000000036</v>
      </c>
      <c r="X393" s="4">
        <f t="shared" ca="1" si="112"/>
        <v>139.60000000000036</v>
      </c>
      <c r="Y393" s="4">
        <f t="shared" ca="1" si="113"/>
        <v>4.2213486543695299E-2</v>
      </c>
      <c r="Z393" s="4">
        <f t="shared" ca="1" si="114"/>
        <v>19488.160000000102</v>
      </c>
      <c r="AA393" s="3"/>
      <c r="AB393" s="4">
        <f t="shared" si="115"/>
        <v>-314.34550347841287</v>
      </c>
      <c r="AC393" s="6">
        <f t="shared" si="116"/>
        <v>314.34550347841287</v>
      </c>
      <c r="AD393" s="4">
        <f t="shared" si="117"/>
        <v>9.5054582243245506E-2</v>
      </c>
      <c r="AE393" s="6">
        <f t="shared" si="118"/>
        <v>98813.09555709688</v>
      </c>
      <c r="AF393" s="3"/>
      <c r="AG393" s="6">
        <f t="shared" si="119"/>
        <v>-263.9282649364668</v>
      </c>
      <c r="AH393" s="6">
        <f t="shared" si="120"/>
        <v>263.9282649364668</v>
      </c>
      <c r="AI393" s="4">
        <f t="shared" si="121"/>
        <v>7.9808970346678804E-2</v>
      </c>
      <c r="AJ393" s="6">
        <f t="shared" si="122"/>
        <v>69658.129032373807</v>
      </c>
      <c r="AK393" s="3"/>
    </row>
    <row r="394" spans="1:37" customFormat="1" x14ac:dyDescent="0.2">
      <c r="A394" s="12">
        <v>42502</v>
      </c>
      <c r="B394" s="1" t="s">
        <v>10</v>
      </c>
      <c r="C394" s="8">
        <v>3385</v>
      </c>
      <c r="D394" s="8">
        <v>4468</v>
      </c>
      <c r="E394" s="8">
        <v>357</v>
      </c>
      <c r="F394" s="3"/>
      <c r="G394" s="7">
        <f t="shared" si="105"/>
        <v>3385</v>
      </c>
      <c r="H394" s="3"/>
      <c r="I394" s="6">
        <f ca="1">IF( COUNTA($G$17:G394)&lt;=$I$14,"",AVERAGE(OFFSET(G393,0,0,$I$14*-1)))</f>
        <v>3348.5</v>
      </c>
      <c r="J394" s="3"/>
      <c r="K394" s="29">
        <f ca="1">IF(COUNTA($G$17:G394)&lt;=$K$14,RAND(),SUMPRODUCT(OFFSET(G393,0,0,$K$14*-1),OFFSET($K$17,0,0,$K$14)))</f>
        <v>3386.7</v>
      </c>
      <c r="L394" s="3"/>
      <c r="M394" s="29">
        <f t="shared" si="123"/>
        <v>3564.8626667736803</v>
      </c>
      <c r="N394" s="11"/>
      <c r="O394" s="40">
        <f t="shared" si="124"/>
        <v>-56.422180723104695</v>
      </c>
      <c r="P394" s="57">
        <f t="shared" si="106"/>
        <v>3508.4404860505756</v>
      </c>
      <c r="Q394" s="11"/>
      <c r="R394" s="6">
        <f t="shared" ca="1" si="107"/>
        <v>36.5</v>
      </c>
      <c r="S394" s="4">
        <f t="shared" ca="1" si="108"/>
        <v>36.5</v>
      </c>
      <c r="T394" s="4">
        <f t="shared" ca="1" si="109"/>
        <v>1.0782865583456425E-2</v>
      </c>
      <c r="U394" s="6">
        <f t="shared" ca="1" si="110"/>
        <v>1332.25</v>
      </c>
      <c r="V394" s="3"/>
      <c r="W394" s="4">
        <f t="shared" ca="1" si="111"/>
        <v>-1.6999999999998181</v>
      </c>
      <c r="X394" s="4">
        <f t="shared" ca="1" si="112"/>
        <v>1.6999999999998181</v>
      </c>
      <c r="Y394" s="4">
        <f t="shared" ca="1" si="113"/>
        <v>5.0221565731161538E-4</v>
      </c>
      <c r="Z394" s="4">
        <f t="shared" ca="1" si="114"/>
        <v>2.8899999999993815</v>
      </c>
      <c r="AA394" s="3"/>
      <c r="AB394" s="4">
        <f t="shared" si="115"/>
        <v>-179.8626667736803</v>
      </c>
      <c r="AC394" s="6">
        <f t="shared" si="116"/>
        <v>179.8626667736803</v>
      </c>
      <c r="AD394" s="4">
        <f t="shared" si="117"/>
        <v>5.3135204364455041E-2</v>
      </c>
      <c r="AE394" s="6">
        <f t="shared" si="118"/>
        <v>32350.578898939959</v>
      </c>
      <c r="AF394" s="3"/>
      <c r="AG394" s="6">
        <f t="shared" si="119"/>
        <v>-123.4404860505756</v>
      </c>
      <c r="AH394" s="6">
        <f t="shared" si="120"/>
        <v>123.4404860505756</v>
      </c>
      <c r="AI394" s="4">
        <f t="shared" si="121"/>
        <v>3.6466908729859852E-2</v>
      </c>
      <c r="AJ394" s="6">
        <f t="shared" si="122"/>
        <v>15237.553596402349</v>
      </c>
      <c r="AK394" s="3"/>
    </row>
    <row r="395" spans="1:37" customFormat="1" x14ac:dyDescent="0.2">
      <c r="A395" s="12">
        <v>42503</v>
      </c>
      <c r="B395" s="1" t="s">
        <v>5</v>
      </c>
      <c r="C395" s="8">
        <v>3335</v>
      </c>
      <c r="D395" s="8">
        <v>4686</v>
      </c>
      <c r="E395" s="8">
        <v>379</v>
      </c>
      <c r="F395" s="3"/>
      <c r="G395" s="7">
        <f t="shared" si="105"/>
        <v>3335</v>
      </c>
      <c r="H395" s="3"/>
      <c r="I395" s="6">
        <f ca="1">IF( COUNTA($G$17:G395)&lt;=$I$14,"",AVERAGE(OFFSET(G394,0,0,$I$14*-1)))</f>
        <v>3346</v>
      </c>
      <c r="J395" s="3"/>
      <c r="K395" s="29">
        <f ca="1">IF(COUNTA($G$17:G395)&lt;=$K$14,RAND(),SUMPRODUCT(OFFSET(G394,0,0,$K$14*-1),OFFSET($K$17,0,0,$K$14)))</f>
        <v>3417.97</v>
      </c>
      <c r="L395" s="3"/>
      <c r="M395" s="29">
        <f t="shared" si="123"/>
        <v>3532.5442352254677</v>
      </c>
      <c r="N395" s="11"/>
      <c r="O395" s="40">
        <f t="shared" si="124"/>
        <v>-32.559469039961549</v>
      </c>
      <c r="P395" s="57">
        <f t="shared" si="106"/>
        <v>3499.984766185506</v>
      </c>
      <c r="Q395" s="11"/>
      <c r="R395" s="6">
        <f t="shared" ca="1" si="107"/>
        <v>-11</v>
      </c>
      <c r="S395" s="4">
        <f t="shared" ca="1" si="108"/>
        <v>11</v>
      </c>
      <c r="T395" s="4">
        <f t="shared" ca="1" si="109"/>
        <v>3.2983508245877061E-3</v>
      </c>
      <c r="U395" s="6">
        <f t="shared" ca="1" si="110"/>
        <v>121</v>
      </c>
      <c r="V395" s="3"/>
      <c r="W395" s="4">
        <f t="shared" ca="1" si="111"/>
        <v>-82.9699999999998</v>
      </c>
      <c r="X395" s="4">
        <f t="shared" ca="1" si="112"/>
        <v>82.9699999999998</v>
      </c>
      <c r="Y395" s="4">
        <f t="shared" ca="1" si="113"/>
        <v>2.4878560719640119E-2</v>
      </c>
      <c r="Z395" s="4">
        <f t="shared" ca="1" si="114"/>
        <v>6884.0208999999668</v>
      </c>
      <c r="AA395" s="3"/>
      <c r="AB395" s="4">
        <f t="shared" si="115"/>
        <v>-197.54423522546767</v>
      </c>
      <c r="AC395" s="6">
        <f t="shared" si="116"/>
        <v>197.54423522546767</v>
      </c>
      <c r="AD395" s="4">
        <f t="shared" si="117"/>
        <v>5.9233653740769915E-2</v>
      </c>
      <c r="AE395" s="6">
        <f t="shared" si="118"/>
        <v>39023.724870814905</v>
      </c>
      <c r="AF395" s="3"/>
      <c r="AG395" s="6">
        <f t="shared" si="119"/>
        <v>-164.98476618550603</v>
      </c>
      <c r="AH395" s="6">
        <f t="shared" si="120"/>
        <v>164.98476618550603</v>
      </c>
      <c r="AI395" s="4">
        <f t="shared" si="121"/>
        <v>4.9470694508397611E-2</v>
      </c>
      <c r="AJ395" s="6">
        <f t="shared" si="122"/>
        <v>27219.973073286095</v>
      </c>
      <c r="AK395" s="3"/>
    </row>
    <row r="396" spans="1:37" customFormat="1" x14ac:dyDescent="0.2">
      <c r="A396" s="12">
        <v>42504</v>
      </c>
      <c r="B396" s="1" t="s">
        <v>8</v>
      </c>
      <c r="C396" s="8">
        <v>3050</v>
      </c>
      <c r="D396" s="8">
        <v>5080</v>
      </c>
      <c r="E396" s="8">
        <v>282</v>
      </c>
      <c r="F396" s="3"/>
      <c r="G396" s="7">
        <f t="shared" si="105"/>
        <v>3050</v>
      </c>
      <c r="H396" s="3"/>
      <c r="I396" s="6">
        <f ca="1">IF( COUNTA($G$17:G396)&lt;=$I$14,"",AVERAGE(OFFSET(G395,0,0,$I$14*-1)))</f>
        <v>3360</v>
      </c>
      <c r="J396" s="3"/>
      <c r="K396" s="29">
        <f ca="1">IF(COUNTA($G$17:G396)&lt;=$K$14,RAND(),SUMPRODUCT(OFFSET(G395,0,0,$K$14*-1),OFFSET($K$17,0,0,$K$14)))</f>
        <v>3348.93</v>
      </c>
      <c r="L396" s="3"/>
      <c r="M396" s="29">
        <f t="shared" si="123"/>
        <v>3497.0487098982931</v>
      </c>
      <c r="N396" s="11"/>
      <c r="O396" s="40">
        <f t="shared" si="124"/>
        <v>-35.466164764302491</v>
      </c>
      <c r="P396" s="57">
        <f t="shared" si="106"/>
        <v>3461.5825451339906</v>
      </c>
      <c r="Q396" s="11"/>
      <c r="R396" s="6">
        <f t="shared" ca="1" si="107"/>
        <v>-310</v>
      </c>
      <c r="S396" s="4">
        <f t="shared" ca="1" si="108"/>
        <v>310</v>
      </c>
      <c r="T396" s="4">
        <f t="shared" ca="1" si="109"/>
        <v>0.10163934426229508</v>
      </c>
      <c r="U396" s="6">
        <f t="shared" ca="1" si="110"/>
        <v>96100</v>
      </c>
      <c r="V396" s="3"/>
      <c r="W396" s="4">
        <f t="shared" ca="1" si="111"/>
        <v>-298.92999999999984</v>
      </c>
      <c r="X396" s="4">
        <f t="shared" ca="1" si="112"/>
        <v>298.92999999999984</v>
      </c>
      <c r="Y396" s="4">
        <f t="shared" ca="1" si="113"/>
        <v>9.8009836065573716E-2</v>
      </c>
      <c r="Z396" s="4">
        <f t="shared" ca="1" si="114"/>
        <v>89359.144899999897</v>
      </c>
      <c r="AA396" s="3"/>
      <c r="AB396" s="4">
        <f t="shared" si="115"/>
        <v>-447.04870989829305</v>
      </c>
      <c r="AC396" s="6">
        <f t="shared" si="116"/>
        <v>447.04870989829305</v>
      </c>
      <c r="AD396" s="4">
        <f t="shared" si="117"/>
        <v>0.14657334750763706</v>
      </c>
      <c r="AE396" s="6">
        <f t="shared" si="118"/>
        <v>199852.54902172819</v>
      </c>
      <c r="AF396" s="3"/>
      <c r="AG396" s="6">
        <f t="shared" si="119"/>
        <v>-411.58254513399061</v>
      </c>
      <c r="AH396" s="6">
        <f t="shared" si="120"/>
        <v>411.58254513399061</v>
      </c>
      <c r="AI396" s="4">
        <f t="shared" si="121"/>
        <v>0.13494509676524283</v>
      </c>
      <c r="AJ396" s="6">
        <f t="shared" si="122"/>
        <v>169400.19145897342</v>
      </c>
      <c r="AK396" s="3"/>
    </row>
    <row r="397" spans="1:37" customFormat="1" x14ac:dyDescent="0.2">
      <c r="A397" s="12">
        <v>42505</v>
      </c>
      <c r="B397" s="1" t="s">
        <v>11</v>
      </c>
      <c r="C397" s="8">
        <v>3176</v>
      </c>
      <c r="D397" s="8">
        <v>3487</v>
      </c>
      <c r="E397" s="8">
        <v>159</v>
      </c>
      <c r="F397" s="3"/>
      <c r="G397" s="7">
        <f t="shared" si="105"/>
        <v>3176</v>
      </c>
      <c r="H397" s="3"/>
      <c r="I397" s="6">
        <f ca="1">IF( COUNTA($G$17:G397)&lt;=$I$14,"",AVERAGE(OFFSET(G396,0,0,$I$14*-1)))</f>
        <v>3192.5</v>
      </c>
      <c r="J397" s="3"/>
      <c r="K397" s="29">
        <f ca="1">IF(COUNTA($G$17:G397)&lt;=$K$14,RAND(),SUMPRODUCT(OFFSET(G396,0,0,$K$14*-1),OFFSET($K$17,0,0,$K$14)))</f>
        <v>3123.41</v>
      </c>
      <c r="L397" s="3"/>
      <c r="M397" s="29">
        <f t="shared" si="123"/>
        <v>3416.7212390077138</v>
      </c>
      <c r="N397" s="11"/>
      <c r="O397" s="40">
        <f t="shared" si="124"/>
        <v>-79.878857829316445</v>
      </c>
      <c r="P397" s="57">
        <f t="shared" si="106"/>
        <v>3336.8423811783973</v>
      </c>
      <c r="Q397" s="11"/>
      <c r="R397" s="6">
        <f t="shared" ca="1" si="107"/>
        <v>-16.5</v>
      </c>
      <c r="S397" s="4">
        <f t="shared" ca="1" si="108"/>
        <v>16.5</v>
      </c>
      <c r="T397" s="4">
        <f t="shared" ca="1" si="109"/>
        <v>5.1952141057934505E-3</v>
      </c>
      <c r="U397" s="6">
        <f t="shared" ca="1" si="110"/>
        <v>272.25</v>
      </c>
      <c r="V397" s="3"/>
      <c r="W397" s="4">
        <f t="shared" ca="1" si="111"/>
        <v>52.590000000000146</v>
      </c>
      <c r="X397" s="4">
        <f t="shared" ca="1" si="112"/>
        <v>52.590000000000146</v>
      </c>
      <c r="Y397" s="4">
        <f t="shared" ca="1" si="113"/>
        <v>1.6558564231738081E-2</v>
      </c>
      <c r="Z397" s="4">
        <f t="shared" ca="1" si="114"/>
        <v>2765.7081000000153</v>
      </c>
      <c r="AA397" s="3"/>
      <c r="AB397" s="4">
        <f t="shared" si="115"/>
        <v>-240.72123900771385</v>
      </c>
      <c r="AC397" s="6">
        <f t="shared" si="116"/>
        <v>240.72123900771385</v>
      </c>
      <c r="AD397" s="4">
        <f t="shared" si="117"/>
        <v>7.5793840997391004E-2</v>
      </c>
      <c r="AE397" s="6">
        <f t="shared" si="118"/>
        <v>57946.714909408896</v>
      </c>
      <c r="AF397" s="3"/>
      <c r="AG397" s="6">
        <f t="shared" si="119"/>
        <v>-160.84238117839732</v>
      </c>
      <c r="AH397" s="6">
        <f t="shared" si="120"/>
        <v>160.84238117839732</v>
      </c>
      <c r="AI397" s="4">
        <f t="shared" si="121"/>
        <v>5.0643067121661625E-2</v>
      </c>
      <c r="AJ397" s="6">
        <f t="shared" si="122"/>
        <v>25870.271583136859</v>
      </c>
      <c r="AK397" s="3"/>
    </row>
    <row r="398" spans="1:37" customFormat="1" x14ac:dyDescent="0.2">
      <c r="A398" s="12">
        <v>42506</v>
      </c>
      <c r="B398" s="1" t="s">
        <v>6</v>
      </c>
      <c r="C398" s="8">
        <v>3823</v>
      </c>
      <c r="D398" s="8">
        <v>4437</v>
      </c>
      <c r="E398" s="8">
        <v>159</v>
      </c>
      <c r="F398" s="3"/>
      <c r="G398" s="7">
        <f t="shared" si="105"/>
        <v>3823</v>
      </c>
      <c r="H398" s="3"/>
      <c r="I398" s="6">
        <f ca="1">IF( COUNTA($G$17:G398)&lt;=$I$14,"",AVERAGE(OFFSET(G397,0,0,$I$14*-1)))</f>
        <v>3113</v>
      </c>
      <c r="J398" s="3"/>
      <c r="K398" s="29">
        <f ca="1">IF(COUNTA($G$17:G398)&lt;=$K$14,RAND(),SUMPRODUCT(OFFSET(G397,0,0,$K$14*-1),OFFSET($K$17,0,0,$K$14)))</f>
        <v>3211.0600000000004</v>
      </c>
      <c r="L398" s="3"/>
      <c r="M398" s="29">
        <f t="shared" si="123"/>
        <v>3373.4674997819916</v>
      </c>
      <c r="N398" s="11"/>
      <c r="O398" s="40">
        <f t="shared" si="124"/>
        <v>-43.619990411758195</v>
      </c>
      <c r="P398" s="57">
        <f t="shared" si="106"/>
        <v>3329.8475093702332</v>
      </c>
      <c r="Q398" s="11"/>
      <c r="R398" s="6">
        <f t="shared" ca="1" si="107"/>
        <v>710</v>
      </c>
      <c r="S398" s="4">
        <f t="shared" ca="1" si="108"/>
        <v>710</v>
      </c>
      <c r="T398" s="4">
        <f t="shared" ca="1" si="109"/>
        <v>0.18571802249542244</v>
      </c>
      <c r="U398" s="6">
        <f t="shared" ca="1" si="110"/>
        <v>504100</v>
      </c>
      <c r="V398" s="3"/>
      <c r="W398" s="4">
        <f t="shared" ca="1" si="111"/>
        <v>611.9399999999996</v>
      </c>
      <c r="X398" s="4">
        <f t="shared" ca="1" si="112"/>
        <v>611.9399999999996</v>
      </c>
      <c r="Y398" s="4">
        <f t="shared" ca="1" si="113"/>
        <v>0.16006800941668836</v>
      </c>
      <c r="Z398" s="4">
        <f t="shared" ca="1" si="114"/>
        <v>374470.56359999953</v>
      </c>
      <c r="AA398" s="3"/>
      <c r="AB398" s="4">
        <f t="shared" si="115"/>
        <v>449.53250021800841</v>
      </c>
      <c r="AC398" s="6">
        <f t="shared" si="116"/>
        <v>449.53250021800841</v>
      </c>
      <c r="AD398" s="4">
        <f t="shared" si="117"/>
        <v>0.11758631970128391</v>
      </c>
      <c r="AE398" s="6">
        <f t="shared" si="118"/>
        <v>202079.46875225374</v>
      </c>
      <c r="AF398" s="3"/>
      <c r="AG398" s="6">
        <f t="shared" si="119"/>
        <v>493.15249062976682</v>
      </c>
      <c r="AH398" s="6">
        <f t="shared" si="120"/>
        <v>493.15249062976682</v>
      </c>
      <c r="AI398" s="4">
        <f t="shared" si="121"/>
        <v>0.12899620471613049</v>
      </c>
      <c r="AJ398" s="6">
        <f t="shared" si="122"/>
        <v>243199.37901434224</v>
      </c>
      <c r="AK398" s="3"/>
    </row>
    <row r="399" spans="1:37" customFormat="1" x14ac:dyDescent="0.2">
      <c r="A399" s="12">
        <v>42507</v>
      </c>
      <c r="B399" s="1" t="s">
        <v>9</v>
      </c>
      <c r="C399" s="8">
        <v>3264</v>
      </c>
      <c r="D399" s="8">
        <v>4453</v>
      </c>
      <c r="E399" s="8">
        <v>169</v>
      </c>
      <c r="F399" s="3"/>
      <c r="G399" s="7">
        <f t="shared" si="105"/>
        <v>3264</v>
      </c>
      <c r="H399" s="3"/>
      <c r="I399" s="6">
        <f ca="1">IF( COUNTA($G$17:G399)&lt;=$I$14,"",AVERAGE(OFFSET(G398,0,0,$I$14*-1)))</f>
        <v>3499.5</v>
      </c>
      <c r="J399" s="3"/>
      <c r="K399" s="29">
        <f ca="1">IF(COUNTA($G$17:G399)&lt;=$K$14,RAND(),SUMPRODUCT(OFFSET(G398,0,0,$K$14*-1),OFFSET($K$17,0,0,$K$14)))</f>
        <v>3679.55</v>
      </c>
      <c r="L399" s="3"/>
      <c r="M399" s="29">
        <f t="shared" si="123"/>
        <v>3454.2412678884843</v>
      </c>
      <c r="N399" s="11"/>
      <c r="O399" s="40">
        <f t="shared" si="124"/>
        <v>79.529830521310245</v>
      </c>
      <c r="P399" s="57">
        <f t="shared" si="106"/>
        <v>3533.7710984097944</v>
      </c>
      <c r="Q399" s="11"/>
      <c r="R399" s="6">
        <f t="shared" ca="1" si="107"/>
        <v>-235.5</v>
      </c>
      <c r="S399" s="4">
        <f t="shared" ca="1" si="108"/>
        <v>235.5</v>
      </c>
      <c r="T399" s="4">
        <f t="shared" ca="1" si="109"/>
        <v>7.2150735294117641E-2</v>
      </c>
      <c r="U399" s="6">
        <f t="shared" ca="1" si="110"/>
        <v>55460.25</v>
      </c>
      <c r="V399" s="3"/>
      <c r="W399" s="4">
        <f t="shared" ca="1" si="111"/>
        <v>-415.55000000000018</v>
      </c>
      <c r="X399" s="4">
        <f t="shared" ca="1" si="112"/>
        <v>415.55000000000018</v>
      </c>
      <c r="Y399" s="4">
        <f t="shared" ca="1" si="113"/>
        <v>0.1273131127450981</v>
      </c>
      <c r="Z399" s="4">
        <f t="shared" ca="1" si="114"/>
        <v>172681.80250000017</v>
      </c>
      <c r="AA399" s="3"/>
      <c r="AB399" s="4">
        <f t="shared" si="115"/>
        <v>-190.24126788848434</v>
      </c>
      <c r="AC399" s="6">
        <f t="shared" si="116"/>
        <v>190.24126788848434</v>
      </c>
      <c r="AD399" s="4">
        <f t="shared" si="117"/>
        <v>5.8284702171717016E-2</v>
      </c>
      <c r="AE399" s="6">
        <f t="shared" si="118"/>
        <v>36191.740007818065</v>
      </c>
      <c r="AF399" s="3"/>
      <c r="AG399" s="6">
        <f t="shared" si="119"/>
        <v>-269.77109840979438</v>
      </c>
      <c r="AH399" s="6">
        <f t="shared" si="120"/>
        <v>269.77109840979438</v>
      </c>
      <c r="AI399" s="4">
        <f t="shared" si="121"/>
        <v>8.2650459071628185E-2</v>
      </c>
      <c r="AJ399" s="6">
        <f t="shared" si="122"/>
        <v>72776.445537226959</v>
      </c>
      <c r="AK399" s="3"/>
    </row>
    <row r="400" spans="1:37" customFormat="1" x14ac:dyDescent="0.2">
      <c r="A400" s="12">
        <v>42508</v>
      </c>
      <c r="B400" s="1" t="s">
        <v>7</v>
      </c>
      <c r="C400" s="8">
        <v>3261</v>
      </c>
      <c r="D400" s="8">
        <v>5141</v>
      </c>
      <c r="E400" s="8">
        <v>184</v>
      </c>
      <c r="F400" s="3"/>
      <c r="G400" s="7">
        <f t="shared" si="105"/>
        <v>3261</v>
      </c>
      <c r="H400" s="3"/>
      <c r="I400" s="6">
        <f ca="1">IF( COUNTA($G$17:G400)&lt;=$I$14,"",AVERAGE(OFFSET(G399,0,0,$I$14*-1)))</f>
        <v>3543.5</v>
      </c>
      <c r="J400" s="3"/>
      <c r="K400" s="29">
        <f ca="1">IF(COUNTA($G$17:G400)&lt;=$K$14,RAND(),SUMPRODUCT(OFFSET(G399,0,0,$K$14*-1),OFFSET($K$17,0,0,$K$14)))</f>
        <v>3253.6899999999996</v>
      </c>
      <c r="L400" s="3"/>
      <c r="M400" s="29">
        <f t="shared" si="123"/>
        <v>3420.0579684623976</v>
      </c>
      <c r="N400" s="11"/>
      <c r="O400" s="40">
        <f t="shared" si="124"/>
        <v>-33.046168126612734</v>
      </c>
      <c r="P400" s="57">
        <f t="shared" si="106"/>
        <v>3387.0118003357848</v>
      </c>
      <c r="Q400" s="11"/>
      <c r="R400" s="6">
        <f t="shared" ca="1" si="107"/>
        <v>-282.5</v>
      </c>
      <c r="S400" s="4">
        <f t="shared" ca="1" si="108"/>
        <v>282.5</v>
      </c>
      <c r="T400" s="4">
        <f t="shared" ca="1" si="109"/>
        <v>8.6629868138607791E-2</v>
      </c>
      <c r="U400" s="6">
        <f t="shared" ca="1" si="110"/>
        <v>79806.25</v>
      </c>
      <c r="V400" s="3"/>
      <c r="W400" s="4">
        <f t="shared" ca="1" si="111"/>
        <v>7.3100000000004002</v>
      </c>
      <c r="X400" s="4">
        <f t="shared" ca="1" si="112"/>
        <v>7.3100000000004002</v>
      </c>
      <c r="Y400" s="4">
        <f t="shared" ca="1" si="113"/>
        <v>2.2416436675867526E-3</v>
      </c>
      <c r="Z400" s="4">
        <f t="shared" ca="1" si="114"/>
        <v>53.436100000005851</v>
      </c>
      <c r="AA400" s="3"/>
      <c r="AB400" s="4">
        <f t="shared" si="115"/>
        <v>-159.05796846239764</v>
      </c>
      <c r="AC400" s="6">
        <f t="shared" si="116"/>
        <v>159.05796846239764</v>
      </c>
      <c r="AD400" s="4">
        <f t="shared" si="117"/>
        <v>4.8775825962096793E-2</v>
      </c>
      <c r="AE400" s="6">
        <f t="shared" si="118"/>
        <v>25299.437331385081</v>
      </c>
      <c r="AF400" s="3"/>
      <c r="AG400" s="6">
        <f t="shared" si="119"/>
        <v>-126.01180033578476</v>
      </c>
      <c r="AH400" s="6">
        <f t="shared" si="120"/>
        <v>126.01180033578476</v>
      </c>
      <c r="AI400" s="4">
        <f t="shared" si="121"/>
        <v>3.8642073086717188E-2</v>
      </c>
      <c r="AJ400" s="6">
        <f t="shared" si="122"/>
        <v>15878.973823865683</v>
      </c>
      <c r="AK400" s="3"/>
    </row>
    <row r="401" spans="1:37" customFormat="1" x14ac:dyDescent="0.2">
      <c r="A401" s="12">
        <v>42509</v>
      </c>
      <c r="B401" s="1" t="s">
        <v>10</v>
      </c>
      <c r="C401" s="8">
        <v>3131</v>
      </c>
      <c r="D401" s="8">
        <v>5889</v>
      </c>
      <c r="E401" s="8">
        <v>135</v>
      </c>
      <c r="F401" s="3"/>
      <c r="G401" s="7">
        <f t="shared" ref="G401:G413" si="125">IF($G$15="Petrol",C401,IF($G$15="Diesel",D401,E401))</f>
        <v>3131</v>
      </c>
      <c r="H401" s="3"/>
      <c r="I401" s="6">
        <f ca="1">IF( COUNTA($G$17:G401)&lt;=$I$14,"",AVERAGE(OFFSET(G400,0,0,$I$14*-1)))</f>
        <v>3262.5</v>
      </c>
      <c r="J401" s="3"/>
      <c r="K401" s="29">
        <f ca="1">IF(COUNTA($G$17:G401)&lt;=$K$14,RAND(),SUMPRODUCT(OFFSET(G400,0,0,$K$14*-1),OFFSET($K$17,0,0,$K$14)))</f>
        <v>3294.29</v>
      </c>
      <c r="L401" s="3"/>
      <c r="M401" s="29">
        <f t="shared" si="123"/>
        <v>3391.4778069527388</v>
      </c>
      <c r="N401" s="11"/>
      <c r="O401" s="40">
        <f t="shared" si="124"/>
        <v>-28.624821575828406</v>
      </c>
      <c r="P401" s="57">
        <f t="shared" ref="P401:P414" si="126">M401+O401</f>
        <v>3362.8529853769105</v>
      </c>
      <c r="Q401" s="11"/>
      <c r="R401" s="6">
        <f t="shared" ref="R401:R413" ca="1" si="127">IF(I401="","",G401-I401)</f>
        <v>-131.5</v>
      </c>
      <c r="S401" s="4">
        <f t="shared" ref="S401:S413" ca="1" si="128">IF(I401="","",ABS(R401))</f>
        <v>131.5</v>
      </c>
      <c r="T401" s="4">
        <f t="shared" ref="T401:T413" ca="1" si="129">IF(I401="","",ABS((G401-I401)/G401))</f>
        <v>4.1999361226445223E-2</v>
      </c>
      <c r="U401" s="6">
        <f t="shared" ref="U401:U413" ca="1" si="130">IF(I401="","",(G401-I401)^2)</f>
        <v>17292.25</v>
      </c>
      <c r="V401" s="3"/>
      <c r="W401" s="4">
        <f t="shared" ref="W401:W413" ca="1" si="131">IF(K401&lt;=1,"",G401-K401)</f>
        <v>-163.28999999999996</v>
      </c>
      <c r="X401" s="4">
        <f t="shared" ref="X401:X413" ca="1" si="132">IF(K401&lt;=1,"",ABS(W401))</f>
        <v>163.28999999999996</v>
      </c>
      <c r="Y401" s="4">
        <f t="shared" ref="Y401:Y413" ca="1" si="133">IF(K401&lt;=1,"",ABS((G401-K401)/G401))</f>
        <v>5.2152666879591171E-2</v>
      </c>
      <c r="Z401" s="4">
        <f t="shared" ref="Z401:Z413" ca="1" si="134">IF(K401&lt;=1,"",(G401-K401)^2)</f>
        <v>26663.624099999986</v>
      </c>
      <c r="AA401" s="3"/>
      <c r="AB401" s="4">
        <f t="shared" ref="AB401:AB413" si="135">G401-M401</f>
        <v>-260.47780695273877</v>
      </c>
      <c r="AC401" s="6">
        <f t="shared" ref="AC401:AC413" si="136">ABS(AB401)</f>
        <v>260.47780695273877</v>
      </c>
      <c r="AD401" s="4">
        <f t="shared" ref="AD401:AD413" si="137">ABS((G401-M401)/G401)</f>
        <v>8.3193167343576735E-2</v>
      </c>
      <c r="AE401" s="6">
        <f t="shared" ref="AE401:AE413" si="138">(G401-M401)^2</f>
        <v>67848.687914908252</v>
      </c>
      <c r="AF401" s="3"/>
      <c r="AG401" s="6">
        <f t="shared" ref="AG401:AG413" si="139">G401-P401</f>
        <v>-231.85298537691051</v>
      </c>
      <c r="AH401" s="6">
        <f t="shared" ref="AH401:AH413" si="140">ABS(AG401)</f>
        <v>231.85298537691051</v>
      </c>
      <c r="AI401" s="4">
        <f t="shared" ref="AI401:AI413" si="141">ABS((G401-P401)/G401)</f>
        <v>7.4050777827183167E-2</v>
      </c>
      <c r="AJ401" s="6">
        <f t="shared" ref="AJ401:AJ413" si="142">(G401-P401)^2</f>
        <v>53755.80682818588</v>
      </c>
      <c r="AK401" s="3"/>
    </row>
    <row r="402" spans="1:37" customFormat="1" x14ac:dyDescent="0.2">
      <c r="A402" s="12">
        <v>42510</v>
      </c>
      <c r="B402" s="1" t="s">
        <v>5</v>
      </c>
      <c r="C402" s="8">
        <v>3503</v>
      </c>
      <c r="D402" s="8">
        <v>5323</v>
      </c>
      <c r="E402" s="8">
        <v>47</v>
      </c>
      <c r="F402" s="3"/>
      <c r="G402" s="7">
        <f t="shared" si="125"/>
        <v>3503</v>
      </c>
      <c r="H402" s="3"/>
      <c r="I402" s="6">
        <f ca="1">IF( COUNTA($G$17:G402)&lt;=$I$14,"",AVERAGE(OFFSET(G401,0,0,$I$14*-1)))</f>
        <v>3196</v>
      </c>
      <c r="J402" s="3"/>
      <c r="K402" s="29">
        <f ca="1">IF(COUNTA($G$17:G402)&lt;=$K$14,RAND(),SUMPRODUCT(OFFSET(G401,0,0,$K$14*-1),OFFSET($K$17,0,0,$K$14)))</f>
        <v>3203.1800000000003</v>
      </c>
      <c r="L402" s="3"/>
      <c r="M402" s="29">
        <f t="shared" si="123"/>
        <v>3344.6741298760321</v>
      </c>
      <c r="N402" s="11"/>
      <c r="O402" s="40">
        <f t="shared" si="124"/>
        <v>-46.621888521697883</v>
      </c>
      <c r="P402" s="57">
        <f t="shared" si="126"/>
        <v>3298.052241354334</v>
      </c>
      <c r="Q402" s="11"/>
      <c r="R402" s="6">
        <f t="shared" ca="1" si="127"/>
        <v>307</v>
      </c>
      <c r="S402" s="4">
        <f t="shared" ca="1" si="128"/>
        <v>307</v>
      </c>
      <c r="T402" s="4">
        <f t="shared" ca="1" si="129"/>
        <v>8.7639166428775339E-2</v>
      </c>
      <c r="U402" s="6">
        <f t="shared" ca="1" si="130"/>
        <v>94249</v>
      </c>
      <c r="V402" s="3"/>
      <c r="W402" s="4">
        <f t="shared" ca="1" si="131"/>
        <v>299.81999999999971</v>
      </c>
      <c r="X402" s="4">
        <f t="shared" ca="1" si="132"/>
        <v>299.81999999999971</v>
      </c>
      <c r="Y402" s="4">
        <f t="shared" ca="1" si="133"/>
        <v>8.5589494718812359E-2</v>
      </c>
      <c r="Z402" s="4">
        <f t="shared" ca="1" si="134"/>
        <v>89892.032399999822</v>
      </c>
      <c r="AA402" s="3"/>
      <c r="AB402" s="4">
        <f t="shared" si="135"/>
        <v>158.32587012396789</v>
      </c>
      <c r="AC402" s="6">
        <f t="shared" si="136"/>
        <v>158.32587012396789</v>
      </c>
      <c r="AD402" s="4">
        <f t="shared" si="137"/>
        <v>4.519722241620551E-2</v>
      </c>
      <c r="AE402" s="6">
        <f t="shared" si="138"/>
        <v>25067.081150511549</v>
      </c>
      <c r="AF402" s="3"/>
      <c r="AG402" s="6">
        <f t="shared" si="139"/>
        <v>204.947758645666</v>
      </c>
      <c r="AH402" s="6">
        <f t="shared" si="140"/>
        <v>204.947758645666</v>
      </c>
      <c r="AI402" s="4">
        <f t="shared" si="141"/>
        <v>5.8506354166618896E-2</v>
      </c>
      <c r="AJ402" s="6">
        <f t="shared" si="142"/>
        <v>42003.583773882165</v>
      </c>
      <c r="AK402" s="3"/>
    </row>
    <row r="403" spans="1:37" customFormat="1" x14ac:dyDescent="0.2">
      <c r="A403" s="12">
        <v>42511</v>
      </c>
      <c r="B403" s="1" t="s">
        <v>8</v>
      </c>
      <c r="C403" s="8">
        <v>3242</v>
      </c>
      <c r="D403" s="8">
        <v>3162</v>
      </c>
      <c r="E403" s="8">
        <v>313</v>
      </c>
      <c r="F403" s="3"/>
      <c r="G403" s="7">
        <f t="shared" si="125"/>
        <v>3242</v>
      </c>
      <c r="H403" s="3"/>
      <c r="I403" s="6">
        <f ca="1">IF( COUNTA($G$17:G403)&lt;=$I$14,"",AVERAGE(OFFSET(G402,0,0,$I$14*-1)))</f>
        <v>3317</v>
      </c>
      <c r="J403" s="3"/>
      <c r="K403" s="29">
        <f ca="1">IF(COUNTA($G$17:G403)&lt;=$K$14,RAND(),SUMPRODUCT(OFFSET(G402,0,0,$K$14*-1),OFFSET($K$17,0,0,$K$14)))</f>
        <v>3470.6600000000003</v>
      </c>
      <c r="L403" s="3"/>
      <c r="M403" s="29">
        <f t="shared" ref="M403:M414" si="143">$M$16*G402+(1-$M$16)*M402</f>
        <v>3373.1227450761567</v>
      </c>
      <c r="N403" s="11"/>
      <c r="O403" s="40">
        <f t="shared" si="124"/>
        <v>27.697910162906325</v>
      </c>
      <c r="P403" s="57">
        <f t="shared" si="126"/>
        <v>3400.8206552390629</v>
      </c>
      <c r="Q403" s="11"/>
      <c r="R403" s="6">
        <f t="shared" ca="1" si="127"/>
        <v>-75</v>
      </c>
      <c r="S403" s="4">
        <f t="shared" ca="1" si="128"/>
        <v>75</v>
      </c>
      <c r="T403" s="4">
        <f t="shared" ca="1" si="129"/>
        <v>2.3133867982726711E-2</v>
      </c>
      <c r="U403" s="6">
        <f t="shared" ca="1" si="130"/>
        <v>5625</v>
      </c>
      <c r="V403" s="3"/>
      <c r="W403" s="4">
        <f t="shared" ca="1" si="131"/>
        <v>-228.66000000000031</v>
      </c>
      <c r="X403" s="4">
        <f t="shared" ca="1" si="132"/>
        <v>228.66000000000031</v>
      </c>
      <c r="Y403" s="4">
        <f t="shared" ca="1" si="133"/>
        <v>7.0530536705737293E-2</v>
      </c>
      <c r="Z403" s="4">
        <f t="shared" ca="1" si="134"/>
        <v>52285.395600000142</v>
      </c>
      <c r="AA403" s="3"/>
      <c r="AB403" s="4">
        <f t="shared" si="135"/>
        <v>-131.12274507615666</v>
      </c>
      <c r="AC403" s="6">
        <f t="shared" si="136"/>
        <v>131.12274507615666</v>
      </c>
      <c r="AD403" s="4">
        <f t="shared" si="137"/>
        <v>4.0445016988327163E-2</v>
      </c>
      <c r="AE403" s="6">
        <f t="shared" si="138"/>
        <v>17193.174276306767</v>
      </c>
      <c r="AF403" s="3"/>
      <c r="AG403" s="6">
        <f t="shared" si="139"/>
        <v>-158.82065523906294</v>
      </c>
      <c r="AH403" s="6">
        <f t="shared" si="140"/>
        <v>158.82065523906294</v>
      </c>
      <c r="AI403" s="4">
        <f t="shared" si="141"/>
        <v>4.8988480949741807E-2</v>
      </c>
      <c r="AJ403" s="6">
        <f t="shared" si="142"/>
        <v>25224.000530565292</v>
      </c>
      <c r="AK403" s="3"/>
    </row>
    <row r="404" spans="1:37" customFormat="1" x14ac:dyDescent="0.2">
      <c r="A404" s="12">
        <v>42512</v>
      </c>
      <c r="B404" s="1" t="s">
        <v>11</v>
      </c>
      <c r="C404" s="8">
        <v>3072</v>
      </c>
      <c r="D404" s="8">
        <v>2991</v>
      </c>
      <c r="E404" s="8">
        <v>149</v>
      </c>
      <c r="F404" s="3"/>
      <c r="G404" s="7">
        <f t="shared" si="125"/>
        <v>3072</v>
      </c>
      <c r="H404" s="3"/>
      <c r="I404" s="6">
        <f ca="1">IF( COUNTA($G$17:G404)&lt;=$I$14,"",AVERAGE(OFFSET(G403,0,0,$I$14*-1)))</f>
        <v>3372.5</v>
      </c>
      <c r="J404" s="3"/>
      <c r="K404" s="29">
        <f ca="1">IF(COUNTA($G$17:G404)&lt;=$K$14,RAND(),SUMPRODUCT(OFFSET(G403,0,0,$K$14*-1),OFFSET($K$17,0,0,$K$14)))</f>
        <v>3239.8500000000004</v>
      </c>
      <c r="L404" s="3"/>
      <c r="M404" s="29">
        <f t="shared" si="143"/>
        <v>3349.5620944021075</v>
      </c>
      <c r="N404" s="11"/>
      <c r="O404" s="40">
        <f t="shared" ref="O404:O414" si="144">($O$16*(M404-M403)+(1-$O$16)*O403)</f>
        <v>-23.048065065679602</v>
      </c>
      <c r="P404" s="57">
        <f t="shared" si="126"/>
        <v>3326.5140293364279</v>
      </c>
      <c r="Q404" s="11"/>
      <c r="R404" s="6">
        <f t="shared" ca="1" si="127"/>
        <v>-300.5</v>
      </c>
      <c r="S404" s="4">
        <f t="shared" ca="1" si="128"/>
        <v>300.5</v>
      </c>
      <c r="T404" s="4">
        <f t="shared" ca="1" si="129"/>
        <v>9.7819010416666671E-2</v>
      </c>
      <c r="U404" s="6">
        <f t="shared" ca="1" si="130"/>
        <v>90300.25</v>
      </c>
      <c r="V404" s="3"/>
      <c r="W404" s="4">
        <f t="shared" ca="1" si="131"/>
        <v>-167.85000000000036</v>
      </c>
      <c r="X404" s="4">
        <f t="shared" ca="1" si="132"/>
        <v>167.85000000000036</v>
      </c>
      <c r="Y404" s="4">
        <f t="shared" ca="1" si="133"/>
        <v>5.4638671875000121E-2</v>
      </c>
      <c r="Z404" s="4">
        <f t="shared" ca="1" si="134"/>
        <v>28173.622500000121</v>
      </c>
      <c r="AA404" s="3"/>
      <c r="AB404" s="4">
        <f t="shared" si="135"/>
        <v>-277.5620944021075</v>
      </c>
      <c r="AC404" s="6">
        <f t="shared" si="136"/>
        <v>277.5620944021075</v>
      </c>
      <c r="AD404" s="4">
        <f t="shared" si="137"/>
        <v>9.0352244271519375E-2</v>
      </c>
      <c r="AE404" s="6">
        <f t="shared" si="138"/>
        <v>77040.716248884433</v>
      </c>
      <c r="AF404" s="3"/>
      <c r="AG404" s="6">
        <f t="shared" si="139"/>
        <v>-254.51402933642794</v>
      </c>
      <c r="AH404" s="6">
        <f t="shared" si="140"/>
        <v>254.51402933642794</v>
      </c>
      <c r="AI404" s="4">
        <f t="shared" si="141"/>
        <v>8.2849618924618465E-2</v>
      </c>
      <c r="AJ404" s="6">
        <f t="shared" si="142"/>
        <v>64777.391129064104</v>
      </c>
      <c r="AK404" s="3"/>
    </row>
    <row r="405" spans="1:37" customFormat="1" x14ac:dyDescent="0.2">
      <c r="A405" s="12">
        <v>42513</v>
      </c>
      <c r="B405" s="1" t="s">
        <v>6</v>
      </c>
      <c r="C405" s="8">
        <v>3559</v>
      </c>
      <c r="D405" s="8">
        <v>4783</v>
      </c>
      <c r="E405" s="8">
        <v>134</v>
      </c>
      <c r="F405" s="3"/>
      <c r="G405" s="7">
        <f t="shared" si="125"/>
        <v>3559</v>
      </c>
      <c r="H405" s="3"/>
      <c r="I405" s="6">
        <f ca="1">IF( COUNTA($G$17:G405)&lt;=$I$14,"",AVERAGE(OFFSET(G404,0,0,$I$14*-1)))</f>
        <v>3157</v>
      </c>
      <c r="J405" s="3"/>
      <c r="K405" s="29">
        <f ca="1">IF(COUNTA($G$17:G405)&lt;=$K$14,RAND(),SUMPRODUCT(OFFSET(G404,0,0,$K$14*-1),OFFSET($K$17,0,0,$K$14)))</f>
        <v>3128.36</v>
      </c>
      <c r="L405" s="3"/>
      <c r="M405" s="29">
        <f t="shared" si="143"/>
        <v>3299.6886453466655</v>
      </c>
      <c r="N405" s="11"/>
      <c r="O405" s="40">
        <f t="shared" si="144"/>
        <v>-49.605195215544427</v>
      </c>
      <c r="P405" s="57">
        <f t="shared" si="126"/>
        <v>3250.083450131121</v>
      </c>
      <c r="Q405" s="11"/>
      <c r="R405" s="6">
        <f t="shared" ca="1" si="127"/>
        <v>402</v>
      </c>
      <c r="S405" s="4">
        <f t="shared" ca="1" si="128"/>
        <v>402</v>
      </c>
      <c r="T405" s="4">
        <f t="shared" ca="1" si="129"/>
        <v>0.11295307670694014</v>
      </c>
      <c r="U405" s="6">
        <f t="shared" ca="1" si="130"/>
        <v>161604</v>
      </c>
      <c r="V405" s="3"/>
      <c r="W405" s="4">
        <f t="shared" ca="1" si="131"/>
        <v>430.63999999999987</v>
      </c>
      <c r="X405" s="4">
        <f t="shared" ca="1" si="132"/>
        <v>430.63999999999987</v>
      </c>
      <c r="Y405" s="4">
        <f t="shared" ca="1" si="133"/>
        <v>0.12100028097780272</v>
      </c>
      <c r="Z405" s="4">
        <f t="shared" ca="1" si="134"/>
        <v>185450.80959999989</v>
      </c>
      <c r="AA405" s="3"/>
      <c r="AB405" s="4">
        <f t="shared" si="135"/>
        <v>259.31135465333455</v>
      </c>
      <c r="AC405" s="6">
        <f t="shared" si="136"/>
        <v>259.31135465333455</v>
      </c>
      <c r="AD405" s="4">
        <f t="shared" si="137"/>
        <v>7.2860734659548898E-2</v>
      </c>
      <c r="AE405" s="6">
        <f t="shared" si="138"/>
        <v>67242.378652147454</v>
      </c>
      <c r="AF405" s="3"/>
      <c r="AG405" s="6">
        <f t="shared" si="139"/>
        <v>308.91654986887897</v>
      </c>
      <c r="AH405" s="6">
        <f t="shared" si="140"/>
        <v>308.91654986887897</v>
      </c>
      <c r="AI405" s="4">
        <f t="shared" si="141"/>
        <v>8.6798693416375097E-2</v>
      </c>
      <c r="AJ405" s="6">
        <f t="shared" si="142"/>
        <v>95429.434782891592</v>
      </c>
      <c r="AK405" s="3"/>
    </row>
    <row r="406" spans="1:37" customFormat="1" x14ac:dyDescent="0.2">
      <c r="A406" s="12">
        <v>42514</v>
      </c>
      <c r="B406" s="1" t="s">
        <v>9</v>
      </c>
      <c r="C406" s="8">
        <v>3227</v>
      </c>
      <c r="D406" s="8">
        <v>5592</v>
      </c>
      <c r="E406" s="8">
        <v>450</v>
      </c>
      <c r="F406" s="3"/>
      <c r="G406" s="7">
        <f t="shared" si="125"/>
        <v>3227</v>
      </c>
      <c r="H406" s="3"/>
      <c r="I406" s="6">
        <f ca="1">IF( COUNTA($G$17:G406)&lt;=$I$14,"",AVERAGE(OFFSET(G405,0,0,$I$14*-1)))</f>
        <v>3315.5</v>
      </c>
      <c r="J406" s="3"/>
      <c r="K406" s="29">
        <f ca="1">IF(COUNTA($G$17:G406)&lt;=$K$14,RAND(),SUMPRODUCT(OFFSET(G405,0,0,$K$14*-1),OFFSET($K$17,0,0,$K$14)))</f>
        <v>3494.8500000000004</v>
      </c>
      <c r="L406" s="3"/>
      <c r="M406" s="29">
        <f t="shared" si="143"/>
        <v>3346.2827296853752</v>
      </c>
      <c r="N406" s="11"/>
      <c r="O406" s="40">
        <f t="shared" si="144"/>
        <v>45.63209154316722</v>
      </c>
      <c r="P406" s="57">
        <f t="shared" si="126"/>
        <v>3391.9148212285422</v>
      </c>
      <c r="Q406" s="11"/>
      <c r="R406" s="6">
        <f t="shared" ca="1" si="127"/>
        <v>-88.5</v>
      </c>
      <c r="S406" s="4">
        <f t="shared" ca="1" si="128"/>
        <v>88.5</v>
      </c>
      <c r="T406" s="4">
        <f t="shared" ca="1" si="129"/>
        <v>2.742485280446235E-2</v>
      </c>
      <c r="U406" s="6">
        <f t="shared" ca="1" si="130"/>
        <v>7832.25</v>
      </c>
      <c r="V406" s="3"/>
      <c r="W406" s="4">
        <f t="shared" ca="1" si="131"/>
        <v>-267.85000000000036</v>
      </c>
      <c r="X406" s="4">
        <f t="shared" ca="1" si="132"/>
        <v>267.85000000000036</v>
      </c>
      <c r="Y406" s="4">
        <f t="shared" ca="1" si="133"/>
        <v>8.3002788968081928E-2</v>
      </c>
      <c r="Z406" s="4">
        <f t="shared" ca="1" si="134"/>
        <v>71743.622500000201</v>
      </c>
      <c r="AA406" s="3"/>
      <c r="AB406" s="4">
        <f t="shared" si="135"/>
        <v>-119.28272968537522</v>
      </c>
      <c r="AC406" s="6">
        <f t="shared" si="136"/>
        <v>119.28272968537522</v>
      </c>
      <c r="AD406" s="4">
        <f t="shared" si="137"/>
        <v>3.696396953373883E-2</v>
      </c>
      <c r="AE406" s="6">
        <f t="shared" si="138"/>
        <v>14228.369601194294</v>
      </c>
      <c r="AF406" s="3"/>
      <c r="AG406" s="6">
        <f t="shared" si="139"/>
        <v>-164.91482122854222</v>
      </c>
      <c r="AH406" s="6">
        <f t="shared" si="140"/>
        <v>164.91482122854222</v>
      </c>
      <c r="AI406" s="4">
        <f t="shared" si="141"/>
        <v>5.110468584708467E-2</v>
      </c>
      <c r="AJ406" s="6">
        <f t="shared" si="142"/>
        <v>27196.898260842041</v>
      </c>
      <c r="AK406" s="3"/>
    </row>
    <row r="407" spans="1:37" customFormat="1" x14ac:dyDescent="0.2">
      <c r="A407" s="12">
        <v>42515</v>
      </c>
      <c r="B407" s="1" t="s">
        <v>7</v>
      </c>
      <c r="C407" s="8">
        <v>3050</v>
      </c>
      <c r="D407" s="8">
        <v>4532</v>
      </c>
      <c r="E407" s="8">
        <v>438</v>
      </c>
      <c r="F407" s="3"/>
      <c r="G407" s="7">
        <f t="shared" si="125"/>
        <v>3050</v>
      </c>
      <c r="H407" s="3"/>
      <c r="I407" s="6">
        <f ca="1">IF( COUNTA($G$17:G407)&lt;=$I$14,"",AVERAGE(OFFSET(G406,0,0,$I$14*-1)))</f>
        <v>3393</v>
      </c>
      <c r="J407" s="3"/>
      <c r="K407" s="29">
        <f ca="1">IF(COUNTA($G$17:G407)&lt;=$K$14,RAND(),SUMPRODUCT(OFFSET(G406,0,0,$K$14*-1),OFFSET($K$17,0,0,$K$14)))</f>
        <v>3234.69</v>
      </c>
      <c r="L407" s="3"/>
      <c r="M407" s="29">
        <f t="shared" si="143"/>
        <v>3324.8495395555328</v>
      </c>
      <c r="N407" s="11"/>
      <c r="O407" s="40">
        <f t="shared" si="144"/>
        <v>-20.76253731311229</v>
      </c>
      <c r="P407" s="57">
        <f t="shared" si="126"/>
        <v>3304.0870022424206</v>
      </c>
      <c r="Q407" s="11"/>
      <c r="R407" s="6">
        <f t="shared" ca="1" si="127"/>
        <v>-343</v>
      </c>
      <c r="S407" s="4">
        <f t="shared" ca="1" si="128"/>
        <v>343</v>
      </c>
      <c r="T407" s="4">
        <f t="shared" ca="1" si="129"/>
        <v>0.11245901639344262</v>
      </c>
      <c r="U407" s="6">
        <f t="shared" ca="1" si="130"/>
        <v>117649</v>
      </c>
      <c r="V407" s="3"/>
      <c r="W407" s="4">
        <f t="shared" ca="1" si="131"/>
        <v>-184.69000000000005</v>
      </c>
      <c r="X407" s="4">
        <f t="shared" ca="1" si="132"/>
        <v>184.69000000000005</v>
      </c>
      <c r="Y407" s="4">
        <f t="shared" ca="1" si="133"/>
        <v>6.0554098360655756E-2</v>
      </c>
      <c r="Z407" s="4">
        <f t="shared" ca="1" si="134"/>
        <v>34110.39610000002</v>
      </c>
      <c r="AA407" s="3"/>
      <c r="AB407" s="4">
        <f t="shared" si="135"/>
        <v>-274.84953955553283</v>
      </c>
      <c r="AC407" s="6">
        <f t="shared" si="136"/>
        <v>274.84953955553283</v>
      </c>
      <c r="AD407" s="4">
        <f t="shared" si="137"/>
        <v>9.0114603132961588E-2</v>
      </c>
      <c r="AE407" s="6">
        <f t="shared" si="138"/>
        <v>75542.269393888404</v>
      </c>
      <c r="AF407" s="3"/>
      <c r="AG407" s="6">
        <f t="shared" si="139"/>
        <v>-254.08700224242057</v>
      </c>
      <c r="AH407" s="6">
        <f t="shared" si="140"/>
        <v>254.08700224242057</v>
      </c>
      <c r="AI407" s="4">
        <f t="shared" si="141"/>
        <v>8.3307213849973957E-2</v>
      </c>
      <c r="AJ407" s="6">
        <f t="shared" si="142"/>
        <v>64560.204708539837</v>
      </c>
      <c r="AK407" s="3"/>
    </row>
    <row r="408" spans="1:37" customFormat="1" x14ac:dyDescent="0.2">
      <c r="A408" s="12">
        <v>42516</v>
      </c>
      <c r="B408" s="1" t="s">
        <v>10</v>
      </c>
      <c r="C408" s="8">
        <v>3080</v>
      </c>
      <c r="D408" s="8">
        <v>4786</v>
      </c>
      <c r="E408" s="8">
        <v>512</v>
      </c>
      <c r="F408" s="3"/>
      <c r="G408" s="7">
        <f t="shared" si="125"/>
        <v>3080</v>
      </c>
      <c r="H408" s="3"/>
      <c r="I408" s="6">
        <f ca="1">IF( COUNTA($G$17:G408)&lt;=$I$14,"",AVERAGE(OFFSET(G407,0,0,$I$14*-1)))</f>
        <v>3138.5</v>
      </c>
      <c r="J408" s="3"/>
      <c r="K408" s="29">
        <f ca="1">IF(COUNTA($G$17:G408)&lt;=$K$14,RAND(),SUMPRODUCT(OFFSET(G407,0,0,$K$14*-1),OFFSET($K$17,0,0,$K$14)))</f>
        <v>3110.71</v>
      </c>
      <c r="L408" s="3"/>
      <c r="M408" s="29">
        <f t="shared" si="143"/>
        <v>3275.4634930261532</v>
      </c>
      <c r="N408" s="11"/>
      <c r="O408" s="40">
        <f t="shared" si="144"/>
        <v>-49.099811437216978</v>
      </c>
      <c r="P408" s="57">
        <f t="shared" si="126"/>
        <v>3226.3636815889363</v>
      </c>
      <c r="Q408" s="11"/>
      <c r="R408" s="6">
        <f t="shared" ca="1" si="127"/>
        <v>-58.5</v>
      </c>
      <c r="S408" s="4">
        <f t="shared" ca="1" si="128"/>
        <v>58.5</v>
      </c>
      <c r="T408" s="4">
        <f t="shared" ca="1" si="129"/>
        <v>1.8993506493506493E-2</v>
      </c>
      <c r="U408" s="6">
        <f t="shared" ca="1" si="130"/>
        <v>3422.25</v>
      </c>
      <c r="V408" s="3"/>
      <c r="W408" s="4">
        <f t="shared" ca="1" si="131"/>
        <v>-30.710000000000036</v>
      </c>
      <c r="X408" s="4">
        <f t="shared" ca="1" si="132"/>
        <v>30.710000000000036</v>
      </c>
      <c r="Y408" s="4">
        <f t="shared" ca="1" si="133"/>
        <v>9.9707792207792325E-3</v>
      </c>
      <c r="Z408" s="4">
        <f t="shared" ca="1" si="134"/>
        <v>943.10410000000229</v>
      </c>
      <c r="AA408" s="3"/>
      <c r="AB408" s="4">
        <f t="shared" si="135"/>
        <v>-195.46349302615317</v>
      </c>
      <c r="AC408" s="6">
        <f t="shared" si="136"/>
        <v>195.46349302615317</v>
      </c>
      <c r="AD408" s="4">
        <f t="shared" si="137"/>
        <v>6.3462173060439345E-2</v>
      </c>
      <c r="AE408" s="6">
        <f t="shared" si="138"/>
        <v>38205.977105985032</v>
      </c>
      <c r="AF408" s="3"/>
      <c r="AG408" s="6">
        <f t="shared" si="139"/>
        <v>-146.36368158893629</v>
      </c>
      <c r="AH408" s="6">
        <f t="shared" si="140"/>
        <v>146.36368158893629</v>
      </c>
      <c r="AI408" s="4">
        <f t="shared" si="141"/>
        <v>4.7520675840563728E-2</v>
      </c>
      <c r="AJ408" s="6">
        <f t="shared" si="142"/>
        <v>21422.327288267526</v>
      </c>
      <c r="AK408" s="3"/>
    </row>
    <row r="409" spans="1:37" customFormat="1" x14ac:dyDescent="0.2">
      <c r="A409" s="12">
        <v>42517</v>
      </c>
      <c r="B409" s="1" t="s">
        <v>5</v>
      </c>
      <c r="C409" s="8">
        <v>3430</v>
      </c>
      <c r="D409" s="8">
        <v>5027</v>
      </c>
      <c r="E409" s="8">
        <v>228</v>
      </c>
      <c r="F409" s="3"/>
      <c r="G409" s="7">
        <f t="shared" si="125"/>
        <v>3430</v>
      </c>
      <c r="H409" s="3"/>
      <c r="I409" s="6">
        <f ca="1">IF( COUNTA($G$17:G409)&lt;=$I$14,"",AVERAGE(OFFSET(G408,0,0,$I$14*-1)))</f>
        <v>3065</v>
      </c>
      <c r="J409" s="3"/>
      <c r="K409" s="29">
        <f ca="1">IF(COUNTA($G$17:G409)&lt;=$K$14,RAND(),SUMPRODUCT(OFFSET(G408,0,0,$K$14*-1),OFFSET($K$17,0,0,$K$14)))</f>
        <v>3130.55</v>
      </c>
      <c r="L409" s="3"/>
      <c r="M409" s="29">
        <f t="shared" si="143"/>
        <v>3240.3418436430215</v>
      </c>
      <c r="N409" s="11"/>
      <c r="O409" s="40">
        <f t="shared" si="144"/>
        <v>-35.261431003672477</v>
      </c>
      <c r="P409" s="57">
        <f t="shared" si="126"/>
        <v>3205.0804126393491</v>
      </c>
      <c r="Q409" s="11"/>
      <c r="R409" s="6">
        <f t="shared" ca="1" si="127"/>
        <v>365</v>
      </c>
      <c r="S409" s="4">
        <f t="shared" ca="1" si="128"/>
        <v>365</v>
      </c>
      <c r="T409" s="4">
        <f t="shared" ca="1" si="129"/>
        <v>0.10641399416909621</v>
      </c>
      <c r="U409" s="6">
        <f t="shared" ca="1" si="130"/>
        <v>133225</v>
      </c>
      <c r="V409" s="3"/>
      <c r="W409" s="4">
        <f t="shared" ca="1" si="131"/>
        <v>299.44999999999982</v>
      </c>
      <c r="X409" s="4">
        <f t="shared" ca="1" si="132"/>
        <v>299.44999999999982</v>
      </c>
      <c r="Y409" s="4">
        <f t="shared" ca="1" si="133"/>
        <v>8.7303206997084493E-2</v>
      </c>
      <c r="Z409" s="4">
        <f t="shared" ca="1" si="134"/>
        <v>89670.302499999889</v>
      </c>
      <c r="AA409" s="3"/>
      <c r="AB409" s="4">
        <f t="shared" si="135"/>
        <v>189.65815635697845</v>
      </c>
      <c r="AC409" s="6">
        <f t="shared" si="136"/>
        <v>189.65815635697845</v>
      </c>
      <c r="AD409" s="4">
        <f t="shared" si="137"/>
        <v>5.5293923136145319E-2</v>
      </c>
      <c r="AE409" s="6">
        <f t="shared" si="138"/>
        <v>35970.216272728088</v>
      </c>
      <c r="AF409" s="3"/>
      <c r="AG409" s="6">
        <f t="shared" si="139"/>
        <v>224.91958736065089</v>
      </c>
      <c r="AH409" s="6">
        <f t="shared" si="140"/>
        <v>224.91958736065089</v>
      </c>
      <c r="AI409" s="4">
        <f t="shared" si="141"/>
        <v>6.5574223720306385E-2</v>
      </c>
      <c r="AJ409" s="6">
        <f t="shared" si="142"/>
        <v>50588.820778485468</v>
      </c>
      <c r="AK409" s="3"/>
    </row>
    <row r="410" spans="1:37" customFormat="1" x14ac:dyDescent="0.2">
      <c r="A410" s="12">
        <v>42518</v>
      </c>
      <c r="B410" s="1" t="s">
        <v>8</v>
      </c>
      <c r="C410" s="8">
        <v>3346</v>
      </c>
      <c r="D410" s="8">
        <v>4834</v>
      </c>
      <c r="E410" s="8">
        <v>290</v>
      </c>
      <c r="F410" s="3"/>
      <c r="G410" s="7">
        <f t="shared" si="125"/>
        <v>3346</v>
      </c>
      <c r="H410" s="3"/>
      <c r="I410" s="6">
        <f ca="1">IF( COUNTA($G$17:G410)&lt;=$I$14,"",AVERAGE(OFFSET(G409,0,0,$I$14*-1)))</f>
        <v>3255</v>
      </c>
      <c r="J410" s="3"/>
      <c r="K410" s="29">
        <f ca="1">IF(COUNTA($G$17:G410)&lt;=$K$14,RAND(),SUMPRODUCT(OFFSET(G409,0,0,$K$14*-1),OFFSET($K$17,0,0,$K$14)))</f>
        <v>3379.01</v>
      </c>
      <c r="L410" s="3"/>
      <c r="M410" s="29">
        <f t="shared" si="143"/>
        <v>3274.420367295158</v>
      </c>
      <c r="N410" s="11"/>
      <c r="O410" s="40">
        <f t="shared" si="144"/>
        <v>33.385124105578392</v>
      </c>
      <c r="P410" s="57">
        <f t="shared" si="126"/>
        <v>3307.8054914007366</v>
      </c>
      <c r="Q410" s="11"/>
      <c r="R410" s="6">
        <f t="shared" ca="1" si="127"/>
        <v>91</v>
      </c>
      <c r="S410" s="4">
        <f t="shared" ca="1" si="128"/>
        <v>91</v>
      </c>
      <c r="T410" s="4">
        <f t="shared" ca="1" si="129"/>
        <v>2.7196652719665274E-2</v>
      </c>
      <c r="U410" s="6">
        <f t="shared" ca="1" si="130"/>
        <v>8281</v>
      </c>
      <c r="V410" s="3"/>
      <c r="W410" s="4">
        <f t="shared" ca="1" si="131"/>
        <v>-33.010000000000218</v>
      </c>
      <c r="X410" s="4">
        <f t="shared" ca="1" si="132"/>
        <v>33.010000000000218</v>
      </c>
      <c r="Y410" s="4">
        <f t="shared" ca="1" si="133"/>
        <v>9.865511057979743E-3</v>
      </c>
      <c r="Z410" s="4">
        <f t="shared" ca="1" si="134"/>
        <v>1089.6601000000144</v>
      </c>
      <c r="AA410" s="3"/>
      <c r="AB410" s="4">
        <f t="shared" si="135"/>
        <v>71.57963270484197</v>
      </c>
      <c r="AC410" s="6">
        <f t="shared" si="136"/>
        <v>71.57963270484197</v>
      </c>
      <c r="AD410" s="4">
        <f t="shared" si="137"/>
        <v>2.1392597939283314E-2</v>
      </c>
      <c r="AE410" s="6">
        <f t="shared" si="138"/>
        <v>5123.6438181600824</v>
      </c>
      <c r="AF410" s="3"/>
      <c r="AG410" s="6">
        <f t="shared" si="139"/>
        <v>38.194508599263372</v>
      </c>
      <c r="AH410" s="6">
        <f t="shared" si="140"/>
        <v>38.194508599263372</v>
      </c>
      <c r="AI410" s="4">
        <f t="shared" si="141"/>
        <v>1.1414975672224558E-2</v>
      </c>
      <c r="AJ410" s="6">
        <f t="shared" si="142"/>
        <v>1458.8204871392036</v>
      </c>
      <c r="AK410" s="3"/>
    </row>
    <row r="411" spans="1:37" customFormat="1" x14ac:dyDescent="0.2">
      <c r="A411" s="12">
        <v>42519</v>
      </c>
      <c r="B411" s="1" t="s">
        <v>11</v>
      </c>
      <c r="C411" s="8">
        <v>2757</v>
      </c>
      <c r="D411" s="8">
        <v>5147</v>
      </c>
      <c r="E411" s="8">
        <v>301</v>
      </c>
      <c r="F411" s="3"/>
      <c r="G411" s="7">
        <f t="shared" si="125"/>
        <v>2757</v>
      </c>
      <c r="H411" s="3"/>
      <c r="I411" s="6">
        <f ca="1">IF( COUNTA($G$17:G411)&lt;=$I$14,"",AVERAGE(OFFSET(G410,0,0,$I$14*-1)))</f>
        <v>3388</v>
      </c>
      <c r="J411" s="3"/>
      <c r="K411" s="29">
        <f ca="1">IF(COUNTA($G$17:G411)&lt;=$K$14,RAND(),SUMPRODUCT(OFFSET(G410,0,0,$K$14*-1),OFFSET($K$17,0,0,$K$14)))</f>
        <v>3294.11</v>
      </c>
      <c r="L411" s="3"/>
      <c r="M411" s="29">
        <f t="shared" si="143"/>
        <v>3287.2820772948685</v>
      </c>
      <c r="N411" s="11"/>
      <c r="O411" s="40">
        <f t="shared" si="144"/>
        <v>13.066944140769136</v>
      </c>
      <c r="P411" s="57">
        <f t="shared" si="126"/>
        <v>3300.3490214356375</v>
      </c>
      <c r="Q411" s="11"/>
      <c r="R411" s="6">
        <f t="shared" ca="1" si="127"/>
        <v>-631</v>
      </c>
      <c r="S411" s="4">
        <f t="shared" ca="1" si="128"/>
        <v>631</v>
      </c>
      <c r="T411" s="4">
        <f t="shared" ca="1" si="129"/>
        <v>0.22887196227783824</v>
      </c>
      <c r="U411" s="6">
        <f t="shared" ca="1" si="130"/>
        <v>398161</v>
      </c>
      <c r="V411" s="3"/>
      <c r="W411" s="4">
        <f t="shared" ca="1" si="131"/>
        <v>-537.11000000000013</v>
      </c>
      <c r="X411" s="4">
        <f t="shared" ca="1" si="132"/>
        <v>537.11000000000013</v>
      </c>
      <c r="Y411" s="4">
        <f t="shared" ca="1" si="133"/>
        <v>0.194816829887559</v>
      </c>
      <c r="Z411" s="4">
        <f t="shared" ca="1" si="134"/>
        <v>288487.15210000012</v>
      </c>
      <c r="AA411" s="3"/>
      <c r="AB411" s="4">
        <f t="shared" si="135"/>
        <v>-530.28207729486849</v>
      </c>
      <c r="AC411" s="6">
        <f t="shared" si="136"/>
        <v>530.28207729486849</v>
      </c>
      <c r="AD411" s="4">
        <f t="shared" si="137"/>
        <v>0.19234025291797913</v>
      </c>
      <c r="AE411" s="6">
        <f t="shared" si="138"/>
        <v>281199.08150016086</v>
      </c>
      <c r="AF411" s="3"/>
      <c r="AG411" s="6">
        <f t="shared" si="139"/>
        <v>-543.3490214356375</v>
      </c>
      <c r="AH411" s="6">
        <f t="shared" si="140"/>
        <v>543.3490214356375</v>
      </c>
      <c r="AI411" s="4">
        <f t="shared" si="141"/>
        <v>0.19707980465565378</v>
      </c>
      <c r="AJ411" s="6">
        <f t="shared" si="142"/>
        <v>295228.15909506485</v>
      </c>
      <c r="AK411" s="3"/>
    </row>
    <row r="412" spans="1:37" customFormat="1" x14ac:dyDescent="0.2">
      <c r="A412" s="12">
        <v>42520</v>
      </c>
      <c r="B412" s="1" t="s">
        <v>6</v>
      </c>
      <c r="C412" s="8">
        <v>3323</v>
      </c>
      <c r="D412" s="8">
        <v>4739</v>
      </c>
      <c r="E412" s="8">
        <v>525</v>
      </c>
      <c r="F412" s="3"/>
      <c r="G412" s="7">
        <f t="shared" si="125"/>
        <v>3323</v>
      </c>
      <c r="H412" s="3"/>
      <c r="I412" s="6">
        <f ca="1">IF( COUNTA($G$17:G412)&lt;=$I$14,"",AVERAGE(OFFSET(G411,0,0,$I$14*-1)))</f>
        <v>3051.5</v>
      </c>
      <c r="J412" s="3"/>
      <c r="K412" s="29">
        <f ca="1">IF(COUNTA($G$17:G412)&lt;=$K$14,RAND(),SUMPRODUCT(OFFSET(G411,0,0,$K$14*-1),OFFSET($K$17,0,0,$K$14)))</f>
        <v>2869.84</v>
      </c>
      <c r="L412" s="3"/>
      <c r="M412" s="29">
        <f t="shared" si="143"/>
        <v>3191.998907509208</v>
      </c>
      <c r="N412" s="11"/>
      <c r="O412" s="40">
        <f t="shared" si="144"/>
        <v>-94.199668646396148</v>
      </c>
      <c r="P412" s="57">
        <f t="shared" si="126"/>
        <v>3097.7992388628118</v>
      </c>
      <c r="Q412" s="11"/>
      <c r="R412" s="6">
        <f t="shared" ca="1" si="127"/>
        <v>271.5</v>
      </c>
      <c r="S412" s="4">
        <f t="shared" ca="1" si="128"/>
        <v>271.5</v>
      </c>
      <c r="T412" s="4">
        <f t="shared" ca="1" si="129"/>
        <v>8.1703280168522421E-2</v>
      </c>
      <c r="U412" s="6">
        <f t="shared" ca="1" si="130"/>
        <v>73712.25</v>
      </c>
      <c r="V412" s="3"/>
      <c r="W412" s="4">
        <f t="shared" ca="1" si="131"/>
        <v>453.15999999999985</v>
      </c>
      <c r="X412" s="4">
        <f t="shared" ca="1" si="132"/>
        <v>453.15999999999985</v>
      </c>
      <c r="Y412" s="4">
        <f t="shared" ca="1" si="133"/>
        <v>0.13637074932290094</v>
      </c>
      <c r="Z412" s="4">
        <f t="shared" ca="1" si="134"/>
        <v>205353.98559999987</v>
      </c>
      <c r="AA412" s="3"/>
      <c r="AB412" s="4">
        <f t="shared" si="135"/>
        <v>131.00109249079196</v>
      </c>
      <c r="AC412" s="6">
        <f t="shared" si="136"/>
        <v>131.00109249079196</v>
      </c>
      <c r="AD412" s="4">
        <f t="shared" si="137"/>
        <v>3.9422537613840493E-2</v>
      </c>
      <c r="AE412" s="6">
        <f t="shared" si="138"/>
        <v>17161.286233781029</v>
      </c>
      <c r="AF412" s="3"/>
      <c r="AG412" s="6">
        <f t="shared" si="139"/>
        <v>225.20076113718824</v>
      </c>
      <c r="AH412" s="6">
        <f t="shared" si="140"/>
        <v>225.20076113718824</v>
      </c>
      <c r="AI412" s="4">
        <f t="shared" si="141"/>
        <v>6.7770316321753912E-2</v>
      </c>
      <c r="AJ412" s="6">
        <f t="shared" si="142"/>
        <v>50715.382816768913</v>
      </c>
      <c r="AK412" s="3"/>
    </row>
    <row r="413" spans="1:37" customFormat="1" x14ac:dyDescent="0.2">
      <c r="A413" s="13">
        <v>42521</v>
      </c>
      <c r="B413" s="14" t="s">
        <v>9</v>
      </c>
      <c r="C413" s="15">
        <v>3708</v>
      </c>
      <c r="D413" s="15">
        <v>4577</v>
      </c>
      <c r="E413" s="15">
        <v>361</v>
      </c>
      <c r="F413" s="16"/>
      <c r="G413" s="17">
        <f t="shared" si="125"/>
        <v>3708</v>
      </c>
      <c r="H413" s="16"/>
      <c r="I413" s="6">
        <f ca="1">IF( COUNTA($G$17:G413)&lt;=$I$14,"",AVERAGE(OFFSET(G412,0,0,$I$14*-1)))</f>
        <v>3040</v>
      </c>
      <c r="J413" s="16"/>
      <c r="K413" s="29">
        <f ca="1">IF(COUNTA($G$17:G413)&lt;=$K$14,RAND(),SUMPRODUCT(OFFSET(G412,0,0,$K$14*-1),OFFSET($K$17,0,0,$K$14)))</f>
        <v>3310.16</v>
      </c>
      <c r="L413" s="16"/>
      <c r="M413" s="29">
        <f t="shared" si="143"/>
        <v>3215.5376991681355</v>
      </c>
      <c r="N413" s="11"/>
      <c r="O413" s="40">
        <f t="shared" si="144"/>
        <v>22.361407055874256</v>
      </c>
      <c r="P413" s="57">
        <f t="shared" si="126"/>
        <v>3237.8991062240098</v>
      </c>
      <c r="Q413" s="11"/>
      <c r="R413" s="6">
        <f t="shared" ca="1" si="127"/>
        <v>668</v>
      </c>
      <c r="S413" s="4">
        <f t="shared" ca="1" si="128"/>
        <v>668</v>
      </c>
      <c r="T413" s="4">
        <f t="shared" ca="1" si="129"/>
        <v>0.18015102481121897</v>
      </c>
      <c r="U413" s="6">
        <f t="shared" ca="1" si="130"/>
        <v>446224</v>
      </c>
      <c r="V413" s="16"/>
      <c r="W413" s="4">
        <f t="shared" ca="1" si="131"/>
        <v>397.84000000000015</v>
      </c>
      <c r="X413" s="4">
        <f t="shared" ca="1" si="132"/>
        <v>397.84000000000015</v>
      </c>
      <c r="Y413" s="4">
        <f t="shared" ca="1" si="133"/>
        <v>0.10729234088457393</v>
      </c>
      <c r="Z413" s="4">
        <f t="shared" ca="1" si="134"/>
        <v>158276.66560000012</v>
      </c>
      <c r="AA413" s="16"/>
      <c r="AB413" s="19">
        <f t="shared" si="135"/>
        <v>492.46230083186447</v>
      </c>
      <c r="AC413" s="18">
        <f t="shared" si="136"/>
        <v>492.46230083186447</v>
      </c>
      <c r="AD413" s="19">
        <f t="shared" si="137"/>
        <v>0.13281076074214251</v>
      </c>
      <c r="AE413" s="18">
        <f t="shared" si="138"/>
        <v>242519.11774061379</v>
      </c>
      <c r="AF413" s="16"/>
      <c r="AG413" s="18">
        <f t="shared" si="139"/>
        <v>470.10089377599024</v>
      </c>
      <c r="AH413" s="18">
        <f t="shared" si="140"/>
        <v>470.10089377599024</v>
      </c>
      <c r="AI413" s="19">
        <f t="shared" si="141"/>
        <v>0.12678017631499197</v>
      </c>
      <c r="AJ413" s="18">
        <f t="shared" si="142"/>
        <v>220994.85032898487</v>
      </c>
      <c r="AK413" s="16"/>
    </row>
    <row r="414" spans="1:37" s="48" customFormat="1" ht="21" x14ac:dyDescent="0.25">
      <c r="A414" s="41">
        <v>42522</v>
      </c>
      <c r="B414" s="42" t="s">
        <v>7</v>
      </c>
      <c r="C414" s="43"/>
      <c r="D414" s="43"/>
      <c r="E414" s="43"/>
      <c r="F414" s="44"/>
      <c r="G414" s="45"/>
      <c r="H414" s="44"/>
      <c r="I414" s="42">
        <f ca="1">IF( COUNTA($G$17:G414)&lt;=$I$14,"",AVERAGE(OFFSET(G413,0,0,$I$14*-1)))</f>
        <v>3515.5</v>
      </c>
      <c r="J414" s="44"/>
      <c r="K414" s="42">
        <f ca="1">IF(COUNTA($G$17:G414)&lt;=$K$14,RAND(),SUMPRODUCT(OFFSET(G413,0,0,$K$14*-1),OFFSET($K$17,0,0,$K$14)))</f>
        <v>3571.85</v>
      </c>
      <c r="L414" s="44"/>
      <c r="M414" s="42">
        <f t="shared" si="143"/>
        <v>3304.0252627353789</v>
      </c>
      <c r="N414" s="44"/>
      <c r="O414" s="40">
        <f t="shared" si="144"/>
        <v>87.826302002129651</v>
      </c>
      <c r="P414" s="42">
        <f t="shared" si="126"/>
        <v>3391.8515647375084</v>
      </c>
      <c r="Q414" s="44"/>
      <c r="R414" s="46"/>
      <c r="S414" s="46"/>
      <c r="T414" s="47"/>
      <c r="U414" s="46"/>
      <c r="V414" s="44"/>
      <c r="W414" s="46"/>
      <c r="X414" s="46"/>
      <c r="Y414" s="47"/>
      <c r="Z414" s="46"/>
      <c r="AA414" s="44"/>
      <c r="AB414" s="47"/>
      <c r="AC414" s="46"/>
      <c r="AD414" s="47"/>
      <c r="AE414" s="46"/>
      <c r="AF414" s="44"/>
      <c r="AG414" s="46"/>
      <c r="AH414" s="46"/>
      <c r="AI414" s="47"/>
      <c r="AJ414" s="46"/>
      <c r="AK414" s="44"/>
    </row>
    <row r="415" spans="1:37" customFormat="1" x14ac:dyDescent="0.2">
      <c r="A415" s="2"/>
      <c r="B415" s="2"/>
      <c r="C415" s="2"/>
      <c r="D415" s="2"/>
      <c r="E415" s="2"/>
      <c r="F415" s="2"/>
      <c r="R415" s="20">
        <f ca="1">AVERAGE(R17:R413)</f>
        <v>0.45063291139240508</v>
      </c>
      <c r="S415" s="20">
        <f ca="1">AVERAGE(S17:S413)</f>
        <v>453.71645569620256</v>
      </c>
      <c r="T415" s="37">
        <f ca="1">AVERAGE(T17:T413)</f>
        <v>0.12824943821461246</v>
      </c>
      <c r="U415" s="20">
        <f ca="1">AVERAGE(U17:U413)</f>
        <v>365599.75189873419</v>
      </c>
      <c r="V415" s="21"/>
      <c r="W415" s="36">
        <f ca="1">AVERAGE(W17:W413)</f>
        <v>-0.13293367346942753</v>
      </c>
      <c r="X415" s="20">
        <f ca="1">AVERAGE(X17:X413)</f>
        <v>426.66022959183681</v>
      </c>
      <c r="Y415" s="37">
        <f ca="1">AVERAGE(Y17:Y413)</f>
        <v>0.12167828797770312</v>
      </c>
      <c r="Z415" s="20">
        <f ca="1">AVERAGE(Z17:Z413)</f>
        <v>350261.30459005112</v>
      </c>
      <c r="AA415" s="21"/>
      <c r="AB415" s="36">
        <f>AVERAGE(AB17:AB413)</f>
        <v>-2.5089498427858725</v>
      </c>
      <c r="AC415" s="20">
        <f>AVERAGE(AC17:AC413)</f>
        <v>404.39372154311968</v>
      </c>
      <c r="AD415" s="37">
        <f>AVERAGE(AD17:AD413)</f>
        <v>0.11407773501094552</v>
      </c>
      <c r="AE415" s="20">
        <f>AVERAGE(AE17:AE413)</f>
        <v>286844.70372186927</v>
      </c>
      <c r="AF415" s="21"/>
      <c r="AG415" s="36">
        <f>AVERAGE(AG17:AG413)</f>
        <v>-1.834672327344028</v>
      </c>
      <c r="AH415" s="20">
        <f>AVERAGE(AH17:AH413)</f>
        <v>397.92497116187531</v>
      </c>
      <c r="AI415" s="37">
        <f>AVERAGE(AI17:AI413)</f>
        <v>0.11280461418447091</v>
      </c>
      <c r="AJ415" s="20">
        <f>AVERAGE(AJ17:AJ413)</f>
        <v>283859.81490902521</v>
      </c>
      <c r="AK415" s="21"/>
    </row>
    <row r="416" spans="1:37" customFormat="1" x14ac:dyDescent="0.2">
      <c r="A416" s="2"/>
      <c r="B416" s="2"/>
      <c r="C416" s="2"/>
      <c r="D416" s="2"/>
      <c r="E416" s="2"/>
      <c r="F416" s="2"/>
      <c r="R416" s="2"/>
      <c r="S416" s="2"/>
      <c r="T416" s="2"/>
      <c r="U416" s="20">
        <f ca="1">SQRT(U415)</f>
        <v>604.64845315169225</v>
      </c>
      <c r="V416" s="2"/>
      <c r="W416" s="2"/>
      <c r="X416" s="2"/>
      <c r="Y416" s="2"/>
      <c r="Z416" s="20">
        <f ca="1">SQRT(Z415)</f>
        <v>591.82877979196917</v>
      </c>
      <c r="AA416" s="2"/>
      <c r="AB416" s="2"/>
      <c r="AC416" s="2"/>
      <c r="AD416" s="2"/>
      <c r="AE416" s="20">
        <f>SQRT(AE415)</f>
        <v>535.57884921071081</v>
      </c>
      <c r="AF416" s="2"/>
      <c r="AG416" s="2"/>
      <c r="AH416" s="2"/>
      <c r="AI416" s="2"/>
      <c r="AJ416" s="20">
        <f>SQRT(AJ415)</f>
        <v>532.78496122640809</v>
      </c>
      <c r="AK416" s="2"/>
    </row>
    <row r="417" spans="1:37" customFormat="1" x14ac:dyDescent="0.2">
      <c r="A417" s="2"/>
      <c r="B417" s="2"/>
      <c r="C417" s="2"/>
      <c r="D417" s="2"/>
      <c r="E417" s="2"/>
      <c r="F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1:37" customFormat="1" x14ac:dyDescent="0.2">
      <c r="A418" s="2"/>
      <c r="B418" s="2"/>
      <c r="C418" s="2"/>
      <c r="D418" s="2"/>
      <c r="E418" s="2"/>
      <c r="F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1:37" customFormat="1" x14ac:dyDescent="0.2">
      <c r="A419" s="2"/>
      <c r="B419" s="2"/>
      <c r="C419" s="2"/>
      <c r="D419" s="2"/>
      <c r="E419" s="2"/>
      <c r="F419" s="2"/>
      <c r="R419" s="2"/>
      <c r="S419" s="2"/>
      <c r="T419" s="2"/>
      <c r="U419" s="2"/>
      <c r="V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1:37" x14ac:dyDescent="0.2">
      <c r="S420" s="11"/>
      <c r="T420" s="11"/>
      <c r="W420"/>
      <c r="X420" s="30" t="s">
        <v>20</v>
      </c>
      <c r="Y420" s="31">
        <f ca="1">Y415</f>
        <v>0.12167828797770312</v>
      </c>
      <c r="Z420" s="30"/>
    </row>
    <row r="421" spans="1:37" x14ac:dyDescent="0.2">
      <c r="S421" s="11" t="s">
        <v>26</v>
      </c>
      <c r="T421" s="27">
        <f ca="1">T415</f>
        <v>0.12824943821461246</v>
      </c>
      <c r="W421"/>
      <c r="X421" s="30"/>
      <c r="Y421" s="30"/>
      <c r="Z421" s="30"/>
    </row>
    <row r="422" spans="1:37" x14ac:dyDescent="0.2">
      <c r="S422" s="11"/>
      <c r="T422" s="11"/>
      <c r="W422"/>
      <c r="X422" s="30" t="s">
        <v>29</v>
      </c>
      <c r="Y422" s="30" t="s">
        <v>21</v>
      </c>
      <c r="Z422" s="30" t="s">
        <v>22</v>
      </c>
      <c r="AC422" s="11" t="s">
        <v>26</v>
      </c>
      <c r="AD422" s="24">
        <f>AB415</f>
        <v>-2.5089498427858725</v>
      </c>
      <c r="AG422" s="11"/>
      <c r="AH422" s="11" t="s">
        <v>20</v>
      </c>
      <c r="AI422" s="11"/>
      <c r="AJ422" s="24">
        <f>AG415</f>
        <v>-1.834672327344028</v>
      </c>
    </row>
    <row r="423" spans="1:37" x14ac:dyDescent="0.2">
      <c r="W423"/>
      <c r="X423" s="32" t="s">
        <v>23</v>
      </c>
      <c r="Y423" s="33">
        <f ca="1">SUM(OFFSET(K17,0,0,K14))</f>
        <v>1</v>
      </c>
      <c r="Z423" s="30">
        <v>1</v>
      </c>
      <c r="AC423" s="11"/>
      <c r="AD423" s="11"/>
      <c r="AG423" s="11"/>
      <c r="AH423" s="24"/>
      <c r="AI423" s="11"/>
      <c r="AJ423" s="11"/>
    </row>
    <row r="424" spans="1:37" x14ac:dyDescent="0.2">
      <c r="T424" s="38">
        <f ca="1">MIN($T$415)</f>
        <v>0.12824943821461246</v>
      </c>
      <c r="W424"/>
      <c r="X424"/>
      <c r="Y424"/>
      <c r="Z424"/>
      <c r="AG424"/>
      <c r="AH424"/>
      <c r="AI424"/>
      <c r="AJ424"/>
    </row>
    <row r="425" spans="1:37" x14ac:dyDescent="0.2">
      <c r="T425" s="39">
        <f>COUNT($I$14)</f>
        <v>1</v>
      </c>
      <c r="W425"/>
      <c r="X425"/>
      <c r="Y425"/>
      <c r="Z425"/>
      <c r="AG425"/>
      <c r="AH425"/>
      <c r="AI425"/>
      <c r="AJ425"/>
    </row>
    <row r="426" spans="1:37" x14ac:dyDescent="0.2">
      <c r="T426" s="39" t="b">
        <f>$I$14&lt;=30</f>
        <v>1</v>
      </c>
      <c r="W426"/>
      <c r="X426"/>
      <c r="Y426" s="34"/>
      <c r="Z426"/>
      <c r="AG426"/>
      <c r="AH426"/>
      <c r="AJ426"/>
    </row>
    <row r="427" spans="1:37" x14ac:dyDescent="0.2">
      <c r="T427" s="39" t="b">
        <f>$I$14&gt;=3</f>
        <v>0</v>
      </c>
      <c r="W427"/>
      <c r="X427"/>
      <c r="Y427" s="35"/>
      <c r="Z427"/>
      <c r="AD427" s="22">
        <f>MIN($AD$415)</f>
        <v>0.11407773501094552</v>
      </c>
    </row>
    <row r="428" spans="1:37" x14ac:dyDescent="0.2">
      <c r="T428" s="39">
        <f>{32767,32767,0.000001,0.01,FALSE,FALSE,TRUE,1,1,1,0.0001,TRUE}</f>
        <v>32767</v>
      </c>
      <c r="W428"/>
      <c r="X428"/>
      <c r="Y428" s="35"/>
      <c r="Z428"/>
      <c r="AD428" s="22">
        <f>COUNT($M$16)</f>
        <v>1</v>
      </c>
      <c r="AI428" s="22">
        <f>MIN($AI$415)</f>
        <v>0.11280461418447091</v>
      </c>
    </row>
    <row r="429" spans="1:37" x14ac:dyDescent="0.2">
      <c r="T429" s="39">
        <f>{0,0,1,100,0,FALSE,TRUE,0.075,0,0,FALSE,30}</f>
        <v>0</v>
      </c>
      <c r="W429"/>
      <c r="X429"/>
      <c r="Y429" s="35"/>
      <c r="Z429"/>
      <c r="AD429" s="22" t="b">
        <f>$M$16&gt;=0</f>
        <v>1</v>
      </c>
      <c r="AI429" s="23">
        <f>COUNT($M$16,$O$16)</f>
        <v>2</v>
      </c>
    </row>
    <row r="430" spans="1:37" x14ac:dyDescent="0.2">
      <c r="W430"/>
      <c r="X430"/>
      <c r="Y430" s="35"/>
      <c r="Z430"/>
      <c r="AD430" s="22" t="b">
        <f>$M$16&lt;=1</f>
        <v>1</v>
      </c>
      <c r="AI430" s="23" t="b">
        <f>$M$16&lt;=1</f>
        <v>1</v>
      </c>
    </row>
    <row r="431" spans="1:37" x14ac:dyDescent="0.2">
      <c r="W431"/>
      <c r="X431"/>
      <c r="Y431" s="35"/>
      <c r="Z431"/>
      <c r="AD431" s="22">
        <f>{32767,32767,0.000001,0.01,FALSE,FALSE,TRUE,1,1,1,0.0001,TRUE}</f>
        <v>32767</v>
      </c>
      <c r="AI431" s="23" t="b">
        <f>$O$16&lt;=1</f>
        <v>1</v>
      </c>
    </row>
    <row r="432" spans="1:37" x14ac:dyDescent="0.2">
      <c r="W432"/>
      <c r="X432"/>
      <c r="Y432" s="35"/>
      <c r="Z432"/>
      <c r="AD432" s="22">
        <f>{0,0,1,100,0,FALSE,TRUE,0.075,0,0,FALSE,30}</f>
        <v>0</v>
      </c>
      <c r="AI432" s="23" t="b">
        <f>$O$16&gt;=0</f>
        <v>1</v>
      </c>
    </row>
    <row r="433" spans="23:35" x14ac:dyDescent="0.2">
      <c r="W433"/>
      <c r="X433"/>
      <c r="Y433" s="35"/>
      <c r="Z433"/>
      <c r="AI433" s="23" t="b">
        <f>$M$16&gt;=0</f>
        <v>1</v>
      </c>
    </row>
    <row r="434" spans="23:35" x14ac:dyDescent="0.2">
      <c r="W434"/>
      <c r="X434"/>
      <c r="Y434" s="35"/>
      <c r="Z434"/>
      <c r="AI434" s="23">
        <f>{32767,32767,0.000001,0.01,FALSE,FALSE,TRUE,1,1,1,0.0001,TRUE}</f>
        <v>32767</v>
      </c>
    </row>
    <row r="435" spans="23:35" x14ac:dyDescent="0.2">
      <c r="W435"/>
      <c r="X435"/>
      <c r="Y435" s="35"/>
      <c r="Z435"/>
      <c r="AI435" s="23">
        <f>{0,0,1,100,0,FALSE,TRUE,0.075,0,0,FALSE,30}</f>
        <v>0</v>
      </c>
    </row>
    <row r="436" spans="23:35" x14ac:dyDescent="0.2">
      <c r="W436"/>
      <c r="X436"/>
      <c r="Y436"/>
      <c r="Z436"/>
    </row>
    <row r="437" spans="23:35" x14ac:dyDescent="0.2">
      <c r="W437"/>
      <c r="X437"/>
      <c r="Y437"/>
      <c r="Z437"/>
    </row>
    <row r="438" spans="23:35" x14ac:dyDescent="0.2">
      <c r="W438"/>
      <c r="X438"/>
      <c r="Y438"/>
      <c r="Z438"/>
    </row>
    <row r="439" spans="23:35" x14ac:dyDescent="0.2">
      <c r="W439"/>
      <c r="X439"/>
      <c r="Y439"/>
      <c r="Z439"/>
    </row>
  </sheetData>
  <mergeCells count="5">
    <mergeCell ref="O14:P14"/>
    <mergeCell ref="R15:U15"/>
    <mergeCell ref="W15:Z15"/>
    <mergeCell ref="AB15:AE15"/>
    <mergeCell ref="AG15:AJ15"/>
  </mergeCells>
  <conditionalFormatting sqref="G2:G10">
    <cfRule type="cellIs" dxfId="3" priority="8" operator="lessThan">
      <formula>1</formula>
    </cfRule>
  </conditionalFormatting>
  <conditionalFormatting sqref="I2:I8">
    <cfRule type="cellIs" dxfId="2" priority="4" operator="lessThan">
      <formula>1</formula>
    </cfRule>
  </conditionalFormatting>
  <conditionalFormatting sqref="K2:K6">
    <cfRule type="cellIs" dxfId="1" priority="2" operator="lessThan">
      <formula>1</formula>
    </cfRule>
  </conditionalFormatting>
  <conditionalFormatting sqref="K17:K413">
    <cfRule type="cellIs" dxfId="0" priority="1" operator="lessThan">
      <formula>1</formula>
    </cfRule>
  </conditionalFormatting>
  <dataValidations count="1">
    <dataValidation type="list" allowBlank="1" showInputMessage="1" showErrorMessage="1" sqref="G15:G16" xr:uid="{00000000-0002-0000-0100-000000000000}">
      <formula1>$C$15:$E$15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17"/>
  <sheetViews>
    <sheetView zoomScale="70" zoomScaleNormal="70" workbookViewId="0">
      <selection activeCell="K2" sqref="K2"/>
    </sheetView>
  </sheetViews>
  <sheetFormatPr baseColWidth="10" defaultColWidth="10.83203125" defaultRowHeight="18" x14ac:dyDescent="0.2"/>
  <cols>
    <col min="1" max="1" width="13.5" bestFit="1" customWidth="1"/>
    <col min="2" max="2" width="10" bestFit="1" customWidth="1"/>
    <col min="3" max="3" width="11.33203125" customWidth="1"/>
    <col min="4" max="4" width="12.6640625" bestFit="1" customWidth="1"/>
    <col min="5" max="5" width="11.33203125" bestFit="1" customWidth="1"/>
    <col min="6" max="6" width="6.33203125" customWidth="1"/>
    <col min="7" max="7" width="13.5" customWidth="1"/>
    <col min="8" max="8" width="5.6640625" customWidth="1"/>
    <col min="9" max="9" width="17.5" customWidth="1"/>
    <col min="10" max="10" width="10.6640625" customWidth="1"/>
    <col min="11" max="11" width="11.33203125" customWidth="1"/>
    <col min="12" max="12" width="16.83203125" customWidth="1"/>
    <col min="13" max="13" width="3.83203125" customWidth="1"/>
    <col min="14" max="14" width="12.5" customWidth="1"/>
    <col min="15" max="15" width="16.83203125" customWidth="1"/>
    <col min="16" max="16" width="14.6640625" customWidth="1"/>
    <col min="17" max="17" width="16.1640625" customWidth="1"/>
    <col min="18" max="18" width="5.1640625" customWidth="1"/>
    <col min="19" max="19" width="3" customWidth="1"/>
    <col min="21" max="16384" width="10.83203125" style="2"/>
  </cols>
  <sheetData>
    <row r="1" spans="1:22" customFormat="1" ht="15" x14ac:dyDescent="0.2"/>
    <row r="2" spans="1:22" ht="2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65">
        <v>4</v>
      </c>
      <c r="N2" s="2"/>
      <c r="O2" s="2"/>
      <c r="P2" s="2"/>
      <c r="Q2" s="2"/>
      <c r="R2" s="2"/>
      <c r="S2" s="2"/>
      <c r="T2" s="2"/>
      <c r="U2"/>
      <c r="V2"/>
    </row>
    <row r="3" spans="1:22" x14ac:dyDescent="0.2">
      <c r="A3" s="2"/>
      <c r="B3" s="2"/>
      <c r="C3" s="2"/>
      <c r="D3" s="2"/>
      <c r="E3" s="2"/>
      <c r="F3" s="2"/>
      <c r="G3" s="2"/>
      <c r="H3" s="2"/>
      <c r="I3" s="73" t="s">
        <v>41</v>
      </c>
      <c r="J3" s="73"/>
      <c r="K3" s="73"/>
      <c r="L3" s="73"/>
      <c r="M3" s="73"/>
      <c r="N3" s="2"/>
      <c r="O3" s="2"/>
      <c r="P3" s="2"/>
      <c r="Q3" s="2"/>
      <c r="R3" s="2"/>
      <c r="S3" s="2"/>
      <c r="T3" s="2"/>
      <c r="U3"/>
      <c r="V3"/>
    </row>
    <row r="4" spans="1:22" ht="18" customHeight="1" x14ac:dyDescent="0.2">
      <c r="A4" s="10" t="s">
        <v>3</v>
      </c>
      <c r="B4" s="9" t="s">
        <v>4</v>
      </c>
      <c r="C4" s="9" t="s">
        <v>0</v>
      </c>
      <c r="D4" s="9" t="s">
        <v>1</v>
      </c>
      <c r="E4" s="9" t="s">
        <v>2</v>
      </c>
      <c r="F4" s="3"/>
      <c r="G4" s="28" t="s">
        <v>0</v>
      </c>
      <c r="H4" s="3"/>
      <c r="I4" s="59" t="s">
        <v>42</v>
      </c>
      <c r="J4" s="59" t="s">
        <v>17</v>
      </c>
      <c r="K4" s="59" t="s">
        <v>43</v>
      </c>
      <c r="L4" s="59" t="s">
        <v>18</v>
      </c>
      <c r="M4" s="3"/>
      <c r="N4" s="73"/>
      <c r="O4" s="73"/>
      <c r="P4" s="73"/>
      <c r="Q4" s="73"/>
      <c r="R4" s="3"/>
      <c r="S4" s="2"/>
      <c r="T4" s="2"/>
      <c r="U4"/>
      <c r="V4"/>
    </row>
    <row r="5" spans="1:22" x14ac:dyDescent="0.2">
      <c r="A5" s="10"/>
      <c r="B5" s="9"/>
      <c r="C5" s="9"/>
      <c r="D5" s="9"/>
      <c r="E5" s="9"/>
      <c r="F5" s="3"/>
      <c r="G5" s="28"/>
      <c r="H5" s="3"/>
      <c r="I5" s="58">
        <v>0.2</v>
      </c>
      <c r="J5" s="58">
        <v>0.1</v>
      </c>
      <c r="K5" s="58">
        <v>0.1</v>
      </c>
      <c r="L5" s="2"/>
      <c r="M5" s="3"/>
      <c r="N5" s="59" t="s">
        <v>13</v>
      </c>
      <c r="O5" s="59" t="s">
        <v>14</v>
      </c>
      <c r="P5" s="59" t="s">
        <v>15</v>
      </c>
      <c r="Q5" s="59" t="s">
        <v>16</v>
      </c>
      <c r="R5" s="3"/>
      <c r="S5" s="2"/>
      <c r="T5" s="2"/>
      <c r="U5"/>
      <c r="V5"/>
    </row>
    <row r="6" spans="1:22" x14ac:dyDescent="0.2">
      <c r="A6" s="12">
        <v>42125</v>
      </c>
      <c r="B6" s="1" t="s">
        <v>5</v>
      </c>
      <c r="C6" s="8">
        <v>3483</v>
      </c>
      <c r="D6" s="8">
        <v>5080</v>
      </c>
      <c r="E6" s="8">
        <v>264</v>
      </c>
      <c r="F6" s="3">
        <v>0</v>
      </c>
      <c r="G6" s="7">
        <f t="shared" ref="G6:G69" si="0">IF($G$4="Petrol",C6,IF($G$4="Diesel",D6,E6))</f>
        <v>3483</v>
      </c>
      <c r="H6" s="3">
        <v>0</v>
      </c>
      <c r="I6" s="66"/>
      <c r="K6" s="67">
        <f>G6/AVERAGE($G$6:$G$9)</f>
        <v>0.962221147869328</v>
      </c>
      <c r="L6" s="57"/>
      <c r="M6" s="3"/>
      <c r="N6" s="6"/>
      <c r="O6" s="6"/>
      <c r="P6" s="4"/>
      <c r="Q6" s="6"/>
      <c r="R6" s="3"/>
      <c r="S6" s="2"/>
      <c r="T6" s="2"/>
      <c r="U6"/>
      <c r="V6"/>
    </row>
    <row r="7" spans="1:22" x14ac:dyDescent="0.2">
      <c r="A7" s="12">
        <v>42126</v>
      </c>
      <c r="B7" s="1" t="s">
        <v>8</v>
      </c>
      <c r="C7" s="8">
        <v>3450</v>
      </c>
      <c r="D7" s="8">
        <v>7727</v>
      </c>
      <c r="E7" s="8">
        <v>342</v>
      </c>
      <c r="F7" s="3">
        <v>1</v>
      </c>
      <c r="G7" s="7">
        <f t="shared" si="0"/>
        <v>3450</v>
      </c>
      <c r="H7" s="3">
        <v>1</v>
      </c>
      <c r="I7" s="66"/>
      <c r="J7" s="68"/>
      <c r="K7" s="67">
        <f t="shared" ref="K7:K9" si="1">G7/AVERAGE($G$6:$G$9)</f>
        <v>0.95310449616686232</v>
      </c>
      <c r="L7" s="57"/>
      <c r="M7" s="3"/>
      <c r="N7" s="6"/>
      <c r="O7" s="6"/>
      <c r="P7" s="4"/>
      <c r="Q7" s="6"/>
      <c r="R7" s="3"/>
      <c r="S7" s="2"/>
      <c r="T7" s="2"/>
      <c r="U7"/>
      <c r="V7"/>
    </row>
    <row r="8" spans="1:22" x14ac:dyDescent="0.2">
      <c r="A8" s="12">
        <v>42127</v>
      </c>
      <c r="B8" s="1" t="s">
        <v>11</v>
      </c>
      <c r="C8" s="8">
        <v>3802</v>
      </c>
      <c r="D8" s="8">
        <v>5438</v>
      </c>
      <c r="E8" s="8">
        <v>355</v>
      </c>
      <c r="F8" s="3">
        <v>2</v>
      </c>
      <c r="G8" s="7">
        <f t="shared" si="0"/>
        <v>3802</v>
      </c>
      <c r="H8" s="3">
        <v>2</v>
      </c>
      <c r="I8" s="66"/>
      <c r="J8" s="68"/>
      <c r="K8" s="67">
        <f t="shared" si="1"/>
        <v>1.0503487809931624</v>
      </c>
      <c r="L8" s="57"/>
      <c r="M8" s="3"/>
      <c r="N8" s="6"/>
      <c r="O8" s="6"/>
      <c r="P8" s="4"/>
      <c r="Q8" s="6"/>
      <c r="R8" s="3"/>
      <c r="S8" s="2"/>
      <c r="T8" s="2"/>
      <c r="U8"/>
      <c r="V8"/>
    </row>
    <row r="9" spans="1:22" x14ac:dyDescent="0.2">
      <c r="A9" s="12">
        <v>42128</v>
      </c>
      <c r="B9" s="1" t="s">
        <v>6</v>
      </c>
      <c r="C9" s="8">
        <v>3744</v>
      </c>
      <c r="D9" s="8">
        <v>5567</v>
      </c>
      <c r="E9" s="8">
        <v>220</v>
      </c>
      <c r="F9" s="3">
        <v>3</v>
      </c>
      <c r="G9" s="7">
        <f t="shared" si="0"/>
        <v>3744</v>
      </c>
      <c r="H9" s="3">
        <v>3</v>
      </c>
      <c r="I9" s="66"/>
      <c r="J9" s="68"/>
      <c r="K9" s="67">
        <f t="shared" si="1"/>
        <v>1.0343255749706473</v>
      </c>
      <c r="L9" s="57"/>
      <c r="M9" s="3"/>
      <c r="N9" s="6"/>
      <c r="O9" s="6"/>
      <c r="P9" s="4"/>
      <c r="Q9" s="6"/>
      <c r="R9" s="3"/>
      <c r="S9" s="2"/>
      <c r="T9" s="2"/>
      <c r="U9"/>
      <c r="V9"/>
    </row>
    <row r="10" spans="1:22" x14ac:dyDescent="0.2">
      <c r="A10" s="12">
        <v>42129</v>
      </c>
      <c r="B10" s="1" t="s">
        <v>9</v>
      </c>
      <c r="C10" s="8">
        <v>3413</v>
      </c>
      <c r="D10" s="8">
        <v>4401</v>
      </c>
      <c r="E10" s="8">
        <v>200</v>
      </c>
      <c r="F10" s="3">
        <v>4</v>
      </c>
      <c r="G10" s="7">
        <f t="shared" si="0"/>
        <v>3413</v>
      </c>
      <c r="H10" s="3">
        <v>0</v>
      </c>
      <c r="I10" s="69">
        <f>G10/K6</f>
        <v>3547.0016508756817</v>
      </c>
      <c r="J10" s="69">
        <f>(G10/K6)-(G9/K9)</f>
        <v>-72.748349124317883</v>
      </c>
      <c r="K10" s="70">
        <f>$K$5*(G10/I10)+(1-$K$5)*K6</f>
        <v>0.962221147869328</v>
      </c>
      <c r="L10" s="57"/>
      <c r="M10" s="3"/>
      <c r="N10" s="6"/>
      <c r="O10" s="6"/>
      <c r="P10" s="4"/>
      <c r="Q10" s="6"/>
      <c r="R10" s="3"/>
      <c r="S10" s="2"/>
      <c r="T10" s="2"/>
      <c r="U10"/>
      <c r="V10"/>
    </row>
    <row r="11" spans="1:22" x14ac:dyDescent="0.2">
      <c r="A11" s="12">
        <v>42130</v>
      </c>
      <c r="B11" s="1" t="s">
        <v>7</v>
      </c>
      <c r="C11" s="8">
        <v>3197</v>
      </c>
      <c r="D11" s="8">
        <v>6293</v>
      </c>
      <c r="E11" s="8">
        <v>315</v>
      </c>
      <c r="F11" s="3">
        <v>5</v>
      </c>
      <c r="G11" s="7">
        <f t="shared" si="0"/>
        <v>3197</v>
      </c>
      <c r="H11" s="3">
        <v>1</v>
      </c>
      <c r="I11" s="40">
        <f>$I$5*(G11/K7)+(1-$I$5)*(I10+J10)</f>
        <v>3450.2629747344249</v>
      </c>
      <c r="J11" s="40">
        <f t="shared" ref="J11:J13" si="2">$J$5*(I11-I10)+(1-$J$5)*J10</f>
        <v>-75.147381826011781</v>
      </c>
      <c r="K11" s="71">
        <f>$K$5*(G11/I11)+(1-$K$5)*K7</f>
        <v>0.95045365027925366</v>
      </c>
      <c r="L11" s="57">
        <f>(I10+J10)*K7</f>
        <v>3311.3264427217914</v>
      </c>
      <c r="M11" s="3"/>
      <c r="N11" s="6">
        <f t="shared" ref="N11:N13" si="3">G11-L11</f>
        <v>-114.32644272179141</v>
      </c>
      <c r="O11" s="6">
        <f t="shared" ref="O11:O74" si="4">ABS(N11)</f>
        <v>114.32644272179141</v>
      </c>
      <c r="P11" s="4">
        <f t="shared" ref="P11:P13" si="5">ABS((G11-L11)/G11)</f>
        <v>3.5760538855737066E-2</v>
      </c>
      <c r="Q11" s="6">
        <f t="shared" ref="Q11:Q13" si="6">(G11-L11)^2</f>
        <v>13070.535505419051</v>
      </c>
      <c r="R11" s="3"/>
      <c r="S11" s="2"/>
      <c r="T11" s="2"/>
      <c r="U11"/>
      <c r="V11"/>
    </row>
    <row r="12" spans="1:22" x14ac:dyDescent="0.2">
      <c r="A12" s="12">
        <v>42131</v>
      </c>
      <c r="B12" s="1" t="s">
        <v>10</v>
      </c>
      <c r="C12" s="8">
        <v>3795</v>
      </c>
      <c r="D12" s="8">
        <v>5188</v>
      </c>
      <c r="E12" s="8">
        <v>364</v>
      </c>
      <c r="F12" s="3">
        <v>6</v>
      </c>
      <c r="G12" s="7">
        <f t="shared" si="0"/>
        <v>3795</v>
      </c>
      <c r="H12" s="3">
        <v>2</v>
      </c>
      <c r="I12" s="40">
        <f t="shared" ref="I12:I75" si="7">$I$5*(G12/K8)+(1-$I$5)*(I11+J11)</f>
        <v>3422.7095837428274</v>
      </c>
      <c r="J12" s="40">
        <f t="shared" si="2"/>
        <v>-70.387982742570358</v>
      </c>
      <c r="K12" s="71">
        <f t="shared" ref="K12:K75" si="8">$K$5*(G12/I12)+(1-$K$5)*K8</f>
        <v>1.0561909699411201</v>
      </c>
      <c r="L12" s="57">
        <f t="shared" ref="L12:L75" si="9">(I11+J11)*K8</f>
        <v>3545.0485487223664</v>
      </c>
      <c r="M12" s="3"/>
      <c r="N12" s="6">
        <f t="shared" si="3"/>
        <v>249.95145127763362</v>
      </c>
      <c r="O12" s="6">
        <f t="shared" si="4"/>
        <v>249.95145127763362</v>
      </c>
      <c r="P12" s="4">
        <f t="shared" si="5"/>
        <v>6.5863360020456813E-2</v>
      </c>
      <c r="Q12" s="6">
        <f t="shared" si="6"/>
        <v>62475.727995795256</v>
      </c>
      <c r="R12" s="3"/>
      <c r="S12" s="2"/>
      <c r="T12" s="2"/>
      <c r="U12"/>
      <c r="V12"/>
    </row>
    <row r="13" spans="1:22" x14ac:dyDescent="0.2">
      <c r="A13" s="12">
        <v>42132</v>
      </c>
      <c r="B13" s="1" t="s">
        <v>5</v>
      </c>
      <c r="C13" s="8">
        <v>2706</v>
      </c>
      <c r="D13" s="8">
        <v>6022</v>
      </c>
      <c r="E13" s="8">
        <v>338</v>
      </c>
      <c r="F13" s="3">
        <v>7</v>
      </c>
      <c r="G13" s="7">
        <f t="shared" si="0"/>
        <v>2706</v>
      </c>
      <c r="H13" s="3">
        <v>3</v>
      </c>
      <c r="I13" s="40">
        <f t="shared" si="7"/>
        <v>3205.096784005334</v>
      </c>
      <c r="J13" s="40">
        <f t="shared" si="2"/>
        <v>-85.110464442062664</v>
      </c>
      <c r="K13" s="71">
        <f t="shared" si="8"/>
        <v>1.0153210451544932</v>
      </c>
      <c r="L13" s="57">
        <f t="shared" si="9"/>
        <v>3467.3919674411118</v>
      </c>
      <c r="M13" s="3"/>
      <c r="N13" s="6">
        <f t="shared" si="3"/>
        <v>-761.39196744111177</v>
      </c>
      <c r="O13" s="6">
        <f t="shared" si="4"/>
        <v>761.39196744111177</v>
      </c>
      <c r="P13" s="4">
        <f t="shared" si="5"/>
        <v>0.28137175441282769</v>
      </c>
      <c r="Q13" s="6">
        <f t="shared" si="6"/>
        <v>579717.72808384697</v>
      </c>
      <c r="R13" s="3"/>
      <c r="S13" s="2"/>
      <c r="T13" s="2"/>
      <c r="U13"/>
      <c r="V13"/>
    </row>
    <row r="14" spans="1:22" x14ac:dyDescent="0.2">
      <c r="A14" s="12">
        <v>42133</v>
      </c>
      <c r="B14" s="1" t="s">
        <v>8</v>
      </c>
      <c r="C14" s="8">
        <v>4284</v>
      </c>
      <c r="D14" s="8">
        <v>7390</v>
      </c>
      <c r="E14" s="8">
        <v>220</v>
      </c>
      <c r="F14" s="3">
        <v>8</v>
      </c>
      <c r="G14" s="7">
        <f t="shared" si="0"/>
        <v>4284</v>
      </c>
      <c r="H14" s="3">
        <v>0</v>
      </c>
      <c r="I14" s="40">
        <f t="shared" si="7"/>
        <v>3386.4288489322712</v>
      </c>
      <c r="J14" s="40">
        <f>$J$5*(I14-I13)+(1-$J$5)*J13</f>
        <v>-58.46621150516269</v>
      </c>
      <c r="K14" s="71">
        <f t="shared" si="8"/>
        <v>0.99250397947601954</v>
      </c>
      <c r="L14" s="57">
        <f t="shared" si="9"/>
        <v>3002.1168177467712</v>
      </c>
      <c r="M14" s="3"/>
      <c r="N14" s="6">
        <f>G14-L14</f>
        <v>1281.8831822532288</v>
      </c>
      <c r="O14" s="6">
        <f t="shared" si="4"/>
        <v>1281.8831822532288</v>
      </c>
      <c r="P14" s="4">
        <f>ABS((G14-L14)/G14)</f>
        <v>0.29922576616555296</v>
      </c>
      <c r="Q14" s="6">
        <f>(G14-L14)^2</f>
        <v>1643224.4929436648</v>
      </c>
      <c r="R14" s="3"/>
      <c r="S14" s="2"/>
      <c r="T14" s="2"/>
      <c r="U14"/>
      <c r="V14"/>
    </row>
    <row r="15" spans="1:22" x14ac:dyDescent="0.2">
      <c r="A15" s="12">
        <v>42134</v>
      </c>
      <c r="B15" s="1" t="s">
        <v>11</v>
      </c>
      <c r="C15" s="8">
        <v>3500</v>
      </c>
      <c r="D15" s="8">
        <v>4488</v>
      </c>
      <c r="E15" s="8">
        <v>565</v>
      </c>
      <c r="F15" s="3">
        <v>9</v>
      </c>
      <c r="G15" s="7">
        <f t="shared" si="0"/>
        <v>3500</v>
      </c>
      <c r="H15" s="3">
        <v>1</v>
      </c>
      <c r="I15" s="40">
        <f t="shared" si="7"/>
        <v>3398.8605214355375</v>
      </c>
      <c r="J15" s="40">
        <f t="shared" ref="J15:J78" si="10">$J$5*(I15-I14)+(1-$J$5)*J14</f>
        <v>-51.376423104319784</v>
      </c>
      <c r="K15" s="71">
        <f t="shared" si="8"/>
        <v>0.95838397307160239</v>
      </c>
      <c r="L15" s="57">
        <f t="shared" si="9"/>
        <v>3163.0742367355674</v>
      </c>
      <c r="M15" s="3"/>
      <c r="N15" s="6">
        <f t="shared" ref="N15:N78" si="11">G15-L15</f>
        <v>336.92576326443259</v>
      </c>
      <c r="O15" s="6">
        <f t="shared" si="4"/>
        <v>336.92576326443259</v>
      </c>
      <c r="P15" s="4">
        <f t="shared" ref="P15:P78" si="12">ABS((G15-L15)/G15)</f>
        <v>9.6264503789837877E-2</v>
      </c>
      <c r="Q15" s="6">
        <f t="shared" ref="Q15:Q78" si="13">(G15-L15)^2</f>
        <v>113518.96995132047</v>
      </c>
      <c r="R15" s="3"/>
      <c r="S15" s="2"/>
      <c r="T15" s="2"/>
      <c r="U15"/>
      <c r="V15"/>
    </row>
    <row r="16" spans="1:22" x14ac:dyDescent="0.2">
      <c r="A16" s="12">
        <v>42135</v>
      </c>
      <c r="B16" s="1" t="s">
        <v>6</v>
      </c>
      <c r="C16" s="8">
        <v>3422</v>
      </c>
      <c r="D16" s="8">
        <v>8124</v>
      </c>
      <c r="E16" s="8">
        <v>502</v>
      </c>
      <c r="F16" s="3">
        <v>10</v>
      </c>
      <c r="G16" s="7">
        <f t="shared" si="0"/>
        <v>3422</v>
      </c>
      <c r="H16" s="3">
        <v>2</v>
      </c>
      <c r="I16" s="40">
        <f t="shared" si="7"/>
        <v>3325.9761551824035</v>
      </c>
      <c r="J16" s="40">
        <f t="shared" si="10"/>
        <v>-53.527217419201207</v>
      </c>
      <c r="K16" s="71">
        <f t="shared" si="8"/>
        <v>1.0534589605368567</v>
      </c>
      <c r="L16" s="57">
        <f t="shared" si="9"/>
        <v>3535.5824766789246</v>
      </c>
      <c r="M16" s="3"/>
      <c r="N16" s="6">
        <f t="shared" si="11"/>
        <v>-113.58247667892465</v>
      </c>
      <c r="O16" s="6">
        <f t="shared" si="4"/>
        <v>113.58247667892465</v>
      </c>
      <c r="P16" s="4">
        <f t="shared" si="12"/>
        <v>3.3191840058131104E-2</v>
      </c>
      <c r="Q16" s="6">
        <f t="shared" si="13"/>
        <v>12900.979008518461</v>
      </c>
      <c r="R16" s="3"/>
      <c r="S16" s="2"/>
      <c r="T16" s="2"/>
    </row>
    <row r="17" spans="1:18" s="2" customFormat="1" x14ac:dyDescent="0.2">
      <c r="A17" s="12">
        <v>42136</v>
      </c>
      <c r="B17" s="1" t="s">
        <v>9</v>
      </c>
      <c r="C17" s="8">
        <v>2853</v>
      </c>
      <c r="D17" s="8">
        <v>6615</v>
      </c>
      <c r="E17" s="8">
        <v>273</v>
      </c>
      <c r="F17" s="3">
        <v>11</v>
      </c>
      <c r="G17" s="7">
        <f t="shared" si="0"/>
        <v>2853</v>
      </c>
      <c r="H17" s="3">
        <v>3</v>
      </c>
      <c r="I17" s="40">
        <f t="shared" si="7"/>
        <v>3179.9488801813186</v>
      </c>
      <c r="J17" s="40">
        <f t="shared" si="10"/>
        <v>-62.77722317738958</v>
      </c>
      <c r="K17" s="71">
        <f t="shared" si="8"/>
        <v>1.0035073640319798</v>
      </c>
      <c r="L17" s="57">
        <f t="shared" si="9"/>
        <v>3322.5862757044456</v>
      </c>
      <c r="M17" s="3"/>
      <c r="N17" s="6">
        <f t="shared" si="11"/>
        <v>-469.5862757044456</v>
      </c>
      <c r="O17" s="6">
        <f t="shared" si="4"/>
        <v>469.5862757044456</v>
      </c>
      <c r="P17" s="4">
        <f t="shared" si="12"/>
        <v>0.16459385759006154</v>
      </c>
      <c r="Q17" s="6">
        <f t="shared" si="13"/>
        <v>220511.27032997159</v>
      </c>
      <c r="R17" s="3"/>
    </row>
    <row r="18" spans="1:18" s="2" customFormat="1" x14ac:dyDescent="0.2">
      <c r="A18" s="12">
        <v>42137</v>
      </c>
      <c r="B18" s="1" t="s">
        <v>7</v>
      </c>
      <c r="C18" s="8">
        <v>2742</v>
      </c>
      <c r="D18" s="8">
        <v>5091</v>
      </c>
      <c r="E18" s="8">
        <v>303</v>
      </c>
      <c r="F18" s="3">
        <v>12</v>
      </c>
      <c r="G18" s="7">
        <f t="shared" si="0"/>
        <v>2742</v>
      </c>
      <c r="H18" s="3"/>
      <c r="I18" s="40">
        <f t="shared" si="7"/>
        <v>3046.2791907647534</v>
      </c>
      <c r="J18" s="40">
        <f t="shared" si="10"/>
        <v>-69.866469801307147</v>
      </c>
      <c r="K18" s="71">
        <f t="shared" si="8"/>
        <v>0.98326502920901038</v>
      </c>
      <c r="L18" s="57">
        <f t="shared" si="9"/>
        <v>3093.8052742862574</v>
      </c>
      <c r="M18" s="3"/>
      <c r="N18" s="6">
        <f t="shared" si="11"/>
        <v>-351.80527428625737</v>
      </c>
      <c r="O18" s="6">
        <f t="shared" si="4"/>
        <v>351.80527428625737</v>
      </c>
      <c r="P18" s="4">
        <f t="shared" si="12"/>
        <v>0.12830243409418576</v>
      </c>
      <c r="Q18" s="6">
        <f t="shared" si="13"/>
        <v>123766.95101562879</v>
      </c>
      <c r="R18" s="3"/>
    </row>
    <row r="19" spans="1:18" s="2" customFormat="1" x14ac:dyDescent="0.2">
      <c r="A19" s="12">
        <v>42138</v>
      </c>
      <c r="B19" s="1" t="s">
        <v>10</v>
      </c>
      <c r="C19" s="8">
        <v>4867</v>
      </c>
      <c r="D19" s="8">
        <v>7010</v>
      </c>
      <c r="E19" s="8">
        <v>336</v>
      </c>
      <c r="F19" s="3">
        <v>13</v>
      </c>
      <c r="G19" s="7">
        <f t="shared" si="0"/>
        <v>4867</v>
      </c>
      <c r="H19" s="3"/>
      <c r="I19" s="40">
        <f t="shared" si="7"/>
        <v>3396.7982465113969</v>
      </c>
      <c r="J19" s="40">
        <f t="shared" si="10"/>
        <v>-27.827917246512079</v>
      </c>
      <c r="K19" s="71">
        <f t="shared" si="8"/>
        <v>1.005827562117283</v>
      </c>
      <c r="L19" s="57">
        <f t="shared" si="9"/>
        <v>2852.5462490178061</v>
      </c>
      <c r="M19" s="3"/>
      <c r="N19" s="6">
        <f t="shared" si="11"/>
        <v>2014.4537509821939</v>
      </c>
      <c r="O19" s="6">
        <f t="shared" si="4"/>
        <v>2014.4537509821939</v>
      </c>
      <c r="P19" s="4">
        <f t="shared" si="12"/>
        <v>0.4139005035919856</v>
      </c>
      <c r="Q19" s="6">
        <f t="shared" si="13"/>
        <v>4058023.9148462308</v>
      </c>
      <c r="R19" s="3"/>
    </row>
    <row r="20" spans="1:18" s="2" customFormat="1" x14ac:dyDescent="0.2">
      <c r="A20" s="12">
        <v>42139</v>
      </c>
      <c r="B20" s="1" t="s">
        <v>5</v>
      </c>
      <c r="C20" s="8">
        <v>4744</v>
      </c>
      <c r="D20" s="8">
        <v>4966</v>
      </c>
      <c r="E20" s="8">
        <v>274</v>
      </c>
      <c r="F20" s="3">
        <v>14</v>
      </c>
      <c r="G20" s="7">
        <f t="shared" si="0"/>
        <v>4744</v>
      </c>
      <c r="H20" s="3"/>
      <c r="I20" s="40">
        <f t="shared" si="7"/>
        <v>3595.8283396128436</v>
      </c>
      <c r="J20" s="40">
        <f t="shared" si="10"/>
        <v>-5.1421162117161998</v>
      </c>
      <c r="K20" s="71">
        <f t="shared" si="8"/>
        <v>1.0800437227890338</v>
      </c>
      <c r="L20" s="57">
        <f t="shared" si="9"/>
        <v>3549.0719811468975</v>
      </c>
      <c r="M20" s="3"/>
      <c r="N20" s="6">
        <f t="shared" si="11"/>
        <v>1194.9280188531025</v>
      </c>
      <c r="O20" s="6">
        <f t="shared" si="4"/>
        <v>1194.9280188531025</v>
      </c>
      <c r="P20" s="4">
        <f t="shared" si="12"/>
        <v>0.25188196012923747</v>
      </c>
      <c r="Q20" s="6">
        <f t="shared" si="13"/>
        <v>1427852.9702402004</v>
      </c>
      <c r="R20" s="3"/>
    </row>
    <row r="21" spans="1:18" s="2" customFormat="1" x14ac:dyDescent="0.2">
      <c r="A21" s="12">
        <v>42140</v>
      </c>
      <c r="B21" s="1" t="s">
        <v>8</v>
      </c>
      <c r="C21" s="8">
        <v>3132</v>
      </c>
      <c r="D21" s="8">
        <v>5178</v>
      </c>
      <c r="E21" s="8">
        <v>191</v>
      </c>
      <c r="F21" s="3">
        <v>15</v>
      </c>
      <c r="G21" s="7">
        <f t="shared" si="0"/>
        <v>3132</v>
      </c>
      <c r="H21" s="3"/>
      <c r="I21" s="40">
        <f t="shared" si="7"/>
        <v>3496.7596446827292</v>
      </c>
      <c r="J21" s="40">
        <f t="shared" si="10"/>
        <v>-14.534774083556016</v>
      </c>
      <c r="K21" s="71">
        <f t="shared" si="8"/>
        <v>0.99272526597550403</v>
      </c>
      <c r="L21" s="57">
        <f t="shared" si="9"/>
        <v>3603.28006711121</v>
      </c>
      <c r="M21" s="3"/>
      <c r="N21" s="6">
        <f t="shared" si="11"/>
        <v>-471.28006711120997</v>
      </c>
      <c r="O21" s="6">
        <f t="shared" si="4"/>
        <v>471.28006711120997</v>
      </c>
      <c r="P21" s="4">
        <f t="shared" si="12"/>
        <v>0.15047256293461367</v>
      </c>
      <c r="Q21" s="6">
        <f t="shared" si="13"/>
        <v>222104.90165634657</v>
      </c>
      <c r="R21" s="3"/>
    </row>
    <row r="22" spans="1:18" s="2" customFormat="1" x14ac:dyDescent="0.2">
      <c r="A22" s="12">
        <v>42141</v>
      </c>
      <c r="B22" s="1" t="s">
        <v>11</v>
      </c>
      <c r="C22" s="8">
        <v>2830</v>
      </c>
      <c r="D22" s="8">
        <v>4358</v>
      </c>
      <c r="E22" s="8">
        <v>178</v>
      </c>
      <c r="F22" s="3">
        <v>16</v>
      </c>
      <c r="G22" s="7">
        <f t="shared" si="0"/>
        <v>2830</v>
      </c>
      <c r="H22" s="3"/>
      <c r="I22" s="40">
        <f t="shared" si="7"/>
        <v>3361.4131013491588</v>
      </c>
      <c r="J22" s="40">
        <f t="shared" si="10"/>
        <v>-26.615951008557463</v>
      </c>
      <c r="K22" s="71">
        <f t="shared" si="8"/>
        <v>0.96912930899387473</v>
      </c>
      <c r="L22" s="57">
        <f t="shared" si="9"/>
        <v>3423.9499391020386</v>
      </c>
      <c r="M22" s="3"/>
      <c r="N22" s="6">
        <f t="shared" si="11"/>
        <v>-593.94993910203857</v>
      </c>
      <c r="O22" s="6">
        <f t="shared" si="4"/>
        <v>593.94993910203857</v>
      </c>
      <c r="P22" s="4">
        <f t="shared" si="12"/>
        <v>0.20987630356962494</v>
      </c>
      <c r="Q22" s="6">
        <f t="shared" si="13"/>
        <v>352776.53015931533</v>
      </c>
      <c r="R22" s="3"/>
    </row>
    <row r="23" spans="1:18" s="2" customFormat="1" x14ac:dyDescent="0.2">
      <c r="A23" s="12">
        <v>42142</v>
      </c>
      <c r="B23" s="1" t="s">
        <v>6</v>
      </c>
      <c r="C23" s="8">
        <v>3636</v>
      </c>
      <c r="D23" s="8">
        <v>4696</v>
      </c>
      <c r="E23" s="8">
        <v>371</v>
      </c>
      <c r="F23" s="3">
        <v>17</v>
      </c>
      <c r="G23" s="7">
        <f t="shared" si="0"/>
        <v>3636</v>
      </c>
      <c r="H23" s="3"/>
      <c r="I23" s="40">
        <f t="shared" si="7"/>
        <v>3390.8244700780169</v>
      </c>
      <c r="J23" s="40">
        <f t="shared" si="10"/>
        <v>-21.013219034815901</v>
      </c>
      <c r="K23" s="71">
        <f t="shared" si="8"/>
        <v>1.0124753639036319</v>
      </c>
      <c r="L23" s="57">
        <f t="shared" si="9"/>
        <v>3354.2308878827494</v>
      </c>
      <c r="M23" s="3"/>
      <c r="N23" s="6">
        <f t="shared" si="11"/>
        <v>281.76911211725064</v>
      </c>
      <c r="O23" s="6">
        <f t="shared" si="4"/>
        <v>281.76911211725064</v>
      </c>
      <c r="P23" s="4">
        <f t="shared" si="12"/>
        <v>7.7494255257769706E-2</v>
      </c>
      <c r="Q23" s="6">
        <f t="shared" si="13"/>
        <v>79393.832543343757</v>
      </c>
      <c r="R23" s="3"/>
    </row>
    <row r="24" spans="1:18" s="2" customFormat="1" x14ac:dyDescent="0.2">
      <c r="A24" s="12">
        <v>42143</v>
      </c>
      <c r="B24" s="1" t="s">
        <v>9</v>
      </c>
      <c r="C24" s="8">
        <v>4410</v>
      </c>
      <c r="D24" s="8">
        <v>6379</v>
      </c>
      <c r="E24" s="8">
        <v>382</v>
      </c>
      <c r="F24" s="3">
        <v>18</v>
      </c>
      <c r="G24" s="7">
        <f t="shared" si="0"/>
        <v>4410</v>
      </c>
      <c r="H24" s="3"/>
      <c r="I24" s="40">
        <f t="shared" si="7"/>
        <v>3512.4826068541224</v>
      </c>
      <c r="J24" s="40">
        <f t="shared" si="10"/>
        <v>-6.7460834537237595</v>
      </c>
      <c r="K24" s="71">
        <f t="shared" si="8"/>
        <v>1.0975915736412714</v>
      </c>
      <c r="L24" s="57">
        <f t="shared" si="9"/>
        <v>3639.5434886730704</v>
      </c>
      <c r="M24" s="3"/>
      <c r="N24" s="6">
        <f t="shared" si="11"/>
        <v>770.45651132692956</v>
      </c>
      <c r="O24" s="6">
        <f t="shared" si="4"/>
        <v>770.45651132692956</v>
      </c>
      <c r="P24" s="4">
        <f t="shared" si="12"/>
        <v>0.17470669191086838</v>
      </c>
      <c r="Q24" s="6">
        <f t="shared" si="13"/>
        <v>593603.23584606312</v>
      </c>
      <c r="R24" s="3"/>
    </row>
    <row r="25" spans="1:18" s="2" customFormat="1" x14ac:dyDescent="0.2">
      <c r="A25" s="12">
        <v>42144</v>
      </c>
      <c r="B25" s="1" t="s">
        <v>7</v>
      </c>
      <c r="C25" s="8">
        <v>3356</v>
      </c>
      <c r="D25" s="8">
        <v>6374</v>
      </c>
      <c r="E25" s="8">
        <v>401</v>
      </c>
      <c r="F25" s="3">
        <v>19</v>
      </c>
      <c r="G25" s="7">
        <f t="shared" si="0"/>
        <v>3356</v>
      </c>
      <c r="H25" s="3"/>
      <c r="I25" s="40">
        <f t="shared" si="7"/>
        <v>3480.7078015796396</v>
      </c>
      <c r="J25" s="40">
        <f t="shared" si="10"/>
        <v>-9.2489556357996623</v>
      </c>
      <c r="K25" s="71">
        <f t="shared" si="8"/>
        <v>0.98986991057735618</v>
      </c>
      <c r="L25" s="57">
        <f t="shared" si="9"/>
        <v>3480.2332226326998</v>
      </c>
      <c r="M25" s="3"/>
      <c r="N25" s="6">
        <f t="shared" si="11"/>
        <v>-124.23322263269984</v>
      </c>
      <c r="O25" s="6">
        <f t="shared" si="4"/>
        <v>124.23322263269984</v>
      </c>
      <c r="P25" s="4">
        <f t="shared" si="12"/>
        <v>3.7018242739183506E-2</v>
      </c>
      <c r="Q25" s="6">
        <f t="shared" si="13"/>
        <v>15433.893605705962</v>
      </c>
      <c r="R25" s="3"/>
    </row>
    <row r="26" spans="1:18" s="2" customFormat="1" x14ac:dyDescent="0.2">
      <c r="A26" s="12">
        <v>42145</v>
      </c>
      <c r="B26" s="1" t="s">
        <v>10</v>
      </c>
      <c r="C26" s="8">
        <v>2716</v>
      </c>
      <c r="D26" s="8">
        <v>5021</v>
      </c>
      <c r="E26" s="8">
        <v>261</v>
      </c>
      <c r="F26" s="3">
        <v>20</v>
      </c>
      <c r="G26" s="7">
        <f t="shared" si="0"/>
        <v>2716</v>
      </c>
      <c r="H26" s="3"/>
      <c r="I26" s="40">
        <f t="shared" si="7"/>
        <v>3337.6701953367779</v>
      </c>
      <c r="J26" s="40">
        <f t="shared" si="10"/>
        <v>-22.627820696505875</v>
      </c>
      <c r="K26" s="71">
        <f t="shared" si="8"/>
        <v>0.95359050558601277</v>
      </c>
      <c r="L26" s="57">
        <f t="shared" si="9"/>
        <v>3364.2925125702277</v>
      </c>
      <c r="M26" s="3"/>
      <c r="N26" s="6">
        <f t="shared" si="11"/>
        <v>-648.2925125702277</v>
      </c>
      <c r="O26" s="6">
        <f t="shared" si="4"/>
        <v>648.2925125702277</v>
      </c>
      <c r="P26" s="4">
        <f t="shared" si="12"/>
        <v>0.23869385588005437</v>
      </c>
      <c r="Q26" s="6">
        <f t="shared" si="13"/>
        <v>420283.18185461883</v>
      </c>
      <c r="R26" s="3"/>
    </row>
    <row r="27" spans="1:18" s="2" customFormat="1" x14ac:dyDescent="0.2">
      <c r="A27" s="12">
        <v>42146</v>
      </c>
      <c r="B27" s="1" t="s">
        <v>5</v>
      </c>
      <c r="C27" s="8">
        <v>3462</v>
      </c>
      <c r="D27" s="8">
        <v>8913</v>
      </c>
      <c r="E27" s="8">
        <v>574</v>
      </c>
      <c r="F27" s="3">
        <v>21</v>
      </c>
      <c r="G27" s="7">
        <f t="shared" si="0"/>
        <v>3462</v>
      </c>
      <c r="H27" s="3"/>
      <c r="I27" s="40">
        <f t="shared" si="7"/>
        <v>3335.9023914159857</v>
      </c>
      <c r="J27" s="40">
        <f t="shared" si="10"/>
        <v>-20.541819018934504</v>
      </c>
      <c r="K27" s="71">
        <f t="shared" si="8"/>
        <v>1.0150078424474134</v>
      </c>
      <c r="L27" s="57">
        <f t="shared" si="9"/>
        <v>3356.3987346198696</v>
      </c>
      <c r="M27" s="3"/>
      <c r="N27" s="6">
        <f t="shared" si="11"/>
        <v>105.60126538013037</v>
      </c>
      <c r="O27" s="6">
        <f t="shared" si="4"/>
        <v>105.60126538013037</v>
      </c>
      <c r="P27" s="4">
        <f t="shared" si="12"/>
        <v>3.0502965158905365E-2</v>
      </c>
      <c r="Q27" s="6">
        <f t="shared" si="13"/>
        <v>11151.627249884721</v>
      </c>
      <c r="R27" s="3"/>
    </row>
    <row r="28" spans="1:18" s="2" customFormat="1" x14ac:dyDescent="0.2">
      <c r="A28" s="12">
        <v>42147</v>
      </c>
      <c r="B28" s="1" t="s">
        <v>8</v>
      </c>
      <c r="C28" s="8">
        <v>3313</v>
      </c>
      <c r="D28" s="8">
        <v>6418</v>
      </c>
      <c r="E28" s="8">
        <v>270</v>
      </c>
      <c r="F28" s="3">
        <v>22</v>
      </c>
      <c r="G28" s="7">
        <f t="shared" si="0"/>
        <v>3313</v>
      </c>
      <c r="H28" s="3"/>
      <c r="I28" s="40">
        <f t="shared" si="7"/>
        <v>3255.9738504738339</v>
      </c>
      <c r="J28" s="40">
        <f t="shared" si="10"/>
        <v>-26.480491211256236</v>
      </c>
      <c r="K28" s="71">
        <f t="shared" si="8"/>
        <v>1.0895838477119473</v>
      </c>
      <c r="L28" s="57">
        <f t="shared" si="9"/>
        <v>3638.9118278455057</v>
      </c>
      <c r="M28" s="3"/>
      <c r="N28" s="6">
        <f t="shared" si="11"/>
        <v>-325.91182784550574</v>
      </c>
      <c r="O28" s="6">
        <f t="shared" si="4"/>
        <v>325.91182784550574</v>
      </c>
      <c r="P28" s="4">
        <f t="shared" si="12"/>
        <v>9.8373627481287571E-2</v>
      </c>
      <c r="Q28" s="6">
        <f t="shared" si="13"/>
        <v>106218.51952959858</v>
      </c>
      <c r="R28" s="3"/>
    </row>
    <row r="29" spans="1:18" s="2" customFormat="1" x14ac:dyDescent="0.2">
      <c r="A29" s="12">
        <v>42148</v>
      </c>
      <c r="B29" s="1" t="s">
        <v>11</v>
      </c>
      <c r="C29" s="8">
        <v>3248</v>
      </c>
      <c r="D29" s="8">
        <v>4102</v>
      </c>
      <c r="E29" s="8">
        <v>295</v>
      </c>
      <c r="F29" s="3">
        <v>23</v>
      </c>
      <c r="G29" s="7">
        <f t="shared" si="0"/>
        <v>3248</v>
      </c>
      <c r="H29" s="3"/>
      <c r="I29" s="40">
        <f t="shared" si="7"/>
        <v>3239.8425368078797</v>
      </c>
      <c r="J29" s="40">
        <f t="shared" si="10"/>
        <v>-25.445573456726031</v>
      </c>
      <c r="K29" s="71">
        <f t="shared" si="8"/>
        <v>0.9911347053116597</v>
      </c>
      <c r="L29" s="57">
        <f t="shared" si="9"/>
        <v>3196.7783027434134</v>
      </c>
      <c r="M29" s="3"/>
      <c r="N29" s="6">
        <f t="shared" si="11"/>
        <v>51.221697256586594</v>
      </c>
      <c r="O29" s="6">
        <f t="shared" si="4"/>
        <v>51.221697256586594</v>
      </c>
      <c r="P29" s="4">
        <f t="shared" si="12"/>
        <v>1.577022698786533E-2</v>
      </c>
      <c r="Q29" s="6">
        <f t="shared" si="13"/>
        <v>2623.6622698454107</v>
      </c>
      <c r="R29" s="3"/>
    </row>
    <row r="30" spans="1:18" s="2" customFormat="1" x14ac:dyDescent="0.2">
      <c r="A30" s="12">
        <v>42149</v>
      </c>
      <c r="B30" s="1" t="s">
        <v>6</v>
      </c>
      <c r="C30" s="8">
        <v>4326</v>
      </c>
      <c r="D30" s="8">
        <v>6071</v>
      </c>
      <c r="E30" s="8">
        <v>260</v>
      </c>
      <c r="F30" s="3">
        <v>24</v>
      </c>
      <c r="G30" s="7">
        <f t="shared" si="0"/>
        <v>4326</v>
      </c>
      <c r="H30" s="3"/>
      <c r="I30" s="40">
        <f t="shared" si="7"/>
        <v>3478.8252619087275</v>
      </c>
      <c r="J30" s="40">
        <f t="shared" si="10"/>
        <v>0.99725639903135033</v>
      </c>
      <c r="K30" s="71">
        <f t="shared" si="8"/>
        <v>0.98258377727157198</v>
      </c>
      <c r="L30" s="57">
        <f t="shared" si="9"/>
        <v>3065.2184254361709</v>
      </c>
      <c r="M30" s="3"/>
      <c r="N30" s="6">
        <f t="shared" si="11"/>
        <v>1260.7815745638291</v>
      </c>
      <c r="O30" s="6">
        <f t="shared" si="4"/>
        <v>1260.7815745638291</v>
      </c>
      <c r="P30" s="4">
        <f t="shared" si="12"/>
        <v>0.291442805030936</v>
      </c>
      <c r="Q30" s="6">
        <f t="shared" si="13"/>
        <v>1589570.178759648</v>
      </c>
      <c r="R30" s="3"/>
    </row>
    <row r="31" spans="1:18" s="2" customFormat="1" x14ac:dyDescent="0.2">
      <c r="A31" s="12">
        <v>42150</v>
      </c>
      <c r="B31" s="1" t="s">
        <v>9</v>
      </c>
      <c r="C31" s="8">
        <v>4605</v>
      </c>
      <c r="D31" s="8">
        <v>6174</v>
      </c>
      <c r="E31" s="8">
        <v>263</v>
      </c>
      <c r="F31" s="3">
        <v>25</v>
      </c>
      <c r="G31" s="7">
        <f t="shared" si="0"/>
        <v>4605</v>
      </c>
      <c r="H31" s="3"/>
      <c r="I31" s="40">
        <f t="shared" si="7"/>
        <v>3691.240166274968</v>
      </c>
      <c r="J31" s="40">
        <f t="shared" si="10"/>
        <v>22.139021195752271</v>
      </c>
      <c r="K31" s="71">
        <f t="shared" si="8"/>
        <v>1.0382618775198653</v>
      </c>
      <c r="L31" s="57">
        <f t="shared" si="9"/>
        <v>3532.0471464074831</v>
      </c>
      <c r="M31" s="3"/>
      <c r="N31" s="6">
        <f t="shared" si="11"/>
        <v>1072.9528535925169</v>
      </c>
      <c r="O31" s="6">
        <f t="shared" si="4"/>
        <v>1072.9528535925169</v>
      </c>
      <c r="P31" s="4">
        <f t="shared" si="12"/>
        <v>0.2329973623436519</v>
      </c>
      <c r="Q31" s="6">
        <f t="shared" si="13"/>
        <v>1151227.8260323252</v>
      </c>
      <c r="R31" s="3"/>
    </row>
    <row r="32" spans="1:18" s="2" customFormat="1" x14ac:dyDescent="0.2">
      <c r="A32" s="12">
        <v>42151</v>
      </c>
      <c r="B32" s="1" t="s">
        <v>7</v>
      </c>
      <c r="C32" s="8">
        <v>3978</v>
      </c>
      <c r="D32" s="8">
        <v>4870</v>
      </c>
      <c r="E32" s="8">
        <v>311</v>
      </c>
      <c r="F32" s="3">
        <v>26</v>
      </c>
      <c r="G32" s="7">
        <f t="shared" si="0"/>
        <v>3978</v>
      </c>
      <c r="H32" s="3"/>
      <c r="I32" s="40">
        <f t="shared" si="7"/>
        <v>3700.8903857615751</v>
      </c>
      <c r="J32" s="40">
        <f t="shared" si="10"/>
        <v>20.890141024837749</v>
      </c>
      <c r="K32" s="71">
        <f t="shared" si="8"/>
        <v>1.0881131101108645</v>
      </c>
      <c r="L32" s="57">
        <f t="shared" si="9"/>
        <v>4046.0379830978118</v>
      </c>
      <c r="M32" s="3"/>
      <c r="N32" s="6">
        <f t="shared" si="11"/>
        <v>-68.037983097811775</v>
      </c>
      <c r="O32" s="6">
        <f t="shared" si="4"/>
        <v>68.037983097811775</v>
      </c>
      <c r="P32" s="4">
        <f t="shared" si="12"/>
        <v>1.7103565384065302E-2</v>
      </c>
      <c r="Q32" s="6">
        <f t="shared" si="13"/>
        <v>4629.1671440181208</v>
      </c>
      <c r="R32" s="3"/>
    </row>
    <row r="33" spans="1:18" s="2" customFormat="1" x14ac:dyDescent="0.2">
      <c r="A33" s="12">
        <v>42152</v>
      </c>
      <c r="B33" s="1" t="s">
        <v>10</v>
      </c>
      <c r="C33" s="8">
        <v>3325</v>
      </c>
      <c r="D33" s="8">
        <v>5697</v>
      </c>
      <c r="E33" s="8">
        <v>253</v>
      </c>
      <c r="F33" s="3">
        <v>27</v>
      </c>
      <c r="G33" s="7">
        <f t="shared" si="0"/>
        <v>3325</v>
      </c>
      <c r="H33" s="3"/>
      <c r="I33" s="40">
        <f t="shared" si="7"/>
        <v>3648.3725745269398</v>
      </c>
      <c r="J33" s="40">
        <f t="shared" si="10"/>
        <v>13.549345798890451</v>
      </c>
      <c r="K33" s="71">
        <f t="shared" si="8"/>
        <v>0.98315776023338375</v>
      </c>
      <c r="L33" s="57">
        <f t="shared" si="9"/>
        <v>3688.7858456511249</v>
      </c>
      <c r="M33" s="3"/>
      <c r="N33" s="6">
        <f t="shared" si="11"/>
        <v>-363.78584565112487</v>
      </c>
      <c r="O33" s="6">
        <f t="shared" si="4"/>
        <v>363.78584565112487</v>
      </c>
      <c r="P33" s="4">
        <f t="shared" si="12"/>
        <v>0.10940927688755635</v>
      </c>
      <c r="Q33" s="6">
        <f t="shared" si="13"/>
        <v>132340.14149610404</v>
      </c>
      <c r="R33" s="3"/>
    </row>
    <row r="34" spans="1:18" s="2" customFormat="1" x14ac:dyDescent="0.2">
      <c r="A34" s="12">
        <v>42153</v>
      </c>
      <c r="B34" s="1" t="s">
        <v>5</v>
      </c>
      <c r="C34" s="8">
        <v>3897</v>
      </c>
      <c r="D34" s="8">
        <v>6184</v>
      </c>
      <c r="E34" s="8">
        <v>373</v>
      </c>
      <c r="F34" s="3">
        <v>28</v>
      </c>
      <c r="G34" s="7">
        <f t="shared" si="0"/>
        <v>3897</v>
      </c>
      <c r="H34" s="3"/>
      <c r="I34" s="40">
        <f t="shared" si="7"/>
        <v>3722.7523419887111</v>
      </c>
      <c r="J34" s="40">
        <f t="shared" si="10"/>
        <v>19.632387965178534</v>
      </c>
      <c r="K34" s="71">
        <f t="shared" si="8"/>
        <v>0.98900601329478333</v>
      </c>
      <c r="L34" s="57">
        <f t="shared" si="9"/>
        <v>3598.1450725473228</v>
      </c>
      <c r="M34" s="3"/>
      <c r="N34" s="6">
        <f t="shared" si="11"/>
        <v>298.8549274526772</v>
      </c>
      <c r="O34" s="6">
        <f t="shared" si="4"/>
        <v>298.8549274526772</v>
      </c>
      <c r="P34" s="4">
        <f t="shared" si="12"/>
        <v>7.6688459700456041E-2</v>
      </c>
      <c r="Q34" s="6">
        <f t="shared" si="13"/>
        <v>89314.267662744955</v>
      </c>
      <c r="R34" s="3"/>
    </row>
    <row r="35" spans="1:18" s="2" customFormat="1" x14ac:dyDescent="0.2">
      <c r="A35" s="12">
        <v>42154</v>
      </c>
      <c r="B35" s="1" t="s">
        <v>8</v>
      </c>
      <c r="C35" s="8">
        <v>3771</v>
      </c>
      <c r="D35" s="8">
        <v>7232</v>
      </c>
      <c r="E35" s="8">
        <v>446</v>
      </c>
      <c r="F35" s="3">
        <v>29</v>
      </c>
      <c r="G35" s="7">
        <f t="shared" si="0"/>
        <v>3771</v>
      </c>
      <c r="H35" s="3"/>
      <c r="I35" s="40">
        <f t="shared" si="7"/>
        <v>3720.3141139360332</v>
      </c>
      <c r="J35" s="40">
        <f t="shared" si="10"/>
        <v>17.425326363392891</v>
      </c>
      <c r="K35" s="71">
        <f t="shared" si="8"/>
        <v>1.0357980985460544</v>
      </c>
      <c r="L35" s="57">
        <f t="shared" si="9"/>
        <v>3885.5753961235996</v>
      </c>
      <c r="M35" s="3"/>
      <c r="N35" s="6">
        <f t="shared" si="11"/>
        <v>-114.5753961235996</v>
      </c>
      <c r="O35" s="6">
        <f t="shared" si="4"/>
        <v>114.5753961235996</v>
      </c>
      <c r="P35" s="4">
        <f t="shared" si="12"/>
        <v>3.0383292528135666E-2</v>
      </c>
      <c r="Q35" s="6">
        <f t="shared" si="13"/>
        <v>13127.521396879763</v>
      </c>
      <c r="R35" s="3"/>
    </row>
    <row r="36" spans="1:18" s="2" customFormat="1" x14ac:dyDescent="0.2">
      <c r="A36" s="12">
        <v>42155</v>
      </c>
      <c r="B36" s="1" t="s">
        <v>11</v>
      </c>
      <c r="C36" s="8">
        <v>3825</v>
      </c>
      <c r="D36" s="8">
        <v>7460</v>
      </c>
      <c r="E36" s="8">
        <v>410</v>
      </c>
      <c r="F36" s="3">
        <v>30</v>
      </c>
      <c r="G36" s="7">
        <f t="shared" si="0"/>
        <v>3825</v>
      </c>
      <c r="H36" s="3"/>
      <c r="I36" s="40">
        <f t="shared" si="7"/>
        <v>3693.2434619091678</v>
      </c>
      <c r="J36" s="40">
        <f t="shared" si="10"/>
        <v>12.975728524367057</v>
      </c>
      <c r="K36" s="71">
        <f t="shared" si="8"/>
        <v>1.0828693012005663</v>
      </c>
      <c r="L36" s="57">
        <f t="shared" si="9"/>
        <v>4067.0832871682505</v>
      </c>
      <c r="M36" s="3"/>
      <c r="N36" s="6">
        <f t="shared" si="11"/>
        <v>-242.08328716825054</v>
      </c>
      <c r="O36" s="6">
        <f t="shared" si="4"/>
        <v>242.08328716825054</v>
      </c>
      <c r="P36" s="4">
        <f t="shared" si="12"/>
        <v>6.3289748279281188E-2</v>
      </c>
      <c r="Q36" s="6">
        <f t="shared" si="13"/>
        <v>58604.317926185657</v>
      </c>
      <c r="R36" s="3"/>
    </row>
    <row r="37" spans="1:18" s="2" customFormat="1" x14ac:dyDescent="0.2">
      <c r="A37" s="12">
        <v>42156</v>
      </c>
      <c r="B37" s="1" t="s">
        <v>6</v>
      </c>
      <c r="C37" s="8">
        <v>4122</v>
      </c>
      <c r="D37" s="8">
        <v>7895</v>
      </c>
      <c r="E37" s="8">
        <v>380</v>
      </c>
      <c r="F37" s="3">
        <v>31</v>
      </c>
      <c r="G37" s="7">
        <f t="shared" si="0"/>
        <v>4122</v>
      </c>
      <c r="H37" s="3"/>
      <c r="I37" s="40">
        <f t="shared" si="7"/>
        <v>3803.4979510031235</v>
      </c>
      <c r="J37" s="40">
        <f t="shared" si="10"/>
        <v>22.703604581325926</v>
      </c>
      <c r="K37" s="71">
        <f t="shared" si="8"/>
        <v>0.99321590876843446</v>
      </c>
      <c r="L37" s="57">
        <f t="shared" si="9"/>
        <v>3643.7981582006191</v>
      </c>
      <c r="M37" s="3"/>
      <c r="N37" s="6">
        <f t="shared" si="11"/>
        <v>478.20184179938087</v>
      </c>
      <c r="O37" s="6">
        <f t="shared" si="4"/>
        <v>478.20184179938087</v>
      </c>
      <c r="P37" s="4">
        <f t="shared" si="12"/>
        <v>0.11601209165438643</v>
      </c>
      <c r="Q37" s="6">
        <f t="shared" si="13"/>
        <v>228677.0015003201</v>
      </c>
      <c r="R37" s="3"/>
    </row>
    <row r="38" spans="1:18" s="2" customFormat="1" x14ac:dyDescent="0.2">
      <c r="A38" s="12">
        <v>42157</v>
      </c>
      <c r="B38" s="1" t="s">
        <v>9</v>
      </c>
      <c r="C38" s="8">
        <v>4787</v>
      </c>
      <c r="D38" s="8">
        <v>8427</v>
      </c>
      <c r="E38" s="8">
        <v>280</v>
      </c>
      <c r="F38" s="3">
        <v>32</v>
      </c>
      <c r="G38" s="7">
        <f t="shared" si="0"/>
        <v>4787</v>
      </c>
      <c r="H38" s="3"/>
      <c r="I38" s="40">
        <f t="shared" si="7"/>
        <v>4029.0038924697792</v>
      </c>
      <c r="J38" s="40">
        <f t="shared" si="10"/>
        <v>42.983838269858907</v>
      </c>
      <c r="K38" s="71">
        <f t="shared" si="8"/>
        <v>1.0089188985679594</v>
      </c>
      <c r="L38" s="57">
        <f t="shared" si="9"/>
        <v>3784.1363465508748</v>
      </c>
      <c r="M38" s="3"/>
      <c r="N38" s="6">
        <f t="shared" si="11"/>
        <v>1002.8636534491252</v>
      </c>
      <c r="O38" s="6">
        <f t="shared" si="4"/>
        <v>1002.8636534491252</v>
      </c>
      <c r="P38" s="4">
        <f t="shared" si="12"/>
        <v>0.20949731636706187</v>
      </c>
      <c r="Q38" s="6">
        <f t="shared" si="13"/>
        <v>1005735.5074093271</v>
      </c>
      <c r="R38" s="3"/>
    </row>
    <row r="39" spans="1:18" s="2" customFormat="1" x14ac:dyDescent="0.2">
      <c r="A39" s="12">
        <v>42158</v>
      </c>
      <c r="B39" s="1" t="s">
        <v>7</v>
      </c>
      <c r="C39" s="8">
        <v>4507</v>
      </c>
      <c r="D39" s="8">
        <v>5438</v>
      </c>
      <c r="E39" s="8">
        <v>316</v>
      </c>
      <c r="F39" s="3">
        <v>33</v>
      </c>
      <c r="G39" s="7">
        <f t="shared" si="0"/>
        <v>4507</v>
      </c>
      <c r="H39" s="3"/>
      <c r="I39" s="40">
        <f t="shared" si="7"/>
        <v>4127.8370032190969</v>
      </c>
      <c r="J39" s="40">
        <f t="shared" si="10"/>
        <v>48.568765517804792</v>
      </c>
      <c r="K39" s="71">
        <f t="shared" si="8"/>
        <v>1.0414038015032487</v>
      </c>
      <c r="L39" s="57">
        <f t="shared" si="9"/>
        <v>4217.7571488029807</v>
      </c>
      <c r="M39" s="3"/>
      <c r="N39" s="6">
        <f t="shared" si="11"/>
        <v>289.24285119701926</v>
      </c>
      <c r="O39" s="6">
        <f t="shared" si="4"/>
        <v>289.24285119701926</v>
      </c>
      <c r="P39" s="4">
        <f t="shared" si="12"/>
        <v>6.4176359262706734E-2</v>
      </c>
      <c r="Q39" s="6">
        <f t="shared" si="13"/>
        <v>83661.426968581029</v>
      </c>
      <c r="R39" s="3"/>
    </row>
    <row r="40" spans="1:18" s="2" customFormat="1" x14ac:dyDescent="0.2">
      <c r="A40" s="12">
        <v>42159</v>
      </c>
      <c r="B40" s="1" t="s">
        <v>10</v>
      </c>
      <c r="C40" s="8">
        <v>3328</v>
      </c>
      <c r="D40" s="8">
        <v>7335</v>
      </c>
      <c r="E40" s="8">
        <v>210</v>
      </c>
      <c r="F40" s="3">
        <v>34</v>
      </c>
      <c r="G40" s="7">
        <f t="shared" si="0"/>
        <v>3328</v>
      </c>
      <c r="H40" s="3"/>
      <c r="I40" s="40">
        <f t="shared" si="7"/>
        <v>3955.7878982334514</v>
      </c>
      <c r="J40" s="40">
        <f t="shared" si="10"/>
        <v>26.50697846745976</v>
      </c>
      <c r="K40" s="71">
        <f t="shared" si="8"/>
        <v>1.0587122608930093</v>
      </c>
      <c r="L40" s="57">
        <f t="shared" si="9"/>
        <v>4522.5015963221422</v>
      </c>
      <c r="M40" s="3"/>
      <c r="N40" s="6">
        <f t="shared" si="11"/>
        <v>-1194.5015963221422</v>
      </c>
      <c r="O40" s="6">
        <f t="shared" si="4"/>
        <v>1194.5015963221422</v>
      </c>
      <c r="P40" s="4">
        <f t="shared" si="12"/>
        <v>0.35892475851025907</v>
      </c>
      <c r="Q40" s="6">
        <f t="shared" si="13"/>
        <v>1426834.0636161459</v>
      </c>
      <c r="R40" s="3"/>
    </row>
    <row r="41" spans="1:18" s="2" customFormat="1" x14ac:dyDescent="0.2">
      <c r="A41" s="12">
        <v>42160</v>
      </c>
      <c r="B41" s="1" t="s">
        <v>5</v>
      </c>
      <c r="C41" s="8">
        <v>4188</v>
      </c>
      <c r="D41" s="8">
        <v>5482</v>
      </c>
      <c r="E41" s="8">
        <v>299</v>
      </c>
      <c r="F41" s="3">
        <v>35</v>
      </c>
      <c r="G41" s="7">
        <f t="shared" si="0"/>
        <v>4188</v>
      </c>
      <c r="H41" s="3"/>
      <c r="I41" s="40">
        <f t="shared" si="7"/>
        <v>4029.1570691001843</v>
      </c>
      <c r="J41" s="40">
        <f t="shared" si="10"/>
        <v>31.193197707387078</v>
      </c>
      <c r="K41" s="71">
        <f t="shared" si="8"/>
        <v>0.99783665441944669</v>
      </c>
      <c r="L41" s="57">
        <f t="shared" si="9"/>
        <v>3955.2786249463761</v>
      </c>
      <c r="M41" s="3"/>
      <c r="N41" s="6">
        <f t="shared" si="11"/>
        <v>232.72137505362389</v>
      </c>
      <c r="O41" s="6">
        <f t="shared" si="4"/>
        <v>232.72137505362389</v>
      </c>
      <c r="P41" s="4">
        <f t="shared" si="12"/>
        <v>5.55686186852015E-2</v>
      </c>
      <c r="Q41" s="6">
        <f t="shared" si="13"/>
        <v>54159.238406849472</v>
      </c>
      <c r="R41" s="3"/>
    </row>
    <row r="42" spans="1:18" s="2" customFormat="1" x14ac:dyDescent="0.2">
      <c r="A42" s="12">
        <v>42161</v>
      </c>
      <c r="B42" s="1" t="s">
        <v>8</v>
      </c>
      <c r="C42" s="8">
        <v>4635</v>
      </c>
      <c r="D42" s="8">
        <v>10123</v>
      </c>
      <c r="E42" s="8">
        <v>311</v>
      </c>
      <c r="F42" s="3">
        <v>36</v>
      </c>
      <c r="G42" s="7">
        <f t="shared" si="0"/>
        <v>4635</v>
      </c>
      <c r="H42" s="3"/>
      <c r="I42" s="40">
        <f t="shared" si="7"/>
        <v>4167.0854824481212</v>
      </c>
      <c r="J42" s="40">
        <f t="shared" si="10"/>
        <v>41.866719271442058</v>
      </c>
      <c r="K42" s="71">
        <f t="shared" si="8"/>
        <v>1.0192558284587485</v>
      </c>
      <c r="L42" s="57">
        <f t="shared" si="9"/>
        <v>4096.5641189876151</v>
      </c>
      <c r="M42" s="3"/>
      <c r="N42" s="6">
        <f t="shared" si="11"/>
        <v>538.43588101238493</v>
      </c>
      <c r="O42" s="6">
        <f t="shared" si="4"/>
        <v>538.43588101238493</v>
      </c>
      <c r="P42" s="4">
        <f t="shared" si="12"/>
        <v>0.1161673961191769</v>
      </c>
      <c r="Q42" s="6">
        <f t="shared" si="13"/>
        <v>289913.19796158315</v>
      </c>
      <c r="R42" s="3"/>
    </row>
    <row r="43" spans="1:18" s="2" customFormat="1" x14ac:dyDescent="0.2">
      <c r="A43" s="12">
        <v>42162</v>
      </c>
      <c r="B43" s="1" t="s">
        <v>11</v>
      </c>
      <c r="C43" s="8">
        <v>4433</v>
      </c>
      <c r="D43" s="8">
        <v>6140</v>
      </c>
      <c r="E43" s="8">
        <v>356</v>
      </c>
      <c r="F43" s="3">
        <v>37</v>
      </c>
      <c r="G43" s="7">
        <f t="shared" si="0"/>
        <v>4433</v>
      </c>
      <c r="H43" s="3"/>
      <c r="I43" s="40">
        <f t="shared" si="7"/>
        <v>4218.5126002339384</v>
      </c>
      <c r="J43" s="40">
        <f t="shared" si="10"/>
        <v>42.822759122879582</v>
      </c>
      <c r="K43" s="71">
        <f t="shared" si="8"/>
        <v>1.0423478532390384</v>
      </c>
      <c r="L43" s="57">
        <f t="shared" si="9"/>
        <v>4383.2188232162216</v>
      </c>
      <c r="M43" s="3"/>
      <c r="N43" s="6">
        <f t="shared" si="11"/>
        <v>49.781176783778392</v>
      </c>
      <c r="O43" s="6">
        <f t="shared" si="4"/>
        <v>49.781176783778392</v>
      </c>
      <c r="P43" s="4">
        <f t="shared" si="12"/>
        <v>1.1229681205454183E-2</v>
      </c>
      <c r="Q43" s="6">
        <f t="shared" si="13"/>
        <v>2478.1655619777966</v>
      </c>
      <c r="R43" s="3"/>
    </row>
    <row r="44" spans="1:18" s="2" customFormat="1" x14ac:dyDescent="0.2">
      <c r="A44" s="12">
        <v>42163</v>
      </c>
      <c r="B44" s="1" t="s">
        <v>6</v>
      </c>
      <c r="C44" s="8">
        <v>3665</v>
      </c>
      <c r="D44" s="8">
        <v>6187</v>
      </c>
      <c r="E44" s="8">
        <v>347</v>
      </c>
      <c r="F44" s="3">
        <v>38</v>
      </c>
      <c r="G44" s="7">
        <f t="shared" si="0"/>
        <v>3665</v>
      </c>
      <c r="H44" s="3"/>
      <c r="I44" s="40">
        <f t="shared" si="7"/>
        <v>4101.418822258448</v>
      </c>
      <c r="J44" s="40">
        <f t="shared" si="10"/>
        <v>26.831105413042582</v>
      </c>
      <c r="K44" s="71">
        <f t="shared" si="8"/>
        <v>1.0422003555370605</v>
      </c>
      <c r="L44" s="57">
        <f t="shared" si="9"/>
        <v>4511.5279927279807</v>
      </c>
      <c r="M44" s="3"/>
      <c r="N44" s="6">
        <f t="shared" si="11"/>
        <v>-846.52799272798075</v>
      </c>
      <c r="O44" s="6">
        <f t="shared" si="4"/>
        <v>846.52799272798075</v>
      </c>
      <c r="P44" s="4">
        <f t="shared" si="12"/>
        <v>0.23097625995306431</v>
      </c>
      <c r="Q44" s="6">
        <f t="shared" si="13"/>
        <v>716609.64247206424</v>
      </c>
      <c r="R44" s="3"/>
    </row>
    <row r="45" spans="1:18" s="2" customFormat="1" x14ac:dyDescent="0.2">
      <c r="A45" s="12">
        <v>42164</v>
      </c>
      <c r="B45" s="1" t="s">
        <v>9</v>
      </c>
      <c r="C45" s="8">
        <v>3551</v>
      </c>
      <c r="D45" s="8">
        <v>5804</v>
      </c>
      <c r="E45" s="8">
        <v>399</v>
      </c>
      <c r="F45" s="3">
        <v>39</v>
      </c>
      <c r="G45" s="7">
        <f t="shared" si="0"/>
        <v>3551</v>
      </c>
      <c r="H45" s="3"/>
      <c r="I45" s="40">
        <f t="shared" si="7"/>
        <v>4014.3396811561033</v>
      </c>
      <c r="J45" s="40">
        <f t="shared" si="10"/>
        <v>15.440080761503854</v>
      </c>
      <c r="K45" s="71">
        <f t="shared" si="8"/>
        <v>0.98651087450893615</v>
      </c>
      <c r="L45" s="57">
        <f t="shared" si="9"/>
        <v>4119.3190964350433</v>
      </c>
      <c r="M45" s="3"/>
      <c r="N45" s="6">
        <f t="shared" si="11"/>
        <v>-568.31909643504332</v>
      </c>
      <c r="O45" s="6">
        <f t="shared" si="4"/>
        <v>568.31909643504332</v>
      </c>
      <c r="P45" s="4">
        <f t="shared" si="12"/>
        <v>0.16004480327655402</v>
      </c>
      <c r="Q45" s="6">
        <f t="shared" si="13"/>
        <v>322986.59537274408</v>
      </c>
      <c r="R45" s="3"/>
    </row>
    <row r="46" spans="1:18" s="2" customFormat="1" x14ac:dyDescent="0.2">
      <c r="A46" s="12">
        <v>42165</v>
      </c>
      <c r="B46" s="1" t="s">
        <v>7</v>
      </c>
      <c r="C46" s="8">
        <v>4227</v>
      </c>
      <c r="D46" s="8">
        <v>7262</v>
      </c>
      <c r="E46" s="8">
        <v>250</v>
      </c>
      <c r="F46" s="3">
        <v>40</v>
      </c>
      <c r="G46" s="7">
        <f t="shared" si="0"/>
        <v>4227</v>
      </c>
      <c r="H46" s="3"/>
      <c r="I46" s="40">
        <f t="shared" si="7"/>
        <v>4053.2524734627073</v>
      </c>
      <c r="J46" s="40">
        <f t="shared" si="10"/>
        <v>17.787351916013861</v>
      </c>
      <c r="K46" s="71">
        <f t="shared" si="8"/>
        <v>1.0216168654983815</v>
      </c>
      <c r="L46" s="57">
        <f t="shared" si="9"/>
        <v>4107.376509739629</v>
      </c>
      <c r="M46" s="3"/>
      <c r="N46" s="6">
        <f t="shared" si="11"/>
        <v>119.623490260371</v>
      </c>
      <c r="O46" s="6">
        <f t="shared" si="4"/>
        <v>119.623490260371</v>
      </c>
      <c r="P46" s="4">
        <f t="shared" si="12"/>
        <v>2.8299855751211498E-2</v>
      </c>
      <c r="Q46" s="6">
        <f t="shared" si="13"/>
        <v>14309.779422073076</v>
      </c>
      <c r="R46" s="3"/>
    </row>
    <row r="47" spans="1:18" s="2" customFormat="1" x14ac:dyDescent="0.2">
      <c r="A47" s="12">
        <v>42166</v>
      </c>
      <c r="B47" s="1" t="s">
        <v>10</v>
      </c>
      <c r="C47" s="8">
        <v>5306</v>
      </c>
      <c r="D47" s="8">
        <v>8659</v>
      </c>
      <c r="E47" s="8">
        <v>209</v>
      </c>
      <c r="F47" s="3">
        <v>41</v>
      </c>
      <c r="G47" s="7">
        <f t="shared" si="0"/>
        <v>5306</v>
      </c>
      <c r="H47" s="3"/>
      <c r="I47" s="40">
        <f t="shared" si="7"/>
        <v>4274.9180938980089</v>
      </c>
      <c r="J47" s="40">
        <f t="shared" si="10"/>
        <v>38.17517876794264</v>
      </c>
      <c r="K47" s="71">
        <f t="shared" si="8"/>
        <v>1.062232405021821</v>
      </c>
      <c r="L47" s="57">
        <f t="shared" si="9"/>
        <v>4243.4396224341399</v>
      </c>
      <c r="M47" s="3"/>
      <c r="N47" s="6">
        <f t="shared" si="11"/>
        <v>1062.5603775658601</v>
      </c>
      <c r="O47" s="6">
        <f t="shared" si="4"/>
        <v>1062.5603775658601</v>
      </c>
      <c r="P47" s="4">
        <f t="shared" si="12"/>
        <v>0.20025638476552207</v>
      </c>
      <c r="Q47" s="6">
        <f t="shared" si="13"/>
        <v>1129034.5559729033</v>
      </c>
      <c r="R47" s="3"/>
    </row>
    <row r="48" spans="1:18" s="2" customFormat="1" x14ac:dyDescent="0.2">
      <c r="A48" s="12">
        <v>42167</v>
      </c>
      <c r="B48" s="1" t="s">
        <v>5</v>
      </c>
      <c r="C48" s="8">
        <v>3817</v>
      </c>
      <c r="D48" s="8">
        <v>6133</v>
      </c>
      <c r="E48" s="8">
        <v>245</v>
      </c>
      <c r="F48" s="3">
        <v>42</v>
      </c>
      <c r="G48" s="7">
        <f t="shared" si="0"/>
        <v>3817</v>
      </c>
      <c r="H48" s="3"/>
      <c r="I48" s="40">
        <f t="shared" si="7"/>
        <v>4182.9633339004786</v>
      </c>
      <c r="J48" s="40">
        <f t="shared" si="10"/>
        <v>25.162184891395341</v>
      </c>
      <c r="K48" s="71">
        <f t="shared" si="8"/>
        <v>1.0292314186737359</v>
      </c>
      <c r="L48" s="57">
        <f t="shared" si="9"/>
        <v>4495.1073422369582</v>
      </c>
      <c r="M48" s="3"/>
      <c r="N48" s="6">
        <f t="shared" si="11"/>
        <v>-678.10734223695817</v>
      </c>
      <c r="O48" s="6">
        <f t="shared" si="4"/>
        <v>678.10734223695817</v>
      </c>
      <c r="P48" s="4">
        <f t="shared" si="12"/>
        <v>0.17765453032144568</v>
      </c>
      <c r="Q48" s="6">
        <f t="shared" si="13"/>
        <v>459829.56759567111</v>
      </c>
      <c r="R48" s="3"/>
    </row>
    <row r="49" spans="1:18" s="2" customFormat="1" x14ac:dyDescent="0.2">
      <c r="A49" s="12">
        <v>42168</v>
      </c>
      <c r="B49" s="1" t="s">
        <v>8</v>
      </c>
      <c r="C49" s="8">
        <v>3508</v>
      </c>
      <c r="D49" s="8">
        <v>7088</v>
      </c>
      <c r="E49" s="8">
        <v>210</v>
      </c>
      <c r="F49" s="3">
        <v>43</v>
      </c>
      <c r="G49" s="7">
        <f t="shared" si="0"/>
        <v>3508</v>
      </c>
      <c r="H49" s="3"/>
      <c r="I49" s="40">
        <f t="shared" si="7"/>
        <v>4077.6937917403111</v>
      </c>
      <c r="J49" s="40">
        <f t="shared" si="10"/>
        <v>12.119012186239061</v>
      </c>
      <c r="K49" s="71">
        <f t="shared" si="8"/>
        <v>0.97388880687080359</v>
      </c>
      <c r="L49" s="57">
        <f t="shared" si="9"/>
        <v>4151.361585586742</v>
      </c>
      <c r="M49" s="3"/>
      <c r="N49" s="6">
        <f t="shared" si="11"/>
        <v>-643.36158558674197</v>
      </c>
      <c r="O49" s="6">
        <f t="shared" si="4"/>
        <v>643.36158558674197</v>
      </c>
      <c r="P49" s="4">
        <f t="shared" si="12"/>
        <v>0.1833983995401203</v>
      </c>
      <c r="Q49" s="6">
        <f t="shared" si="13"/>
        <v>413914.12980868673</v>
      </c>
      <c r="R49" s="3"/>
    </row>
    <row r="50" spans="1:18" s="2" customFormat="1" x14ac:dyDescent="0.2">
      <c r="A50" s="12">
        <v>42169</v>
      </c>
      <c r="B50" s="1" t="s">
        <v>11</v>
      </c>
      <c r="C50" s="8">
        <v>3492</v>
      </c>
      <c r="D50" s="8">
        <v>5516</v>
      </c>
      <c r="E50" s="8">
        <v>255</v>
      </c>
      <c r="F50" s="3">
        <v>44</v>
      </c>
      <c r="G50" s="7">
        <f t="shared" si="0"/>
        <v>3492</v>
      </c>
      <c r="H50" s="3"/>
      <c r="I50" s="40">
        <f t="shared" si="7"/>
        <v>3955.4724733393441</v>
      </c>
      <c r="J50" s="40">
        <f t="shared" si="10"/>
        <v>-1.3150208724815453</v>
      </c>
      <c r="K50" s="71">
        <f t="shared" si="8"/>
        <v>1.0077379321098094</v>
      </c>
      <c r="L50" s="57">
        <f t="shared" si="9"/>
        <v>4178.2217372225887</v>
      </c>
      <c r="M50" s="3"/>
      <c r="N50" s="6">
        <f t="shared" si="11"/>
        <v>-686.22173722258867</v>
      </c>
      <c r="O50" s="6">
        <f t="shared" si="4"/>
        <v>686.22173722258867</v>
      </c>
      <c r="P50" s="4">
        <f t="shared" si="12"/>
        <v>0.19651252497783181</v>
      </c>
      <c r="Q50" s="6">
        <f t="shared" si="13"/>
        <v>470900.27263678756</v>
      </c>
      <c r="R50" s="3"/>
    </row>
    <row r="51" spans="1:18" s="2" customFormat="1" x14ac:dyDescent="0.2">
      <c r="A51" s="12">
        <v>42170</v>
      </c>
      <c r="B51" s="1" t="s">
        <v>6</v>
      </c>
      <c r="C51" s="8">
        <v>4357</v>
      </c>
      <c r="D51" s="8">
        <v>2502</v>
      </c>
      <c r="E51" s="8">
        <v>681</v>
      </c>
      <c r="F51" s="3">
        <v>45</v>
      </c>
      <c r="G51" s="7">
        <f t="shared" si="0"/>
        <v>4357</v>
      </c>
      <c r="H51" s="3"/>
      <c r="I51" s="40">
        <f t="shared" si="7"/>
        <v>3983.6737463946401</v>
      </c>
      <c r="J51" s="40">
        <f t="shared" si="10"/>
        <v>1.6366085202962137</v>
      </c>
      <c r="K51" s="71">
        <f t="shared" si="8"/>
        <v>1.0653805708488653</v>
      </c>
      <c r="L51" s="57">
        <f t="shared" si="9"/>
        <v>4200.2341805688329</v>
      </c>
      <c r="M51" s="3"/>
      <c r="N51" s="6">
        <f t="shared" si="11"/>
        <v>156.76581943116707</v>
      </c>
      <c r="O51" s="6">
        <f t="shared" si="4"/>
        <v>156.76581943116707</v>
      </c>
      <c r="P51" s="4">
        <f t="shared" si="12"/>
        <v>3.5980220204536853E-2</v>
      </c>
      <c r="Q51" s="6">
        <f t="shared" si="13"/>
        <v>24575.522141925281</v>
      </c>
      <c r="R51" s="3"/>
    </row>
    <row r="52" spans="1:18" s="2" customFormat="1" x14ac:dyDescent="0.2">
      <c r="A52" s="12">
        <v>42171</v>
      </c>
      <c r="B52" s="1" t="s">
        <v>9</v>
      </c>
      <c r="C52" s="8">
        <v>3611</v>
      </c>
      <c r="D52" s="8">
        <v>8916</v>
      </c>
      <c r="E52" s="8">
        <v>742</v>
      </c>
      <c r="F52" s="3">
        <v>46</v>
      </c>
      <c r="G52" s="7">
        <f t="shared" si="0"/>
        <v>3611</v>
      </c>
      <c r="H52" s="3"/>
      <c r="I52" s="40">
        <f t="shared" si="7"/>
        <v>3889.9369293588684</v>
      </c>
      <c r="J52" s="40">
        <f t="shared" si="10"/>
        <v>-7.9007340353105846</v>
      </c>
      <c r="K52" s="71">
        <f t="shared" si="8"/>
        <v>1.0191375453928624</v>
      </c>
      <c r="L52" s="57">
        <f t="shared" si="9"/>
        <v>4101.80663044423</v>
      </c>
      <c r="M52" s="3"/>
      <c r="N52" s="6">
        <f t="shared" si="11"/>
        <v>-490.80663044423</v>
      </c>
      <c r="O52" s="6">
        <f t="shared" si="4"/>
        <v>490.80663044423</v>
      </c>
      <c r="P52" s="4">
        <f t="shared" si="12"/>
        <v>0.13591986442653836</v>
      </c>
      <c r="Q52" s="6">
        <f t="shared" si="13"/>
        <v>240891.14848801895</v>
      </c>
      <c r="R52" s="3"/>
    </row>
    <row r="53" spans="1:18" s="2" customFormat="1" x14ac:dyDescent="0.2">
      <c r="A53" s="12">
        <v>42172</v>
      </c>
      <c r="B53" s="1" t="s">
        <v>7</v>
      </c>
      <c r="C53" s="8">
        <v>4305</v>
      </c>
      <c r="D53" s="8">
        <v>7603</v>
      </c>
      <c r="E53" s="8">
        <v>568</v>
      </c>
      <c r="F53" s="3">
        <v>47</v>
      </c>
      <c r="G53" s="7">
        <f t="shared" si="0"/>
        <v>4305</v>
      </c>
      <c r="H53" s="3"/>
      <c r="I53" s="40">
        <f t="shared" si="7"/>
        <v>3989.7134574109582</v>
      </c>
      <c r="J53" s="40">
        <f t="shared" si="10"/>
        <v>2.8669921734294563</v>
      </c>
      <c r="K53" s="71">
        <f t="shared" si="8"/>
        <v>0.98440241206283807</v>
      </c>
      <c r="L53" s="57">
        <f t="shared" si="9"/>
        <v>3780.6715984929338</v>
      </c>
      <c r="M53" s="3"/>
      <c r="N53" s="6">
        <f t="shared" si="11"/>
        <v>524.32840150706625</v>
      </c>
      <c r="O53" s="6">
        <f t="shared" si="4"/>
        <v>524.32840150706625</v>
      </c>
      <c r="P53" s="4">
        <f t="shared" si="12"/>
        <v>0.12179521521650784</v>
      </c>
      <c r="Q53" s="6">
        <f t="shared" si="13"/>
        <v>274920.27262695529</v>
      </c>
      <c r="R53" s="3"/>
    </row>
    <row r="54" spans="1:18" s="2" customFormat="1" x14ac:dyDescent="0.2">
      <c r="A54" s="12">
        <v>42173</v>
      </c>
      <c r="B54" s="1" t="s">
        <v>10</v>
      </c>
      <c r="C54" s="8">
        <v>3637</v>
      </c>
      <c r="D54" s="8">
        <v>7830</v>
      </c>
      <c r="E54" s="8">
        <v>421</v>
      </c>
      <c r="F54" s="3">
        <v>48</v>
      </c>
      <c r="G54" s="7">
        <f t="shared" si="0"/>
        <v>3637</v>
      </c>
      <c r="H54" s="3"/>
      <c r="I54" s="40">
        <f t="shared" si="7"/>
        <v>3915.8790069311185</v>
      </c>
      <c r="J54" s="40">
        <f t="shared" si="10"/>
        <v>-4.8031520918974575</v>
      </c>
      <c r="K54" s="71">
        <f t="shared" si="8"/>
        <v>0.99984239161201249</v>
      </c>
      <c r="L54" s="57">
        <f t="shared" si="9"/>
        <v>4023.474766046224</v>
      </c>
      <c r="M54" s="3"/>
      <c r="N54" s="6">
        <f t="shared" si="11"/>
        <v>-386.47476604622398</v>
      </c>
      <c r="O54" s="6">
        <f t="shared" si="4"/>
        <v>386.47476604622398</v>
      </c>
      <c r="P54" s="4">
        <f t="shared" si="12"/>
        <v>0.10626196481886829</v>
      </c>
      <c r="Q54" s="6">
        <f t="shared" si="13"/>
        <v>149362.74479048356</v>
      </c>
      <c r="R54" s="3"/>
    </row>
    <row r="55" spans="1:18" s="2" customFormat="1" x14ac:dyDescent="0.2">
      <c r="A55" s="12">
        <v>42174</v>
      </c>
      <c r="B55" s="1" t="s">
        <v>5</v>
      </c>
      <c r="C55" s="8">
        <v>3422</v>
      </c>
      <c r="D55" s="8">
        <v>7883</v>
      </c>
      <c r="E55" s="8">
        <v>452</v>
      </c>
      <c r="F55" s="3">
        <v>49</v>
      </c>
      <c r="G55" s="7">
        <f t="shared" si="0"/>
        <v>3422</v>
      </c>
      <c r="H55" s="3"/>
      <c r="I55" s="40">
        <f t="shared" si="7"/>
        <v>3771.2602345358773</v>
      </c>
      <c r="J55" s="40">
        <f t="shared" si="10"/>
        <v>-18.784714122231833</v>
      </c>
      <c r="K55" s="71">
        <f t="shared" si="8"/>
        <v>1.0495814123597991</v>
      </c>
      <c r="L55" s="57">
        <f t="shared" si="9"/>
        <v>4166.7842268618233</v>
      </c>
      <c r="M55" s="3"/>
      <c r="N55" s="6">
        <f t="shared" si="11"/>
        <v>-744.7842268618233</v>
      </c>
      <c r="O55" s="6">
        <f t="shared" si="4"/>
        <v>744.7842268618233</v>
      </c>
      <c r="P55" s="4">
        <f t="shared" si="12"/>
        <v>0.21764588745231539</v>
      </c>
      <c r="Q55" s="6">
        <f t="shared" si="13"/>
        <v>554703.54458216392</v>
      </c>
      <c r="R55" s="3"/>
    </row>
    <row r="56" spans="1:18" customFormat="1" x14ac:dyDescent="0.2">
      <c r="A56" s="12">
        <v>42175</v>
      </c>
      <c r="B56" s="1" t="s">
        <v>8</v>
      </c>
      <c r="C56" s="8">
        <v>4590</v>
      </c>
      <c r="D56" s="8">
        <v>8765</v>
      </c>
      <c r="E56" s="8">
        <v>489</v>
      </c>
      <c r="F56" s="3">
        <v>50</v>
      </c>
      <c r="G56" s="7">
        <f t="shared" si="0"/>
        <v>4590</v>
      </c>
      <c r="H56" s="3"/>
      <c r="I56" s="40">
        <f t="shared" si="7"/>
        <v>3902.7420496844638</v>
      </c>
      <c r="J56" s="40">
        <f t="shared" si="10"/>
        <v>-3.7580611951499989</v>
      </c>
      <c r="K56" s="71">
        <f t="shared" si="8"/>
        <v>1.034833408439527</v>
      </c>
      <c r="L56" s="57">
        <f t="shared" si="9"/>
        <v>3824.2886910211664</v>
      </c>
      <c r="M56" s="3"/>
      <c r="N56" s="6">
        <f t="shared" si="11"/>
        <v>765.71130897883359</v>
      </c>
      <c r="O56" s="6">
        <f t="shared" si="4"/>
        <v>765.71130897883359</v>
      </c>
      <c r="P56" s="4">
        <f t="shared" si="12"/>
        <v>0.16682163594310101</v>
      </c>
      <c r="Q56" s="6">
        <f t="shared" si="13"/>
        <v>586313.80869807873</v>
      </c>
      <c r="R56" s="3"/>
    </row>
    <row r="57" spans="1:18" customFormat="1" x14ac:dyDescent="0.2">
      <c r="A57" s="12">
        <v>42176</v>
      </c>
      <c r="B57" s="1" t="s">
        <v>11</v>
      </c>
      <c r="C57" s="8">
        <v>4364</v>
      </c>
      <c r="D57" s="8">
        <v>6481</v>
      </c>
      <c r="E57" s="8">
        <v>426</v>
      </c>
      <c r="F57" s="3">
        <v>51</v>
      </c>
      <c r="G57" s="7">
        <f t="shared" si="0"/>
        <v>4364</v>
      </c>
      <c r="H57" s="3"/>
      <c r="I57" s="40">
        <f t="shared" si="7"/>
        <v>4005.8164689247988</v>
      </c>
      <c r="J57" s="40">
        <f t="shared" si="10"/>
        <v>6.9251868483984929</v>
      </c>
      <c r="K57" s="71">
        <f t="shared" si="8"/>
        <v>0.99490375701892131</v>
      </c>
      <c r="L57" s="57">
        <f t="shared" si="9"/>
        <v>3838.1692428632655</v>
      </c>
      <c r="M57" s="3"/>
      <c r="N57" s="6">
        <f t="shared" si="11"/>
        <v>525.83075713673452</v>
      </c>
      <c r="O57" s="6">
        <f t="shared" si="4"/>
        <v>525.83075713673452</v>
      </c>
      <c r="P57" s="4">
        <f t="shared" si="12"/>
        <v>0.12049284077377051</v>
      </c>
      <c r="Q57" s="6">
        <f t="shared" si="13"/>
        <v>276497.98515099147</v>
      </c>
      <c r="R57" s="3"/>
    </row>
    <row r="58" spans="1:18" customFormat="1" x14ac:dyDescent="0.2">
      <c r="A58" s="12">
        <v>42177</v>
      </c>
      <c r="B58" s="1" t="s">
        <v>6</v>
      </c>
      <c r="C58" s="8">
        <v>4659</v>
      </c>
      <c r="D58" s="8">
        <v>9714</v>
      </c>
      <c r="E58" s="8">
        <v>413</v>
      </c>
      <c r="F58" s="3">
        <v>52</v>
      </c>
      <c r="G58" s="7">
        <f t="shared" si="0"/>
        <v>4659</v>
      </c>
      <c r="H58" s="3"/>
      <c r="I58" s="40">
        <f t="shared" si="7"/>
        <v>4142.1402072644223</v>
      </c>
      <c r="J58" s="40">
        <f t="shared" si="10"/>
        <v>19.865041997521001</v>
      </c>
      <c r="K58" s="71">
        <f t="shared" si="8"/>
        <v>1.012336237857701</v>
      </c>
      <c r="L58" s="57">
        <f t="shared" si="9"/>
        <v>4012.1092140294204</v>
      </c>
      <c r="M58" s="3"/>
      <c r="N58" s="6">
        <f t="shared" si="11"/>
        <v>646.8907859705796</v>
      </c>
      <c r="O58" s="6">
        <f t="shared" si="4"/>
        <v>646.8907859705796</v>
      </c>
      <c r="P58" s="4">
        <f t="shared" si="12"/>
        <v>0.13884756084365305</v>
      </c>
      <c r="Q58" s="6">
        <f t="shared" si="13"/>
        <v>418467.68897363421</v>
      </c>
      <c r="R58" s="3"/>
    </row>
    <row r="59" spans="1:18" customFormat="1" x14ac:dyDescent="0.2">
      <c r="A59" s="12">
        <v>42178</v>
      </c>
      <c r="B59" s="1" t="s">
        <v>9</v>
      </c>
      <c r="C59" s="8">
        <v>4564</v>
      </c>
      <c r="D59" s="8">
        <v>6536</v>
      </c>
      <c r="E59" s="8">
        <v>512</v>
      </c>
      <c r="F59" s="3">
        <v>53</v>
      </c>
      <c r="G59" s="7">
        <f t="shared" si="0"/>
        <v>4564</v>
      </c>
      <c r="H59" s="3"/>
      <c r="I59" s="40">
        <f t="shared" si="7"/>
        <v>4199.2842349465127</v>
      </c>
      <c r="J59" s="40">
        <f t="shared" si="10"/>
        <v>23.592940565977937</v>
      </c>
      <c r="K59" s="71">
        <f t="shared" si="8"/>
        <v>1.0533084599476268</v>
      </c>
      <c r="L59" s="57">
        <f t="shared" si="9"/>
        <v>4368.3633477692483</v>
      </c>
      <c r="M59" s="3"/>
      <c r="N59" s="6">
        <f t="shared" si="11"/>
        <v>195.63665223075168</v>
      </c>
      <c r="O59" s="6">
        <f t="shared" si="4"/>
        <v>195.63665223075168</v>
      </c>
      <c r="P59" s="4">
        <f t="shared" si="12"/>
        <v>4.2865173582548571E-2</v>
      </c>
      <c r="Q59" s="6">
        <f t="shared" si="13"/>
        <v>38273.699696056079</v>
      </c>
      <c r="R59" s="3"/>
    </row>
    <row r="60" spans="1:18" customFormat="1" x14ac:dyDescent="0.2">
      <c r="A60" s="12">
        <v>42179</v>
      </c>
      <c r="B60" s="1" t="s">
        <v>7</v>
      </c>
      <c r="C60" s="8">
        <v>5178</v>
      </c>
      <c r="D60" s="8">
        <v>4690</v>
      </c>
      <c r="E60" s="8">
        <v>265</v>
      </c>
      <c r="F60" s="3">
        <v>54</v>
      </c>
      <c r="G60" s="7">
        <f t="shared" si="0"/>
        <v>5178</v>
      </c>
      <c r="H60" s="3"/>
      <c r="I60" s="40">
        <f t="shared" si="7"/>
        <v>4379.0425278200446</v>
      </c>
      <c r="J60" s="40">
        <f t="shared" si="10"/>
        <v>39.209475796733329</v>
      </c>
      <c r="K60" s="71">
        <f t="shared" si="8"/>
        <v>1.049595094153416</v>
      </c>
      <c r="L60" s="57">
        <f t="shared" si="9"/>
        <v>4369.9743809570737</v>
      </c>
      <c r="M60" s="3"/>
      <c r="N60" s="6">
        <f t="shared" si="11"/>
        <v>808.02561904292634</v>
      </c>
      <c r="O60" s="6">
        <f t="shared" si="4"/>
        <v>808.02561904292634</v>
      </c>
      <c r="P60" s="4">
        <f t="shared" si="12"/>
        <v>0.15604975261547438</v>
      </c>
      <c r="Q60" s="6">
        <f t="shared" si="13"/>
        <v>652905.40102970437</v>
      </c>
      <c r="R60" s="3"/>
    </row>
    <row r="61" spans="1:18" customFormat="1" x14ac:dyDescent="0.2">
      <c r="A61" s="12">
        <v>42180</v>
      </c>
      <c r="B61" s="1" t="s">
        <v>10</v>
      </c>
      <c r="C61" s="8">
        <v>3985</v>
      </c>
      <c r="D61" s="8">
        <v>6547</v>
      </c>
      <c r="E61" s="8">
        <v>296</v>
      </c>
      <c r="F61" s="3">
        <v>55</v>
      </c>
      <c r="G61" s="7">
        <f t="shared" si="0"/>
        <v>3985</v>
      </c>
      <c r="H61" s="3"/>
      <c r="I61" s="40">
        <f t="shared" si="7"/>
        <v>4335.6841140180059</v>
      </c>
      <c r="J61" s="40">
        <f t="shared" si="10"/>
        <v>30.952686836856124</v>
      </c>
      <c r="K61" s="71">
        <f t="shared" si="8"/>
        <v>0.98732505881022603</v>
      </c>
      <c r="L61" s="57">
        <f t="shared" si="9"/>
        <v>4395.7355178547095</v>
      </c>
      <c r="M61" s="3"/>
      <c r="N61" s="6">
        <f t="shared" si="11"/>
        <v>-410.73551785470954</v>
      </c>
      <c r="O61" s="6">
        <f t="shared" si="4"/>
        <v>410.73551785470954</v>
      </c>
      <c r="P61" s="4">
        <f t="shared" si="12"/>
        <v>0.10307039343907391</v>
      </c>
      <c r="Q61" s="6">
        <f t="shared" si="13"/>
        <v>168703.66562737641</v>
      </c>
      <c r="R61" s="3"/>
    </row>
    <row r="62" spans="1:18" customFormat="1" x14ac:dyDescent="0.2">
      <c r="A62" s="12">
        <v>42181</v>
      </c>
      <c r="B62" s="1" t="s">
        <v>5</v>
      </c>
      <c r="C62" s="8">
        <v>3808</v>
      </c>
      <c r="D62" s="8">
        <v>6337</v>
      </c>
      <c r="E62" s="8">
        <v>335</v>
      </c>
      <c r="F62" s="3">
        <v>56</v>
      </c>
      <c r="G62" s="7">
        <f t="shared" si="0"/>
        <v>3808</v>
      </c>
      <c r="H62" s="3"/>
      <c r="I62" s="40">
        <f t="shared" si="7"/>
        <v>4245.6286519488076</v>
      </c>
      <c r="J62" s="40">
        <f t="shared" si="10"/>
        <v>18.851871946250689</v>
      </c>
      <c r="K62" s="71">
        <f t="shared" si="8"/>
        <v>1.0007948672616223</v>
      </c>
      <c r="L62" s="57">
        <f t="shared" si="9"/>
        <v>4420.5046710683973</v>
      </c>
      <c r="M62" s="3"/>
      <c r="N62" s="6">
        <f t="shared" si="11"/>
        <v>-612.50467106839733</v>
      </c>
      <c r="O62" s="6">
        <f t="shared" si="4"/>
        <v>612.50467106839733</v>
      </c>
      <c r="P62" s="4">
        <f t="shared" si="12"/>
        <v>0.16084681488140687</v>
      </c>
      <c r="Q62" s="6">
        <f t="shared" si="13"/>
        <v>375161.97208060563</v>
      </c>
      <c r="R62" s="3"/>
    </row>
    <row r="63" spans="1:18" customFormat="1" x14ac:dyDescent="0.2">
      <c r="A63" s="12">
        <v>42182</v>
      </c>
      <c r="B63" s="1" t="s">
        <v>8</v>
      </c>
      <c r="C63" s="8">
        <v>3195</v>
      </c>
      <c r="D63" s="8">
        <v>6376</v>
      </c>
      <c r="E63" s="8">
        <v>396</v>
      </c>
      <c r="F63" s="3">
        <v>57</v>
      </c>
      <c r="G63" s="7">
        <f t="shared" si="0"/>
        <v>3195</v>
      </c>
      <c r="H63" s="3"/>
      <c r="I63" s="40">
        <f t="shared" si="7"/>
        <v>4018.2443143871556</v>
      </c>
      <c r="J63" s="40">
        <f t="shared" si="10"/>
        <v>-5.7717490045395863</v>
      </c>
      <c r="K63" s="71">
        <f t="shared" si="8"/>
        <v>1.0274899519299363</v>
      </c>
      <c r="L63" s="57">
        <f t="shared" si="9"/>
        <v>4491.8134131005527</v>
      </c>
      <c r="M63" s="3"/>
      <c r="N63" s="6">
        <f t="shared" si="11"/>
        <v>-1296.8134131005527</v>
      </c>
      <c r="O63" s="6">
        <f t="shared" si="4"/>
        <v>1296.8134131005527</v>
      </c>
      <c r="P63" s="4">
        <f t="shared" si="12"/>
        <v>0.40588839220674577</v>
      </c>
      <c r="Q63" s="6">
        <f t="shared" si="13"/>
        <v>1681725.0283975047</v>
      </c>
      <c r="R63" s="3"/>
    </row>
    <row r="64" spans="1:18" customFormat="1" x14ac:dyDescent="0.2">
      <c r="A64" s="12">
        <v>42183</v>
      </c>
      <c r="B64" s="1" t="s">
        <v>11</v>
      </c>
      <c r="C64" s="8">
        <v>3507</v>
      </c>
      <c r="D64" s="8">
        <v>6106</v>
      </c>
      <c r="E64" s="8">
        <v>310</v>
      </c>
      <c r="F64" s="3">
        <v>58</v>
      </c>
      <c r="G64" s="7">
        <f t="shared" si="0"/>
        <v>3507</v>
      </c>
      <c r="H64" s="3"/>
      <c r="I64" s="40">
        <f t="shared" si="7"/>
        <v>3878.2357489236024</v>
      </c>
      <c r="J64" s="40">
        <f t="shared" si="10"/>
        <v>-19.195430650440944</v>
      </c>
      <c r="K64" s="71">
        <f t="shared" si="8"/>
        <v>1.0350633005099525</v>
      </c>
      <c r="L64" s="57">
        <f t="shared" si="9"/>
        <v>4211.4715200507653</v>
      </c>
      <c r="M64" s="3"/>
      <c r="N64" s="6">
        <f t="shared" si="11"/>
        <v>-704.47152005076532</v>
      </c>
      <c r="O64" s="6">
        <f t="shared" si="4"/>
        <v>704.47152005076532</v>
      </c>
      <c r="P64" s="4">
        <f t="shared" si="12"/>
        <v>0.20087582550634883</v>
      </c>
      <c r="Q64" s="6">
        <f t="shared" si="13"/>
        <v>496280.12256263586</v>
      </c>
      <c r="R64" s="3"/>
    </row>
    <row r="65" spans="1:18" customFormat="1" x14ac:dyDescent="0.2">
      <c r="A65" s="12">
        <v>42184</v>
      </c>
      <c r="B65" s="1" t="s">
        <v>6</v>
      </c>
      <c r="C65" s="8">
        <v>3482</v>
      </c>
      <c r="D65" s="8">
        <v>6298</v>
      </c>
      <c r="E65" s="8">
        <v>458</v>
      </c>
      <c r="F65" s="3">
        <v>59</v>
      </c>
      <c r="G65" s="7">
        <f t="shared" si="0"/>
        <v>3482</v>
      </c>
      <c r="H65" s="3"/>
      <c r="I65" s="40">
        <f t="shared" si="7"/>
        <v>3792.5723994733512</v>
      </c>
      <c r="J65" s="40">
        <f t="shared" si="10"/>
        <v>-25.842222530421967</v>
      </c>
      <c r="K65" s="71">
        <f t="shared" si="8"/>
        <v>0.98040358863899035</v>
      </c>
      <c r="L65" s="57">
        <f t="shared" si="9"/>
        <v>3810.1272091900828</v>
      </c>
      <c r="M65" s="3"/>
      <c r="N65" s="6">
        <f t="shared" si="11"/>
        <v>-328.12720919008279</v>
      </c>
      <c r="O65" s="6">
        <f t="shared" si="4"/>
        <v>328.12720919008279</v>
      </c>
      <c r="P65" s="4">
        <f t="shared" si="12"/>
        <v>9.4235269727192067E-2</v>
      </c>
      <c r="Q65" s="6">
        <f t="shared" si="13"/>
        <v>107667.46541087235</v>
      </c>
      <c r="R65" s="3"/>
    </row>
    <row r="66" spans="1:18" customFormat="1" x14ac:dyDescent="0.2">
      <c r="A66" s="12">
        <v>42185</v>
      </c>
      <c r="B66" s="1" t="s">
        <v>9</v>
      </c>
      <c r="C66" s="8">
        <v>4387</v>
      </c>
      <c r="D66" s="8">
        <v>6320</v>
      </c>
      <c r="E66" s="8">
        <v>465</v>
      </c>
      <c r="F66" s="3">
        <v>60</v>
      </c>
      <c r="G66" s="7">
        <f t="shared" si="0"/>
        <v>4387</v>
      </c>
      <c r="H66" s="3"/>
      <c r="I66" s="40">
        <f t="shared" si="7"/>
        <v>3890.0872789322802</v>
      </c>
      <c r="J66" s="40">
        <f t="shared" si="10"/>
        <v>-13.506512331486867</v>
      </c>
      <c r="K66" s="71">
        <f t="shared" si="8"/>
        <v>1.0134891998725961</v>
      </c>
      <c r="L66" s="57">
        <f t="shared" si="9"/>
        <v>3769.7242274439454</v>
      </c>
      <c r="M66" s="3"/>
      <c r="N66" s="6">
        <f t="shared" si="11"/>
        <v>617.27577255605456</v>
      </c>
      <c r="O66" s="6">
        <f t="shared" si="4"/>
        <v>617.27577255605456</v>
      </c>
      <c r="P66" s="4">
        <f t="shared" si="12"/>
        <v>0.14070566960475372</v>
      </c>
      <c r="Q66" s="6">
        <f t="shared" si="13"/>
        <v>381029.37938467402</v>
      </c>
      <c r="R66" s="3"/>
    </row>
    <row r="67" spans="1:18" customFormat="1" x14ac:dyDescent="0.2">
      <c r="A67" s="12">
        <v>42186</v>
      </c>
      <c r="B67" s="1" t="s">
        <v>7</v>
      </c>
      <c r="C67" s="8">
        <v>3320</v>
      </c>
      <c r="D67" s="8">
        <v>6563</v>
      </c>
      <c r="E67" s="8">
        <v>546</v>
      </c>
      <c r="F67" s="3">
        <v>61</v>
      </c>
      <c r="G67" s="7">
        <f t="shared" si="0"/>
        <v>3320</v>
      </c>
      <c r="H67" s="3"/>
      <c r="I67" s="40">
        <f t="shared" si="7"/>
        <v>3747.4996433680899</v>
      </c>
      <c r="J67" s="40">
        <f t="shared" si="10"/>
        <v>-26.414624654757215</v>
      </c>
      <c r="K67" s="71">
        <f t="shared" si="8"/>
        <v>1.0133333600978174</v>
      </c>
      <c r="L67" s="57">
        <f t="shared" si="9"/>
        <v>3983.1477855271651</v>
      </c>
      <c r="M67" s="3"/>
      <c r="N67" s="6">
        <f t="shared" si="11"/>
        <v>-663.14778552716507</v>
      </c>
      <c r="O67" s="6">
        <f t="shared" si="4"/>
        <v>663.14778552716507</v>
      </c>
      <c r="P67" s="4">
        <f t="shared" si="12"/>
        <v>0.19974330889372441</v>
      </c>
      <c r="Q67" s="6">
        <f t="shared" si="13"/>
        <v>439764.98544958292</v>
      </c>
      <c r="R67" s="3"/>
    </row>
    <row r="68" spans="1:18" customFormat="1" x14ac:dyDescent="0.2">
      <c r="A68" s="12">
        <v>42187</v>
      </c>
      <c r="B68" s="1" t="s">
        <v>10</v>
      </c>
      <c r="C68" s="8">
        <v>3754</v>
      </c>
      <c r="D68" s="8">
        <v>4152</v>
      </c>
      <c r="E68" s="8">
        <v>235</v>
      </c>
      <c r="F68" s="3">
        <v>62</v>
      </c>
      <c r="G68" s="7">
        <f t="shared" si="0"/>
        <v>3754</v>
      </c>
      <c r="H68" s="3"/>
      <c r="I68" s="40">
        <f t="shared" si="7"/>
        <v>3702.2342796523508</v>
      </c>
      <c r="J68" s="40">
        <f t="shared" si="10"/>
        <v>-28.299698560855404</v>
      </c>
      <c r="K68" s="71">
        <f t="shared" si="8"/>
        <v>1.0329551996480759</v>
      </c>
      <c r="L68" s="57">
        <f t="shared" si="9"/>
        <v>3851.5585409475607</v>
      </c>
      <c r="M68" s="3"/>
      <c r="N68" s="6">
        <f t="shared" si="11"/>
        <v>-97.558540947560687</v>
      </c>
      <c r="O68" s="6">
        <f t="shared" si="4"/>
        <v>97.558540947560687</v>
      </c>
      <c r="P68" s="4">
        <f t="shared" si="12"/>
        <v>2.5987890502813183E-2</v>
      </c>
      <c r="Q68" s="6">
        <f t="shared" si="13"/>
        <v>9517.6689118168761</v>
      </c>
      <c r="R68" s="3"/>
    </row>
    <row r="69" spans="1:18" customFormat="1" x14ac:dyDescent="0.2">
      <c r="A69" s="12">
        <v>42188</v>
      </c>
      <c r="B69" s="1" t="s">
        <v>5</v>
      </c>
      <c r="C69" s="8">
        <v>3208</v>
      </c>
      <c r="D69" s="8">
        <v>6358</v>
      </c>
      <c r="E69" s="8">
        <v>296</v>
      </c>
      <c r="F69" s="3">
        <v>63</v>
      </c>
      <c r="G69" s="7">
        <f t="shared" si="0"/>
        <v>3208</v>
      </c>
      <c r="H69" s="3"/>
      <c r="I69" s="40">
        <f t="shared" si="7"/>
        <v>3593.5720340155804</v>
      </c>
      <c r="J69" s="40">
        <f t="shared" si="10"/>
        <v>-36.335953268446907</v>
      </c>
      <c r="K69" s="71">
        <f t="shared" si="8"/>
        <v>0.97163373749370996</v>
      </c>
      <c r="L69" s="57">
        <f t="shared" si="9"/>
        <v>3601.9386477269882</v>
      </c>
      <c r="M69" s="3"/>
      <c r="N69" s="6">
        <f t="shared" si="11"/>
        <v>-393.93864772698817</v>
      </c>
      <c r="O69" s="6">
        <f t="shared" si="4"/>
        <v>393.93864772698817</v>
      </c>
      <c r="P69" s="4">
        <f t="shared" si="12"/>
        <v>0.12279883033883671</v>
      </c>
      <c r="Q69" s="6">
        <f t="shared" si="13"/>
        <v>155187.65817296808</v>
      </c>
      <c r="R69" s="3"/>
    </row>
    <row r="70" spans="1:18" customFormat="1" x14ac:dyDescent="0.2">
      <c r="A70" s="12">
        <v>42189</v>
      </c>
      <c r="B70" s="1" t="s">
        <v>8</v>
      </c>
      <c r="C70" s="8">
        <v>3221</v>
      </c>
      <c r="D70" s="8">
        <v>4511</v>
      </c>
      <c r="E70" s="8">
        <v>278</v>
      </c>
      <c r="F70" s="3">
        <v>64</v>
      </c>
      <c r="G70" s="7">
        <f t="shared" ref="G70:G133" si="14">IF($G$4="Petrol",C70,IF($G$4="Diesel",D70,E70))</f>
        <v>3221</v>
      </c>
      <c r="H70" s="3"/>
      <c r="I70" s="40">
        <f t="shared" si="7"/>
        <v>3481.4147795862254</v>
      </c>
      <c r="J70" s="40">
        <f t="shared" si="10"/>
        <v>-43.918083384537709</v>
      </c>
      <c r="K70" s="71">
        <f t="shared" si="8"/>
        <v>1.0046601375847637</v>
      </c>
      <c r="L70" s="57">
        <f t="shared" si="9"/>
        <v>3605.2203492343424</v>
      </c>
      <c r="M70" s="3"/>
      <c r="N70" s="6">
        <f t="shared" si="11"/>
        <v>-384.22034923434239</v>
      </c>
      <c r="O70" s="6">
        <f t="shared" si="4"/>
        <v>384.22034923434239</v>
      </c>
      <c r="P70" s="4">
        <f t="shared" si="12"/>
        <v>0.11928604446890481</v>
      </c>
      <c r="Q70" s="6">
        <f t="shared" si="13"/>
        <v>147625.27676576003</v>
      </c>
      <c r="R70" s="3"/>
    </row>
    <row r="71" spans="1:18" customFormat="1" x14ac:dyDescent="0.2">
      <c r="A71" s="12">
        <v>42190</v>
      </c>
      <c r="B71" s="1" t="s">
        <v>11</v>
      </c>
      <c r="C71" s="8">
        <v>4267</v>
      </c>
      <c r="D71" s="8">
        <v>6017</v>
      </c>
      <c r="E71" s="8">
        <v>354</v>
      </c>
      <c r="F71" s="3">
        <v>65</v>
      </c>
      <c r="G71" s="7">
        <f t="shared" si="14"/>
        <v>4267</v>
      </c>
      <c r="H71" s="3"/>
      <c r="I71" s="40">
        <f t="shared" si="7"/>
        <v>3592.1683873492389</v>
      </c>
      <c r="J71" s="40">
        <f t="shared" si="10"/>
        <v>-28.450914269782597</v>
      </c>
      <c r="K71" s="71">
        <f t="shared" si="8"/>
        <v>1.0307862150424285</v>
      </c>
      <c r="L71" s="57">
        <f t="shared" si="9"/>
        <v>3483.3300774872027</v>
      </c>
      <c r="M71" s="3"/>
      <c r="N71" s="6">
        <f t="shared" si="11"/>
        <v>783.66992251279726</v>
      </c>
      <c r="O71" s="6">
        <f t="shared" si="4"/>
        <v>783.66992251279726</v>
      </c>
      <c r="P71" s="4">
        <f t="shared" si="12"/>
        <v>0.18365828978504739</v>
      </c>
      <c r="Q71" s="6">
        <f t="shared" si="13"/>
        <v>614138.5474512137</v>
      </c>
      <c r="R71" s="3"/>
    </row>
    <row r="72" spans="1:18" customFormat="1" x14ac:dyDescent="0.2">
      <c r="A72" s="12">
        <v>42191</v>
      </c>
      <c r="B72" s="1" t="s">
        <v>6</v>
      </c>
      <c r="C72" s="8">
        <v>5107</v>
      </c>
      <c r="D72" s="8">
        <v>5881</v>
      </c>
      <c r="E72" s="8">
        <v>229</v>
      </c>
      <c r="F72" s="3">
        <v>66</v>
      </c>
      <c r="G72" s="7">
        <f t="shared" si="14"/>
        <v>5107</v>
      </c>
      <c r="H72" s="3"/>
      <c r="I72" s="40">
        <f t="shared" si="7"/>
        <v>3839.7874336337291</v>
      </c>
      <c r="J72" s="40">
        <f t="shared" si="10"/>
        <v>-0.84391821435531611</v>
      </c>
      <c r="K72" s="71">
        <f t="shared" si="8"/>
        <v>1.0626618337938427</v>
      </c>
      <c r="L72" s="57">
        <f t="shared" si="9"/>
        <v>3681.1604938941264</v>
      </c>
      <c r="M72" s="3"/>
      <c r="N72" s="6">
        <f t="shared" si="11"/>
        <v>1425.8395061058736</v>
      </c>
      <c r="O72" s="6">
        <f t="shared" si="4"/>
        <v>1425.8395061058736</v>
      </c>
      <c r="P72" s="4">
        <f t="shared" si="12"/>
        <v>0.27919316743800149</v>
      </c>
      <c r="Q72" s="6">
        <f t="shared" si="13"/>
        <v>2033018.2971722416</v>
      </c>
      <c r="R72" s="3"/>
    </row>
    <row r="73" spans="1:18" customFormat="1" x14ac:dyDescent="0.2">
      <c r="A73" s="12">
        <v>42192</v>
      </c>
      <c r="B73" s="1" t="s">
        <v>9</v>
      </c>
      <c r="C73" s="8">
        <v>5344</v>
      </c>
      <c r="D73" s="8">
        <v>3676</v>
      </c>
      <c r="E73" s="8">
        <v>129</v>
      </c>
      <c r="F73" s="3">
        <v>67</v>
      </c>
      <c r="G73" s="7">
        <f t="shared" si="14"/>
        <v>5344</v>
      </c>
      <c r="H73" s="3"/>
      <c r="I73" s="40">
        <f t="shared" si="7"/>
        <v>4171.1577854279385</v>
      </c>
      <c r="J73" s="40">
        <f t="shared" si="10"/>
        <v>32.377508786501167</v>
      </c>
      <c r="K73" s="71">
        <f t="shared" si="8"/>
        <v>1.0025882694891042</v>
      </c>
      <c r="L73" s="57">
        <f t="shared" si="9"/>
        <v>3730.0470359141682</v>
      </c>
      <c r="M73" s="3"/>
      <c r="N73" s="6">
        <f t="shared" si="11"/>
        <v>1613.9529640858318</v>
      </c>
      <c r="O73" s="6">
        <f t="shared" si="4"/>
        <v>1613.9529640858318</v>
      </c>
      <c r="P73" s="4">
        <f t="shared" si="12"/>
        <v>0.30201215645318708</v>
      </c>
      <c r="Q73" s="6">
        <f t="shared" si="13"/>
        <v>2604844.1702814423</v>
      </c>
      <c r="R73" s="3"/>
    </row>
    <row r="74" spans="1:18" customFormat="1" x14ac:dyDescent="0.2">
      <c r="A74" s="12">
        <v>42193</v>
      </c>
      <c r="B74" s="1" t="s">
        <v>7</v>
      </c>
      <c r="C74" s="8">
        <v>4375</v>
      </c>
      <c r="D74" s="8">
        <v>5886</v>
      </c>
      <c r="E74" s="8">
        <v>362</v>
      </c>
      <c r="F74" s="3">
        <v>68</v>
      </c>
      <c r="G74" s="7">
        <f t="shared" si="14"/>
        <v>4375</v>
      </c>
      <c r="H74" s="3"/>
      <c r="I74" s="40">
        <f t="shared" si="7"/>
        <v>4233.7695291144582</v>
      </c>
      <c r="J74" s="40">
        <f t="shared" si="10"/>
        <v>35.400932276503028</v>
      </c>
      <c r="K74" s="71">
        <f t="shared" si="8"/>
        <v>1.0075299329655034</v>
      </c>
      <c r="L74" s="57">
        <f t="shared" si="9"/>
        <v>4223.1243470278896</v>
      </c>
      <c r="M74" s="3"/>
      <c r="N74" s="6">
        <f t="shared" si="11"/>
        <v>151.8756529721104</v>
      </c>
      <c r="O74" s="6">
        <f t="shared" si="4"/>
        <v>151.8756529721104</v>
      </c>
      <c r="P74" s="4">
        <f t="shared" si="12"/>
        <v>3.4714434965053803E-2</v>
      </c>
      <c r="Q74" s="6">
        <f t="shared" si="13"/>
        <v>23066.213965704908</v>
      </c>
      <c r="R74" s="3"/>
    </row>
    <row r="75" spans="1:18" customFormat="1" x14ac:dyDescent="0.2">
      <c r="A75" s="12">
        <v>42194</v>
      </c>
      <c r="B75" s="1" t="s">
        <v>10</v>
      </c>
      <c r="C75" s="8">
        <v>4023</v>
      </c>
      <c r="D75" s="8">
        <v>4263</v>
      </c>
      <c r="E75" s="8">
        <v>342</v>
      </c>
      <c r="F75" s="3">
        <v>69</v>
      </c>
      <c r="G75" s="7">
        <f t="shared" si="14"/>
        <v>4023</v>
      </c>
      <c r="H75" s="3"/>
      <c r="I75" s="40">
        <f t="shared" si="7"/>
        <v>4195.9055970073059</v>
      </c>
      <c r="J75" s="40">
        <f t="shared" si="10"/>
        <v>28.074445838137493</v>
      </c>
      <c r="K75" s="71">
        <f t="shared" si="8"/>
        <v>1.0235867763984809</v>
      </c>
      <c r="L75" s="57">
        <f t="shared" si="9"/>
        <v>4400.6020612681277</v>
      </c>
      <c r="M75" s="3"/>
      <c r="N75" s="6">
        <f t="shared" si="11"/>
        <v>-377.60206126812773</v>
      </c>
      <c r="O75" s="6">
        <f t="shared" ref="O75:O138" si="15">ABS(N75)</f>
        <v>377.60206126812773</v>
      </c>
      <c r="P75" s="4">
        <f t="shared" si="12"/>
        <v>9.3860815627175673E-2</v>
      </c>
      <c r="Q75" s="6">
        <f t="shared" si="13"/>
        <v>142583.31667393888</v>
      </c>
      <c r="R75" s="3"/>
    </row>
    <row r="76" spans="1:18" customFormat="1" x14ac:dyDescent="0.2">
      <c r="A76" s="12">
        <v>42195</v>
      </c>
      <c r="B76" s="1" t="s">
        <v>5</v>
      </c>
      <c r="C76" s="8">
        <v>3218</v>
      </c>
      <c r="D76" s="8">
        <v>3703</v>
      </c>
      <c r="E76" s="8">
        <v>366</v>
      </c>
      <c r="F76" s="3">
        <v>70</v>
      </c>
      <c r="G76" s="7">
        <f t="shared" si="14"/>
        <v>3218</v>
      </c>
      <c r="H76" s="3"/>
      <c r="I76" s="40">
        <f t="shared" ref="I76:I139" si="16">$I$5*(G76/K72)+(1-$I$5)*(I75+J75)</f>
        <v>3984.8329618399466</v>
      </c>
      <c r="J76" s="40">
        <f t="shared" si="10"/>
        <v>4.1597377375878146</v>
      </c>
      <c r="K76" s="71">
        <f t="shared" ref="K76:K139" si="17">$K$5*(G76/I76)+(1-$K$5)*K72</f>
        <v>1.0371518585370225</v>
      </c>
      <c r="L76" s="57">
        <f t="shared" ref="L76:L139" si="18">(I75+J75)*K72</f>
        <v>4488.6623782387333</v>
      </c>
      <c r="M76" s="3"/>
      <c r="N76" s="6">
        <f t="shared" si="11"/>
        <v>-1270.6623782387333</v>
      </c>
      <c r="O76" s="6">
        <f t="shared" si="15"/>
        <v>1270.6623782387333</v>
      </c>
      <c r="P76" s="4">
        <f t="shared" si="12"/>
        <v>0.39486090063354046</v>
      </c>
      <c r="Q76" s="6">
        <f t="shared" si="13"/>
        <v>1614582.8794713137</v>
      </c>
      <c r="R76" s="3"/>
    </row>
    <row r="77" spans="1:18" customFormat="1" x14ac:dyDescent="0.2">
      <c r="A77" s="12">
        <v>42196</v>
      </c>
      <c r="B77" s="1" t="s">
        <v>8</v>
      </c>
      <c r="C77" s="8">
        <v>2886</v>
      </c>
      <c r="D77" s="8">
        <v>3105</v>
      </c>
      <c r="E77" s="8">
        <v>298</v>
      </c>
      <c r="F77" s="3">
        <v>71</v>
      </c>
      <c r="G77" s="7">
        <f t="shared" si="14"/>
        <v>2886</v>
      </c>
      <c r="H77" s="3"/>
      <c r="I77" s="40">
        <f t="shared" si="16"/>
        <v>3766.9040672735819</v>
      </c>
      <c r="J77" s="40">
        <f t="shared" si="10"/>
        <v>-18.049125492807445</v>
      </c>
      <c r="K77" s="71">
        <f t="shared" si="17"/>
        <v>0.97894408279804446</v>
      </c>
      <c r="L77" s="57">
        <f t="shared" si="18"/>
        <v>3999.3172876741105</v>
      </c>
      <c r="M77" s="3"/>
      <c r="N77" s="6">
        <f t="shared" si="11"/>
        <v>-1113.3172876741105</v>
      </c>
      <c r="O77" s="6">
        <f t="shared" si="15"/>
        <v>1113.3172876741105</v>
      </c>
      <c r="P77" s="4">
        <f t="shared" si="12"/>
        <v>0.38576482594390521</v>
      </c>
      <c r="Q77" s="6">
        <f t="shared" si="13"/>
        <v>1239475.3830340381</v>
      </c>
      <c r="R77" s="3"/>
    </row>
    <row r="78" spans="1:18" customFormat="1" x14ac:dyDescent="0.2">
      <c r="A78" s="12">
        <v>42197</v>
      </c>
      <c r="B78" s="1" t="s">
        <v>11</v>
      </c>
      <c r="C78" s="8">
        <v>3782</v>
      </c>
      <c r="D78" s="8">
        <v>3321</v>
      </c>
      <c r="E78" s="8">
        <v>235</v>
      </c>
      <c r="F78" s="3">
        <v>72</v>
      </c>
      <c r="G78" s="7">
        <f t="shared" si="14"/>
        <v>3782</v>
      </c>
      <c r="H78" s="3"/>
      <c r="I78" s="40">
        <f t="shared" si="16"/>
        <v>3749.8308793979827</v>
      </c>
      <c r="J78" s="40">
        <f t="shared" si="10"/>
        <v>-17.951531731086618</v>
      </c>
      <c r="K78" s="71">
        <f t="shared" si="17"/>
        <v>1.0076348215744748</v>
      </c>
      <c r="L78" s="57">
        <f t="shared" si="18"/>
        <v>3777.0835681897797</v>
      </c>
      <c r="M78" s="3"/>
      <c r="N78" s="6">
        <f t="shared" si="11"/>
        <v>4.9164318102202742</v>
      </c>
      <c r="O78" s="6">
        <f t="shared" si="15"/>
        <v>4.9164318102202742</v>
      </c>
      <c r="P78" s="4">
        <f t="shared" si="12"/>
        <v>1.2999555288789725E-3</v>
      </c>
      <c r="Q78" s="6">
        <f t="shared" si="13"/>
        <v>24.171301744545801</v>
      </c>
      <c r="R78" s="3"/>
    </row>
    <row r="79" spans="1:18" customFormat="1" x14ac:dyDescent="0.2">
      <c r="A79" s="12">
        <v>42198</v>
      </c>
      <c r="B79" s="1" t="s">
        <v>6</v>
      </c>
      <c r="C79" s="8">
        <v>3912</v>
      </c>
      <c r="D79" s="8">
        <v>4192</v>
      </c>
      <c r="E79" s="8">
        <v>306</v>
      </c>
      <c r="F79" s="3">
        <v>73</v>
      </c>
      <c r="G79" s="7">
        <f t="shared" si="14"/>
        <v>3912</v>
      </c>
      <c r="H79" s="3"/>
      <c r="I79" s="40">
        <f t="shared" si="16"/>
        <v>3749.8744313739417</v>
      </c>
      <c r="J79" s="40">
        <f t="shared" ref="J79:J142" si="19">$J$5*(I79-I78)+(1-$J$5)*J78</f>
        <v>-16.15202336038206</v>
      </c>
      <c r="K79" s="71">
        <f t="shared" si="17"/>
        <v>1.025551592027357</v>
      </c>
      <c r="L79" s="57">
        <f t="shared" si="18"/>
        <v>3819.902351386424</v>
      </c>
      <c r="M79" s="3"/>
      <c r="N79" s="6">
        <f t="shared" ref="N79:N142" si="20">G79-L79</f>
        <v>92.097648613575984</v>
      </c>
      <c r="O79" s="6">
        <f t="shared" si="15"/>
        <v>92.097648613575984</v>
      </c>
      <c r="P79" s="4">
        <f t="shared" ref="P79:P142" si="21">ABS((G79-L79)/G79)</f>
        <v>2.3542343715126784E-2</v>
      </c>
      <c r="Q79" s="6">
        <f t="shared" ref="Q79:Q142" si="22">(G79-L79)^2</f>
        <v>8481.9768801497139</v>
      </c>
      <c r="R79" s="3"/>
    </row>
    <row r="80" spans="1:18" customFormat="1" x14ac:dyDescent="0.2">
      <c r="A80" s="12">
        <v>42199</v>
      </c>
      <c r="B80" s="1" t="s">
        <v>9</v>
      </c>
      <c r="C80" s="8">
        <v>3354</v>
      </c>
      <c r="D80" s="8">
        <v>4583</v>
      </c>
      <c r="E80" s="8">
        <v>353</v>
      </c>
      <c r="F80" s="3">
        <v>74</v>
      </c>
      <c r="G80" s="7">
        <f t="shared" si="14"/>
        <v>3354</v>
      </c>
      <c r="H80" s="3"/>
      <c r="I80" s="40">
        <f t="shared" si="16"/>
        <v>3633.7491725678105</v>
      </c>
      <c r="J80" s="40">
        <f t="shared" si="19"/>
        <v>-26.149346904956968</v>
      </c>
      <c r="K80" s="71">
        <f t="shared" si="17"/>
        <v>1.0257380352903016</v>
      </c>
      <c r="L80" s="57">
        <f t="shared" si="18"/>
        <v>3872.4371347325905</v>
      </c>
      <c r="M80" s="3"/>
      <c r="N80" s="6">
        <f t="shared" si="20"/>
        <v>-518.43713473259049</v>
      </c>
      <c r="O80" s="6">
        <f t="shared" si="15"/>
        <v>518.43713473259049</v>
      </c>
      <c r="P80" s="4">
        <f t="shared" si="21"/>
        <v>0.15457278912718858</v>
      </c>
      <c r="Q80" s="6">
        <f t="shared" si="22"/>
        <v>268777.0626697382</v>
      </c>
      <c r="R80" s="3"/>
    </row>
    <row r="81" spans="1:18" customFormat="1" x14ac:dyDescent="0.2">
      <c r="A81" s="12">
        <v>42200</v>
      </c>
      <c r="B81" s="1" t="s">
        <v>7</v>
      </c>
      <c r="C81" s="8">
        <v>4145</v>
      </c>
      <c r="D81" s="8">
        <v>4779</v>
      </c>
      <c r="E81" s="8">
        <v>255</v>
      </c>
      <c r="F81" s="3">
        <v>75</v>
      </c>
      <c r="G81" s="7">
        <f t="shared" si="14"/>
        <v>4145</v>
      </c>
      <c r="H81" s="3"/>
      <c r="I81" s="40">
        <f t="shared" si="16"/>
        <v>3732.9106597221326</v>
      </c>
      <c r="J81" s="40">
        <f t="shared" si="19"/>
        <v>-13.618263499029069</v>
      </c>
      <c r="K81" s="71">
        <f t="shared" si="17"/>
        <v>0.99208903168058216</v>
      </c>
      <c r="L81" s="57">
        <f t="shared" si="18"/>
        <v>3531.6385024359074</v>
      </c>
      <c r="M81" s="3"/>
      <c r="N81" s="6">
        <f t="shared" si="20"/>
        <v>613.36149756409259</v>
      </c>
      <c r="O81" s="6">
        <f t="shared" si="15"/>
        <v>613.36149756409259</v>
      </c>
      <c r="P81" s="4">
        <f t="shared" si="21"/>
        <v>0.14797623584175937</v>
      </c>
      <c r="Q81" s="6">
        <f t="shared" si="22"/>
        <v>376212.32669406635</v>
      </c>
      <c r="R81" s="3"/>
    </row>
    <row r="82" spans="1:18" customFormat="1" x14ac:dyDescent="0.2">
      <c r="A82" s="12">
        <v>42201</v>
      </c>
      <c r="B82" s="1" t="s">
        <v>10</v>
      </c>
      <c r="C82" s="8">
        <v>2653</v>
      </c>
      <c r="D82" s="8">
        <v>2607</v>
      </c>
      <c r="E82" s="8">
        <v>269</v>
      </c>
      <c r="F82" s="3">
        <v>76</v>
      </c>
      <c r="G82" s="7">
        <f t="shared" si="14"/>
        <v>2653</v>
      </c>
      <c r="H82" s="3"/>
      <c r="I82" s="40">
        <f t="shared" si="16"/>
        <v>3502.0135752428864</v>
      </c>
      <c r="J82" s="40">
        <f t="shared" si="19"/>
        <v>-35.346145597050779</v>
      </c>
      <c r="K82" s="71">
        <f t="shared" si="17"/>
        <v>0.98262775620407528</v>
      </c>
      <c r="L82" s="57">
        <f t="shared" si="18"/>
        <v>3747.6885300515678</v>
      </c>
      <c r="M82" s="3"/>
      <c r="N82" s="6">
        <f t="shared" si="20"/>
        <v>-1094.6885300515678</v>
      </c>
      <c r="O82" s="6">
        <f t="shared" si="15"/>
        <v>1094.6885300515678</v>
      </c>
      <c r="P82" s="4">
        <f t="shared" si="21"/>
        <v>0.41262289108615446</v>
      </c>
      <c r="Q82" s="6">
        <f t="shared" si="22"/>
        <v>1198342.9778264624</v>
      </c>
      <c r="R82" s="3"/>
    </row>
    <row r="83" spans="1:18" customFormat="1" x14ac:dyDescent="0.2">
      <c r="A83" s="12">
        <v>42202</v>
      </c>
      <c r="B83" s="1" t="s">
        <v>5</v>
      </c>
      <c r="C83" s="8">
        <v>3222</v>
      </c>
      <c r="D83" s="8">
        <v>4140</v>
      </c>
      <c r="E83" s="8">
        <v>610</v>
      </c>
      <c r="F83" s="3">
        <v>77</v>
      </c>
      <c r="G83" s="7">
        <f t="shared" si="14"/>
        <v>3222</v>
      </c>
      <c r="H83" s="3"/>
      <c r="I83" s="40">
        <f t="shared" si="16"/>
        <v>3401.6787339832617</v>
      </c>
      <c r="J83" s="40">
        <f t="shared" si="19"/>
        <v>-41.845015163308169</v>
      </c>
      <c r="K83" s="71">
        <f t="shared" si="17"/>
        <v>1.0177143721706199</v>
      </c>
      <c r="L83" s="57">
        <f t="shared" si="18"/>
        <v>3555.2463015026724</v>
      </c>
      <c r="M83" s="3"/>
      <c r="N83" s="6">
        <f t="shared" si="20"/>
        <v>-333.2463015026724</v>
      </c>
      <c r="O83" s="6">
        <f t="shared" si="15"/>
        <v>333.2463015026724</v>
      </c>
      <c r="P83" s="4">
        <f t="shared" si="21"/>
        <v>0.10342839897662086</v>
      </c>
      <c r="Q83" s="6">
        <f t="shared" si="22"/>
        <v>111053.09746521003</v>
      </c>
      <c r="R83" s="3"/>
    </row>
    <row r="84" spans="1:18" customFormat="1" x14ac:dyDescent="0.2">
      <c r="A84" s="12">
        <v>42203</v>
      </c>
      <c r="B84" s="1" t="s">
        <v>8</v>
      </c>
      <c r="C84" s="8">
        <v>2790</v>
      </c>
      <c r="D84" s="8">
        <v>3707</v>
      </c>
      <c r="E84" s="8">
        <v>519</v>
      </c>
      <c r="F84" s="3">
        <v>78</v>
      </c>
      <c r="G84" s="7">
        <f t="shared" si="14"/>
        <v>2790</v>
      </c>
      <c r="H84" s="3"/>
      <c r="I84" s="40">
        <f t="shared" si="16"/>
        <v>3231.865521275492</v>
      </c>
      <c r="J84" s="40">
        <f t="shared" si="19"/>
        <v>-54.641834917754323</v>
      </c>
      <c r="K84" s="71">
        <f t="shared" si="17"/>
        <v>1.0094920811607384</v>
      </c>
      <c r="L84" s="57">
        <f t="shared" si="18"/>
        <v>3446.3092376444865</v>
      </c>
      <c r="M84" s="3"/>
      <c r="N84" s="6">
        <f t="shared" si="20"/>
        <v>-656.30923764448653</v>
      </c>
      <c r="O84" s="6">
        <f t="shared" si="15"/>
        <v>656.30923764448653</v>
      </c>
      <c r="P84" s="4">
        <f t="shared" si="21"/>
        <v>0.23523628589408119</v>
      </c>
      <c r="Q84" s="6">
        <f t="shared" si="22"/>
        <v>430741.81541748712</v>
      </c>
      <c r="R84" s="3"/>
    </row>
    <row r="85" spans="1:18" customFormat="1" x14ac:dyDescent="0.2">
      <c r="A85" s="12">
        <v>42204</v>
      </c>
      <c r="B85" s="1" t="s">
        <v>11</v>
      </c>
      <c r="C85" s="8">
        <v>2907</v>
      </c>
      <c r="D85" s="8">
        <v>2609</v>
      </c>
      <c r="E85" s="8">
        <v>390</v>
      </c>
      <c r="F85" s="3">
        <v>79</v>
      </c>
      <c r="G85" s="7">
        <f t="shared" si="14"/>
        <v>2907</v>
      </c>
      <c r="H85" s="3"/>
      <c r="I85" s="40">
        <f t="shared" si="16"/>
        <v>3127.8150622111571</v>
      </c>
      <c r="J85" s="40">
        <f t="shared" si="19"/>
        <v>-59.582697332412394</v>
      </c>
      <c r="K85" s="71">
        <f t="shared" si="17"/>
        <v>0.98582040606029386</v>
      </c>
      <c r="L85" s="57">
        <f t="shared" si="18"/>
        <v>3152.0887704312577</v>
      </c>
      <c r="M85" s="3"/>
      <c r="N85" s="6">
        <f t="shared" si="20"/>
        <v>-245.08877043125767</v>
      </c>
      <c r="O85" s="6">
        <f t="shared" si="15"/>
        <v>245.08877043125767</v>
      </c>
      <c r="P85" s="4">
        <f t="shared" si="21"/>
        <v>8.4309862549452247E-2</v>
      </c>
      <c r="Q85" s="6">
        <f t="shared" si="22"/>
        <v>60068.505391505721</v>
      </c>
      <c r="R85" s="3"/>
    </row>
    <row r="86" spans="1:18" customFormat="1" x14ac:dyDescent="0.2">
      <c r="A86" s="12">
        <v>42205</v>
      </c>
      <c r="B86" s="1" t="s">
        <v>6</v>
      </c>
      <c r="C86" s="8">
        <v>2691</v>
      </c>
      <c r="D86" s="8">
        <v>4362</v>
      </c>
      <c r="E86" s="8">
        <v>435</v>
      </c>
      <c r="F86" s="3">
        <v>80</v>
      </c>
      <c r="G86" s="7">
        <f t="shared" si="14"/>
        <v>2691</v>
      </c>
      <c r="H86" s="3"/>
      <c r="I86" s="40">
        <f t="shared" si="16"/>
        <v>3002.3009310945254</v>
      </c>
      <c r="J86" s="40">
        <f t="shared" si="19"/>
        <v>-66.175840710834322</v>
      </c>
      <c r="K86" s="71">
        <f t="shared" si="17"/>
        <v>0.9739962354698648</v>
      </c>
      <c r="L86" s="57">
        <f t="shared" si="18"/>
        <v>3014.9302842135244</v>
      </c>
      <c r="M86" s="3"/>
      <c r="N86" s="6">
        <f t="shared" si="20"/>
        <v>-323.93028421352437</v>
      </c>
      <c r="O86" s="6">
        <f t="shared" si="15"/>
        <v>323.93028421352437</v>
      </c>
      <c r="P86" s="4">
        <f t="shared" si="21"/>
        <v>0.12037543077425655</v>
      </c>
      <c r="Q86" s="6">
        <f t="shared" si="22"/>
        <v>104930.82903065468</v>
      </c>
      <c r="R86" s="3"/>
    </row>
    <row r="87" spans="1:18" customFormat="1" x14ac:dyDescent="0.2">
      <c r="A87" s="12">
        <v>42206</v>
      </c>
      <c r="B87" s="1" t="s">
        <v>9</v>
      </c>
      <c r="C87" s="8">
        <v>3292</v>
      </c>
      <c r="D87" s="8">
        <v>3103</v>
      </c>
      <c r="E87" s="8">
        <v>417</v>
      </c>
      <c r="F87" s="3">
        <v>81</v>
      </c>
      <c r="G87" s="7">
        <f t="shared" si="14"/>
        <v>3292</v>
      </c>
      <c r="H87" s="3"/>
      <c r="I87" s="40">
        <f t="shared" si="16"/>
        <v>2995.8399387409304</v>
      </c>
      <c r="J87" s="40">
        <f t="shared" si="19"/>
        <v>-60.204355875110394</v>
      </c>
      <c r="K87" s="71">
        <f t="shared" si="17"/>
        <v>1.0258286453825183</v>
      </c>
      <c r="L87" s="57">
        <f t="shared" si="18"/>
        <v>2988.1367029742428</v>
      </c>
      <c r="M87" s="3"/>
      <c r="N87" s="6">
        <f t="shared" si="20"/>
        <v>303.86329702575722</v>
      </c>
      <c r="O87" s="6">
        <f t="shared" si="15"/>
        <v>303.86329702575722</v>
      </c>
      <c r="P87" s="4">
        <f t="shared" si="21"/>
        <v>9.230355316699794E-2</v>
      </c>
      <c r="Q87" s="6">
        <f t="shared" si="22"/>
        <v>92332.903279363556</v>
      </c>
      <c r="R87" s="3"/>
    </row>
    <row r="88" spans="1:18" customFormat="1" x14ac:dyDescent="0.2">
      <c r="A88" s="12">
        <v>42207</v>
      </c>
      <c r="B88" s="1" t="s">
        <v>7</v>
      </c>
      <c r="C88" s="8">
        <v>3155</v>
      </c>
      <c r="D88" s="8">
        <v>4387</v>
      </c>
      <c r="E88" s="8">
        <v>502</v>
      </c>
      <c r="F88" s="3">
        <v>82</v>
      </c>
      <c r="G88" s="7">
        <f t="shared" si="14"/>
        <v>3155</v>
      </c>
      <c r="H88" s="3"/>
      <c r="I88" s="40">
        <f t="shared" si="16"/>
        <v>2973.5752813532172</v>
      </c>
      <c r="J88" s="40">
        <f t="shared" si="19"/>
        <v>-56.410386026370681</v>
      </c>
      <c r="K88" s="71">
        <f t="shared" si="17"/>
        <v>1.0146441047768648</v>
      </c>
      <c r="L88" s="57">
        <f t="shared" si="18"/>
        <v>2963.5008740767344</v>
      </c>
      <c r="M88" s="3"/>
      <c r="N88" s="6">
        <f t="shared" si="20"/>
        <v>191.49912592326564</v>
      </c>
      <c r="O88" s="6">
        <f t="shared" si="15"/>
        <v>191.49912592326564</v>
      </c>
      <c r="P88" s="4">
        <f t="shared" si="21"/>
        <v>6.0697028818784672E-2</v>
      </c>
      <c r="Q88" s="6">
        <f t="shared" si="22"/>
        <v>36671.915229374747</v>
      </c>
      <c r="R88" s="3"/>
    </row>
    <row r="89" spans="1:18" customFormat="1" x14ac:dyDescent="0.2">
      <c r="A89" s="12">
        <v>42208</v>
      </c>
      <c r="B89" s="1" t="s">
        <v>10</v>
      </c>
      <c r="C89" s="8">
        <v>3009</v>
      </c>
      <c r="D89" s="8">
        <v>4324</v>
      </c>
      <c r="E89" s="8">
        <v>249</v>
      </c>
      <c r="F89" s="3">
        <v>83</v>
      </c>
      <c r="G89" s="7">
        <f t="shared" si="14"/>
        <v>3009</v>
      </c>
      <c r="H89" s="3"/>
      <c r="I89" s="40">
        <f t="shared" si="16"/>
        <v>2944.1879347212871</v>
      </c>
      <c r="J89" s="40">
        <f t="shared" si="19"/>
        <v>-53.708082086926623</v>
      </c>
      <c r="K89" s="71">
        <f t="shared" si="17"/>
        <v>0.98943972170990202</v>
      </c>
      <c r="L89" s="57">
        <f t="shared" si="18"/>
        <v>2875.8006816559464</v>
      </c>
      <c r="M89" s="3"/>
      <c r="N89" s="6">
        <f t="shared" si="20"/>
        <v>133.19931834405361</v>
      </c>
      <c r="O89" s="6">
        <f t="shared" si="15"/>
        <v>133.19931834405361</v>
      </c>
      <c r="P89" s="4">
        <f t="shared" si="21"/>
        <v>4.4266971865753943E-2</v>
      </c>
      <c r="Q89" s="6">
        <f t="shared" si="22"/>
        <v>17742.058407320535</v>
      </c>
      <c r="R89" s="3"/>
    </row>
    <row r="90" spans="1:18" customFormat="1" x14ac:dyDescent="0.2">
      <c r="A90" s="12">
        <v>42209</v>
      </c>
      <c r="B90" s="1" t="s">
        <v>5</v>
      </c>
      <c r="C90" s="8">
        <v>2485</v>
      </c>
      <c r="D90" s="8">
        <v>3072</v>
      </c>
      <c r="E90" s="8">
        <v>353</v>
      </c>
      <c r="F90" s="3">
        <v>84</v>
      </c>
      <c r="G90" s="7">
        <f t="shared" si="14"/>
        <v>2485</v>
      </c>
      <c r="H90" s="3"/>
      <c r="I90" s="40">
        <f t="shared" si="16"/>
        <v>2822.6527947591303</v>
      </c>
      <c r="J90" s="40">
        <f t="shared" si="19"/>
        <v>-60.490787874449644</v>
      </c>
      <c r="K90" s="71">
        <f t="shared" si="17"/>
        <v>0.96463436153961979</v>
      </c>
      <c r="L90" s="57">
        <f t="shared" si="18"/>
        <v>2815.3164951673571</v>
      </c>
      <c r="M90" s="3"/>
      <c r="N90" s="6">
        <f t="shared" si="20"/>
        <v>-330.31649516735706</v>
      </c>
      <c r="O90" s="6">
        <f t="shared" si="15"/>
        <v>330.31649516735706</v>
      </c>
      <c r="P90" s="4">
        <f t="shared" si="21"/>
        <v>0.13292414292448976</v>
      </c>
      <c r="Q90" s="6">
        <f t="shared" si="22"/>
        <v>109108.98697964662</v>
      </c>
      <c r="R90" s="3"/>
    </row>
    <row r="91" spans="1:18" customFormat="1" x14ac:dyDescent="0.2">
      <c r="A91" s="12">
        <v>42210</v>
      </c>
      <c r="B91" s="1" t="s">
        <v>8</v>
      </c>
      <c r="C91" s="8">
        <v>2412</v>
      </c>
      <c r="D91" s="8">
        <v>4891</v>
      </c>
      <c r="E91" s="8">
        <v>419</v>
      </c>
      <c r="F91" s="3">
        <v>85</v>
      </c>
      <c r="G91" s="7">
        <f t="shared" si="14"/>
        <v>2412</v>
      </c>
      <c r="H91" s="3"/>
      <c r="I91" s="40">
        <f t="shared" si="16"/>
        <v>2679.9835823014218</v>
      </c>
      <c r="J91" s="40">
        <f t="shared" si="19"/>
        <v>-68.708630332775527</v>
      </c>
      <c r="K91" s="71">
        <f t="shared" si="17"/>
        <v>1.0132463321882679</v>
      </c>
      <c r="L91" s="57">
        <f t="shared" si="18"/>
        <v>2833.5049098495701</v>
      </c>
      <c r="M91" s="3"/>
      <c r="N91" s="6">
        <f t="shared" si="20"/>
        <v>-421.50490984957014</v>
      </c>
      <c r="O91" s="6">
        <f t="shared" si="15"/>
        <v>421.50490984957014</v>
      </c>
      <c r="P91" s="4">
        <f t="shared" si="21"/>
        <v>0.17475327937378529</v>
      </c>
      <c r="Q91" s="6">
        <f t="shared" si="22"/>
        <v>177666.38902729424</v>
      </c>
      <c r="R91" s="3"/>
    </row>
    <row r="92" spans="1:18" customFormat="1" x14ac:dyDescent="0.2">
      <c r="A92" s="12">
        <v>42211</v>
      </c>
      <c r="B92" s="1" t="s">
        <v>11</v>
      </c>
      <c r="C92" s="8">
        <v>2684</v>
      </c>
      <c r="D92" s="8">
        <v>3705</v>
      </c>
      <c r="E92" s="8">
        <v>234</v>
      </c>
      <c r="F92" s="3">
        <v>86</v>
      </c>
      <c r="G92" s="7">
        <f t="shared" si="14"/>
        <v>2684</v>
      </c>
      <c r="H92" s="3"/>
      <c r="I92" s="40">
        <f t="shared" si="16"/>
        <v>2618.0724613359544</v>
      </c>
      <c r="J92" s="40">
        <f t="shared" si="19"/>
        <v>-68.028879396044729</v>
      </c>
      <c r="K92" s="71">
        <f t="shared" si="17"/>
        <v>1.0156978651916067</v>
      </c>
      <c r="L92" s="57">
        <f t="shared" si="18"/>
        <v>2649.5147359664779</v>
      </c>
      <c r="M92" s="3"/>
      <c r="N92" s="6">
        <f t="shared" si="20"/>
        <v>34.485264033522071</v>
      </c>
      <c r="O92" s="6">
        <f t="shared" si="15"/>
        <v>34.485264033522071</v>
      </c>
      <c r="P92" s="4">
        <f t="shared" si="21"/>
        <v>1.2848459028883036E-2</v>
      </c>
      <c r="Q92" s="6">
        <f t="shared" si="22"/>
        <v>1189.233435461731</v>
      </c>
      <c r="R92" s="3"/>
    </row>
    <row r="93" spans="1:18" customFormat="1" x14ac:dyDescent="0.2">
      <c r="A93" s="12">
        <v>42212</v>
      </c>
      <c r="B93" s="1" t="s">
        <v>6</v>
      </c>
      <c r="C93" s="8">
        <v>3365</v>
      </c>
      <c r="D93" s="8">
        <v>3908</v>
      </c>
      <c r="E93" s="8">
        <v>263</v>
      </c>
      <c r="F93" s="3">
        <v>87</v>
      </c>
      <c r="G93" s="7">
        <f t="shared" si="14"/>
        <v>3365</v>
      </c>
      <c r="H93" s="3"/>
      <c r="I93" s="40">
        <f t="shared" si="16"/>
        <v>2720.2177864851542</v>
      </c>
      <c r="J93" s="40">
        <f t="shared" si="19"/>
        <v>-51.011458941520274</v>
      </c>
      <c r="K93" s="71">
        <f t="shared" si="17"/>
        <v>1.0141990800853966</v>
      </c>
      <c r="L93" s="57">
        <f t="shared" si="18"/>
        <v>2523.1144120627459</v>
      </c>
      <c r="M93" s="3"/>
      <c r="N93" s="6">
        <f t="shared" si="20"/>
        <v>841.88558793725406</v>
      </c>
      <c r="O93" s="6">
        <f t="shared" si="15"/>
        <v>841.88558793725406</v>
      </c>
      <c r="P93" s="4">
        <f t="shared" si="21"/>
        <v>0.25018888200215572</v>
      </c>
      <c r="Q93" s="6">
        <f t="shared" si="22"/>
        <v>708771.34317645594</v>
      </c>
      <c r="R93" s="3"/>
    </row>
    <row r="94" spans="1:18" customFormat="1" x14ac:dyDescent="0.2">
      <c r="A94" s="12">
        <v>42213</v>
      </c>
      <c r="B94" s="1" t="s">
        <v>9</v>
      </c>
      <c r="C94" s="8">
        <v>3322</v>
      </c>
      <c r="D94" s="8">
        <v>5238</v>
      </c>
      <c r="E94" s="8">
        <v>389</v>
      </c>
      <c r="F94" s="3">
        <v>88</v>
      </c>
      <c r="G94" s="7">
        <f t="shared" si="14"/>
        <v>3322</v>
      </c>
      <c r="H94" s="3"/>
      <c r="I94" s="40">
        <f t="shared" si="16"/>
        <v>2824.1234418831782</v>
      </c>
      <c r="J94" s="40">
        <f t="shared" si="19"/>
        <v>-35.519747507565846</v>
      </c>
      <c r="K94" s="71">
        <f t="shared" si="17"/>
        <v>0.98580034450852838</v>
      </c>
      <c r="L94" s="57">
        <f t="shared" si="18"/>
        <v>2574.8081415875668</v>
      </c>
      <c r="M94" s="3"/>
      <c r="N94" s="6">
        <f t="shared" si="20"/>
        <v>747.19185841243325</v>
      </c>
      <c r="O94" s="6">
        <f t="shared" si="15"/>
        <v>747.19185841243325</v>
      </c>
      <c r="P94" s="4">
        <f t="shared" si="21"/>
        <v>0.22492229332102145</v>
      </c>
      <c r="Q94" s="6">
        <f t="shared" si="22"/>
        <v>558295.6732778257</v>
      </c>
      <c r="R94" s="3"/>
    </row>
    <row r="95" spans="1:18" customFormat="1" x14ac:dyDescent="0.2">
      <c r="A95" s="12">
        <v>42214</v>
      </c>
      <c r="B95" s="1" t="s">
        <v>7</v>
      </c>
      <c r="C95" s="8">
        <v>2578</v>
      </c>
      <c r="D95" s="8">
        <v>3761</v>
      </c>
      <c r="E95" s="8">
        <v>399</v>
      </c>
      <c r="F95" s="3">
        <v>89</v>
      </c>
      <c r="G95" s="7">
        <f t="shared" si="14"/>
        <v>2578</v>
      </c>
      <c r="H95" s="3"/>
      <c r="I95" s="40">
        <f t="shared" si="16"/>
        <v>2739.7424338136057</v>
      </c>
      <c r="J95" s="40">
        <f t="shared" si="19"/>
        <v>-40.405873563766519</v>
      </c>
      <c r="K95" s="71">
        <f t="shared" si="17"/>
        <v>1.0060181354878015</v>
      </c>
      <c r="L95" s="57">
        <f t="shared" si="18"/>
        <v>2825.5424652527431</v>
      </c>
      <c r="M95" s="3"/>
      <c r="N95" s="6">
        <f t="shared" si="20"/>
        <v>-247.54246525274311</v>
      </c>
      <c r="O95" s="6">
        <f t="shared" si="15"/>
        <v>247.54246525274311</v>
      </c>
      <c r="P95" s="4">
        <f t="shared" si="21"/>
        <v>9.6021126940552023E-2</v>
      </c>
      <c r="Q95" s="6">
        <f t="shared" si="22"/>
        <v>61277.272103405528</v>
      </c>
      <c r="R95" s="3"/>
    </row>
    <row r="96" spans="1:18" customFormat="1" x14ac:dyDescent="0.2">
      <c r="A96" s="12">
        <v>42215</v>
      </c>
      <c r="B96" s="1" t="s">
        <v>10</v>
      </c>
      <c r="C96" s="8">
        <v>3154</v>
      </c>
      <c r="D96" s="8">
        <v>4083</v>
      </c>
      <c r="E96" s="8">
        <v>430</v>
      </c>
      <c r="F96" s="3">
        <v>90</v>
      </c>
      <c r="G96" s="7">
        <f t="shared" si="14"/>
        <v>3154</v>
      </c>
      <c r="H96" s="3"/>
      <c r="I96" s="40">
        <f t="shared" si="16"/>
        <v>2780.5200760274975</v>
      </c>
      <c r="J96" s="40">
        <f t="shared" si="19"/>
        <v>-32.287521986000691</v>
      </c>
      <c r="K96" s="71">
        <f t="shared" si="17"/>
        <v>1.0275600954808299</v>
      </c>
      <c r="L96" s="57">
        <f t="shared" si="18"/>
        <v>2741.7103816794165</v>
      </c>
      <c r="M96" s="3"/>
      <c r="N96" s="6">
        <f t="shared" si="20"/>
        <v>412.28961832058349</v>
      </c>
      <c r="O96" s="6">
        <f t="shared" si="15"/>
        <v>412.28961832058349</v>
      </c>
      <c r="P96" s="4">
        <f t="shared" si="21"/>
        <v>0.13071959997482038</v>
      </c>
      <c r="Q96" s="6">
        <f t="shared" si="22"/>
        <v>169982.72937493242</v>
      </c>
      <c r="R96" s="3"/>
    </row>
    <row r="97" spans="1:18" customFormat="1" x14ac:dyDescent="0.2">
      <c r="A97" s="12">
        <v>42216</v>
      </c>
      <c r="B97" s="1" t="s">
        <v>5</v>
      </c>
      <c r="C97" s="8">
        <v>3015</v>
      </c>
      <c r="D97" s="8">
        <v>9086</v>
      </c>
      <c r="E97" s="8">
        <v>482</v>
      </c>
      <c r="F97" s="3">
        <v>91</v>
      </c>
      <c r="G97" s="7">
        <f t="shared" si="14"/>
        <v>3015</v>
      </c>
      <c r="H97" s="3"/>
      <c r="I97" s="40">
        <f t="shared" si="16"/>
        <v>2793.143869049039</v>
      </c>
      <c r="J97" s="40">
        <f t="shared" si="19"/>
        <v>-27.796390485246462</v>
      </c>
      <c r="K97" s="71">
        <f t="shared" si="17"/>
        <v>1.0207220544113247</v>
      </c>
      <c r="L97" s="57">
        <f t="shared" si="18"/>
        <v>2787.2549281696261</v>
      </c>
      <c r="M97" s="3"/>
      <c r="N97" s="6">
        <f t="shared" si="20"/>
        <v>227.74507183037394</v>
      </c>
      <c r="O97" s="6">
        <f t="shared" si="15"/>
        <v>227.74507183037394</v>
      </c>
      <c r="P97" s="4">
        <f t="shared" si="21"/>
        <v>7.5537337257172127E-2</v>
      </c>
      <c r="Q97" s="6">
        <f t="shared" si="22"/>
        <v>51867.817743022191</v>
      </c>
      <c r="R97" s="3"/>
    </row>
    <row r="98" spans="1:18" customFormat="1" x14ac:dyDescent="0.2">
      <c r="A98" s="12">
        <v>42217</v>
      </c>
      <c r="B98" s="1" t="s">
        <v>8</v>
      </c>
      <c r="C98" s="8">
        <v>2566</v>
      </c>
      <c r="D98" s="8">
        <v>5273</v>
      </c>
      <c r="E98" s="8">
        <v>509</v>
      </c>
      <c r="F98" s="3">
        <v>92</v>
      </c>
      <c r="G98" s="7">
        <f t="shared" si="14"/>
        <v>2566</v>
      </c>
      <c r="H98" s="3"/>
      <c r="I98" s="40">
        <f t="shared" si="16"/>
        <v>2732.8702131731452</v>
      </c>
      <c r="J98" s="40">
        <f t="shared" si="19"/>
        <v>-31.044117024311198</v>
      </c>
      <c r="K98" s="71">
        <f t="shared" si="17"/>
        <v>0.98111426768622345</v>
      </c>
      <c r="L98" s="57">
        <f t="shared" si="18"/>
        <v>2726.0804970539771</v>
      </c>
      <c r="M98" s="3"/>
      <c r="N98" s="6">
        <f t="shared" si="20"/>
        <v>-160.08049705397707</v>
      </c>
      <c r="O98" s="6">
        <f t="shared" si="15"/>
        <v>160.08049705397707</v>
      </c>
      <c r="P98" s="4">
        <f t="shared" si="21"/>
        <v>6.2385228781752559E-2</v>
      </c>
      <c r="Q98" s="6">
        <f t="shared" si="22"/>
        <v>25625.765537048363</v>
      </c>
      <c r="R98" s="3"/>
    </row>
    <row r="99" spans="1:18" customFormat="1" x14ac:dyDescent="0.2">
      <c r="A99" s="12">
        <v>42218</v>
      </c>
      <c r="B99" s="1" t="s">
        <v>11</v>
      </c>
      <c r="C99" s="8">
        <v>2819</v>
      </c>
      <c r="D99" s="8">
        <v>3070</v>
      </c>
      <c r="E99" s="8">
        <v>288</v>
      </c>
      <c r="F99" s="3">
        <v>93</v>
      </c>
      <c r="G99" s="7">
        <f t="shared" si="14"/>
        <v>2819</v>
      </c>
      <c r="H99" s="3"/>
      <c r="I99" s="40">
        <f t="shared" si="16"/>
        <v>2721.8881496606491</v>
      </c>
      <c r="J99" s="40">
        <f t="shared" si="19"/>
        <v>-29.037911673129688</v>
      </c>
      <c r="K99" s="71">
        <f t="shared" si="17"/>
        <v>1.0089841338769019</v>
      </c>
      <c r="L99" s="57">
        <f t="shared" si="18"/>
        <v>2718.0860516599355</v>
      </c>
      <c r="M99" s="3"/>
      <c r="N99" s="6">
        <f t="shared" si="20"/>
        <v>100.91394834006451</v>
      </c>
      <c r="O99" s="6">
        <f t="shared" si="15"/>
        <v>100.91394834006451</v>
      </c>
      <c r="P99" s="4">
        <f t="shared" si="21"/>
        <v>3.579778231289979E-2</v>
      </c>
      <c r="Q99" s="6">
        <f t="shared" si="22"/>
        <v>10183.624969581208</v>
      </c>
      <c r="R99" s="3"/>
    </row>
    <row r="100" spans="1:18" customFormat="1" x14ac:dyDescent="0.2">
      <c r="A100" s="12">
        <v>42219</v>
      </c>
      <c r="B100" s="1" t="s">
        <v>6</v>
      </c>
      <c r="C100" s="8">
        <v>2828</v>
      </c>
      <c r="D100" s="8">
        <v>3614</v>
      </c>
      <c r="E100" s="8">
        <v>378</v>
      </c>
      <c r="F100" s="3">
        <v>94</v>
      </c>
      <c r="G100" s="7">
        <f t="shared" si="14"/>
        <v>2828</v>
      </c>
      <c r="H100" s="3"/>
      <c r="I100" s="40">
        <f t="shared" si="16"/>
        <v>2704.7102844424098</v>
      </c>
      <c r="J100" s="40">
        <f t="shared" si="19"/>
        <v>-27.85190702764065</v>
      </c>
      <c r="K100" s="71">
        <f t="shared" si="17"/>
        <v>1.0293624194543356</v>
      </c>
      <c r="L100" s="57">
        <f t="shared" si="18"/>
        <v>2767.0654476620311</v>
      </c>
      <c r="M100" s="3"/>
      <c r="N100" s="6">
        <f t="shared" si="20"/>
        <v>60.934552337968853</v>
      </c>
      <c r="O100" s="6">
        <f t="shared" si="15"/>
        <v>60.934552337968853</v>
      </c>
      <c r="P100" s="4">
        <f t="shared" si="21"/>
        <v>2.1546871406636792E-2</v>
      </c>
      <c r="Q100" s="6">
        <f t="shared" si="22"/>
        <v>3713.0196686286654</v>
      </c>
      <c r="R100" s="3"/>
    </row>
    <row r="101" spans="1:18" customFormat="1" x14ac:dyDescent="0.2">
      <c r="A101" s="12">
        <v>42220</v>
      </c>
      <c r="B101" s="1" t="s">
        <v>9</v>
      </c>
      <c r="C101" s="8">
        <v>2958</v>
      </c>
      <c r="D101" s="8">
        <v>4181</v>
      </c>
      <c r="E101" s="8">
        <v>610</v>
      </c>
      <c r="F101" s="3">
        <v>95</v>
      </c>
      <c r="G101" s="7">
        <f t="shared" si="14"/>
        <v>2958</v>
      </c>
      <c r="H101" s="3"/>
      <c r="I101" s="40">
        <f t="shared" si="16"/>
        <v>2721.07641241494</v>
      </c>
      <c r="J101" s="40">
        <f t="shared" si="19"/>
        <v>-23.430103527623565</v>
      </c>
      <c r="K101" s="71">
        <f t="shared" si="17"/>
        <v>1.0273568292851916</v>
      </c>
      <c r="L101" s="57">
        <f t="shared" si="18"/>
        <v>2732.3283823629681</v>
      </c>
      <c r="M101" s="3"/>
      <c r="N101" s="6">
        <f t="shared" si="20"/>
        <v>225.67161763703189</v>
      </c>
      <c r="O101" s="6">
        <f t="shared" si="15"/>
        <v>225.67161763703189</v>
      </c>
      <c r="P101" s="4">
        <f t="shared" si="21"/>
        <v>7.6291959985473931E-2</v>
      </c>
      <c r="Q101" s="6">
        <f t="shared" si="22"/>
        <v>50927.679006914725</v>
      </c>
      <c r="R101" s="3"/>
    </row>
    <row r="102" spans="1:18" customFormat="1" x14ac:dyDescent="0.2">
      <c r="A102" s="12">
        <v>42221</v>
      </c>
      <c r="B102" s="1" t="s">
        <v>7</v>
      </c>
      <c r="C102" s="8">
        <v>2561</v>
      </c>
      <c r="D102" s="8">
        <v>3932</v>
      </c>
      <c r="E102" s="8">
        <v>641</v>
      </c>
      <c r="F102" s="3">
        <v>96</v>
      </c>
      <c r="G102" s="7">
        <f t="shared" si="14"/>
        <v>2561</v>
      </c>
      <c r="H102" s="3"/>
      <c r="I102" s="40">
        <f t="shared" si="16"/>
        <v>2680.176522616136</v>
      </c>
      <c r="J102" s="40">
        <f t="shared" si="19"/>
        <v>-25.177082154741608</v>
      </c>
      <c r="K102" s="71">
        <f t="shared" si="17"/>
        <v>0.97855624862748569</v>
      </c>
      <c r="L102" s="57">
        <f t="shared" si="18"/>
        <v>2646.6992828204234</v>
      </c>
      <c r="M102" s="3"/>
      <c r="N102" s="6">
        <f t="shared" si="20"/>
        <v>-85.699282820423377</v>
      </c>
      <c r="O102" s="6">
        <f t="shared" si="15"/>
        <v>85.699282820423377</v>
      </c>
      <c r="P102" s="4">
        <f t="shared" si="21"/>
        <v>3.3463210785014984E-2</v>
      </c>
      <c r="Q102" s="6">
        <f t="shared" si="22"/>
        <v>7344.3670759349134</v>
      </c>
      <c r="R102" s="3"/>
    </row>
    <row r="103" spans="1:18" customFormat="1" x14ac:dyDescent="0.2">
      <c r="A103" s="12">
        <v>42222</v>
      </c>
      <c r="B103" s="1" t="s">
        <v>10</v>
      </c>
      <c r="C103" s="8">
        <v>2027</v>
      </c>
      <c r="D103" s="8">
        <v>4660</v>
      </c>
      <c r="E103" s="8">
        <v>579</v>
      </c>
      <c r="F103" s="3">
        <v>97</v>
      </c>
      <c r="G103" s="7">
        <f t="shared" si="14"/>
        <v>2027</v>
      </c>
      <c r="H103" s="3"/>
      <c r="I103" s="40">
        <f t="shared" si="16"/>
        <v>2525.7898148604577</v>
      </c>
      <c r="J103" s="40">
        <f t="shared" si="19"/>
        <v>-38.098044714835282</v>
      </c>
      <c r="K103" s="71">
        <f t="shared" si="17"/>
        <v>0.98833784551062753</v>
      </c>
      <c r="L103" s="57">
        <f t="shared" si="18"/>
        <v>2678.8523108775994</v>
      </c>
      <c r="M103" s="3"/>
      <c r="N103" s="6">
        <f t="shared" si="20"/>
        <v>-651.85231087759939</v>
      </c>
      <c r="O103" s="6">
        <f t="shared" si="15"/>
        <v>651.85231087759939</v>
      </c>
      <c r="P103" s="4">
        <f t="shared" si="21"/>
        <v>0.32158476116309787</v>
      </c>
      <c r="Q103" s="6">
        <f t="shared" si="22"/>
        <v>424911.43519646651</v>
      </c>
      <c r="R103" s="3"/>
    </row>
    <row r="104" spans="1:18" customFormat="1" x14ac:dyDescent="0.2">
      <c r="A104" s="12">
        <v>42223</v>
      </c>
      <c r="B104" s="1" t="s">
        <v>5</v>
      </c>
      <c r="C104" s="8">
        <v>2979</v>
      </c>
      <c r="D104" s="8">
        <v>3984</v>
      </c>
      <c r="E104" s="8">
        <v>398</v>
      </c>
      <c r="F104" s="3">
        <v>98</v>
      </c>
      <c r="G104" s="7">
        <f t="shared" si="14"/>
        <v>2979</v>
      </c>
      <c r="H104" s="3"/>
      <c r="I104" s="40">
        <f t="shared" si="16"/>
        <v>2568.9583042100749</v>
      </c>
      <c r="J104" s="40">
        <f t="shared" si="19"/>
        <v>-29.971391308390039</v>
      </c>
      <c r="K104" s="71">
        <f t="shared" si="17"/>
        <v>1.0423875769258539</v>
      </c>
      <c r="L104" s="57">
        <f t="shared" si="18"/>
        <v>2560.7364193737367</v>
      </c>
      <c r="M104" s="3"/>
      <c r="N104" s="6">
        <f t="shared" si="20"/>
        <v>418.26358062626332</v>
      </c>
      <c r="O104" s="6">
        <f t="shared" si="15"/>
        <v>418.26358062626332</v>
      </c>
      <c r="P104" s="4">
        <f t="shared" si="21"/>
        <v>0.14040402169394539</v>
      </c>
      <c r="Q104" s="6">
        <f t="shared" si="22"/>
        <v>174944.42287830266</v>
      </c>
      <c r="R104" s="3"/>
    </row>
    <row r="105" spans="1:18" customFormat="1" x14ac:dyDescent="0.2">
      <c r="A105" s="12">
        <v>42224</v>
      </c>
      <c r="B105" s="1" t="s">
        <v>8</v>
      </c>
      <c r="C105" s="8">
        <v>2968</v>
      </c>
      <c r="D105" s="8">
        <v>4462</v>
      </c>
      <c r="E105" s="8">
        <v>377</v>
      </c>
      <c r="F105" s="3">
        <v>99</v>
      </c>
      <c r="G105" s="7">
        <f t="shared" si="14"/>
        <v>2968</v>
      </c>
      <c r="H105" s="3"/>
      <c r="I105" s="40">
        <f t="shared" si="16"/>
        <v>2608.9829347931045</v>
      </c>
      <c r="J105" s="40">
        <f t="shared" si="19"/>
        <v>-22.971789119248072</v>
      </c>
      <c r="K105" s="71">
        <f t="shared" si="17"/>
        <v>1.0383819517808508</v>
      </c>
      <c r="L105" s="57">
        <f t="shared" si="18"/>
        <v>2608.4455444352716</v>
      </c>
      <c r="M105" s="3"/>
      <c r="N105" s="6">
        <f t="shared" si="20"/>
        <v>359.55445556472841</v>
      </c>
      <c r="O105" s="6">
        <f t="shared" si="15"/>
        <v>359.55445556472841</v>
      </c>
      <c r="P105" s="4">
        <f t="shared" si="21"/>
        <v>0.12114368448946375</v>
      </c>
      <c r="Q105" s="6">
        <f t="shared" si="22"/>
        <v>129279.40651644826</v>
      </c>
      <c r="R105" s="3"/>
    </row>
    <row r="106" spans="1:18" customFormat="1" x14ac:dyDescent="0.2">
      <c r="A106" s="12">
        <v>42225</v>
      </c>
      <c r="B106" s="1" t="s">
        <v>11</v>
      </c>
      <c r="C106" s="8">
        <v>3182</v>
      </c>
      <c r="D106" s="8">
        <v>3501</v>
      </c>
      <c r="E106" s="8">
        <v>415</v>
      </c>
      <c r="F106" s="3">
        <v>100</v>
      </c>
      <c r="G106" s="7">
        <f t="shared" si="14"/>
        <v>3182</v>
      </c>
      <c r="H106" s="3"/>
      <c r="I106" s="40">
        <f t="shared" si="16"/>
        <v>2719.154771355923</v>
      </c>
      <c r="J106" s="40">
        <f t="shared" si="19"/>
        <v>-9.6574265510414143</v>
      </c>
      <c r="K106" s="71">
        <f t="shared" si="17"/>
        <v>0.99772228187407952</v>
      </c>
      <c r="L106" s="57">
        <f t="shared" si="18"/>
        <v>2530.5573656194751</v>
      </c>
      <c r="M106" s="3"/>
      <c r="N106" s="6">
        <f t="shared" si="20"/>
        <v>651.44263438052485</v>
      </c>
      <c r="O106" s="6">
        <f t="shared" si="15"/>
        <v>651.44263438052485</v>
      </c>
      <c r="P106" s="4">
        <f t="shared" si="21"/>
        <v>0.20472741495302477</v>
      </c>
      <c r="Q106" s="6">
        <f t="shared" si="22"/>
        <v>424377.5058886382</v>
      </c>
      <c r="R106" s="3"/>
    </row>
    <row r="107" spans="1:18" customFormat="1" x14ac:dyDescent="0.2">
      <c r="A107" s="12">
        <v>42226</v>
      </c>
      <c r="B107" s="1" t="s">
        <v>6</v>
      </c>
      <c r="C107" s="8">
        <v>4036</v>
      </c>
      <c r="D107" s="8">
        <v>4325</v>
      </c>
      <c r="E107" s="8">
        <v>384</v>
      </c>
      <c r="F107" s="3">
        <v>101</v>
      </c>
      <c r="G107" s="7">
        <f t="shared" si="14"/>
        <v>4036</v>
      </c>
      <c r="H107" s="3"/>
      <c r="I107" s="40">
        <f t="shared" si="16"/>
        <v>2984.3226462921702</v>
      </c>
      <c r="J107" s="40">
        <f t="shared" si="19"/>
        <v>17.825103597687452</v>
      </c>
      <c r="K107" s="71">
        <f t="shared" si="17"/>
        <v>1.0247441297575706</v>
      </c>
      <c r="L107" s="57">
        <f t="shared" si="18"/>
        <v>2677.8987681812227</v>
      </c>
      <c r="M107" s="3"/>
      <c r="N107" s="6">
        <f t="shared" si="20"/>
        <v>1358.1012318187773</v>
      </c>
      <c r="O107" s="6">
        <f t="shared" si="15"/>
        <v>1358.1012318187773</v>
      </c>
      <c r="P107" s="4">
        <f t="shared" si="21"/>
        <v>0.33649683642685263</v>
      </c>
      <c r="Q107" s="6">
        <f t="shared" si="22"/>
        <v>1844438.9558676803</v>
      </c>
      <c r="R107" s="3"/>
    </row>
    <row r="108" spans="1:18" customFormat="1" x14ac:dyDescent="0.2">
      <c r="A108" s="12">
        <v>42227</v>
      </c>
      <c r="B108" s="1" t="s">
        <v>9</v>
      </c>
      <c r="C108" s="8">
        <v>3502</v>
      </c>
      <c r="D108" s="8">
        <v>3124</v>
      </c>
      <c r="E108" s="8">
        <v>219</v>
      </c>
      <c r="F108" s="3">
        <v>102</v>
      </c>
      <c r="G108" s="7">
        <f t="shared" si="14"/>
        <v>3502</v>
      </c>
      <c r="H108" s="3"/>
      <c r="I108" s="40">
        <f t="shared" si="16"/>
        <v>3073.6371823556115</v>
      </c>
      <c r="J108" s="40">
        <f t="shared" si="19"/>
        <v>24.97404684426283</v>
      </c>
      <c r="K108" s="71">
        <f t="shared" si="17"/>
        <v>1.0520854940009812</v>
      </c>
      <c r="L108" s="57">
        <f t="shared" si="18"/>
        <v>3129.4015185810931</v>
      </c>
      <c r="M108" s="3"/>
      <c r="N108" s="6">
        <f t="shared" si="20"/>
        <v>372.59848141890689</v>
      </c>
      <c r="O108" s="6">
        <f t="shared" si="15"/>
        <v>372.59848141890689</v>
      </c>
      <c r="P108" s="4">
        <f t="shared" si="21"/>
        <v>0.10639591131322299</v>
      </c>
      <c r="Q108" s="6">
        <f t="shared" si="22"/>
        <v>138829.62835567549</v>
      </c>
      <c r="R108" s="3"/>
    </row>
    <row r="109" spans="1:18" customFormat="1" x14ac:dyDescent="0.2">
      <c r="A109" s="12">
        <v>42228</v>
      </c>
      <c r="B109" s="1" t="s">
        <v>7</v>
      </c>
      <c r="C109" s="8">
        <v>3224</v>
      </c>
      <c r="D109" s="8">
        <v>4621</v>
      </c>
      <c r="E109" s="8">
        <v>285</v>
      </c>
      <c r="F109" s="3">
        <v>103</v>
      </c>
      <c r="G109" s="7">
        <f t="shared" si="14"/>
        <v>3224</v>
      </c>
      <c r="H109" s="3"/>
      <c r="I109" s="40">
        <f t="shared" si="16"/>
        <v>3099.8550921160777</v>
      </c>
      <c r="J109" s="40">
        <f t="shared" si="19"/>
        <v>25.09843313588317</v>
      </c>
      <c r="K109" s="71">
        <f t="shared" si="17"/>
        <v>1.0385486182558044</v>
      </c>
      <c r="L109" s="57">
        <f t="shared" si="18"/>
        <v>3217.5419759866268</v>
      </c>
      <c r="M109" s="3"/>
      <c r="N109" s="6">
        <f t="shared" si="20"/>
        <v>6.4580240133732332</v>
      </c>
      <c r="O109" s="6">
        <f t="shared" si="15"/>
        <v>6.4580240133732332</v>
      </c>
      <c r="P109" s="4">
        <f t="shared" si="21"/>
        <v>2.0031091852894642E-3</v>
      </c>
      <c r="Q109" s="6">
        <f t="shared" si="22"/>
        <v>41.706074157305324</v>
      </c>
      <c r="R109" s="3"/>
    </row>
    <row r="110" spans="1:18" customFormat="1" x14ac:dyDescent="0.2">
      <c r="A110" s="12">
        <v>42229</v>
      </c>
      <c r="B110" s="1" t="s">
        <v>10</v>
      </c>
      <c r="C110" s="8">
        <v>3228</v>
      </c>
      <c r="D110" s="8">
        <v>3450</v>
      </c>
      <c r="E110" s="8">
        <v>373</v>
      </c>
      <c r="F110" s="3">
        <v>104</v>
      </c>
      <c r="G110" s="7">
        <f t="shared" si="14"/>
        <v>3228</v>
      </c>
      <c r="H110" s="3"/>
      <c r="I110" s="40">
        <f t="shared" si="16"/>
        <v>3147.0366720427164</v>
      </c>
      <c r="J110" s="40">
        <f t="shared" si="19"/>
        <v>27.306747814958726</v>
      </c>
      <c r="K110" s="71">
        <f t="shared" si="17"/>
        <v>1.0005227382910975</v>
      </c>
      <c r="L110" s="57">
        <f t="shared" si="18"/>
        <v>3117.8357619648355</v>
      </c>
      <c r="M110" s="3"/>
      <c r="N110" s="6">
        <f t="shared" si="20"/>
        <v>110.16423803516454</v>
      </c>
      <c r="O110" s="6">
        <f t="shared" si="15"/>
        <v>110.16423803516454</v>
      </c>
      <c r="P110" s="4">
        <f t="shared" si="21"/>
        <v>3.4127706950174891E-2</v>
      </c>
      <c r="Q110" s="6">
        <f t="shared" si="22"/>
        <v>12136.159341868395</v>
      </c>
      <c r="R110" s="3"/>
    </row>
    <row r="111" spans="1:18" customFormat="1" x14ac:dyDescent="0.2">
      <c r="A111" s="12">
        <v>42230</v>
      </c>
      <c r="B111" s="1" t="s">
        <v>5</v>
      </c>
      <c r="C111" s="8">
        <v>3020</v>
      </c>
      <c r="D111" s="8">
        <v>3625</v>
      </c>
      <c r="E111" s="8">
        <v>455</v>
      </c>
      <c r="F111" s="3">
        <v>105</v>
      </c>
      <c r="G111" s="7">
        <f t="shared" si="14"/>
        <v>3020</v>
      </c>
      <c r="H111" s="3"/>
      <c r="I111" s="40">
        <f t="shared" si="16"/>
        <v>3128.8901640505269</v>
      </c>
      <c r="J111" s="40">
        <f t="shared" si="19"/>
        <v>22.761422234243902</v>
      </c>
      <c r="K111" s="71">
        <f t="shared" si="17"/>
        <v>1.0187895638093116</v>
      </c>
      <c r="L111" s="57">
        <f t="shared" si="18"/>
        <v>3252.8897853337239</v>
      </c>
      <c r="M111" s="3"/>
      <c r="N111" s="6">
        <f t="shared" si="20"/>
        <v>-232.88978533372392</v>
      </c>
      <c r="O111" s="6">
        <f t="shared" si="15"/>
        <v>232.88978533372392</v>
      </c>
      <c r="P111" s="4">
        <f t="shared" si="21"/>
        <v>7.7115822958186725E-2</v>
      </c>
      <c r="Q111" s="6">
        <f t="shared" si="22"/>
        <v>54237.652112788011</v>
      </c>
      <c r="R111" s="3"/>
    </row>
    <row r="112" spans="1:18" customFormat="1" x14ac:dyDescent="0.2">
      <c r="A112" s="12">
        <v>42231</v>
      </c>
      <c r="B112" s="1" t="s">
        <v>8</v>
      </c>
      <c r="C112" s="8">
        <v>3707</v>
      </c>
      <c r="D112" s="8">
        <v>4076</v>
      </c>
      <c r="E112" s="8">
        <v>385</v>
      </c>
      <c r="F112" s="3">
        <v>106</v>
      </c>
      <c r="G112" s="7">
        <f t="shared" si="14"/>
        <v>3707</v>
      </c>
      <c r="H112" s="3"/>
      <c r="I112" s="40">
        <f t="shared" si="16"/>
        <v>3226.016851494719</v>
      </c>
      <c r="J112" s="40">
        <f t="shared" si="19"/>
        <v>30.197948755238727</v>
      </c>
      <c r="K112" s="71">
        <f t="shared" si="17"/>
        <v>1.0617864497475293</v>
      </c>
      <c r="L112" s="57">
        <f t="shared" si="18"/>
        <v>3315.8069160753889</v>
      </c>
      <c r="M112" s="3"/>
      <c r="N112" s="6">
        <f t="shared" si="20"/>
        <v>391.19308392461107</v>
      </c>
      <c r="O112" s="6">
        <f t="shared" si="15"/>
        <v>391.19308392461107</v>
      </c>
      <c r="P112" s="4">
        <f t="shared" si="21"/>
        <v>0.10552821255047506</v>
      </c>
      <c r="Q112" s="6">
        <f t="shared" si="22"/>
        <v>153032.02891044781</v>
      </c>
      <c r="R112" s="3"/>
    </row>
    <row r="113" spans="1:18" customFormat="1" x14ac:dyDescent="0.2">
      <c r="A113" s="12">
        <v>42232</v>
      </c>
      <c r="B113" s="1" t="s">
        <v>11</v>
      </c>
      <c r="C113" s="8">
        <v>1542</v>
      </c>
      <c r="D113" s="8">
        <v>2052</v>
      </c>
      <c r="E113" s="8">
        <v>429</v>
      </c>
      <c r="F113" s="3">
        <v>107</v>
      </c>
      <c r="G113" s="7">
        <f t="shared" si="14"/>
        <v>1542</v>
      </c>
      <c r="H113" s="3"/>
      <c r="I113" s="40">
        <f t="shared" si="16"/>
        <v>2901.9247171080733</v>
      </c>
      <c r="J113" s="40">
        <f t="shared" si="19"/>
        <v>-5.2310595589497169</v>
      </c>
      <c r="K113" s="71">
        <f t="shared" si="17"/>
        <v>0.98783090333514734</v>
      </c>
      <c r="L113" s="57">
        <f t="shared" si="18"/>
        <v>3381.737381543694</v>
      </c>
      <c r="M113" s="3"/>
      <c r="N113" s="6">
        <f t="shared" si="20"/>
        <v>-1839.737381543694</v>
      </c>
      <c r="O113" s="6">
        <f t="shared" si="15"/>
        <v>1839.737381543694</v>
      </c>
      <c r="P113" s="4">
        <f t="shared" si="21"/>
        <v>1.1930852020387122</v>
      </c>
      <c r="Q113" s="6">
        <f t="shared" si="22"/>
        <v>3384633.6330492478</v>
      </c>
      <c r="R113" s="3"/>
    </row>
    <row r="114" spans="1:18" customFormat="1" x14ac:dyDescent="0.2">
      <c r="A114" s="12">
        <v>42233</v>
      </c>
      <c r="B114" s="1" t="s">
        <v>6</v>
      </c>
      <c r="C114" s="8">
        <v>4694</v>
      </c>
      <c r="D114" s="8">
        <v>5770</v>
      </c>
      <c r="E114" s="8">
        <v>379</v>
      </c>
      <c r="F114" s="3">
        <v>108</v>
      </c>
      <c r="G114" s="7">
        <f t="shared" si="14"/>
        <v>4694</v>
      </c>
      <c r="H114" s="3"/>
      <c r="I114" s="40">
        <f t="shared" si="16"/>
        <v>3255.6644357296827</v>
      </c>
      <c r="J114" s="40">
        <f t="shared" si="19"/>
        <v>30.666018259106195</v>
      </c>
      <c r="K114" s="71">
        <f t="shared" si="17"/>
        <v>1.0446499428039548</v>
      </c>
      <c r="L114" s="57">
        <f t="shared" si="18"/>
        <v>2898.2078702415038</v>
      </c>
      <c r="M114" s="3"/>
      <c r="N114" s="6">
        <f t="shared" si="20"/>
        <v>1795.7921297584962</v>
      </c>
      <c r="O114" s="6">
        <f t="shared" si="15"/>
        <v>1795.7921297584962</v>
      </c>
      <c r="P114" s="4">
        <f t="shared" si="21"/>
        <v>0.38257182142277296</v>
      </c>
      <c r="Q114" s="6">
        <f t="shared" si="22"/>
        <v>3224869.3733025556</v>
      </c>
      <c r="R114" s="3"/>
    </row>
    <row r="115" spans="1:18" customFormat="1" x14ac:dyDescent="0.2">
      <c r="A115" s="12">
        <v>42234</v>
      </c>
      <c r="B115" s="1" t="s">
        <v>9</v>
      </c>
      <c r="C115" s="8">
        <v>2655</v>
      </c>
      <c r="D115" s="8">
        <v>2995</v>
      </c>
      <c r="E115" s="8">
        <v>333</v>
      </c>
      <c r="F115" s="3">
        <v>109</v>
      </c>
      <c r="G115" s="7">
        <f t="shared" si="14"/>
        <v>2655</v>
      </c>
      <c r="H115" s="3"/>
      <c r="I115" s="40">
        <f t="shared" si="16"/>
        <v>3150.2711156577147</v>
      </c>
      <c r="J115" s="40">
        <f t="shared" si="19"/>
        <v>17.060084425998774</v>
      </c>
      <c r="K115" s="71">
        <f t="shared" si="17"/>
        <v>1.0011890679965494</v>
      </c>
      <c r="L115" s="57">
        <f t="shared" si="18"/>
        <v>3348.0791697524955</v>
      </c>
      <c r="M115" s="3"/>
      <c r="N115" s="6">
        <f t="shared" si="20"/>
        <v>-693.07916975249555</v>
      </c>
      <c r="O115" s="6">
        <f t="shared" si="15"/>
        <v>693.07916975249555</v>
      </c>
      <c r="P115" s="4">
        <f t="shared" si="21"/>
        <v>0.26104676826835993</v>
      </c>
      <c r="Q115" s="6">
        <f t="shared" si="22"/>
        <v>480358.73554480856</v>
      </c>
      <c r="R115" s="3"/>
    </row>
    <row r="116" spans="1:18" customFormat="1" x14ac:dyDescent="0.2">
      <c r="A116" s="12">
        <v>42235</v>
      </c>
      <c r="B116" s="1" t="s">
        <v>7</v>
      </c>
      <c r="C116" s="8">
        <v>3341</v>
      </c>
      <c r="D116" s="8">
        <v>3500</v>
      </c>
      <c r="E116" s="8">
        <v>378</v>
      </c>
      <c r="F116" s="3">
        <v>110</v>
      </c>
      <c r="G116" s="7">
        <f t="shared" si="14"/>
        <v>3341</v>
      </c>
      <c r="H116" s="3"/>
      <c r="I116" s="40">
        <f t="shared" si="16"/>
        <v>3163.1817121868385</v>
      </c>
      <c r="J116" s="40">
        <f t="shared" si="19"/>
        <v>16.64513563631127</v>
      </c>
      <c r="K116" s="71">
        <f t="shared" si="17"/>
        <v>1.0612293056536166</v>
      </c>
      <c r="L116" s="57">
        <f t="shared" si="18"/>
        <v>3363.0293501114679</v>
      </c>
      <c r="M116" s="3"/>
      <c r="N116" s="6">
        <f t="shared" si="20"/>
        <v>-22.02935011146792</v>
      </c>
      <c r="O116" s="6">
        <f t="shared" si="15"/>
        <v>22.02935011146792</v>
      </c>
      <c r="P116" s="4">
        <f t="shared" si="21"/>
        <v>6.5936396622172759E-3</v>
      </c>
      <c r="Q116" s="6">
        <f t="shared" si="22"/>
        <v>485.29226633363169</v>
      </c>
      <c r="R116" s="3"/>
    </row>
    <row r="117" spans="1:18" customFormat="1" x14ac:dyDescent="0.2">
      <c r="A117" s="12">
        <v>42236</v>
      </c>
      <c r="B117" s="1" t="s">
        <v>10</v>
      </c>
      <c r="C117" s="8">
        <v>3434</v>
      </c>
      <c r="D117" s="8">
        <v>4153</v>
      </c>
      <c r="E117" s="8">
        <v>429</v>
      </c>
      <c r="F117" s="3">
        <v>111</v>
      </c>
      <c r="G117" s="7">
        <f t="shared" si="14"/>
        <v>3434</v>
      </c>
      <c r="H117" s="3"/>
      <c r="I117" s="40">
        <f t="shared" si="16"/>
        <v>3239.1221728583782</v>
      </c>
      <c r="J117" s="40">
        <f t="shared" si="19"/>
        <v>22.57466813983412</v>
      </c>
      <c r="K117" s="71">
        <f t="shared" si="17"/>
        <v>0.99506419079604136</v>
      </c>
      <c r="L117" s="57">
        <f t="shared" si="18"/>
        <v>3141.1312275344962</v>
      </c>
      <c r="M117" s="3"/>
      <c r="N117" s="6">
        <f t="shared" si="20"/>
        <v>292.86877246550375</v>
      </c>
      <c r="O117" s="6">
        <f t="shared" si="15"/>
        <v>292.86877246550375</v>
      </c>
      <c r="P117" s="4">
        <f t="shared" si="21"/>
        <v>8.5285024014415775E-2</v>
      </c>
      <c r="Q117" s="6">
        <f t="shared" si="22"/>
        <v>85772.117885451007</v>
      </c>
      <c r="R117" s="3"/>
    </row>
    <row r="118" spans="1:18" customFormat="1" x14ac:dyDescent="0.2">
      <c r="A118" s="12">
        <v>42237</v>
      </c>
      <c r="B118" s="1" t="s">
        <v>5</v>
      </c>
      <c r="C118" s="8">
        <v>3520</v>
      </c>
      <c r="D118" s="8">
        <v>7225</v>
      </c>
      <c r="E118" s="8">
        <v>656</v>
      </c>
      <c r="F118" s="3">
        <v>112</v>
      </c>
      <c r="G118" s="7">
        <f t="shared" si="14"/>
        <v>3520</v>
      </c>
      <c r="H118" s="3"/>
      <c r="I118" s="40">
        <f t="shared" si="16"/>
        <v>3283.2674316795201</v>
      </c>
      <c r="J118" s="40">
        <f t="shared" si="19"/>
        <v>24.731727207964894</v>
      </c>
      <c r="K118" s="71">
        <f t="shared" si="17"/>
        <v>1.0473952222294507</v>
      </c>
      <c r="L118" s="57">
        <f t="shared" si="18"/>
        <v>3407.3314183926227</v>
      </c>
      <c r="M118" s="3"/>
      <c r="N118" s="6">
        <f t="shared" si="20"/>
        <v>112.66858160737729</v>
      </c>
      <c r="O118" s="6">
        <f t="shared" si="15"/>
        <v>112.66858160737729</v>
      </c>
      <c r="P118" s="4">
        <f t="shared" si="21"/>
        <v>3.2008119774823096E-2</v>
      </c>
      <c r="Q118" s="6">
        <f t="shared" si="22"/>
        <v>12694.209281418236</v>
      </c>
      <c r="R118" s="3"/>
    </row>
    <row r="119" spans="1:18" customFormat="1" x14ac:dyDescent="0.2">
      <c r="A119" s="12">
        <v>42238</v>
      </c>
      <c r="B119" s="1" t="s">
        <v>8</v>
      </c>
      <c r="C119" s="8">
        <v>3512</v>
      </c>
      <c r="D119" s="8">
        <v>3980</v>
      </c>
      <c r="E119" s="8">
        <v>314</v>
      </c>
      <c r="F119" s="3">
        <v>113</v>
      </c>
      <c r="G119" s="7">
        <f t="shared" si="14"/>
        <v>3512</v>
      </c>
      <c r="H119" s="3"/>
      <c r="I119" s="40">
        <f t="shared" si="16"/>
        <v>3347.9651176809462</v>
      </c>
      <c r="J119" s="40">
        <f t="shared" si="19"/>
        <v>28.728323087311015</v>
      </c>
      <c r="K119" s="71">
        <f t="shared" si="17"/>
        <v>1.005969700963685</v>
      </c>
      <c r="L119" s="57">
        <f t="shared" si="18"/>
        <v>3311.9325948199303</v>
      </c>
      <c r="M119" s="3"/>
      <c r="N119" s="6">
        <f t="shared" si="20"/>
        <v>200.06740518006973</v>
      </c>
      <c r="O119" s="6">
        <f t="shared" si="15"/>
        <v>200.06740518006973</v>
      </c>
      <c r="P119" s="4">
        <f t="shared" si="21"/>
        <v>5.6966801019382042E-2</v>
      </c>
      <c r="Q119" s="6">
        <f t="shared" si="22"/>
        <v>40026.966615486192</v>
      </c>
      <c r="R119" s="3"/>
    </row>
    <row r="120" spans="1:18" customFormat="1" x14ac:dyDescent="0.2">
      <c r="A120" s="12">
        <v>42239</v>
      </c>
      <c r="B120" s="1" t="s">
        <v>11</v>
      </c>
      <c r="C120" s="8">
        <v>2831</v>
      </c>
      <c r="D120" s="8">
        <v>3001</v>
      </c>
      <c r="E120" s="8">
        <v>270</v>
      </c>
      <c r="F120" s="3">
        <v>114</v>
      </c>
      <c r="G120" s="7">
        <f t="shared" si="14"/>
        <v>2831</v>
      </c>
      <c r="H120" s="3"/>
      <c r="I120" s="40">
        <f t="shared" si="16"/>
        <v>3234.8869468195844</v>
      </c>
      <c r="J120" s="40">
        <f t="shared" si="19"/>
        <v>14.547673692443738</v>
      </c>
      <c r="K120" s="71">
        <f t="shared" si="17"/>
        <v>1.0426210254157828</v>
      </c>
      <c r="L120" s="57">
        <f t="shared" si="18"/>
        <v>3583.4460355516189</v>
      </c>
      <c r="M120" s="3"/>
      <c r="N120" s="6">
        <f t="shared" si="20"/>
        <v>-752.44603555161893</v>
      </c>
      <c r="O120" s="6">
        <f t="shared" si="15"/>
        <v>752.44603555161893</v>
      </c>
      <c r="P120" s="4">
        <f t="shared" si="21"/>
        <v>0.26578807331388871</v>
      </c>
      <c r="Q120" s="6">
        <f t="shared" si="22"/>
        <v>566175.03641734819</v>
      </c>
      <c r="R120" s="3"/>
    </row>
    <row r="121" spans="1:18" customFormat="1" x14ac:dyDescent="0.2">
      <c r="A121" s="12">
        <v>42240</v>
      </c>
      <c r="B121" s="1" t="s">
        <v>6</v>
      </c>
      <c r="C121" s="8">
        <v>3328</v>
      </c>
      <c r="D121" s="8">
        <v>4574</v>
      </c>
      <c r="E121" s="8">
        <v>392</v>
      </c>
      <c r="F121" s="3">
        <v>115</v>
      </c>
      <c r="G121" s="7">
        <f t="shared" si="14"/>
        <v>3328</v>
      </c>
      <c r="H121" s="3"/>
      <c r="I121" s="40">
        <f t="shared" si="16"/>
        <v>3268.4492669379792</v>
      </c>
      <c r="J121" s="40">
        <f t="shared" si="19"/>
        <v>16.449138335038846</v>
      </c>
      <c r="K121" s="71">
        <f t="shared" si="17"/>
        <v>0.99737975909327703</v>
      </c>
      <c r="L121" s="57">
        <f t="shared" si="18"/>
        <v>3233.3960312044433</v>
      </c>
      <c r="M121" s="3"/>
      <c r="N121" s="6">
        <f t="shared" si="20"/>
        <v>94.603968795556739</v>
      </c>
      <c r="O121" s="6">
        <f t="shared" si="15"/>
        <v>94.603968795556739</v>
      </c>
      <c r="P121" s="4">
        <f t="shared" si="21"/>
        <v>2.8426673315972577E-2</v>
      </c>
      <c r="Q121" s="6">
        <f t="shared" si="22"/>
        <v>8949.9109118706729</v>
      </c>
      <c r="R121" s="3"/>
    </row>
    <row r="122" spans="1:18" customFormat="1" x14ac:dyDescent="0.2">
      <c r="A122" s="12">
        <v>42241</v>
      </c>
      <c r="B122" s="1" t="s">
        <v>9</v>
      </c>
      <c r="C122" s="8">
        <v>3732</v>
      </c>
      <c r="D122" s="8">
        <v>6521</v>
      </c>
      <c r="E122" s="8">
        <v>556</v>
      </c>
      <c r="F122" s="3">
        <v>116</v>
      </c>
      <c r="G122" s="7">
        <f t="shared" si="14"/>
        <v>3732</v>
      </c>
      <c r="H122" s="3"/>
      <c r="I122" s="40">
        <f t="shared" si="16"/>
        <v>3340.5437048930808</v>
      </c>
      <c r="J122" s="40">
        <f t="shared" si="19"/>
        <v>22.013668297045115</v>
      </c>
      <c r="K122" s="71">
        <f t="shared" si="17"/>
        <v>1.0543740407823958</v>
      </c>
      <c r="L122" s="57">
        <f t="shared" si="18"/>
        <v>3440.5868951921007</v>
      </c>
      <c r="M122" s="3"/>
      <c r="N122" s="6">
        <f t="shared" si="20"/>
        <v>291.41310480789934</v>
      </c>
      <c r="O122" s="6">
        <f t="shared" si="15"/>
        <v>291.41310480789934</v>
      </c>
      <c r="P122" s="4">
        <f t="shared" si="21"/>
        <v>7.8084969133949453E-2</v>
      </c>
      <c r="Q122" s="6">
        <f t="shared" si="22"/>
        <v>84921.597653779725</v>
      </c>
      <c r="R122" s="3"/>
    </row>
    <row r="123" spans="1:18" customFormat="1" x14ac:dyDescent="0.2">
      <c r="A123" s="12">
        <v>42242</v>
      </c>
      <c r="B123" s="1" t="s">
        <v>7</v>
      </c>
      <c r="C123" s="8">
        <v>3280</v>
      </c>
      <c r="D123" s="8">
        <v>3657</v>
      </c>
      <c r="E123" s="8">
        <v>528</v>
      </c>
      <c r="F123" s="3">
        <v>117</v>
      </c>
      <c r="G123" s="7">
        <f t="shared" si="14"/>
        <v>3280</v>
      </c>
      <c r="H123" s="3"/>
      <c r="I123" s="40">
        <f t="shared" si="16"/>
        <v>3342.1530140761315</v>
      </c>
      <c r="J123" s="40">
        <f t="shared" si="19"/>
        <v>19.97323238564568</v>
      </c>
      <c r="K123" s="71">
        <f t="shared" si="17"/>
        <v>1.0035130609535106</v>
      </c>
      <c r="L123" s="57">
        <f t="shared" si="18"/>
        <v>3382.630835181305</v>
      </c>
      <c r="M123" s="3"/>
      <c r="N123" s="6">
        <f t="shared" si="20"/>
        <v>-102.63083518130497</v>
      </c>
      <c r="O123" s="6">
        <f t="shared" si="15"/>
        <v>102.63083518130497</v>
      </c>
      <c r="P123" s="4">
        <f t="shared" si="21"/>
        <v>3.1289888774788104E-2</v>
      </c>
      <c r="Q123" s="6">
        <f t="shared" si="22"/>
        <v>10533.088330012186</v>
      </c>
      <c r="R123" s="3"/>
    </row>
    <row r="124" spans="1:18" customFormat="1" x14ac:dyDescent="0.2">
      <c r="A124" s="12">
        <v>42243</v>
      </c>
      <c r="B124" s="1" t="s">
        <v>10</v>
      </c>
      <c r="C124" s="8">
        <v>3412</v>
      </c>
      <c r="D124" s="8">
        <v>5536</v>
      </c>
      <c r="E124" s="8">
        <v>553</v>
      </c>
      <c r="F124" s="3">
        <v>118</v>
      </c>
      <c r="G124" s="7">
        <f t="shared" si="14"/>
        <v>3412</v>
      </c>
      <c r="H124" s="3"/>
      <c r="I124" s="40">
        <f t="shared" si="16"/>
        <v>3344.2053504917312</v>
      </c>
      <c r="J124" s="40">
        <f t="shared" si="19"/>
        <v>18.181142788641083</v>
      </c>
      <c r="K124" s="71">
        <f t="shared" si="17"/>
        <v>1.0403861503439022</v>
      </c>
      <c r="L124" s="57">
        <f t="shared" si="18"/>
        <v>3505.423514663295</v>
      </c>
      <c r="M124" s="3"/>
      <c r="N124" s="6">
        <f t="shared" si="20"/>
        <v>-93.423514663295009</v>
      </c>
      <c r="O124" s="6">
        <f t="shared" si="15"/>
        <v>93.423514663295009</v>
      </c>
      <c r="P124" s="4">
        <f t="shared" si="21"/>
        <v>2.7380865962278726E-2</v>
      </c>
      <c r="Q124" s="6">
        <f t="shared" si="22"/>
        <v>8727.953092042897</v>
      </c>
      <c r="R124" s="3"/>
    </row>
    <row r="125" spans="1:18" customFormat="1" x14ac:dyDescent="0.2">
      <c r="A125" s="12">
        <v>42244</v>
      </c>
      <c r="B125" s="1" t="s">
        <v>5</v>
      </c>
      <c r="C125" s="8">
        <v>4567</v>
      </c>
      <c r="D125" s="8">
        <v>4157</v>
      </c>
      <c r="E125" s="8">
        <v>559</v>
      </c>
      <c r="F125" s="3">
        <v>119</v>
      </c>
      <c r="G125" s="7">
        <f t="shared" si="14"/>
        <v>4567</v>
      </c>
      <c r="H125" s="3"/>
      <c r="I125" s="40">
        <f t="shared" si="16"/>
        <v>3605.7088102394941</v>
      </c>
      <c r="J125" s="40">
        <f t="shared" si="19"/>
        <v>42.513374484553268</v>
      </c>
      <c r="K125" s="71">
        <f t="shared" si="17"/>
        <v>1.0243020389159327</v>
      </c>
      <c r="L125" s="57">
        <f t="shared" si="18"/>
        <v>3353.5762306464662</v>
      </c>
      <c r="M125" s="3"/>
      <c r="N125" s="6">
        <f t="shared" si="20"/>
        <v>1213.4237693535338</v>
      </c>
      <c r="O125" s="6">
        <f t="shared" si="15"/>
        <v>1213.4237693535338</v>
      </c>
      <c r="P125" s="4">
        <f t="shared" si="21"/>
        <v>0.26569384045402533</v>
      </c>
      <c r="Q125" s="6">
        <f t="shared" si="22"/>
        <v>1472397.244032138</v>
      </c>
      <c r="R125" s="3"/>
    </row>
    <row r="126" spans="1:18" customFormat="1" x14ac:dyDescent="0.2">
      <c r="A126" s="12">
        <v>42245</v>
      </c>
      <c r="B126" s="1" t="s">
        <v>8</v>
      </c>
      <c r="C126" s="8">
        <v>4183</v>
      </c>
      <c r="D126" s="8">
        <v>3612</v>
      </c>
      <c r="E126" s="8">
        <v>412</v>
      </c>
      <c r="F126" s="3">
        <v>120</v>
      </c>
      <c r="G126" s="7">
        <f t="shared" si="14"/>
        <v>4183</v>
      </c>
      <c r="H126" s="3"/>
      <c r="I126" s="40">
        <f t="shared" si="16"/>
        <v>3712.0343083933471</v>
      </c>
      <c r="J126" s="40">
        <f t="shared" si="19"/>
        <v>48.894586851483247</v>
      </c>
      <c r="K126" s="71">
        <f t="shared" si="17"/>
        <v>1.0616241727687272</v>
      </c>
      <c r="L126" s="57">
        <f t="shared" si="18"/>
        <v>3846.5907665794743</v>
      </c>
      <c r="M126" s="3"/>
      <c r="N126" s="6">
        <f t="shared" si="20"/>
        <v>336.40923342052565</v>
      </c>
      <c r="O126" s="6">
        <f t="shared" si="15"/>
        <v>336.40923342052565</v>
      </c>
      <c r="P126" s="4">
        <f t="shared" si="21"/>
        <v>8.0422958025466326E-2</v>
      </c>
      <c r="Q126" s="6">
        <f t="shared" si="22"/>
        <v>113171.17233058572</v>
      </c>
      <c r="R126" s="3"/>
    </row>
    <row r="127" spans="1:18" customFormat="1" x14ac:dyDescent="0.2">
      <c r="A127" s="12">
        <v>42246</v>
      </c>
      <c r="B127" s="1" t="s">
        <v>11</v>
      </c>
      <c r="C127" s="8">
        <v>3416</v>
      </c>
      <c r="D127" s="8">
        <v>3769</v>
      </c>
      <c r="E127" s="8">
        <v>676</v>
      </c>
      <c r="F127" s="3">
        <v>121</v>
      </c>
      <c r="G127" s="7">
        <f t="shared" si="14"/>
        <v>3416</v>
      </c>
      <c r="H127" s="3"/>
      <c r="I127" s="40">
        <f t="shared" si="16"/>
        <v>3689.5513952140195</v>
      </c>
      <c r="J127" s="40">
        <f t="shared" si="19"/>
        <v>41.756836848402159</v>
      </c>
      <c r="K127" s="71">
        <f t="shared" si="17"/>
        <v>0.99574753654509141</v>
      </c>
      <c r="L127" s="57">
        <f t="shared" si="18"/>
        <v>3774.1412676956447</v>
      </c>
      <c r="M127" s="3"/>
      <c r="N127" s="6">
        <f t="shared" si="20"/>
        <v>-358.14126769564473</v>
      </c>
      <c r="O127" s="6">
        <f t="shared" si="15"/>
        <v>358.14126769564473</v>
      </c>
      <c r="P127" s="4">
        <f t="shared" si="21"/>
        <v>0.10484229147998968</v>
      </c>
      <c r="Q127" s="6">
        <f t="shared" si="22"/>
        <v>128265.16762664345</v>
      </c>
      <c r="R127" s="3"/>
    </row>
    <row r="128" spans="1:18" customFormat="1" x14ac:dyDescent="0.2">
      <c r="A128" s="12">
        <v>42247</v>
      </c>
      <c r="B128" s="1" t="s">
        <v>6</v>
      </c>
      <c r="C128" s="8">
        <v>3489</v>
      </c>
      <c r="D128" s="8">
        <v>3800</v>
      </c>
      <c r="E128" s="8">
        <v>745</v>
      </c>
      <c r="F128" s="3">
        <v>122</v>
      </c>
      <c r="G128" s="7">
        <f t="shared" si="14"/>
        <v>3489</v>
      </c>
      <c r="H128" s="3"/>
      <c r="I128" s="40">
        <f t="shared" si="16"/>
        <v>3655.7590896267934</v>
      </c>
      <c r="J128" s="40">
        <f t="shared" si="19"/>
        <v>34.201922604839332</v>
      </c>
      <c r="K128" s="71">
        <f t="shared" si="17"/>
        <v>1.0317859904828857</v>
      </c>
      <c r="L128" s="57">
        <f t="shared" si="18"/>
        <v>3882.0014073019347</v>
      </c>
      <c r="M128" s="3"/>
      <c r="N128" s="6">
        <f t="shared" si="20"/>
        <v>-393.00140730193471</v>
      </c>
      <c r="O128" s="6">
        <f t="shared" si="15"/>
        <v>393.00140730193471</v>
      </c>
      <c r="P128" s="4">
        <f t="shared" si="21"/>
        <v>0.11264012820347799</v>
      </c>
      <c r="Q128" s="6">
        <f t="shared" si="22"/>
        <v>154450.10614130116</v>
      </c>
      <c r="R128" s="3"/>
    </row>
    <row r="129" spans="1:18" customFormat="1" x14ac:dyDescent="0.2">
      <c r="A129" s="12">
        <v>42248</v>
      </c>
      <c r="B129" s="1" t="s">
        <v>9</v>
      </c>
      <c r="C129" s="8">
        <v>3428</v>
      </c>
      <c r="D129" s="8">
        <v>3805</v>
      </c>
      <c r="E129" s="8">
        <v>821</v>
      </c>
      <c r="F129" s="3">
        <v>123</v>
      </c>
      <c r="G129" s="7">
        <f t="shared" si="14"/>
        <v>3428</v>
      </c>
      <c r="H129" s="3"/>
      <c r="I129" s="40">
        <f t="shared" si="16"/>
        <v>3621.3026331618594</v>
      </c>
      <c r="J129" s="40">
        <f t="shared" si="19"/>
        <v>27.336084697861995</v>
      </c>
      <c r="K129" s="71">
        <f t="shared" si="17"/>
        <v>1.0165339040988293</v>
      </c>
      <c r="L129" s="57">
        <f t="shared" si="18"/>
        <v>3779.6345883491604</v>
      </c>
      <c r="M129" s="3"/>
      <c r="N129" s="6">
        <f t="shared" si="20"/>
        <v>-351.63458834916037</v>
      </c>
      <c r="O129" s="6">
        <f t="shared" si="15"/>
        <v>351.63458834916037</v>
      </c>
      <c r="P129" s="4">
        <f t="shared" si="21"/>
        <v>0.1025771844659161</v>
      </c>
      <c r="Q129" s="6">
        <f t="shared" si="22"/>
        <v>123646.88372348346</v>
      </c>
      <c r="R129" s="3"/>
    </row>
    <row r="130" spans="1:18" customFormat="1" x14ac:dyDescent="0.2">
      <c r="A130" s="12">
        <v>42249</v>
      </c>
      <c r="B130" s="1" t="s">
        <v>7</v>
      </c>
      <c r="C130" s="8">
        <v>3721</v>
      </c>
      <c r="D130" s="8">
        <v>4307</v>
      </c>
      <c r="E130" s="8">
        <v>666</v>
      </c>
      <c r="F130" s="3">
        <v>124</v>
      </c>
      <c r="G130" s="7">
        <f t="shared" si="14"/>
        <v>3721</v>
      </c>
      <c r="H130" s="3"/>
      <c r="I130" s="40">
        <f t="shared" si="16"/>
        <v>3619.9123447248485</v>
      </c>
      <c r="J130" s="40">
        <f t="shared" si="19"/>
        <v>24.463447384374707</v>
      </c>
      <c r="K130" s="71">
        <f t="shared" si="17"/>
        <v>1.0582542997760405</v>
      </c>
      <c r="L130" s="57">
        <f t="shared" si="18"/>
        <v>3873.4830605797765</v>
      </c>
      <c r="M130" s="3"/>
      <c r="N130" s="6">
        <f t="shared" si="20"/>
        <v>-152.48306057977652</v>
      </c>
      <c r="O130" s="6">
        <f t="shared" si="15"/>
        <v>152.48306057977652</v>
      </c>
      <c r="P130" s="4">
        <f t="shared" si="21"/>
        <v>4.0979054173549183E-2</v>
      </c>
      <c r="Q130" s="6">
        <f t="shared" si="22"/>
        <v>23251.083763775798</v>
      </c>
      <c r="R130" s="3"/>
    </row>
    <row r="131" spans="1:18" customFormat="1" x14ac:dyDescent="0.2">
      <c r="A131" s="12">
        <v>42250</v>
      </c>
      <c r="B131" s="1" t="s">
        <v>10</v>
      </c>
      <c r="C131" s="8">
        <v>4254</v>
      </c>
      <c r="D131" s="8">
        <v>5138</v>
      </c>
      <c r="E131" s="8">
        <v>411</v>
      </c>
      <c r="F131" s="3">
        <v>125</v>
      </c>
      <c r="G131" s="7">
        <f t="shared" si="14"/>
        <v>4254</v>
      </c>
      <c r="H131" s="3"/>
      <c r="I131" s="40">
        <f t="shared" si="16"/>
        <v>3769.9340806954324</v>
      </c>
      <c r="J131" s="40">
        <f t="shared" si="19"/>
        <v>37.01927624299563</v>
      </c>
      <c r="K131" s="71">
        <f t="shared" si="17"/>
        <v>1.0090129522129931</v>
      </c>
      <c r="L131" s="57">
        <f t="shared" si="18"/>
        <v>3628.8782172373253</v>
      </c>
      <c r="M131" s="3"/>
      <c r="N131" s="6">
        <f t="shared" si="20"/>
        <v>625.12178276267468</v>
      </c>
      <c r="O131" s="6">
        <f t="shared" si="15"/>
        <v>625.12178276267468</v>
      </c>
      <c r="P131" s="4">
        <f t="shared" si="21"/>
        <v>0.14694917319291836</v>
      </c>
      <c r="Q131" s="6">
        <f t="shared" si="22"/>
        <v>390777.24328438466</v>
      </c>
      <c r="R131" s="3"/>
    </row>
    <row r="132" spans="1:18" customFormat="1" x14ac:dyDescent="0.2">
      <c r="A132" s="12">
        <v>42251</v>
      </c>
      <c r="B132" s="1" t="s">
        <v>5</v>
      </c>
      <c r="C132" s="8">
        <v>4335</v>
      </c>
      <c r="D132" s="8">
        <v>6332</v>
      </c>
      <c r="E132" s="8">
        <v>597</v>
      </c>
      <c r="F132" s="3">
        <v>126</v>
      </c>
      <c r="G132" s="7">
        <f t="shared" si="14"/>
        <v>4335</v>
      </c>
      <c r="H132" s="3"/>
      <c r="I132" s="40">
        <f t="shared" si="16"/>
        <v>3885.8532186623966</v>
      </c>
      <c r="J132" s="40">
        <f t="shared" si="19"/>
        <v>44.909262415392483</v>
      </c>
      <c r="K132" s="71">
        <f t="shared" si="17"/>
        <v>1.0401659026820242</v>
      </c>
      <c r="L132" s="57">
        <f t="shared" si="18"/>
        <v>3927.9611401108623</v>
      </c>
      <c r="M132" s="3"/>
      <c r="N132" s="6">
        <f t="shared" si="20"/>
        <v>407.03885988913771</v>
      </c>
      <c r="O132" s="6">
        <f t="shared" si="15"/>
        <v>407.03885988913771</v>
      </c>
      <c r="P132" s="4">
        <f t="shared" si="21"/>
        <v>9.3895930770273986E-2</v>
      </c>
      <c r="Q132" s="6">
        <f t="shared" si="22"/>
        <v>165680.63345984908</v>
      </c>
      <c r="R132" s="3"/>
    </row>
    <row r="133" spans="1:18" customFormat="1" x14ac:dyDescent="0.2">
      <c r="A133" s="12">
        <v>42252</v>
      </c>
      <c r="B133" s="1" t="s">
        <v>8</v>
      </c>
      <c r="C133" s="8">
        <v>3723</v>
      </c>
      <c r="D133" s="8">
        <v>4653</v>
      </c>
      <c r="E133" s="8">
        <v>305</v>
      </c>
      <c r="F133" s="3">
        <v>127</v>
      </c>
      <c r="G133" s="7">
        <f t="shared" si="14"/>
        <v>3723</v>
      </c>
      <c r="H133" s="3"/>
      <c r="I133" s="40">
        <f t="shared" si="16"/>
        <v>3877.0990804031198</v>
      </c>
      <c r="J133" s="40">
        <f t="shared" si="19"/>
        <v>39.542922347925561</v>
      </c>
      <c r="K133" s="71">
        <f t="shared" si="17"/>
        <v>1.010905916259079</v>
      </c>
      <c r="L133" s="57">
        <f t="shared" si="18"/>
        <v>3995.7533309752052</v>
      </c>
      <c r="M133" s="3"/>
      <c r="N133" s="6">
        <f t="shared" si="20"/>
        <v>-272.75333097520524</v>
      </c>
      <c r="O133" s="6">
        <f t="shared" si="15"/>
        <v>272.75333097520524</v>
      </c>
      <c r="P133" s="4">
        <f t="shared" si="21"/>
        <v>7.3261705875693056E-2</v>
      </c>
      <c r="Q133" s="6">
        <f t="shared" si="22"/>
        <v>74394.37955806985</v>
      </c>
      <c r="R133" s="3"/>
    </row>
    <row r="134" spans="1:18" customFormat="1" x14ac:dyDescent="0.2">
      <c r="A134" s="12">
        <v>42253</v>
      </c>
      <c r="B134" s="1" t="s">
        <v>11</v>
      </c>
      <c r="C134" s="8">
        <v>3316</v>
      </c>
      <c r="D134" s="8">
        <v>4667</v>
      </c>
      <c r="E134" s="8">
        <v>358</v>
      </c>
      <c r="F134" s="3">
        <v>128</v>
      </c>
      <c r="G134" s="7">
        <f t="shared" ref="G134:G197" si="23">IF($G$4="Petrol",C134,IF($G$4="Diesel",D134,E134))</f>
        <v>3316</v>
      </c>
      <c r="H134" s="3"/>
      <c r="I134" s="40">
        <f t="shared" si="16"/>
        <v>3760.0060712419299</v>
      </c>
      <c r="J134" s="40">
        <f t="shared" si="19"/>
        <v>23.879329197014016</v>
      </c>
      <c r="K134" s="71">
        <f t="shared" si="17"/>
        <v>1.0406202167582759</v>
      </c>
      <c r="L134" s="57">
        <f t="shared" si="18"/>
        <v>4144.8032400947359</v>
      </c>
      <c r="M134" s="3"/>
      <c r="N134" s="6">
        <f t="shared" si="20"/>
        <v>-828.80324009473588</v>
      </c>
      <c r="O134" s="6">
        <f t="shared" si="15"/>
        <v>828.80324009473588</v>
      </c>
      <c r="P134" s="4">
        <f t="shared" si="21"/>
        <v>0.24994066347850902</v>
      </c>
      <c r="Q134" s="6">
        <f t="shared" si="22"/>
        <v>686914.81079153239</v>
      </c>
      <c r="R134" s="3"/>
    </row>
    <row r="135" spans="1:18" customFormat="1" x14ac:dyDescent="0.2">
      <c r="A135" s="12">
        <v>42254</v>
      </c>
      <c r="B135" s="1" t="s">
        <v>6</v>
      </c>
      <c r="C135" s="8">
        <v>3513</v>
      </c>
      <c r="D135" s="8">
        <v>4548</v>
      </c>
      <c r="E135" s="8">
        <v>477</v>
      </c>
      <c r="F135" s="3">
        <v>129</v>
      </c>
      <c r="G135" s="7">
        <f t="shared" si="23"/>
        <v>3513</v>
      </c>
      <c r="H135" s="3"/>
      <c r="I135" s="40">
        <f t="shared" si="16"/>
        <v>3723.4323848332215</v>
      </c>
      <c r="J135" s="40">
        <f t="shared" si="19"/>
        <v>17.834027636441768</v>
      </c>
      <c r="K135" s="71">
        <f t="shared" si="17"/>
        <v>1.0024600870668476</v>
      </c>
      <c r="L135" s="57">
        <f t="shared" si="18"/>
        <v>3817.9893787325427</v>
      </c>
      <c r="M135" s="3"/>
      <c r="N135" s="6">
        <f t="shared" si="20"/>
        <v>-304.98937873254272</v>
      </c>
      <c r="O135" s="6">
        <f t="shared" si="15"/>
        <v>304.98937873254272</v>
      </c>
      <c r="P135" s="4">
        <f t="shared" si="21"/>
        <v>8.6817358022357738E-2</v>
      </c>
      <c r="Q135" s="6">
        <f t="shared" si="22"/>
        <v>93018.521139662378</v>
      </c>
      <c r="R135" s="3"/>
    </row>
    <row r="136" spans="1:18" customFormat="1" x14ac:dyDescent="0.2">
      <c r="A136" s="12">
        <v>42255</v>
      </c>
      <c r="B136" s="1" t="s">
        <v>9</v>
      </c>
      <c r="C136" s="8">
        <v>3000</v>
      </c>
      <c r="D136" s="8">
        <v>3770</v>
      </c>
      <c r="E136" s="8">
        <v>409</v>
      </c>
      <c r="F136" s="3">
        <v>130</v>
      </c>
      <c r="G136" s="7">
        <f t="shared" si="23"/>
        <v>3000</v>
      </c>
      <c r="H136" s="3"/>
      <c r="I136" s="40">
        <f t="shared" si="16"/>
        <v>3569.8441897642947</v>
      </c>
      <c r="J136" s="40">
        <f t="shared" si="19"/>
        <v>0.69180536590491215</v>
      </c>
      <c r="K136" s="71">
        <f t="shared" si="17"/>
        <v>1.0201865936095056</v>
      </c>
      <c r="L136" s="57">
        <f t="shared" si="18"/>
        <v>3891.5377551004458</v>
      </c>
      <c r="M136" s="3"/>
      <c r="N136" s="6">
        <f t="shared" si="20"/>
        <v>-891.53775510044579</v>
      </c>
      <c r="O136" s="6">
        <f t="shared" si="15"/>
        <v>891.53775510044579</v>
      </c>
      <c r="P136" s="4">
        <f t="shared" si="21"/>
        <v>0.29717925170014858</v>
      </c>
      <c r="Q136" s="6">
        <f t="shared" si="22"/>
        <v>794839.5687695425</v>
      </c>
      <c r="R136" s="3"/>
    </row>
    <row r="137" spans="1:18" customFormat="1" x14ac:dyDescent="0.2">
      <c r="A137" s="12">
        <v>42256</v>
      </c>
      <c r="B137" s="1" t="s">
        <v>7</v>
      </c>
      <c r="C137" s="8">
        <v>3371</v>
      </c>
      <c r="D137" s="8">
        <v>4599</v>
      </c>
      <c r="E137" s="8">
        <v>393</v>
      </c>
      <c r="F137" s="3">
        <v>131</v>
      </c>
      <c r="G137" s="7">
        <f t="shared" si="23"/>
        <v>3371</v>
      </c>
      <c r="H137" s="3"/>
      <c r="I137" s="40">
        <f t="shared" si="16"/>
        <v>3523.355350946098</v>
      </c>
      <c r="J137" s="40">
        <f t="shared" si="19"/>
        <v>-4.0262590525052451</v>
      </c>
      <c r="K137" s="71">
        <f t="shared" si="17"/>
        <v>1.0054911695091304</v>
      </c>
      <c r="L137" s="57">
        <f t="shared" si="18"/>
        <v>3609.4759616931169</v>
      </c>
      <c r="M137" s="3"/>
      <c r="N137" s="6">
        <f t="shared" si="20"/>
        <v>-238.47596169311691</v>
      </c>
      <c r="O137" s="6">
        <f t="shared" si="15"/>
        <v>238.47596169311691</v>
      </c>
      <c r="P137" s="4">
        <f t="shared" si="21"/>
        <v>7.0743388221037345E-2</v>
      </c>
      <c r="Q137" s="6">
        <f t="shared" si="22"/>
        <v>56870.784305456968</v>
      </c>
      <c r="R137" s="3"/>
    </row>
    <row r="138" spans="1:18" customFormat="1" x14ac:dyDescent="0.2">
      <c r="A138" s="12">
        <v>42257</v>
      </c>
      <c r="B138" s="1" t="s">
        <v>10</v>
      </c>
      <c r="C138" s="8">
        <v>3435</v>
      </c>
      <c r="D138" s="8">
        <v>6301</v>
      </c>
      <c r="E138" s="8">
        <v>388</v>
      </c>
      <c r="F138" s="3">
        <v>132</v>
      </c>
      <c r="G138" s="7">
        <f t="shared" si="23"/>
        <v>3435</v>
      </c>
      <c r="H138" s="3"/>
      <c r="I138" s="40">
        <f t="shared" si="16"/>
        <v>3475.6464882328546</v>
      </c>
      <c r="J138" s="40">
        <f t="shared" si="19"/>
        <v>-8.3945194185790637</v>
      </c>
      <c r="K138" s="71">
        <f t="shared" si="17"/>
        <v>1.035388729534946</v>
      </c>
      <c r="L138" s="57">
        <f t="shared" si="18"/>
        <v>3662.2850024500167</v>
      </c>
      <c r="M138" s="3"/>
      <c r="N138" s="6">
        <f t="shared" si="20"/>
        <v>-227.28500245001669</v>
      </c>
      <c r="O138" s="6">
        <f t="shared" si="15"/>
        <v>227.28500245001669</v>
      </c>
      <c r="P138" s="4">
        <f t="shared" si="21"/>
        <v>6.6167395181955371E-2</v>
      </c>
      <c r="Q138" s="6">
        <f t="shared" si="22"/>
        <v>51658.472338704094</v>
      </c>
      <c r="R138" s="3"/>
    </row>
    <row r="139" spans="1:18" customFormat="1" x14ac:dyDescent="0.2">
      <c r="A139" s="12">
        <v>42258</v>
      </c>
      <c r="B139" s="1" t="s">
        <v>5</v>
      </c>
      <c r="C139" s="8">
        <v>3398</v>
      </c>
      <c r="D139" s="8">
        <v>4478</v>
      </c>
      <c r="E139" s="8">
        <v>304</v>
      </c>
      <c r="F139" s="3">
        <v>133</v>
      </c>
      <c r="G139" s="7">
        <f t="shared" si="23"/>
        <v>3398</v>
      </c>
      <c r="H139" s="3"/>
      <c r="I139" s="40">
        <f t="shared" si="16"/>
        <v>3451.73380274587</v>
      </c>
      <c r="J139" s="40">
        <f t="shared" si="19"/>
        <v>-9.9463360254196207</v>
      </c>
      <c r="K139" s="71">
        <f t="shared" si="17"/>
        <v>1.0006573591628967</v>
      </c>
      <c r="L139" s="57">
        <f t="shared" si="18"/>
        <v>3475.7817105402578</v>
      </c>
      <c r="M139" s="3"/>
      <c r="N139" s="6">
        <f t="shared" si="20"/>
        <v>-77.781710540257791</v>
      </c>
      <c r="O139" s="6">
        <f t="shared" ref="O139:O202" si="24">ABS(N139)</f>
        <v>77.781710540257791</v>
      </c>
      <c r="P139" s="4">
        <f t="shared" si="21"/>
        <v>2.2890438652224187E-2</v>
      </c>
      <c r="Q139" s="6">
        <f t="shared" si="22"/>
        <v>6049.9944945684501</v>
      </c>
      <c r="R139" s="3"/>
    </row>
    <row r="140" spans="1:18" customFormat="1" x14ac:dyDescent="0.2">
      <c r="A140" s="12">
        <v>42259</v>
      </c>
      <c r="B140" s="1" t="s">
        <v>8</v>
      </c>
      <c r="C140" s="8">
        <v>3172</v>
      </c>
      <c r="D140" s="8">
        <v>4661</v>
      </c>
      <c r="E140" s="8">
        <v>244</v>
      </c>
      <c r="F140" s="3">
        <v>134</v>
      </c>
      <c r="G140" s="7">
        <f t="shared" si="23"/>
        <v>3172</v>
      </c>
      <c r="H140" s="3"/>
      <c r="I140" s="40">
        <f t="shared" ref="I140:I203" si="25">$I$5*(G140/K136)+(1-$I$5)*(I139+J139)</f>
        <v>3375.2770001594117</v>
      </c>
      <c r="J140" s="40">
        <f t="shared" si="19"/>
        <v>-16.597382681523484</v>
      </c>
      <c r="K140" s="71">
        <f t="shared" ref="K140:K203" si="26">$K$5*(G140/I140)+(1-$K$5)*K136</f>
        <v>1.0121454063152977</v>
      </c>
      <c r="L140" s="57">
        <f t="shared" ref="L140:L203" si="27">(I139+J139)*K136</f>
        <v>3511.2654316014259</v>
      </c>
      <c r="M140" s="3"/>
      <c r="N140" s="6">
        <f t="shared" si="20"/>
        <v>-339.26543160142592</v>
      </c>
      <c r="O140" s="6">
        <f t="shared" si="24"/>
        <v>339.26543160142592</v>
      </c>
      <c r="P140" s="4">
        <f t="shared" si="21"/>
        <v>0.10695631513285811</v>
      </c>
      <c r="Q140" s="6">
        <f t="shared" si="22"/>
        <v>115101.03307970181</v>
      </c>
      <c r="R140" s="3"/>
    </row>
    <row r="141" spans="1:18" customFormat="1" x14ac:dyDescent="0.2">
      <c r="A141" s="12">
        <v>42260</v>
      </c>
      <c r="B141" s="1" t="s">
        <v>11</v>
      </c>
      <c r="C141" s="8">
        <v>2989</v>
      </c>
      <c r="D141" s="8">
        <v>4167</v>
      </c>
      <c r="E141" s="8">
        <v>220</v>
      </c>
      <c r="F141" s="3">
        <v>135</v>
      </c>
      <c r="G141" s="7">
        <f t="shared" si="23"/>
        <v>2989</v>
      </c>
      <c r="H141" s="3"/>
      <c r="I141" s="40">
        <f t="shared" si="25"/>
        <v>3281.4789998386909</v>
      </c>
      <c r="J141" s="40">
        <f t="shared" si="19"/>
        <v>-24.317444445443218</v>
      </c>
      <c r="K141" s="71">
        <f t="shared" si="26"/>
        <v>0.9960290288925755</v>
      </c>
      <c r="L141" s="57">
        <f t="shared" si="27"/>
        <v>3377.1226965843207</v>
      </c>
      <c r="M141" s="3"/>
      <c r="N141" s="6">
        <f t="shared" si="20"/>
        <v>-388.12269658432069</v>
      </c>
      <c r="O141" s="6">
        <f t="shared" si="24"/>
        <v>388.12269658432069</v>
      </c>
      <c r="P141" s="4">
        <f t="shared" si="21"/>
        <v>0.12985035014530635</v>
      </c>
      <c r="Q141" s="6">
        <f t="shared" si="22"/>
        <v>150639.22760388468</v>
      </c>
      <c r="R141" s="3"/>
    </row>
    <row r="142" spans="1:18" customFormat="1" x14ac:dyDescent="0.2">
      <c r="A142" s="12">
        <v>42261</v>
      </c>
      <c r="B142" s="1" t="s">
        <v>6</v>
      </c>
      <c r="C142" s="8">
        <v>4623</v>
      </c>
      <c r="D142" s="8">
        <v>7319</v>
      </c>
      <c r="E142" s="8">
        <v>496</v>
      </c>
      <c r="F142" s="3">
        <v>136</v>
      </c>
      <c r="G142" s="7">
        <f t="shared" si="23"/>
        <v>4623</v>
      </c>
      <c r="H142" s="3"/>
      <c r="I142" s="40">
        <f t="shared" si="25"/>
        <v>3498.727181828649</v>
      </c>
      <c r="J142" s="40">
        <f t="shared" si="19"/>
        <v>-0.16088180190308776</v>
      </c>
      <c r="K142" s="71">
        <f t="shared" si="26"/>
        <v>1.063983622941129</v>
      </c>
      <c r="L142" s="57">
        <f t="shared" si="27"/>
        <v>3372.4283647286834</v>
      </c>
      <c r="M142" s="3"/>
      <c r="N142" s="6">
        <f t="shared" si="20"/>
        <v>1250.5716352713166</v>
      </c>
      <c r="O142" s="6">
        <f t="shared" si="24"/>
        <v>1250.5716352713166</v>
      </c>
      <c r="P142" s="4">
        <f t="shared" si="21"/>
        <v>0.27051084474828391</v>
      </c>
      <c r="Q142" s="6">
        <f t="shared" si="22"/>
        <v>1563929.4149451749</v>
      </c>
      <c r="R142" s="3"/>
    </row>
    <row r="143" spans="1:18" customFormat="1" x14ac:dyDescent="0.2">
      <c r="A143" s="12">
        <v>42262</v>
      </c>
      <c r="B143" s="1" t="s">
        <v>9</v>
      </c>
      <c r="C143" s="8">
        <v>3812</v>
      </c>
      <c r="D143" s="8">
        <v>6959</v>
      </c>
      <c r="E143" s="8">
        <v>457</v>
      </c>
      <c r="F143" s="3">
        <v>137</v>
      </c>
      <c r="G143" s="7">
        <f t="shared" si="23"/>
        <v>3812</v>
      </c>
      <c r="H143" s="3"/>
      <c r="I143" s="40">
        <f t="shared" si="25"/>
        <v>3560.7521986282832</v>
      </c>
      <c r="J143" s="40">
        <f t="shared" ref="J143:J206" si="28">$J$5*(I143-I142)+(1-$J$5)*J142</f>
        <v>6.0577080582506371</v>
      </c>
      <c r="K143" s="71">
        <f t="shared" si="26"/>
        <v>1.0076476548757809</v>
      </c>
      <c r="L143" s="57">
        <f t="shared" si="27"/>
        <v>3500.86611464107</v>
      </c>
      <c r="M143" s="3"/>
      <c r="N143" s="6">
        <f t="shared" ref="N143:N206" si="29">G143-L143</f>
        <v>311.13388535893</v>
      </c>
      <c r="O143" s="6">
        <f t="shared" si="24"/>
        <v>311.13388535893</v>
      </c>
      <c r="P143" s="4">
        <f t="shared" ref="P143:P206" si="30">ABS((G143-L143)/G143)</f>
        <v>8.1619592171807448E-2</v>
      </c>
      <c r="Q143" s="6">
        <f t="shared" ref="Q143:Q206" si="31">(G143-L143)^2</f>
        <v>96804.29461854379</v>
      </c>
      <c r="R143" s="3"/>
    </row>
    <row r="144" spans="1:18" customFormat="1" x14ac:dyDescent="0.2">
      <c r="A144" s="12">
        <v>42263</v>
      </c>
      <c r="B144" s="1" t="s">
        <v>7</v>
      </c>
      <c r="C144" s="8">
        <v>3912</v>
      </c>
      <c r="D144" s="8">
        <v>3740</v>
      </c>
      <c r="E144" s="8">
        <v>488</v>
      </c>
      <c r="F144" s="3">
        <v>138</v>
      </c>
      <c r="G144" s="7">
        <f t="shared" si="23"/>
        <v>3912</v>
      </c>
      <c r="H144" s="3"/>
      <c r="I144" s="40">
        <f t="shared" si="25"/>
        <v>3626.4593870603635</v>
      </c>
      <c r="J144" s="40">
        <f t="shared" si="28"/>
        <v>12.022656095633607</v>
      </c>
      <c r="K144" s="71">
        <f t="shared" si="26"/>
        <v>1.0188046781951801</v>
      </c>
      <c r="L144" s="57">
        <f t="shared" si="27"/>
        <v>3610.1302622526709</v>
      </c>
      <c r="M144" s="3"/>
      <c r="N144" s="6">
        <f t="shared" si="29"/>
        <v>301.86973774732905</v>
      </c>
      <c r="O144" s="6">
        <f t="shared" si="24"/>
        <v>301.86973774732905</v>
      </c>
      <c r="P144" s="4">
        <f t="shared" si="30"/>
        <v>7.7165065886331555E-2</v>
      </c>
      <c r="Q144" s="6">
        <f t="shared" si="31"/>
        <v>91125.338567641214</v>
      </c>
      <c r="R144" s="3"/>
    </row>
    <row r="145" spans="1:18" customFormat="1" x14ac:dyDescent="0.2">
      <c r="A145" s="12">
        <v>42264</v>
      </c>
      <c r="B145" s="1" t="s">
        <v>10</v>
      </c>
      <c r="C145" s="8">
        <v>3557</v>
      </c>
      <c r="D145" s="8">
        <v>8875</v>
      </c>
      <c r="E145" s="8">
        <v>344</v>
      </c>
      <c r="F145" s="3">
        <v>139</v>
      </c>
      <c r="G145" s="7">
        <f t="shared" si="23"/>
        <v>3557</v>
      </c>
      <c r="H145" s="3"/>
      <c r="I145" s="40">
        <f t="shared" si="25"/>
        <v>3625.0218458839818</v>
      </c>
      <c r="J145" s="40">
        <f t="shared" si="28"/>
        <v>10.676636368432074</v>
      </c>
      <c r="K145" s="71">
        <f t="shared" si="26"/>
        <v>0.99454967259763105</v>
      </c>
      <c r="L145" s="57">
        <f t="shared" si="27"/>
        <v>3624.0337360877415</v>
      </c>
      <c r="M145" s="3"/>
      <c r="N145" s="6">
        <f t="shared" si="29"/>
        <v>-67.033736087741545</v>
      </c>
      <c r="O145" s="6">
        <f t="shared" si="24"/>
        <v>67.033736087741545</v>
      </c>
      <c r="P145" s="4">
        <f t="shared" si="30"/>
        <v>1.884558225688545E-2</v>
      </c>
      <c r="Q145" s="6">
        <f t="shared" si="31"/>
        <v>4493.5217738809833</v>
      </c>
      <c r="R145" s="3"/>
    </row>
    <row r="146" spans="1:18" customFormat="1" x14ac:dyDescent="0.2">
      <c r="A146" s="12">
        <v>42265</v>
      </c>
      <c r="B146" s="1" t="s">
        <v>5</v>
      </c>
      <c r="C146" s="8">
        <v>3490</v>
      </c>
      <c r="D146" s="8">
        <v>5568</v>
      </c>
      <c r="E146" s="8">
        <v>500</v>
      </c>
      <c r="F146" s="3">
        <v>140</v>
      </c>
      <c r="G146" s="7">
        <f t="shared" si="23"/>
        <v>3490</v>
      </c>
      <c r="H146" s="3"/>
      <c r="I146" s="40">
        <f t="shared" si="25"/>
        <v>3564.5839209168362</v>
      </c>
      <c r="J146" s="40">
        <f t="shared" si="28"/>
        <v>3.5651802348743082</v>
      </c>
      <c r="K146" s="71">
        <f t="shared" si="26"/>
        <v>1.0554929008493079</v>
      </c>
      <c r="L146" s="57">
        <f t="shared" si="27"/>
        <v>3868.3236430684874</v>
      </c>
      <c r="M146" s="3"/>
      <c r="N146" s="6">
        <f t="shared" si="29"/>
        <v>-378.3236430684874</v>
      </c>
      <c r="O146" s="6">
        <f t="shared" si="24"/>
        <v>378.3236430684874</v>
      </c>
      <c r="P146" s="4">
        <f t="shared" si="30"/>
        <v>0.10840218999097061</v>
      </c>
      <c r="Q146" s="6">
        <f t="shared" si="31"/>
        <v>143128.77890461226</v>
      </c>
      <c r="R146" s="3"/>
    </row>
    <row r="147" spans="1:18" customFormat="1" x14ac:dyDescent="0.2">
      <c r="A147" s="12">
        <v>42266</v>
      </c>
      <c r="B147" s="1" t="s">
        <v>8</v>
      </c>
      <c r="C147" s="8">
        <v>3115</v>
      </c>
      <c r="D147" s="8">
        <v>8802</v>
      </c>
      <c r="E147" s="8">
        <v>528</v>
      </c>
      <c r="F147" s="3">
        <v>141</v>
      </c>
      <c r="G147" s="7">
        <f t="shared" si="23"/>
        <v>3115</v>
      </c>
      <c r="H147" s="3"/>
      <c r="I147" s="40">
        <f t="shared" si="25"/>
        <v>3472.7909525572254</v>
      </c>
      <c r="J147" s="40">
        <f t="shared" si="28"/>
        <v>-5.970634624574199</v>
      </c>
      <c r="K147" s="71">
        <f t="shared" si="26"/>
        <v>0.99658019747714022</v>
      </c>
      <c r="L147" s="57">
        <f t="shared" si="27"/>
        <v>3595.4370740226468</v>
      </c>
      <c r="M147" s="3"/>
      <c r="N147" s="6">
        <f t="shared" si="29"/>
        <v>-480.43707402264681</v>
      </c>
      <c r="O147" s="6">
        <f t="shared" si="24"/>
        <v>480.43707402264681</v>
      </c>
      <c r="P147" s="4">
        <f t="shared" si="30"/>
        <v>0.15423341060117074</v>
      </c>
      <c r="Q147" s="6">
        <f t="shared" si="31"/>
        <v>230819.78209544221</v>
      </c>
      <c r="R147" s="3"/>
    </row>
    <row r="148" spans="1:18" customFormat="1" x14ac:dyDescent="0.2">
      <c r="A148" s="12">
        <v>42267</v>
      </c>
      <c r="B148" s="1" t="s">
        <v>11</v>
      </c>
      <c r="C148" s="8">
        <v>3221</v>
      </c>
      <c r="D148" s="8">
        <v>4618</v>
      </c>
      <c r="E148" s="8">
        <v>535</v>
      </c>
      <c r="F148" s="3">
        <v>142</v>
      </c>
      <c r="G148" s="7">
        <f t="shared" si="23"/>
        <v>3221</v>
      </c>
      <c r="H148" s="3"/>
      <c r="I148" s="40">
        <f t="shared" si="25"/>
        <v>3405.765875402441</v>
      </c>
      <c r="J148" s="40">
        <f t="shared" si="28"/>
        <v>-12.076078877595222</v>
      </c>
      <c r="K148" s="71">
        <f t="shared" si="26"/>
        <v>1.0114991200388048</v>
      </c>
      <c r="L148" s="57">
        <f t="shared" si="27"/>
        <v>3532.0127583718863</v>
      </c>
      <c r="M148" s="3"/>
      <c r="N148" s="6">
        <f t="shared" si="29"/>
        <v>-311.01275837188632</v>
      </c>
      <c r="O148" s="6">
        <f t="shared" si="24"/>
        <v>311.01275837188632</v>
      </c>
      <c r="P148" s="4">
        <f t="shared" si="30"/>
        <v>9.6557826256406812E-2</v>
      </c>
      <c r="Q148" s="6">
        <f t="shared" si="31"/>
        <v>96728.93587008935</v>
      </c>
      <c r="R148" s="3"/>
    </row>
    <row r="149" spans="1:18" customFormat="1" x14ac:dyDescent="0.2">
      <c r="A149" s="12">
        <v>42268</v>
      </c>
      <c r="B149" s="1" t="s">
        <v>6</v>
      </c>
      <c r="C149" s="8">
        <v>3764</v>
      </c>
      <c r="D149" s="8">
        <v>9839</v>
      </c>
      <c r="E149" s="8">
        <v>486</v>
      </c>
      <c r="F149" s="3">
        <v>143</v>
      </c>
      <c r="G149" s="7">
        <f t="shared" si="23"/>
        <v>3764</v>
      </c>
      <c r="H149" s="3"/>
      <c r="I149" s="40">
        <f t="shared" si="25"/>
        <v>3471.8773289691094</v>
      </c>
      <c r="J149" s="40">
        <f t="shared" si="28"/>
        <v>-4.2573256331688611</v>
      </c>
      <c r="K149" s="71">
        <f t="shared" si="26"/>
        <v>1.003508674016814</v>
      </c>
      <c r="L149" s="57">
        <f t="shared" si="27"/>
        <v>3375.1930760317064</v>
      </c>
      <c r="M149" s="3"/>
      <c r="N149" s="6">
        <f t="shared" si="29"/>
        <v>388.80692396829363</v>
      </c>
      <c r="O149" s="6">
        <f t="shared" si="24"/>
        <v>388.80692396829363</v>
      </c>
      <c r="P149" s="4">
        <f t="shared" si="30"/>
        <v>0.10329620721793135</v>
      </c>
      <c r="Q149" s="6">
        <f t="shared" si="31"/>
        <v>151170.82412568646</v>
      </c>
      <c r="R149" s="3"/>
    </row>
    <row r="150" spans="1:18" customFormat="1" x14ac:dyDescent="0.2">
      <c r="A150" s="12">
        <v>42269</v>
      </c>
      <c r="B150" s="1" t="s">
        <v>9</v>
      </c>
      <c r="C150" s="8">
        <v>4081</v>
      </c>
      <c r="D150" s="8">
        <v>10541</v>
      </c>
      <c r="E150" s="8">
        <v>420</v>
      </c>
      <c r="F150" s="3">
        <v>144</v>
      </c>
      <c r="G150" s="7">
        <f t="shared" si="23"/>
        <v>4081</v>
      </c>
      <c r="H150" s="3"/>
      <c r="I150" s="40">
        <f t="shared" si="25"/>
        <v>3547.3840080577424</v>
      </c>
      <c r="J150" s="40">
        <f t="shared" si="28"/>
        <v>3.719074839011332</v>
      </c>
      <c r="K150" s="71">
        <f t="shared" si="26"/>
        <v>1.0649861319780425</v>
      </c>
      <c r="L150" s="57">
        <f t="shared" si="27"/>
        <v>3660.0482963641384</v>
      </c>
      <c r="M150" s="3"/>
      <c r="N150" s="6">
        <f t="shared" si="29"/>
        <v>420.95170363586158</v>
      </c>
      <c r="O150" s="6">
        <f t="shared" si="24"/>
        <v>420.95170363586158</v>
      </c>
      <c r="P150" s="4">
        <f t="shared" si="30"/>
        <v>0.10314915550989012</v>
      </c>
      <c r="Q150" s="6">
        <f t="shared" si="31"/>
        <v>177200.33679393423</v>
      </c>
      <c r="R150" s="3"/>
    </row>
    <row r="151" spans="1:18" customFormat="1" x14ac:dyDescent="0.2">
      <c r="A151" s="12">
        <v>42270</v>
      </c>
      <c r="B151" s="1" t="s">
        <v>7</v>
      </c>
      <c r="C151" s="8">
        <v>4341</v>
      </c>
      <c r="D151" s="8">
        <v>6461</v>
      </c>
      <c r="E151" s="8">
        <v>514</v>
      </c>
      <c r="F151" s="3">
        <v>145</v>
      </c>
      <c r="G151" s="7">
        <f t="shared" si="23"/>
        <v>4341</v>
      </c>
      <c r="H151" s="3"/>
      <c r="I151" s="40">
        <f t="shared" si="25"/>
        <v>3712.061727352153</v>
      </c>
      <c r="J151" s="40">
        <f t="shared" si="28"/>
        <v>19.814939284551251</v>
      </c>
      <c r="K151" s="71">
        <f t="shared" si="26"/>
        <v>1.0138652761702076</v>
      </c>
      <c r="L151" s="57">
        <f t="shared" si="27"/>
        <v>3538.9590116149284</v>
      </c>
      <c r="M151" s="3"/>
      <c r="N151" s="6">
        <f t="shared" si="29"/>
        <v>802.04098838507161</v>
      </c>
      <c r="O151" s="6">
        <f t="shared" si="24"/>
        <v>802.04098838507161</v>
      </c>
      <c r="P151" s="4">
        <f t="shared" si="30"/>
        <v>0.18475949974316325</v>
      </c>
      <c r="Q151" s="6">
        <f t="shared" si="31"/>
        <v>643269.74704970256</v>
      </c>
      <c r="R151" s="3"/>
    </row>
    <row r="152" spans="1:18" customFormat="1" x14ac:dyDescent="0.2">
      <c r="A152" s="12">
        <v>42271</v>
      </c>
      <c r="B152" s="1" t="s">
        <v>10</v>
      </c>
      <c r="C152" s="8">
        <v>3658</v>
      </c>
      <c r="D152" s="8">
        <v>9237</v>
      </c>
      <c r="E152" s="8">
        <v>550</v>
      </c>
      <c r="F152" s="3">
        <v>146</v>
      </c>
      <c r="G152" s="7">
        <f t="shared" si="23"/>
        <v>3658</v>
      </c>
      <c r="H152" s="3"/>
      <c r="I152" s="40">
        <f t="shared" si="25"/>
        <v>3708.7842166122509</v>
      </c>
      <c r="J152" s="40">
        <f t="shared" si="28"/>
        <v>17.505694282105924</v>
      </c>
      <c r="K152" s="71">
        <f t="shared" si="26"/>
        <v>1.0089799125017742</v>
      </c>
      <c r="L152" s="57">
        <f t="shared" si="27"/>
        <v>3774.7899643963742</v>
      </c>
      <c r="M152" s="3"/>
      <c r="N152" s="6">
        <f t="shared" si="29"/>
        <v>-116.78996439637422</v>
      </c>
      <c r="O152" s="6">
        <f t="shared" si="24"/>
        <v>116.78996439637422</v>
      </c>
      <c r="P152" s="4">
        <f t="shared" si="30"/>
        <v>3.1927272935039427E-2</v>
      </c>
      <c r="Q152" s="6">
        <f t="shared" si="31"/>
        <v>13639.895783706357</v>
      </c>
      <c r="R152" s="3"/>
    </row>
    <row r="153" spans="1:18" customFormat="1" x14ac:dyDescent="0.2">
      <c r="A153" s="12">
        <v>42272</v>
      </c>
      <c r="B153" s="1" t="s">
        <v>5</v>
      </c>
      <c r="C153" s="8">
        <v>3376</v>
      </c>
      <c r="D153" s="8">
        <v>4735</v>
      </c>
      <c r="E153" s="8">
        <v>586</v>
      </c>
      <c r="F153" s="3">
        <v>147</v>
      </c>
      <c r="G153" s="7">
        <f t="shared" si="23"/>
        <v>3376</v>
      </c>
      <c r="H153" s="3"/>
      <c r="I153" s="40">
        <f t="shared" si="25"/>
        <v>3653.8711552040122</v>
      </c>
      <c r="J153" s="40">
        <f t="shared" si="28"/>
        <v>10.263818713071458</v>
      </c>
      <c r="K153" s="71">
        <f t="shared" si="26"/>
        <v>0.99555296387708869</v>
      </c>
      <c r="L153" s="57">
        <f t="shared" si="27"/>
        <v>3739.364247483828</v>
      </c>
      <c r="M153" s="3"/>
      <c r="N153" s="6">
        <f t="shared" si="29"/>
        <v>-363.36424748382797</v>
      </c>
      <c r="O153" s="6">
        <f t="shared" si="24"/>
        <v>363.36424748382797</v>
      </c>
      <c r="P153" s="4">
        <f t="shared" si="30"/>
        <v>0.10763158989449881</v>
      </c>
      <c r="Q153" s="6">
        <f t="shared" si="31"/>
        <v>132033.57634948858</v>
      </c>
      <c r="R153" s="3"/>
    </row>
    <row r="154" spans="1:18" customFormat="1" x14ac:dyDescent="0.2">
      <c r="A154" s="12">
        <v>42273</v>
      </c>
      <c r="B154" s="1" t="s">
        <v>8</v>
      </c>
      <c r="C154" s="8">
        <v>3768</v>
      </c>
      <c r="D154" s="8">
        <v>6924</v>
      </c>
      <c r="E154" s="8">
        <v>601</v>
      </c>
      <c r="F154" s="3">
        <v>148</v>
      </c>
      <c r="G154" s="7">
        <f t="shared" si="23"/>
        <v>3768</v>
      </c>
      <c r="H154" s="3"/>
      <c r="I154" s="40">
        <f t="shared" si="25"/>
        <v>3638.9228272259215</v>
      </c>
      <c r="J154" s="40">
        <f t="shared" si="28"/>
        <v>7.7426040439552448</v>
      </c>
      <c r="K154" s="71">
        <f t="shared" si="26"/>
        <v>1.0620346446441984</v>
      </c>
      <c r="L154" s="57">
        <f t="shared" si="27"/>
        <v>3902.2529329174204</v>
      </c>
      <c r="M154" s="3"/>
      <c r="N154" s="6">
        <f t="shared" si="29"/>
        <v>-134.25293291742037</v>
      </c>
      <c r="O154" s="6">
        <f t="shared" si="24"/>
        <v>134.25293291742037</v>
      </c>
      <c r="P154" s="4">
        <f t="shared" si="30"/>
        <v>3.5629759266831311E-2</v>
      </c>
      <c r="Q154" s="6">
        <f t="shared" si="31"/>
        <v>18023.849996929373</v>
      </c>
      <c r="R154" s="3"/>
    </row>
    <row r="155" spans="1:18" customFormat="1" x14ac:dyDescent="0.2">
      <c r="A155" s="12">
        <v>42274</v>
      </c>
      <c r="B155" s="1" t="s">
        <v>11</v>
      </c>
      <c r="C155" s="8">
        <v>3622</v>
      </c>
      <c r="D155" s="8">
        <v>5109</v>
      </c>
      <c r="E155" s="8">
        <v>668</v>
      </c>
      <c r="F155" s="3">
        <v>149</v>
      </c>
      <c r="G155" s="7">
        <f t="shared" si="23"/>
        <v>3622</v>
      </c>
      <c r="H155" s="3"/>
      <c r="I155" s="40">
        <f t="shared" si="25"/>
        <v>3631.8256973638208</v>
      </c>
      <c r="J155" s="40">
        <f t="shared" si="28"/>
        <v>6.2586306533496501</v>
      </c>
      <c r="K155" s="71">
        <f t="shared" si="26"/>
        <v>1.0122082042544627</v>
      </c>
      <c r="L155" s="57">
        <f t="shared" si="27"/>
        <v>3697.2274545747832</v>
      </c>
      <c r="M155" s="3"/>
      <c r="N155" s="6">
        <f t="shared" si="29"/>
        <v>-75.227454574783224</v>
      </c>
      <c r="O155" s="6">
        <f t="shared" si="24"/>
        <v>75.227454574783224</v>
      </c>
      <c r="P155" s="4">
        <f t="shared" si="30"/>
        <v>2.0769589888123476E-2</v>
      </c>
      <c r="Q155" s="6">
        <f t="shared" si="31"/>
        <v>5659.1699218010735</v>
      </c>
      <c r="R155" s="3"/>
    </row>
    <row r="156" spans="1:18" customFormat="1" x14ac:dyDescent="0.2">
      <c r="A156" s="12">
        <v>42275</v>
      </c>
      <c r="B156" s="1" t="s">
        <v>6</v>
      </c>
      <c r="C156" s="8">
        <v>3599</v>
      </c>
      <c r="D156" s="8">
        <v>9004</v>
      </c>
      <c r="E156" s="8">
        <v>721</v>
      </c>
      <c r="F156" s="3">
        <v>150</v>
      </c>
      <c r="G156" s="7">
        <f t="shared" si="23"/>
        <v>3599</v>
      </c>
      <c r="H156" s="3"/>
      <c r="I156" s="40">
        <f t="shared" si="25"/>
        <v>3623.8612486341676</v>
      </c>
      <c r="J156" s="40">
        <f t="shared" si="28"/>
        <v>4.8363227150493637</v>
      </c>
      <c r="K156" s="71">
        <f t="shared" si="26"/>
        <v>1.0073958781906618</v>
      </c>
      <c r="L156" s="57">
        <f t="shared" si="27"/>
        <v>3670.7540069568404</v>
      </c>
      <c r="M156" s="3"/>
      <c r="N156" s="6">
        <f t="shared" si="29"/>
        <v>-71.754006956840385</v>
      </c>
      <c r="O156" s="6">
        <f t="shared" si="24"/>
        <v>71.754006956840385</v>
      </c>
      <c r="P156" s="4">
        <f t="shared" si="30"/>
        <v>1.9937206712097911E-2</v>
      </c>
      <c r="Q156" s="6">
        <f t="shared" si="31"/>
        <v>5148.6375143622981</v>
      </c>
      <c r="R156" s="3"/>
    </row>
    <row r="157" spans="1:18" customFormat="1" x14ac:dyDescent="0.2">
      <c r="A157" s="12">
        <v>42276</v>
      </c>
      <c r="B157" s="1" t="s">
        <v>9</v>
      </c>
      <c r="C157" s="8">
        <v>4238</v>
      </c>
      <c r="D157" s="8">
        <v>10409</v>
      </c>
      <c r="E157" s="8">
        <v>751</v>
      </c>
      <c r="F157" s="3">
        <v>151</v>
      </c>
      <c r="G157" s="7">
        <f t="shared" si="23"/>
        <v>4238</v>
      </c>
      <c r="H157" s="3"/>
      <c r="I157" s="40">
        <f t="shared" si="25"/>
        <v>3754.3442020204729</v>
      </c>
      <c r="J157" s="40">
        <f t="shared" si="28"/>
        <v>17.40098578217496</v>
      </c>
      <c r="K157" s="71">
        <f t="shared" si="26"/>
        <v>1.0088802315792478</v>
      </c>
      <c r="L157" s="57">
        <f t="shared" si="27"/>
        <v>3612.5606221703065</v>
      </c>
      <c r="M157" s="3"/>
      <c r="N157" s="6">
        <f t="shared" si="29"/>
        <v>625.43937782969351</v>
      </c>
      <c r="O157" s="6">
        <f t="shared" si="24"/>
        <v>625.43937782969351</v>
      </c>
      <c r="P157" s="4">
        <f t="shared" si="30"/>
        <v>0.14757889991262235</v>
      </c>
      <c r="Q157" s="6">
        <f t="shared" si="31"/>
        <v>391174.41533999413</v>
      </c>
      <c r="R157" s="3"/>
    </row>
    <row r="158" spans="1:18" customFormat="1" x14ac:dyDescent="0.2">
      <c r="A158" s="12">
        <v>42277</v>
      </c>
      <c r="B158" s="1" t="s">
        <v>7</v>
      </c>
      <c r="C158" s="8">
        <v>4609</v>
      </c>
      <c r="D158" s="8">
        <v>6353</v>
      </c>
      <c r="E158" s="8">
        <v>791</v>
      </c>
      <c r="F158" s="3">
        <v>152</v>
      </c>
      <c r="G158" s="7">
        <f t="shared" si="23"/>
        <v>4609</v>
      </c>
      <c r="H158" s="3"/>
      <c r="I158" s="40">
        <f t="shared" si="25"/>
        <v>3885.3527697823602</v>
      </c>
      <c r="J158" s="40">
        <f t="shared" si="28"/>
        <v>28.761743980146186</v>
      </c>
      <c r="K158" s="71">
        <f t="shared" si="26"/>
        <v>1.0744561873051464</v>
      </c>
      <c r="L158" s="57">
        <f t="shared" si="27"/>
        <v>4005.7240602164502</v>
      </c>
      <c r="M158" s="3"/>
      <c r="N158" s="6">
        <f t="shared" si="29"/>
        <v>603.2759397835498</v>
      </c>
      <c r="O158" s="6">
        <f t="shared" si="24"/>
        <v>603.2759397835498</v>
      </c>
      <c r="P158" s="4">
        <f t="shared" si="30"/>
        <v>0.13089085263257752</v>
      </c>
      <c r="Q158" s="6">
        <f t="shared" si="31"/>
        <v>363941.85952172522</v>
      </c>
      <c r="R158" s="3"/>
    </row>
    <row r="159" spans="1:18" customFormat="1" x14ac:dyDescent="0.2">
      <c r="A159" s="12">
        <v>42278</v>
      </c>
      <c r="B159" s="1" t="s">
        <v>10</v>
      </c>
      <c r="C159" s="8">
        <v>4247</v>
      </c>
      <c r="D159" s="8">
        <v>4641</v>
      </c>
      <c r="E159" s="8">
        <v>437</v>
      </c>
      <c r="F159" s="3">
        <v>153</v>
      </c>
      <c r="G159" s="7">
        <f t="shared" si="23"/>
        <v>4247</v>
      </c>
      <c r="H159" s="3"/>
      <c r="I159" s="40">
        <f t="shared" si="25"/>
        <v>3970.4470302506757</v>
      </c>
      <c r="J159" s="40">
        <f t="shared" si="28"/>
        <v>34.394995628963116</v>
      </c>
      <c r="K159" s="71">
        <f t="shared" si="26"/>
        <v>1.0179526692903833</v>
      </c>
      <c r="L159" s="57">
        <f t="shared" si="27"/>
        <v>3961.8988232218758</v>
      </c>
      <c r="M159" s="3"/>
      <c r="N159" s="6">
        <f t="shared" si="29"/>
        <v>285.10117677812423</v>
      </c>
      <c r="O159" s="6">
        <f t="shared" si="24"/>
        <v>285.10117677812423</v>
      </c>
      <c r="P159" s="4">
        <f t="shared" si="30"/>
        <v>6.7130015723598835E-2</v>
      </c>
      <c r="Q159" s="6">
        <f t="shared" si="31"/>
        <v>81282.681000271245</v>
      </c>
      <c r="R159" s="3"/>
    </row>
    <row r="160" spans="1:18" customFormat="1" x14ac:dyDescent="0.2">
      <c r="A160" s="12">
        <v>42279</v>
      </c>
      <c r="B160" s="1" t="s">
        <v>5</v>
      </c>
      <c r="C160" s="8">
        <v>3204</v>
      </c>
      <c r="D160" s="8">
        <v>7102</v>
      </c>
      <c r="E160" s="8">
        <v>561</v>
      </c>
      <c r="F160" s="3">
        <v>154</v>
      </c>
      <c r="G160" s="7">
        <f t="shared" si="23"/>
        <v>3204</v>
      </c>
      <c r="H160" s="3"/>
      <c r="I160" s="40">
        <f t="shared" si="25"/>
        <v>3839.9691357567526</v>
      </c>
      <c r="J160" s="40">
        <f t="shared" si="28"/>
        <v>17.907706616674499</v>
      </c>
      <c r="K160" s="71">
        <f t="shared" si="26"/>
        <v>0.99009446101117771</v>
      </c>
      <c r="L160" s="57">
        <f t="shared" si="27"/>
        <v>4034.4613496758875</v>
      </c>
      <c r="M160" s="3"/>
      <c r="N160" s="6">
        <f t="shared" si="29"/>
        <v>-830.4613496758875</v>
      </c>
      <c r="O160" s="6">
        <f t="shared" si="24"/>
        <v>830.4613496758875</v>
      </c>
      <c r="P160" s="4">
        <f t="shared" si="30"/>
        <v>0.25919517780146301</v>
      </c>
      <c r="Q160" s="6">
        <f t="shared" si="31"/>
        <v>689666.05330549669</v>
      </c>
      <c r="R160" s="3"/>
    </row>
    <row r="161" spans="1:18" customFormat="1" x14ac:dyDescent="0.2">
      <c r="A161" s="12">
        <v>42280</v>
      </c>
      <c r="B161" s="1" t="s">
        <v>8</v>
      </c>
      <c r="C161" s="8">
        <v>3909</v>
      </c>
      <c r="D161" s="8">
        <v>8974</v>
      </c>
      <c r="E161" s="8">
        <v>458</v>
      </c>
      <c r="F161" s="3">
        <v>155</v>
      </c>
      <c r="G161" s="7">
        <f t="shared" si="23"/>
        <v>3909</v>
      </c>
      <c r="H161" s="3"/>
      <c r="I161" s="40">
        <f t="shared" si="25"/>
        <v>3861.220017774076</v>
      </c>
      <c r="J161" s="40">
        <f t="shared" si="28"/>
        <v>18.242024156739394</v>
      </c>
      <c r="K161" s="71">
        <f t="shared" si="26"/>
        <v>1.0092296406838199</v>
      </c>
      <c r="L161" s="57">
        <f t="shared" si="27"/>
        <v>3892.1356821379204</v>
      </c>
      <c r="M161" s="3"/>
      <c r="N161" s="6">
        <f t="shared" si="29"/>
        <v>16.864317862079588</v>
      </c>
      <c r="O161" s="6">
        <f t="shared" si="24"/>
        <v>16.864317862079588</v>
      </c>
      <c r="P161" s="4">
        <f t="shared" si="30"/>
        <v>4.314228156070501E-3</v>
      </c>
      <c r="Q161" s="6">
        <f t="shared" si="31"/>
        <v>284.40521695325663</v>
      </c>
      <c r="R161" s="3"/>
    </row>
    <row r="162" spans="1:18" customFormat="1" x14ac:dyDescent="0.2">
      <c r="A162" s="12">
        <v>42281</v>
      </c>
      <c r="B162" s="1" t="s">
        <v>11</v>
      </c>
      <c r="C162" s="8">
        <v>4552</v>
      </c>
      <c r="D162" s="8">
        <v>5593</v>
      </c>
      <c r="E162" s="8">
        <v>442</v>
      </c>
      <c r="F162" s="3">
        <v>156</v>
      </c>
      <c r="G162" s="7">
        <f t="shared" si="23"/>
        <v>4552</v>
      </c>
      <c r="H162" s="3"/>
      <c r="I162" s="40">
        <f t="shared" si="25"/>
        <v>3950.8819863018016</v>
      </c>
      <c r="J162" s="40">
        <f t="shared" si="28"/>
        <v>25.384018593838011</v>
      </c>
      <c r="K162" s="71">
        <f t="shared" si="26"/>
        <v>1.0822253488637508</v>
      </c>
      <c r="L162" s="57">
        <f t="shared" si="27"/>
        <v>4168.3119943680213</v>
      </c>
      <c r="M162" s="3"/>
      <c r="N162" s="6">
        <f t="shared" si="29"/>
        <v>383.68800563197874</v>
      </c>
      <c r="O162" s="6">
        <f t="shared" si="24"/>
        <v>383.68800563197874</v>
      </c>
      <c r="P162" s="4">
        <f t="shared" si="30"/>
        <v>8.4289983662561241E-2</v>
      </c>
      <c r="Q162" s="6">
        <f t="shared" si="31"/>
        <v>147216.48566584534</v>
      </c>
      <c r="R162" s="3"/>
    </row>
    <row r="163" spans="1:18" customFormat="1" x14ac:dyDescent="0.2">
      <c r="A163" s="12">
        <v>42282</v>
      </c>
      <c r="B163" s="1" t="s">
        <v>6</v>
      </c>
      <c r="C163" s="8">
        <v>3918</v>
      </c>
      <c r="D163" s="8">
        <v>6960</v>
      </c>
      <c r="E163" s="8">
        <v>918</v>
      </c>
      <c r="F163" s="3">
        <v>157</v>
      </c>
      <c r="G163" s="7">
        <f t="shared" si="23"/>
        <v>3918</v>
      </c>
      <c r="H163" s="3"/>
      <c r="I163" s="40">
        <f t="shared" si="25"/>
        <v>3950.7931911974347</v>
      </c>
      <c r="J163" s="40">
        <f t="shared" si="28"/>
        <v>22.836737224017519</v>
      </c>
      <c r="K163" s="71">
        <f t="shared" si="26"/>
        <v>1.015327361667985</v>
      </c>
      <c r="L163" s="57">
        <f t="shared" si="27"/>
        <v>4047.6505934921247</v>
      </c>
      <c r="M163" s="3"/>
      <c r="N163" s="6">
        <f t="shared" si="29"/>
        <v>-129.6505934921247</v>
      </c>
      <c r="O163" s="6">
        <f t="shared" si="24"/>
        <v>129.6505934921247</v>
      </c>
      <c r="P163" s="4">
        <f t="shared" si="30"/>
        <v>3.3091014163380478E-2</v>
      </c>
      <c r="Q163" s="6">
        <f t="shared" si="31"/>
        <v>16809.276392860167</v>
      </c>
      <c r="R163" s="3"/>
    </row>
    <row r="164" spans="1:18" customFormat="1" x14ac:dyDescent="0.2">
      <c r="A164" s="12">
        <v>42283</v>
      </c>
      <c r="B164" s="1" t="s">
        <v>9</v>
      </c>
      <c r="C164" s="8">
        <v>2818</v>
      </c>
      <c r="D164" s="8">
        <v>4878</v>
      </c>
      <c r="E164" s="8">
        <v>971</v>
      </c>
      <c r="F164" s="3">
        <v>158</v>
      </c>
      <c r="G164" s="7">
        <f t="shared" si="23"/>
        <v>2818</v>
      </c>
      <c r="H164" s="3"/>
      <c r="I164" s="40">
        <f t="shared" si="25"/>
        <v>3748.1425580349378</v>
      </c>
      <c r="J164" s="40">
        <f t="shared" si="28"/>
        <v>0.28800018536607652</v>
      </c>
      <c r="K164" s="71">
        <f t="shared" si="26"/>
        <v>0.96626892150825006</v>
      </c>
      <c r="L164" s="57">
        <f t="shared" si="27"/>
        <v>3934.2689822383227</v>
      </c>
      <c r="M164" s="3"/>
      <c r="N164" s="6">
        <f t="shared" si="29"/>
        <v>-1116.2689822383227</v>
      </c>
      <c r="O164" s="6">
        <f t="shared" si="24"/>
        <v>1116.2689822383227</v>
      </c>
      <c r="P164" s="4">
        <f t="shared" si="30"/>
        <v>0.39612100150401797</v>
      </c>
      <c r="Q164" s="6">
        <f t="shared" si="31"/>
        <v>1246056.4407073807</v>
      </c>
      <c r="R164" s="3"/>
    </row>
    <row r="165" spans="1:18" customFormat="1" x14ac:dyDescent="0.2">
      <c r="A165" s="12">
        <v>42284</v>
      </c>
      <c r="B165" s="1" t="s">
        <v>7</v>
      </c>
      <c r="C165" s="8">
        <v>3289</v>
      </c>
      <c r="D165" s="8">
        <v>8528</v>
      </c>
      <c r="E165" s="8">
        <v>804</v>
      </c>
      <c r="F165" s="3">
        <v>159</v>
      </c>
      <c r="G165" s="7">
        <f t="shared" si="23"/>
        <v>3289</v>
      </c>
      <c r="H165" s="3"/>
      <c r="I165" s="40">
        <f t="shared" si="25"/>
        <v>3650.528712002987</v>
      </c>
      <c r="J165" s="40">
        <f t="shared" si="28"/>
        <v>-9.5021844363656065</v>
      </c>
      <c r="K165" s="71">
        <f t="shared" si="26"/>
        <v>0.99840321493838624</v>
      </c>
      <c r="L165" s="57">
        <f t="shared" si="27"/>
        <v>3783.0272254009278</v>
      </c>
      <c r="M165" s="3"/>
      <c r="N165" s="6">
        <f t="shared" si="29"/>
        <v>-494.02722540092782</v>
      </c>
      <c r="O165" s="6">
        <f t="shared" si="24"/>
        <v>494.02722540092782</v>
      </c>
      <c r="P165" s="4">
        <f t="shared" si="30"/>
        <v>0.15020590617237087</v>
      </c>
      <c r="Q165" s="6">
        <f t="shared" si="31"/>
        <v>244062.89943733913</v>
      </c>
      <c r="R165" s="3"/>
    </row>
    <row r="166" spans="1:18" customFormat="1" x14ac:dyDescent="0.2">
      <c r="A166" s="12">
        <v>42285</v>
      </c>
      <c r="B166" s="1" t="s">
        <v>10</v>
      </c>
      <c r="C166" s="8">
        <v>3676</v>
      </c>
      <c r="D166" s="8">
        <v>8039</v>
      </c>
      <c r="E166" s="8">
        <v>597</v>
      </c>
      <c r="F166" s="3">
        <v>160</v>
      </c>
      <c r="G166" s="7">
        <f t="shared" si="23"/>
        <v>3676</v>
      </c>
      <c r="H166" s="3"/>
      <c r="I166" s="40">
        <f t="shared" si="25"/>
        <v>3592.1621751846396</v>
      </c>
      <c r="J166" s="40">
        <f t="shared" si="28"/>
        <v>-14.388619674563788</v>
      </c>
      <c r="K166" s="71">
        <f t="shared" si="26"/>
        <v>1.0763367237711632</v>
      </c>
      <c r="L166" s="57">
        <f t="shared" si="27"/>
        <v>3940.411204017958</v>
      </c>
      <c r="M166" s="3"/>
      <c r="N166" s="6">
        <f t="shared" si="29"/>
        <v>-264.41120401795797</v>
      </c>
      <c r="O166" s="6">
        <f t="shared" si="24"/>
        <v>264.41120401795797</v>
      </c>
      <c r="P166" s="4">
        <f t="shared" si="30"/>
        <v>7.1929054411849283E-2</v>
      </c>
      <c r="Q166" s="6">
        <f t="shared" si="31"/>
        <v>69913.284810226192</v>
      </c>
      <c r="R166" s="3"/>
    </row>
    <row r="167" spans="1:18" customFormat="1" x14ac:dyDescent="0.2">
      <c r="A167" s="12">
        <v>42286</v>
      </c>
      <c r="B167" s="1" t="s">
        <v>5</v>
      </c>
      <c r="C167" s="8">
        <v>3330</v>
      </c>
      <c r="D167" s="8">
        <v>9599</v>
      </c>
      <c r="E167" s="8">
        <v>441</v>
      </c>
      <c r="F167" s="3">
        <v>161</v>
      </c>
      <c r="G167" s="7">
        <f t="shared" si="23"/>
        <v>3330</v>
      </c>
      <c r="H167" s="3"/>
      <c r="I167" s="40">
        <f t="shared" si="25"/>
        <v>3518.1649216475157</v>
      </c>
      <c r="J167" s="40">
        <f t="shared" si="28"/>
        <v>-20.3494830608198</v>
      </c>
      <c r="K167" s="71">
        <f t="shared" si="26"/>
        <v>1.0084462428688168</v>
      </c>
      <c r="L167" s="57">
        <f t="shared" si="27"/>
        <v>3632.6113847615311</v>
      </c>
      <c r="M167" s="3"/>
      <c r="N167" s="6">
        <f t="shared" si="29"/>
        <v>-302.6113847615311</v>
      </c>
      <c r="O167" s="6">
        <f t="shared" si="24"/>
        <v>302.6113847615311</v>
      </c>
      <c r="P167" s="4">
        <f t="shared" si="30"/>
        <v>9.0874289718177501E-2</v>
      </c>
      <c r="Q167" s="6">
        <f t="shared" si="31"/>
        <v>91573.650187291423</v>
      </c>
      <c r="R167" s="3"/>
    </row>
    <row r="168" spans="1:18" customFormat="1" x14ac:dyDescent="0.2">
      <c r="A168" s="12">
        <v>42287</v>
      </c>
      <c r="B168" s="1" t="s">
        <v>8</v>
      </c>
      <c r="C168" s="8">
        <v>3104</v>
      </c>
      <c r="D168" s="8">
        <v>6965</v>
      </c>
      <c r="E168" s="8">
        <v>512</v>
      </c>
      <c r="F168" s="3">
        <v>162</v>
      </c>
      <c r="G168" s="7">
        <f t="shared" si="23"/>
        <v>3104</v>
      </c>
      <c r="H168" s="3"/>
      <c r="I168" s="40">
        <f t="shared" si="25"/>
        <v>3440.7235989676533</v>
      </c>
      <c r="J168" s="40">
        <f t="shared" si="28"/>
        <v>-26.058667022724062</v>
      </c>
      <c r="K168" s="71">
        <f t="shared" si="26"/>
        <v>0.95985561120199159</v>
      </c>
      <c r="L168" s="57">
        <f t="shared" si="27"/>
        <v>3379.8303514780732</v>
      </c>
      <c r="M168" s="3"/>
      <c r="N168" s="6">
        <f t="shared" si="29"/>
        <v>-275.83035147807323</v>
      </c>
      <c r="O168" s="6">
        <f t="shared" si="24"/>
        <v>275.83035147807323</v>
      </c>
      <c r="P168" s="4">
        <f t="shared" si="30"/>
        <v>8.88628709658741E-2</v>
      </c>
      <c r="Q168" s="6">
        <f t="shared" si="31"/>
        <v>76082.382796517413</v>
      </c>
      <c r="R168" s="3"/>
    </row>
    <row r="169" spans="1:18" customFormat="1" x14ac:dyDescent="0.2">
      <c r="A169" s="12">
        <v>42288</v>
      </c>
      <c r="B169" s="1" t="s">
        <v>11</v>
      </c>
      <c r="C169" s="8">
        <v>3696</v>
      </c>
      <c r="D169" s="8">
        <v>6345</v>
      </c>
      <c r="E169" s="8">
        <v>411</v>
      </c>
      <c r="F169" s="3">
        <v>163</v>
      </c>
      <c r="G169" s="7">
        <f t="shared" si="23"/>
        <v>3696</v>
      </c>
      <c r="H169" s="3"/>
      <c r="I169" s="40">
        <f t="shared" si="25"/>
        <v>3472.1141768427469</v>
      </c>
      <c r="J169" s="40">
        <f t="shared" si="28"/>
        <v>-20.313742532942292</v>
      </c>
      <c r="K169" s="71">
        <f t="shared" si="26"/>
        <v>1.0050110057978354</v>
      </c>
      <c r="L169" s="57">
        <f t="shared" si="27"/>
        <v>3409.2124459911834</v>
      </c>
      <c r="M169" s="3"/>
      <c r="N169" s="6">
        <f t="shared" si="29"/>
        <v>286.78755400881664</v>
      </c>
      <c r="O169" s="6">
        <f t="shared" si="24"/>
        <v>286.78755400881664</v>
      </c>
      <c r="P169" s="4">
        <f t="shared" si="30"/>
        <v>7.7594035175545625E-2</v>
      </c>
      <c r="Q169" s="6">
        <f t="shared" si="31"/>
        <v>82247.101134359924</v>
      </c>
      <c r="R169" s="3"/>
    </row>
    <row r="170" spans="1:18" customFormat="1" x14ac:dyDescent="0.2">
      <c r="A170" s="12">
        <v>42289</v>
      </c>
      <c r="B170" s="1" t="s">
        <v>6</v>
      </c>
      <c r="C170" s="8">
        <v>4803</v>
      </c>
      <c r="D170" s="8">
        <v>5102</v>
      </c>
      <c r="E170" s="8">
        <v>369</v>
      </c>
      <c r="F170" s="3">
        <v>164</v>
      </c>
      <c r="G170" s="7">
        <f t="shared" si="23"/>
        <v>4803</v>
      </c>
      <c r="H170" s="3"/>
      <c r="I170" s="40">
        <f t="shared" si="25"/>
        <v>3653.9119864664808</v>
      </c>
      <c r="J170" s="40">
        <f t="shared" si="28"/>
        <v>-0.10258731727467563</v>
      </c>
      <c r="K170" s="71">
        <f t="shared" si="26"/>
        <v>1.1001512093625354</v>
      </c>
      <c r="L170" s="57">
        <f t="shared" si="27"/>
        <v>3715.2995705768931</v>
      </c>
      <c r="M170" s="3"/>
      <c r="N170" s="6">
        <f t="shared" si="29"/>
        <v>1087.7004294231069</v>
      </c>
      <c r="O170" s="6">
        <f t="shared" si="24"/>
        <v>1087.7004294231069</v>
      </c>
      <c r="P170" s="4">
        <f t="shared" si="30"/>
        <v>0.22646271693173162</v>
      </c>
      <c r="Q170" s="6">
        <f t="shared" si="31"/>
        <v>1183092.2241672112</v>
      </c>
      <c r="R170" s="3"/>
    </row>
    <row r="171" spans="1:18" customFormat="1" x14ac:dyDescent="0.2">
      <c r="A171" s="12">
        <v>42290</v>
      </c>
      <c r="B171" s="1" t="s">
        <v>9</v>
      </c>
      <c r="C171" s="8">
        <v>4522</v>
      </c>
      <c r="D171" s="8">
        <v>7657</v>
      </c>
      <c r="E171" s="8">
        <v>425</v>
      </c>
      <c r="F171" s="3">
        <v>165</v>
      </c>
      <c r="G171" s="7">
        <f t="shared" si="23"/>
        <v>4522</v>
      </c>
      <c r="H171" s="3"/>
      <c r="I171" s="40">
        <f t="shared" si="25"/>
        <v>3819.872715898186</v>
      </c>
      <c r="J171" s="40">
        <f t="shared" si="28"/>
        <v>16.503744357623315</v>
      </c>
      <c r="K171" s="71">
        <f t="shared" si="26"/>
        <v>1.025982526437309</v>
      </c>
      <c r="L171" s="57">
        <f t="shared" si="27"/>
        <v>3684.6703607307859</v>
      </c>
      <c r="M171" s="3"/>
      <c r="N171" s="6">
        <f t="shared" si="29"/>
        <v>837.32963926921411</v>
      </c>
      <c r="O171" s="6">
        <f t="shared" si="24"/>
        <v>837.32963926921411</v>
      </c>
      <c r="P171" s="4">
        <f t="shared" si="30"/>
        <v>0.18516798745449228</v>
      </c>
      <c r="Q171" s="6">
        <f t="shared" si="31"/>
        <v>701120.92479871225</v>
      </c>
      <c r="R171" s="3"/>
    </row>
    <row r="172" spans="1:18" customFormat="1" x14ac:dyDescent="0.2">
      <c r="A172" s="12">
        <v>42291</v>
      </c>
      <c r="B172" s="1" t="s">
        <v>7</v>
      </c>
      <c r="C172" s="8">
        <v>5003</v>
      </c>
      <c r="D172" s="8">
        <v>7084</v>
      </c>
      <c r="E172" s="8">
        <v>317</v>
      </c>
      <c r="F172" s="3">
        <v>166</v>
      </c>
      <c r="G172" s="7">
        <f t="shared" si="23"/>
        <v>5003</v>
      </c>
      <c r="H172" s="3"/>
      <c r="I172" s="40">
        <f t="shared" si="25"/>
        <v>4111.5496243291955</v>
      </c>
      <c r="J172" s="40">
        <f t="shared" si="28"/>
        <v>44.021060764961931</v>
      </c>
      <c r="K172" s="71">
        <f t="shared" si="26"/>
        <v>0.9855516654609634</v>
      </c>
      <c r="L172" s="57">
        <f t="shared" si="27"/>
        <v>3682.3674720597728</v>
      </c>
      <c r="M172" s="3"/>
      <c r="N172" s="6">
        <f t="shared" si="29"/>
        <v>1320.6325279402272</v>
      </c>
      <c r="O172" s="6">
        <f t="shared" si="24"/>
        <v>1320.6325279402272</v>
      </c>
      <c r="P172" s="4">
        <f t="shared" si="30"/>
        <v>0.26396812471321751</v>
      </c>
      <c r="Q172" s="6">
        <f t="shared" si="31"/>
        <v>1744070.2738537949</v>
      </c>
      <c r="R172" s="3"/>
    </row>
    <row r="173" spans="1:18" customFormat="1" x14ac:dyDescent="0.2">
      <c r="A173" s="12">
        <v>42292</v>
      </c>
      <c r="B173" s="1" t="s">
        <v>10</v>
      </c>
      <c r="C173" s="8">
        <v>3641</v>
      </c>
      <c r="D173" s="8">
        <v>9238</v>
      </c>
      <c r="E173" s="8">
        <v>389</v>
      </c>
      <c r="F173" s="3">
        <v>167</v>
      </c>
      <c r="G173" s="7">
        <f t="shared" si="23"/>
        <v>3641</v>
      </c>
      <c r="H173" s="3"/>
      <c r="I173" s="40">
        <f t="shared" si="25"/>
        <v>4049.0257277152177</v>
      </c>
      <c r="J173" s="40">
        <f t="shared" si="28"/>
        <v>33.366565027067963</v>
      </c>
      <c r="K173" s="71">
        <f t="shared" si="26"/>
        <v>0.99443277172585598</v>
      </c>
      <c r="L173" s="57">
        <f t="shared" si="27"/>
        <v>4176.3942738904789</v>
      </c>
      <c r="M173" s="3"/>
      <c r="N173" s="6">
        <f t="shared" si="29"/>
        <v>-535.39427389047887</v>
      </c>
      <c r="O173" s="6">
        <f t="shared" si="24"/>
        <v>535.39427389047887</v>
      </c>
      <c r="P173" s="4">
        <f t="shared" si="30"/>
        <v>0.14704594174415789</v>
      </c>
      <c r="Q173" s="6">
        <f t="shared" si="31"/>
        <v>286647.02851471311</v>
      </c>
      <c r="R173" s="3"/>
    </row>
    <row r="174" spans="1:18" customFormat="1" x14ac:dyDescent="0.2">
      <c r="A174" s="12">
        <v>42293</v>
      </c>
      <c r="B174" s="1" t="s">
        <v>5</v>
      </c>
      <c r="C174" s="8">
        <v>3725</v>
      </c>
      <c r="D174" s="8">
        <v>13769</v>
      </c>
      <c r="E174" s="8">
        <v>415</v>
      </c>
      <c r="F174" s="3">
        <v>168</v>
      </c>
      <c r="G174" s="7">
        <f t="shared" si="23"/>
        <v>3725</v>
      </c>
      <c r="H174" s="3"/>
      <c r="I174" s="40">
        <f t="shared" si="25"/>
        <v>3943.0934742831923</v>
      </c>
      <c r="J174" s="40">
        <f t="shared" si="28"/>
        <v>19.436683181158628</v>
      </c>
      <c r="K174" s="71">
        <f t="shared" si="26"/>
        <v>1.0846050637192697</v>
      </c>
      <c r="L174" s="57">
        <f t="shared" si="27"/>
        <v>4491.248817952719</v>
      </c>
      <c r="M174" s="3"/>
      <c r="N174" s="6">
        <f t="shared" si="29"/>
        <v>-766.24881795271904</v>
      </c>
      <c r="O174" s="6">
        <f t="shared" si="24"/>
        <v>766.24881795271904</v>
      </c>
      <c r="P174" s="4">
        <f t="shared" si="30"/>
        <v>0.20570438065844807</v>
      </c>
      <c r="Q174" s="6">
        <f t="shared" si="31"/>
        <v>587137.25101393915</v>
      </c>
      <c r="R174" s="3"/>
    </row>
    <row r="175" spans="1:18" customFormat="1" x14ac:dyDescent="0.2">
      <c r="A175" s="12">
        <v>42294</v>
      </c>
      <c r="B175" s="1" t="s">
        <v>8</v>
      </c>
      <c r="C175" s="8">
        <v>3777</v>
      </c>
      <c r="D175" s="8">
        <v>9034</v>
      </c>
      <c r="E175" s="8">
        <v>368</v>
      </c>
      <c r="F175" s="3">
        <v>169</v>
      </c>
      <c r="G175" s="7">
        <f t="shared" si="23"/>
        <v>3777</v>
      </c>
      <c r="H175" s="3"/>
      <c r="I175" s="40">
        <f t="shared" si="25"/>
        <v>3906.2939751502013</v>
      </c>
      <c r="J175" s="40">
        <f t="shared" si="28"/>
        <v>13.81306494974366</v>
      </c>
      <c r="K175" s="71">
        <f t="shared" si="26"/>
        <v>1.020074385291261</v>
      </c>
      <c r="L175" s="57">
        <f t="shared" si="27"/>
        <v>4065.4867020393026</v>
      </c>
      <c r="M175" s="3"/>
      <c r="N175" s="6">
        <f t="shared" si="29"/>
        <v>-288.4867020393026</v>
      </c>
      <c r="O175" s="6">
        <f t="shared" si="24"/>
        <v>288.4867020393026</v>
      </c>
      <c r="P175" s="4">
        <f t="shared" si="30"/>
        <v>7.6379852274107124E-2</v>
      </c>
      <c r="Q175" s="6">
        <f t="shared" si="31"/>
        <v>83224.577253513358</v>
      </c>
      <c r="R175" s="3"/>
    </row>
    <row r="176" spans="1:18" customFormat="1" x14ac:dyDescent="0.2">
      <c r="A176" s="12">
        <v>42295</v>
      </c>
      <c r="B176" s="1" t="s">
        <v>11</v>
      </c>
      <c r="C176" s="8">
        <v>4423</v>
      </c>
      <c r="D176" s="8">
        <v>6859</v>
      </c>
      <c r="E176" s="8">
        <v>411</v>
      </c>
      <c r="F176" s="3">
        <v>170</v>
      </c>
      <c r="G176" s="7">
        <f t="shared" si="23"/>
        <v>4423</v>
      </c>
      <c r="H176" s="3"/>
      <c r="I176" s="40">
        <f t="shared" si="25"/>
        <v>4033.6540001332473</v>
      </c>
      <c r="J176" s="40">
        <f t="shared" si="28"/>
        <v>25.167760953073902</v>
      </c>
      <c r="K176" s="71">
        <f t="shared" si="26"/>
        <v>0.99664893811401234</v>
      </c>
      <c r="L176" s="57">
        <f t="shared" si="27"/>
        <v>3863.4680221557487</v>
      </c>
      <c r="M176" s="3"/>
      <c r="N176" s="6">
        <f t="shared" si="29"/>
        <v>559.53197784425129</v>
      </c>
      <c r="O176" s="6">
        <f t="shared" si="24"/>
        <v>559.53197784425129</v>
      </c>
      <c r="P176" s="4">
        <f t="shared" si="30"/>
        <v>0.12650508203577918</v>
      </c>
      <c r="Q176" s="6">
        <f t="shared" si="31"/>
        <v>313076.0342302997</v>
      </c>
      <c r="R176" s="3"/>
    </row>
    <row r="177" spans="1:18" customFormat="1" x14ac:dyDescent="0.2">
      <c r="A177" s="12">
        <v>42296</v>
      </c>
      <c r="B177" s="1" t="s">
        <v>6</v>
      </c>
      <c r="C177" s="8">
        <v>5412</v>
      </c>
      <c r="D177" s="8">
        <v>7750</v>
      </c>
      <c r="E177" s="8">
        <v>521</v>
      </c>
      <c r="F177" s="3">
        <v>171</v>
      </c>
      <c r="G177" s="7">
        <f t="shared" si="23"/>
        <v>5412</v>
      </c>
      <c r="H177" s="3"/>
      <c r="I177" s="40">
        <f t="shared" si="25"/>
        <v>4335.5171125064135</v>
      </c>
      <c r="J177" s="40">
        <f t="shared" si="28"/>
        <v>52.837296095083133</v>
      </c>
      <c r="K177" s="71">
        <f t="shared" si="26"/>
        <v>1.0198188945892734</v>
      </c>
      <c r="L177" s="57">
        <f t="shared" si="27"/>
        <v>4036.2253738182903</v>
      </c>
      <c r="M177" s="3"/>
      <c r="N177" s="6">
        <f t="shared" si="29"/>
        <v>1375.7746261817097</v>
      </c>
      <c r="O177" s="6">
        <f t="shared" si="24"/>
        <v>1375.7746261817097</v>
      </c>
      <c r="P177" s="4">
        <f t="shared" si="30"/>
        <v>0.25420817187393008</v>
      </c>
      <c r="Q177" s="6">
        <f t="shared" si="31"/>
        <v>1892755.8220454229</v>
      </c>
      <c r="R177" s="3"/>
    </row>
    <row r="178" spans="1:18" customFormat="1" x14ac:dyDescent="0.2">
      <c r="A178" s="12">
        <v>42297</v>
      </c>
      <c r="B178" s="1" t="s">
        <v>9</v>
      </c>
      <c r="C178" s="8">
        <v>5585</v>
      </c>
      <c r="D178" s="8">
        <v>9904</v>
      </c>
      <c r="E178" s="8">
        <v>359</v>
      </c>
      <c r="F178" s="3">
        <v>172</v>
      </c>
      <c r="G178" s="7">
        <f t="shared" si="23"/>
        <v>5585</v>
      </c>
      <c r="H178" s="3"/>
      <c r="I178" s="40">
        <f t="shared" si="25"/>
        <v>4540.5514828444893</v>
      </c>
      <c r="J178" s="40">
        <f t="shared" si="28"/>
        <v>68.057003519382405</v>
      </c>
      <c r="K178" s="71">
        <f t="shared" si="26"/>
        <v>1.0991472371121629</v>
      </c>
      <c r="L178" s="57">
        <f t="shared" si="27"/>
        <v>4759.6314129639641</v>
      </c>
      <c r="M178" s="3"/>
      <c r="N178" s="6">
        <f t="shared" si="29"/>
        <v>825.36858703603593</v>
      </c>
      <c r="O178" s="6">
        <f t="shared" si="24"/>
        <v>825.36858703603593</v>
      </c>
      <c r="P178" s="4">
        <f t="shared" si="30"/>
        <v>0.14778309526159999</v>
      </c>
      <c r="Q178" s="6">
        <f t="shared" si="31"/>
        <v>681233.30446586246</v>
      </c>
      <c r="R178" s="3"/>
    </row>
    <row r="179" spans="1:18" customFormat="1" x14ac:dyDescent="0.2">
      <c r="A179" s="12">
        <v>42298</v>
      </c>
      <c r="B179" s="1" t="s">
        <v>7</v>
      </c>
      <c r="C179" s="8">
        <v>5175</v>
      </c>
      <c r="D179" s="8">
        <v>3860</v>
      </c>
      <c r="E179" s="8">
        <v>478</v>
      </c>
      <c r="F179" s="3">
        <v>173</v>
      </c>
      <c r="G179" s="7">
        <f t="shared" si="23"/>
        <v>5175</v>
      </c>
      <c r="H179" s="3"/>
      <c r="I179" s="40">
        <f t="shared" si="25"/>
        <v>4701.5186776317332</v>
      </c>
      <c r="J179" s="40">
        <f t="shared" si="28"/>
        <v>77.348022646168559</v>
      </c>
      <c r="K179" s="71">
        <f t="shared" si="26"/>
        <v>1.02813776333936</v>
      </c>
      <c r="L179" s="57">
        <f t="shared" si="27"/>
        <v>4701.1234687757151</v>
      </c>
      <c r="M179" s="3"/>
      <c r="N179" s="6">
        <f t="shared" si="29"/>
        <v>473.87653122428492</v>
      </c>
      <c r="O179" s="6">
        <f t="shared" si="24"/>
        <v>473.87653122428492</v>
      </c>
      <c r="P179" s="4">
        <f t="shared" si="30"/>
        <v>9.1570344197929449E-2</v>
      </c>
      <c r="Q179" s="6">
        <f t="shared" si="31"/>
        <v>224558.96684516067</v>
      </c>
      <c r="R179" s="3"/>
    </row>
    <row r="180" spans="1:18" customFormat="1" x14ac:dyDescent="0.2">
      <c r="A180" s="12">
        <v>42299</v>
      </c>
      <c r="B180" s="1" t="s">
        <v>10</v>
      </c>
      <c r="C180" s="8">
        <v>4066</v>
      </c>
      <c r="D180" s="8">
        <v>5220</v>
      </c>
      <c r="E180" s="8">
        <v>488</v>
      </c>
      <c r="F180" s="3">
        <v>174</v>
      </c>
      <c r="G180" s="7">
        <f t="shared" si="23"/>
        <v>4066</v>
      </c>
      <c r="H180" s="3"/>
      <c r="I180" s="40">
        <f t="shared" si="25"/>
        <v>4639.0276063760793</v>
      </c>
      <c r="J180" s="40">
        <f t="shared" si="28"/>
        <v>63.364113255986311</v>
      </c>
      <c r="K180" s="71">
        <f t="shared" si="26"/>
        <v>0.98463172276030164</v>
      </c>
      <c r="L180" s="57">
        <f t="shared" si="27"/>
        <v>4762.8524222203851</v>
      </c>
      <c r="M180" s="3"/>
      <c r="N180" s="6">
        <f t="shared" si="29"/>
        <v>-696.85242222038505</v>
      </c>
      <c r="O180" s="6">
        <f t="shared" si="24"/>
        <v>696.85242222038505</v>
      </c>
      <c r="P180" s="4">
        <f t="shared" si="30"/>
        <v>0.17138524894746313</v>
      </c>
      <c r="Q180" s="6">
        <f t="shared" si="31"/>
        <v>485603.29835441778</v>
      </c>
      <c r="R180" s="3"/>
    </row>
    <row r="181" spans="1:18" customFormat="1" x14ac:dyDescent="0.2">
      <c r="A181" s="12">
        <v>42300</v>
      </c>
      <c r="B181" s="1" t="s">
        <v>5</v>
      </c>
      <c r="C181" s="8">
        <v>4158</v>
      </c>
      <c r="D181" s="8">
        <v>7377</v>
      </c>
      <c r="E181" s="8">
        <v>623</v>
      </c>
      <c r="F181" s="3">
        <v>175</v>
      </c>
      <c r="G181" s="7">
        <f t="shared" si="23"/>
        <v>4158</v>
      </c>
      <c r="H181" s="3"/>
      <c r="I181" s="40">
        <f t="shared" si="25"/>
        <v>4577.3522780559788</v>
      </c>
      <c r="J181" s="40">
        <f t="shared" si="28"/>
        <v>50.860169098377625</v>
      </c>
      <c r="K181" s="71">
        <f t="shared" si="26"/>
        <v>1.0086755455663452</v>
      </c>
      <c r="L181" s="57">
        <f t="shared" si="27"/>
        <v>4795.5879254409256</v>
      </c>
      <c r="M181" s="3"/>
      <c r="N181" s="6">
        <f t="shared" si="29"/>
        <v>-637.58792544092557</v>
      </c>
      <c r="O181" s="6">
        <f t="shared" si="24"/>
        <v>637.58792544092557</v>
      </c>
      <c r="P181" s="4">
        <f t="shared" si="30"/>
        <v>0.153340049408592</v>
      </c>
      <c r="Q181" s="6">
        <f t="shared" si="31"/>
        <v>406518.36266806326</v>
      </c>
      <c r="R181" s="3"/>
    </row>
    <row r="182" spans="1:18" customFormat="1" x14ac:dyDescent="0.2">
      <c r="A182" s="12">
        <v>42301</v>
      </c>
      <c r="B182" s="1" t="s">
        <v>8</v>
      </c>
      <c r="C182" s="8">
        <v>3167</v>
      </c>
      <c r="D182" s="8">
        <v>5170</v>
      </c>
      <c r="E182" s="8">
        <v>351</v>
      </c>
      <c r="F182" s="3">
        <v>176</v>
      </c>
      <c r="G182" s="7">
        <f t="shared" si="23"/>
        <v>3167</v>
      </c>
      <c r="H182" s="3"/>
      <c r="I182" s="40">
        <f t="shared" si="25"/>
        <v>4278.8348825793755</v>
      </c>
      <c r="J182" s="40">
        <f t="shared" si="28"/>
        <v>15.922412640879536</v>
      </c>
      <c r="K182" s="71">
        <f t="shared" si="26"/>
        <v>1.0632479892701829</v>
      </c>
      <c r="L182" s="57">
        <f t="shared" si="27"/>
        <v>5087.0869240578331</v>
      </c>
      <c r="M182" s="3"/>
      <c r="N182" s="6">
        <f t="shared" si="29"/>
        <v>-1920.0869240578331</v>
      </c>
      <c r="O182" s="6">
        <f t="shared" si="24"/>
        <v>1920.0869240578331</v>
      </c>
      <c r="P182" s="4">
        <f t="shared" si="30"/>
        <v>0.60627942028981152</v>
      </c>
      <c r="Q182" s="6">
        <f t="shared" si="31"/>
        <v>3686733.7959378711</v>
      </c>
      <c r="R182" s="3"/>
    </row>
    <row r="183" spans="1:18" customFormat="1" x14ac:dyDescent="0.2">
      <c r="A183" s="12">
        <v>42302</v>
      </c>
      <c r="B183" s="1" t="s">
        <v>11</v>
      </c>
      <c r="C183" s="8">
        <v>3355</v>
      </c>
      <c r="D183" s="8">
        <v>4775</v>
      </c>
      <c r="E183" s="8">
        <v>306</v>
      </c>
      <c r="F183" s="3">
        <v>177</v>
      </c>
      <c r="G183" s="7">
        <f t="shared" si="23"/>
        <v>3355</v>
      </c>
      <c r="H183" s="3"/>
      <c r="I183" s="40">
        <f t="shared" si="25"/>
        <v>4088.4421111250135</v>
      </c>
      <c r="J183" s="40">
        <f t="shared" si="28"/>
        <v>-4.7091057686446156</v>
      </c>
      <c r="K183" s="71">
        <f t="shared" si="26"/>
        <v>1.0073845838980826</v>
      </c>
      <c r="L183" s="57">
        <f t="shared" si="27"/>
        <v>4415.6021595931525</v>
      </c>
      <c r="M183" s="3"/>
      <c r="N183" s="6">
        <f t="shared" si="29"/>
        <v>-1060.6021595931525</v>
      </c>
      <c r="O183" s="6">
        <f t="shared" si="24"/>
        <v>1060.6021595931525</v>
      </c>
      <c r="P183" s="4">
        <f t="shared" si="30"/>
        <v>0.31612582998305588</v>
      </c>
      <c r="Q183" s="6">
        <f t="shared" si="31"/>
        <v>1124876.9409336587</v>
      </c>
      <c r="R183" s="3"/>
    </row>
    <row r="184" spans="1:18" customFormat="1" x14ac:dyDescent="0.2">
      <c r="A184" s="12">
        <v>42303</v>
      </c>
      <c r="B184" s="1" t="s">
        <v>6</v>
      </c>
      <c r="C184" s="8">
        <v>3795</v>
      </c>
      <c r="D184" s="8">
        <v>8361</v>
      </c>
      <c r="E184" s="8">
        <v>307</v>
      </c>
      <c r="F184" s="3">
        <v>178</v>
      </c>
      <c r="G184" s="7">
        <f t="shared" si="23"/>
        <v>3795</v>
      </c>
      <c r="H184" s="3"/>
      <c r="I184" s="40">
        <f t="shared" si="25"/>
        <v>4037.8329882974717</v>
      </c>
      <c r="J184" s="40">
        <f t="shared" si="28"/>
        <v>-9.2991074745343347</v>
      </c>
      <c r="K184" s="71">
        <f t="shared" si="26"/>
        <v>0.98015460713888658</v>
      </c>
      <c r="L184" s="57">
        <f t="shared" si="27"/>
        <v>4020.9730643571456</v>
      </c>
      <c r="M184" s="3"/>
      <c r="N184" s="6">
        <f t="shared" si="29"/>
        <v>-225.97306435714563</v>
      </c>
      <c r="O184" s="6">
        <f t="shared" si="24"/>
        <v>225.97306435714563</v>
      </c>
      <c r="P184" s="4">
        <f t="shared" si="30"/>
        <v>5.9544944494636529E-2</v>
      </c>
      <c r="Q184" s="6">
        <f t="shared" si="31"/>
        <v>51063.825814958684</v>
      </c>
      <c r="R184" s="3"/>
    </row>
    <row r="185" spans="1:18" customFormat="1" x14ac:dyDescent="0.2">
      <c r="A185" s="12">
        <v>42304</v>
      </c>
      <c r="B185" s="1" t="s">
        <v>9</v>
      </c>
      <c r="C185" s="8">
        <v>4531</v>
      </c>
      <c r="D185" s="8">
        <v>6283</v>
      </c>
      <c r="E185" s="8">
        <v>298</v>
      </c>
      <c r="F185" s="3">
        <v>179</v>
      </c>
      <c r="G185" s="7">
        <f t="shared" si="23"/>
        <v>4531</v>
      </c>
      <c r="H185" s="3"/>
      <c r="I185" s="40">
        <f t="shared" si="25"/>
        <v>4121.2329438632578</v>
      </c>
      <c r="J185" s="40">
        <f t="shared" si="28"/>
        <v>-2.9201170502295426E-2</v>
      </c>
      <c r="K185" s="71">
        <f t="shared" si="26"/>
        <v>1.0177508178704662</v>
      </c>
      <c r="L185" s="57">
        <f t="shared" si="27"/>
        <v>4063.4836100715825</v>
      </c>
      <c r="M185" s="3"/>
      <c r="N185" s="6">
        <f t="shared" si="29"/>
        <v>467.51638992841754</v>
      </c>
      <c r="O185" s="6">
        <f t="shared" si="24"/>
        <v>467.51638992841754</v>
      </c>
      <c r="P185" s="4">
        <f t="shared" si="30"/>
        <v>0.10318172366550818</v>
      </c>
      <c r="Q185" s="6">
        <f t="shared" si="31"/>
        <v>218571.57485170016</v>
      </c>
      <c r="R185" s="3"/>
    </row>
    <row r="186" spans="1:18" customFormat="1" x14ac:dyDescent="0.2">
      <c r="A186" s="12">
        <v>42305</v>
      </c>
      <c r="B186" s="1" t="s">
        <v>7</v>
      </c>
      <c r="C186" s="8">
        <v>4602</v>
      </c>
      <c r="D186" s="8">
        <v>5977</v>
      </c>
      <c r="E186" s="8">
        <v>205</v>
      </c>
      <c r="F186" s="3">
        <v>180</v>
      </c>
      <c r="G186" s="7">
        <f t="shared" si="23"/>
        <v>4602</v>
      </c>
      <c r="H186" s="3"/>
      <c r="I186" s="40">
        <f t="shared" si="25"/>
        <v>4162.6124092372893</v>
      </c>
      <c r="J186" s="40">
        <f t="shared" si="28"/>
        <v>4.111665483951084</v>
      </c>
      <c r="K186" s="71">
        <f t="shared" si="26"/>
        <v>1.0674787633239124</v>
      </c>
      <c r="L186" s="57">
        <f t="shared" si="27"/>
        <v>4381.8615927908249</v>
      </c>
      <c r="M186" s="3"/>
      <c r="N186" s="6">
        <f t="shared" si="29"/>
        <v>220.13840720917506</v>
      </c>
      <c r="O186" s="6">
        <f t="shared" si="24"/>
        <v>220.13840720917506</v>
      </c>
      <c r="P186" s="4">
        <f t="shared" si="30"/>
        <v>4.7835377490042387E-2</v>
      </c>
      <c r="Q186" s="6">
        <f t="shared" si="31"/>
        <v>48460.918328592576</v>
      </c>
      <c r="R186" s="3"/>
    </row>
    <row r="187" spans="1:18" customFormat="1" x14ac:dyDescent="0.2">
      <c r="A187" s="12">
        <v>42306</v>
      </c>
      <c r="B187" s="1" t="s">
        <v>10</v>
      </c>
      <c r="C187" s="8">
        <v>4532</v>
      </c>
      <c r="D187" s="8">
        <v>7190</v>
      </c>
      <c r="E187" s="8">
        <v>296</v>
      </c>
      <c r="F187" s="3">
        <v>181</v>
      </c>
      <c r="G187" s="7">
        <f t="shared" si="23"/>
        <v>4532</v>
      </c>
      <c r="H187" s="3"/>
      <c r="I187" s="40">
        <f t="shared" si="25"/>
        <v>4233.134938479835</v>
      </c>
      <c r="J187" s="40">
        <f t="shared" si="28"/>
        <v>10.752751859810548</v>
      </c>
      <c r="K187" s="71">
        <f t="shared" si="26"/>
        <v>1.0137062609838396</v>
      </c>
      <c r="L187" s="57">
        <f t="shared" si="27"/>
        <v>4197.4935982311799</v>
      </c>
      <c r="M187" s="3"/>
      <c r="N187" s="6">
        <f t="shared" si="29"/>
        <v>334.50640176882007</v>
      </c>
      <c r="O187" s="6">
        <f t="shared" si="24"/>
        <v>334.50640176882007</v>
      </c>
      <c r="P187" s="4">
        <f t="shared" si="30"/>
        <v>7.3809885650666388E-2</v>
      </c>
      <c r="Q187" s="6">
        <f t="shared" si="31"/>
        <v>111894.53282432327</v>
      </c>
      <c r="R187" s="3"/>
    </row>
    <row r="188" spans="1:18" customFormat="1" x14ac:dyDescent="0.2">
      <c r="A188" s="12">
        <v>42307</v>
      </c>
      <c r="B188" s="1" t="s">
        <v>5</v>
      </c>
      <c r="C188" s="8">
        <v>4233</v>
      </c>
      <c r="D188" s="8">
        <v>11257</v>
      </c>
      <c r="E188" s="8">
        <v>355</v>
      </c>
      <c r="F188" s="3">
        <v>182</v>
      </c>
      <c r="G188" s="7">
        <f t="shared" si="23"/>
        <v>4233</v>
      </c>
      <c r="H188" s="3"/>
      <c r="I188" s="40">
        <f t="shared" si="25"/>
        <v>4258.8514374055612</v>
      </c>
      <c r="J188" s="40">
        <f t="shared" si="28"/>
        <v>12.249126566402117</v>
      </c>
      <c r="K188" s="71">
        <f t="shared" si="26"/>
        <v>0.98153214151333312</v>
      </c>
      <c r="L188" s="57">
        <f t="shared" si="27"/>
        <v>4159.6660718664125</v>
      </c>
      <c r="M188" s="3"/>
      <c r="N188" s="6">
        <f t="shared" si="29"/>
        <v>73.333928133587506</v>
      </c>
      <c r="O188" s="6">
        <f t="shared" si="24"/>
        <v>73.333928133587506</v>
      </c>
      <c r="P188" s="4">
        <f t="shared" si="30"/>
        <v>1.7324339270868769E-2</v>
      </c>
      <c r="Q188" s="6">
        <f t="shared" si="31"/>
        <v>5377.8650155021769</v>
      </c>
      <c r="R188" s="3"/>
    </row>
    <row r="189" spans="1:18" customFormat="1" x14ac:dyDescent="0.2">
      <c r="A189" s="12">
        <v>42308</v>
      </c>
      <c r="B189" s="1" t="s">
        <v>8</v>
      </c>
      <c r="C189" s="8">
        <v>4031</v>
      </c>
      <c r="D189" s="8">
        <v>12660</v>
      </c>
      <c r="E189" s="8">
        <v>312</v>
      </c>
      <c r="F189" s="3">
        <v>183</v>
      </c>
      <c r="G189" s="7">
        <f t="shared" si="23"/>
        <v>4031</v>
      </c>
      <c r="H189" s="3"/>
      <c r="I189" s="40">
        <f t="shared" si="25"/>
        <v>4209.0193380682604</v>
      </c>
      <c r="J189" s="40">
        <f t="shared" si="28"/>
        <v>6.0410039760318179</v>
      </c>
      <c r="K189" s="71">
        <f t="shared" si="26"/>
        <v>1.0117462630454086</v>
      </c>
      <c r="L189" s="57">
        <f t="shared" si="27"/>
        <v>4346.9160921894754</v>
      </c>
      <c r="M189" s="3"/>
      <c r="N189" s="6">
        <f t="shared" si="29"/>
        <v>-315.91609218947542</v>
      </c>
      <c r="O189" s="6">
        <f t="shared" si="24"/>
        <v>315.91609218947542</v>
      </c>
      <c r="P189" s="4">
        <f t="shared" si="30"/>
        <v>7.8371642815548356E-2</v>
      </c>
      <c r="Q189" s="6">
        <f t="shared" si="31"/>
        <v>99802.977304269138</v>
      </c>
      <c r="R189" s="3"/>
    </row>
    <row r="190" spans="1:18" customFormat="1" x14ac:dyDescent="0.2">
      <c r="A190" s="12">
        <v>42309</v>
      </c>
      <c r="B190" s="1" t="s">
        <v>11</v>
      </c>
      <c r="C190" s="8">
        <v>3900</v>
      </c>
      <c r="D190" s="8">
        <v>7258</v>
      </c>
      <c r="E190" s="8">
        <v>265</v>
      </c>
      <c r="F190" s="3">
        <v>184</v>
      </c>
      <c r="G190" s="7">
        <f t="shared" si="23"/>
        <v>3900</v>
      </c>
      <c r="H190" s="3"/>
      <c r="I190" s="40">
        <f t="shared" si="25"/>
        <v>4102.7419668488128</v>
      </c>
      <c r="J190" s="40">
        <f t="shared" si="28"/>
        <v>-5.1908335435161197</v>
      </c>
      <c r="K190" s="71">
        <f t="shared" si="26"/>
        <v>1.0557892657906995</v>
      </c>
      <c r="L190" s="57">
        <f t="shared" si="27"/>
        <v>4499.4874012611081</v>
      </c>
      <c r="M190" s="3"/>
      <c r="N190" s="6">
        <f t="shared" si="29"/>
        <v>-599.48740126110806</v>
      </c>
      <c r="O190" s="6">
        <f t="shared" si="24"/>
        <v>599.48740126110806</v>
      </c>
      <c r="P190" s="4">
        <f t="shared" si="30"/>
        <v>0.153714718272079</v>
      </c>
      <c r="Q190" s="6">
        <f t="shared" si="31"/>
        <v>359385.14427079679</v>
      </c>
      <c r="R190" s="3"/>
    </row>
    <row r="191" spans="1:18" customFormat="1" x14ac:dyDescent="0.2">
      <c r="A191" s="12">
        <v>42310</v>
      </c>
      <c r="B191" s="1" t="s">
        <v>6</v>
      </c>
      <c r="C191" s="8">
        <v>4168</v>
      </c>
      <c r="D191" s="8">
        <v>12037</v>
      </c>
      <c r="E191" s="8">
        <v>402</v>
      </c>
      <c r="F191" s="3">
        <v>185</v>
      </c>
      <c r="G191" s="7">
        <f t="shared" si="23"/>
        <v>4168</v>
      </c>
      <c r="H191" s="3"/>
      <c r="I191" s="40">
        <f t="shared" si="25"/>
        <v>4100.3698515113238</v>
      </c>
      <c r="J191" s="40">
        <f t="shared" si="28"/>
        <v>-4.9089617229134124</v>
      </c>
      <c r="K191" s="71">
        <f t="shared" si="26"/>
        <v>1.0139850019166698</v>
      </c>
      <c r="L191" s="57">
        <f t="shared" si="27"/>
        <v>4153.7132385330069</v>
      </c>
      <c r="M191" s="3"/>
      <c r="N191" s="6">
        <f t="shared" si="29"/>
        <v>14.286761466993084</v>
      </c>
      <c r="O191" s="6">
        <f t="shared" si="24"/>
        <v>14.286761466993084</v>
      </c>
      <c r="P191" s="4">
        <f t="shared" si="30"/>
        <v>3.4277258797968052E-3</v>
      </c>
      <c r="Q191" s="6">
        <f t="shared" si="31"/>
        <v>204.1115532147584</v>
      </c>
      <c r="R191" s="3"/>
    </row>
    <row r="192" spans="1:18" customFormat="1" x14ac:dyDescent="0.2">
      <c r="A192" s="12">
        <v>42311</v>
      </c>
      <c r="B192" s="1" t="s">
        <v>9</v>
      </c>
      <c r="C192" s="8">
        <v>4340</v>
      </c>
      <c r="D192" s="8">
        <v>14579</v>
      </c>
      <c r="E192" s="8">
        <v>458</v>
      </c>
      <c r="F192" s="3">
        <v>186</v>
      </c>
      <c r="G192" s="7">
        <f t="shared" si="23"/>
        <v>4340</v>
      </c>
      <c r="H192" s="3"/>
      <c r="I192" s="40">
        <f t="shared" si="25"/>
        <v>4160.7004247603854</v>
      </c>
      <c r="J192" s="40">
        <f t="shared" si="28"/>
        <v>1.6149917742840962</v>
      </c>
      <c r="K192" s="71">
        <f t="shared" si="26"/>
        <v>0.98768828773249417</v>
      </c>
      <c r="L192" s="57">
        <f t="shared" si="27"/>
        <v>4019.8264976381192</v>
      </c>
      <c r="M192" s="3"/>
      <c r="N192" s="6">
        <f t="shared" si="29"/>
        <v>320.17350236188076</v>
      </c>
      <c r="O192" s="6">
        <f t="shared" si="24"/>
        <v>320.17350236188076</v>
      </c>
      <c r="P192" s="4">
        <f t="shared" si="30"/>
        <v>7.3772696396746718E-2</v>
      </c>
      <c r="Q192" s="6">
        <f t="shared" si="31"/>
        <v>102511.07161467327</v>
      </c>
      <c r="R192" s="3"/>
    </row>
    <row r="193" spans="1:18" customFormat="1" x14ac:dyDescent="0.2">
      <c r="A193" s="12">
        <v>42312</v>
      </c>
      <c r="B193" s="1" t="s">
        <v>7</v>
      </c>
      <c r="C193" s="8">
        <v>4850</v>
      </c>
      <c r="D193" s="8">
        <v>10608</v>
      </c>
      <c r="E193" s="8">
        <v>359</v>
      </c>
      <c r="F193" s="3">
        <v>187</v>
      </c>
      <c r="G193" s="7">
        <f t="shared" si="23"/>
        <v>4850</v>
      </c>
      <c r="H193" s="3"/>
      <c r="I193" s="40">
        <f t="shared" si="25"/>
        <v>4288.5907397134197</v>
      </c>
      <c r="J193" s="40">
        <f t="shared" si="28"/>
        <v>14.242524092159114</v>
      </c>
      <c r="K193" s="71">
        <f t="shared" si="26"/>
        <v>1.023662399985954</v>
      </c>
      <c r="L193" s="57">
        <f t="shared" si="27"/>
        <v>4211.2070682952453</v>
      </c>
      <c r="M193" s="3"/>
      <c r="N193" s="6">
        <f t="shared" si="29"/>
        <v>638.79293170475466</v>
      </c>
      <c r="O193" s="6">
        <f t="shared" si="24"/>
        <v>638.79293170475466</v>
      </c>
      <c r="P193" s="4">
        <f t="shared" si="30"/>
        <v>0.1317098828257226</v>
      </c>
      <c r="Q193" s="6">
        <f t="shared" si="31"/>
        <v>408056.40959595534</v>
      </c>
      <c r="R193" s="3"/>
    </row>
    <row r="194" spans="1:18" customFormat="1" x14ac:dyDescent="0.2">
      <c r="A194" s="12">
        <v>42313</v>
      </c>
      <c r="B194" s="1" t="s">
        <v>10</v>
      </c>
      <c r="C194" s="8">
        <v>4767</v>
      </c>
      <c r="D194" s="8">
        <v>9635</v>
      </c>
      <c r="E194" s="8">
        <v>366</v>
      </c>
      <c r="F194" s="3">
        <v>188</v>
      </c>
      <c r="G194" s="7">
        <f t="shared" si="23"/>
        <v>4767</v>
      </c>
      <c r="H194" s="3"/>
      <c r="I194" s="40">
        <f t="shared" si="25"/>
        <v>4345.2877260450805</v>
      </c>
      <c r="J194" s="40">
        <f t="shared" si="28"/>
        <v>18.487970316109283</v>
      </c>
      <c r="K194" s="71">
        <f t="shared" si="26"/>
        <v>1.0599153875431182</v>
      </c>
      <c r="L194" s="57">
        <f t="shared" si="27"/>
        <v>4542.8851724130918</v>
      </c>
      <c r="M194" s="3"/>
      <c r="N194" s="6">
        <f t="shared" si="29"/>
        <v>224.11482758690818</v>
      </c>
      <c r="O194" s="6">
        <f t="shared" si="24"/>
        <v>224.11482758690818</v>
      </c>
      <c r="P194" s="4">
        <f t="shared" si="30"/>
        <v>4.7013809017601882E-2</v>
      </c>
      <c r="Q194" s="6">
        <f t="shared" si="31"/>
        <v>50227.455944309579</v>
      </c>
      <c r="R194" s="3"/>
    </row>
    <row r="195" spans="1:18" customFormat="1" x14ac:dyDescent="0.2">
      <c r="A195" s="12">
        <v>42314</v>
      </c>
      <c r="B195" s="1" t="s">
        <v>5</v>
      </c>
      <c r="C195" s="8">
        <v>4916</v>
      </c>
      <c r="D195" s="8">
        <v>12165</v>
      </c>
      <c r="E195" s="8">
        <v>256</v>
      </c>
      <c r="F195" s="3">
        <v>189</v>
      </c>
      <c r="G195" s="7">
        <f t="shared" si="23"/>
        <v>4916</v>
      </c>
      <c r="H195" s="3"/>
      <c r="I195" s="40">
        <f t="shared" si="25"/>
        <v>4460.6601455853506</v>
      </c>
      <c r="J195" s="40">
        <f t="shared" si="28"/>
        <v>28.176415238525369</v>
      </c>
      <c r="K195" s="71">
        <f t="shared" si="26"/>
        <v>1.0227944045813837</v>
      </c>
      <c r="L195" s="57">
        <f t="shared" si="27"/>
        <v>4424.8031078387185</v>
      </c>
      <c r="M195" s="3"/>
      <c r="N195" s="6">
        <f t="shared" si="29"/>
        <v>491.19689216128154</v>
      </c>
      <c r="O195" s="6">
        <f t="shared" si="24"/>
        <v>491.19689216128154</v>
      </c>
      <c r="P195" s="4">
        <f t="shared" si="30"/>
        <v>9.9918000846477117E-2</v>
      </c>
      <c r="Q195" s="6">
        <f t="shared" si="31"/>
        <v>241274.38686890164</v>
      </c>
      <c r="R195" s="3"/>
    </row>
    <row r="196" spans="1:18" customFormat="1" x14ac:dyDescent="0.2">
      <c r="A196" s="12">
        <v>42315</v>
      </c>
      <c r="B196" s="1" t="s">
        <v>8</v>
      </c>
      <c r="C196" s="8">
        <v>4752</v>
      </c>
      <c r="D196" s="8">
        <v>9794</v>
      </c>
      <c r="E196" s="8">
        <v>298</v>
      </c>
      <c r="F196" s="3">
        <v>190</v>
      </c>
      <c r="G196" s="7">
        <f t="shared" si="23"/>
        <v>4752</v>
      </c>
      <c r="H196" s="3"/>
      <c r="I196" s="40">
        <f t="shared" si="25"/>
        <v>4553.316155708997</v>
      </c>
      <c r="J196" s="40">
        <f t="shared" si="28"/>
        <v>34.624374727037477</v>
      </c>
      <c r="K196" s="71">
        <f t="shared" si="26"/>
        <v>0.9932829566276834</v>
      </c>
      <c r="L196" s="57">
        <f t="shared" si="27"/>
        <v>4433.5712966711526</v>
      </c>
      <c r="M196" s="3"/>
      <c r="N196" s="6">
        <f t="shared" si="29"/>
        <v>318.4287033288474</v>
      </c>
      <c r="O196" s="6">
        <f t="shared" si="24"/>
        <v>318.4287033288474</v>
      </c>
      <c r="P196" s="4">
        <f t="shared" si="30"/>
        <v>6.7009407266171592E-2</v>
      </c>
      <c r="Q196" s="6">
        <f t="shared" si="31"/>
        <v>101396.83910369112</v>
      </c>
      <c r="R196" s="3"/>
    </row>
    <row r="197" spans="1:18" customFormat="1" x14ac:dyDescent="0.2">
      <c r="A197" s="12">
        <v>42316</v>
      </c>
      <c r="B197" s="1" t="s">
        <v>11</v>
      </c>
      <c r="C197" s="8">
        <v>4169</v>
      </c>
      <c r="D197" s="8">
        <v>6392</v>
      </c>
      <c r="E197" s="8">
        <v>361</v>
      </c>
      <c r="F197" s="3">
        <v>191</v>
      </c>
      <c r="G197" s="7">
        <f t="shared" si="23"/>
        <v>4169</v>
      </c>
      <c r="H197" s="3"/>
      <c r="I197" s="40">
        <f t="shared" si="25"/>
        <v>4484.878776016566</v>
      </c>
      <c r="J197" s="40">
        <f t="shared" si="28"/>
        <v>24.318199285090628</v>
      </c>
      <c r="K197" s="71">
        <f t="shared" si="26"/>
        <v>1.01425296457914</v>
      </c>
      <c r="L197" s="57">
        <f t="shared" si="27"/>
        <v>4696.502214378982</v>
      </c>
      <c r="M197" s="3"/>
      <c r="N197" s="6">
        <f t="shared" si="29"/>
        <v>-527.50221437898199</v>
      </c>
      <c r="O197" s="6">
        <f t="shared" si="24"/>
        <v>527.50221437898199</v>
      </c>
      <c r="P197" s="4">
        <f t="shared" si="30"/>
        <v>0.12652967483304917</v>
      </c>
      <c r="Q197" s="6">
        <f t="shared" si="31"/>
        <v>278258.58617472945</v>
      </c>
      <c r="R197" s="3"/>
    </row>
    <row r="198" spans="1:18" customFormat="1" x14ac:dyDescent="0.2">
      <c r="A198" s="12">
        <v>42317</v>
      </c>
      <c r="B198" s="1" t="s">
        <v>6</v>
      </c>
      <c r="C198" s="8">
        <v>5940</v>
      </c>
      <c r="D198" s="8">
        <v>5291</v>
      </c>
      <c r="E198" s="8">
        <v>222</v>
      </c>
      <c r="F198" s="3">
        <v>192</v>
      </c>
      <c r="G198" s="7">
        <f t="shared" ref="G198:G261" si="32">IF($G$4="Petrol",C198,IF($G$4="Diesel",D198,E198))</f>
        <v>5940</v>
      </c>
      <c r="H198" s="3"/>
      <c r="I198" s="40">
        <f t="shared" si="25"/>
        <v>4728.2017664492278</v>
      </c>
      <c r="J198" s="40">
        <f t="shared" si="28"/>
        <v>46.218678399847747</v>
      </c>
      <c r="K198" s="71">
        <f t="shared" si="26"/>
        <v>1.0795530053563107</v>
      </c>
      <c r="L198" s="57">
        <f t="shared" si="27"/>
        <v>4779.3672595851112</v>
      </c>
      <c r="M198" s="3"/>
      <c r="N198" s="6">
        <f t="shared" si="29"/>
        <v>1160.6327404148888</v>
      </c>
      <c r="O198" s="6">
        <f t="shared" si="24"/>
        <v>1160.6327404148888</v>
      </c>
      <c r="P198" s="4">
        <f t="shared" si="30"/>
        <v>0.19539271724156376</v>
      </c>
      <c r="Q198" s="6">
        <f t="shared" si="31"/>
        <v>1347068.3581229746</v>
      </c>
      <c r="R198" s="3"/>
    </row>
    <row r="199" spans="1:18" customFormat="1" x14ac:dyDescent="0.2">
      <c r="A199" s="12">
        <v>42318</v>
      </c>
      <c r="B199" s="1" t="s">
        <v>9</v>
      </c>
      <c r="C199" s="8">
        <v>4510</v>
      </c>
      <c r="D199" s="8">
        <v>3947</v>
      </c>
      <c r="E199" s="8">
        <v>365</v>
      </c>
      <c r="F199" s="3">
        <v>193</v>
      </c>
      <c r="G199" s="7">
        <f t="shared" si="32"/>
        <v>4510</v>
      </c>
      <c r="H199" s="3"/>
      <c r="I199" s="40">
        <f t="shared" si="25"/>
        <v>4701.4340236409225</v>
      </c>
      <c r="J199" s="40">
        <f t="shared" si="28"/>
        <v>38.920036279032452</v>
      </c>
      <c r="K199" s="71">
        <f t="shared" si="26"/>
        <v>1.0164431421498155</v>
      </c>
      <c r="L199" s="57">
        <f t="shared" si="27"/>
        <v>4883.2505161105955</v>
      </c>
      <c r="M199" s="3"/>
      <c r="N199" s="6">
        <f t="shared" si="29"/>
        <v>-373.25051611059553</v>
      </c>
      <c r="O199" s="6">
        <f t="shared" si="24"/>
        <v>373.25051611059553</v>
      </c>
      <c r="P199" s="4">
        <f t="shared" si="30"/>
        <v>8.2760646587715189E-2</v>
      </c>
      <c r="Q199" s="6">
        <f t="shared" si="31"/>
        <v>139315.94777682592</v>
      </c>
      <c r="R199" s="3"/>
    </row>
    <row r="200" spans="1:18" customFormat="1" x14ac:dyDescent="0.2">
      <c r="A200" s="12">
        <v>42319</v>
      </c>
      <c r="B200" s="1" t="s">
        <v>7</v>
      </c>
      <c r="C200" s="8">
        <v>3838</v>
      </c>
      <c r="D200" s="8">
        <v>2042</v>
      </c>
      <c r="E200" s="8">
        <v>199</v>
      </c>
      <c r="F200" s="3">
        <v>194</v>
      </c>
      <c r="G200" s="7">
        <f t="shared" si="32"/>
        <v>3838</v>
      </c>
      <c r="H200" s="3"/>
      <c r="I200" s="40">
        <f t="shared" si="25"/>
        <v>4565.0741177260743</v>
      </c>
      <c r="J200" s="40">
        <f t="shared" si="28"/>
        <v>21.392042059644382</v>
      </c>
      <c r="K200" s="71">
        <f t="shared" si="26"/>
        <v>0.97802777568384447</v>
      </c>
      <c r="L200" s="57">
        <f t="shared" si="27"/>
        <v>4708.5128960993352</v>
      </c>
      <c r="M200" s="3"/>
      <c r="N200" s="6">
        <f t="shared" si="29"/>
        <v>-870.51289609933519</v>
      </c>
      <c r="O200" s="6">
        <f t="shared" si="24"/>
        <v>870.51289609933519</v>
      </c>
      <c r="P200" s="4">
        <f t="shared" si="30"/>
        <v>0.22681419908789349</v>
      </c>
      <c r="Q200" s="6">
        <f t="shared" si="31"/>
        <v>757792.70227525197</v>
      </c>
      <c r="R200" s="3"/>
    </row>
    <row r="201" spans="1:18" customFormat="1" x14ac:dyDescent="0.2">
      <c r="A201" s="12">
        <v>42320</v>
      </c>
      <c r="B201" s="1" t="s">
        <v>10</v>
      </c>
      <c r="C201" s="8">
        <v>3847</v>
      </c>
      <c r="D201" s="8">
        <v>1763</v>
      </c>
      <c r="E201" s="8">
        <v>194</v>
      </c>
      <c r="F201" s="3">
        <v>195</v>
      </c>
      <c r="G201" s="7">
        <f t="shared" si="32"/>
        <v>3847</v>
      </c>
      <c r="H201" s="3"/>
      <c r="I201" s="40">
        <f t="shared" si="25"/>
        <v>4427.7608017316688</v>
      </c>
      <c r="J201" s="40">
        <f t="shared" si="28"/>
        <v>5.5215062542393998</v>
      </c>
      <c r="K201" s="71">
        <f t="shared" si="26"/>
        <v>0.99971131365364652</v>
      </c>
      <c r="L201" s="57">
        <f t="shared" si="27"/>
        <v>4651.8368995045685</v>
      </c>
      <c r="M201" s="3"/>
      <c r="N201" s="6">
        <f t="shared" si="29"/>
        <v>-804.83689950456846</v>
      </c>
      <c r="O201" s="6">
        <f t="shared" si="24"/>
        <v>804.83689950456846</v>
      </c>
      <c r="P201" s="4">
        <f t="shared" si="30"/>
        <v>0.209211567326376</v>
      </c>
      <c r="Q201" s="6">
        <f t="shared" si="31"/>
        <v>647762.43480412685</v>
      </c>
      <c r="R201" s="3"/>
    </row>
    <row r="202" spans="1:18" customFormat="1" x14ac:dyDescent="0.2">
      <c r="A202" s="12">
        <v>42321</v>
      </c>
      <c r="B202" s="1" t="s">
        <v>5</v>
      </c>
      <c r="C202" s="8">
        <v>4614</v>
      </c>
      <c r="D202" s="8">
        <v>8011</v>
      </c>
      <c r="E202" s="8">
        <v>428</v>
      </c>
      <c r="F202" s="3">
        <v>196</v>
      </c>
      <c r="G202" s="7">
        <f t="shared" si="32"/>
        <v>4614</v>
      </c>
      <c r="H202" s="3"/>
      <c r="I202" s="40">
        <f t="shared" si="25"/>
        <v>4401.4240780840992</v>
      </c>
      <c r="J202" s="40">
        <f t="shared" si="28"/>
        <v>2.3356832640584932</v>
      </c>
      <c r="K202" s="71">
        <f t="shared" si="26"/>
        <v>1.0764274126185347</v>
      </c>
      <c r="L202" s="57">
        <f t="shared" si="27"/>
        <v>4785.9632391791483</v>
      </c>
      <c r="M202" s="3"/>
      <c r="N202" s="6">
        <f t="shared" si="29"/>
        <v>-171.96323917914833</v>
      </c>
      <c r="O202" s="6">
        <f t="shared" si="24"/>
        <v>171.96323917914833</v>
      </c>
      <c r="P202" s="4">
        <f t="shared" si="30"/>
        <v>3.7269882786984898E-2</v>
      </c>
      <c r="Q202" s="6">
        <f t="shared" si="31"/>
        <v>29571.355628984977</v>
      </c>
      <c r="R202" s="3"/>
    </row>
    <row r="203" spans="1:18" customFormat="1" x14ac:dyDescent="0.2">
      <c r="A203" s="12">
        <v>42322</v>
      </c>
      <c r="B203" s="1" t="s">
        <v>8</v>
      </c>
      <c r="C203" s="8">
        <v>3778</v>
      </c>
      <c r="D203" s="8">
        <v>4922</v>
      </c>
      <c r="E203" s="8">
        <v>256</v>
      </c>
      <c r="F203" s="3">
        <v>197</v>
      </c>
      <c r="G203" s="7">
        <f t="shared" si="32"/>
        <v>3778</v>
      </c>
      <c r="H203" s="3"/>
      <c r="I203" s="40">
        <f t="shared" si="25"/>
        <v>4266.3843627358983</v>
      </c>
      <c r="J203" s="40">
        <f t="shared" si="28"/>
        <v>-11.401856597167441</v>
      </c>
      <c r="K203" s="71">
        <f t="shared" si="26"/>
        <v>1.0033515620250482</v>
      </c>
      <c r="L203" s="57">
        <f t="shared" si="27"/>
        <v>4476.1714090976429</v>
      </c>
      <c r="M203" s="3"/>
      <c r="N203" s="6">
        <f t="shared" si="29"/>
        <v>-698.17140909764294</v>
      </c>
      <c r="O203" s="6">
        <f t="shared" ref="O203:O266" si="33">ABS(N203)</f>
        <v>698.17140909764294</v>
      </c>
      <c r="P203" s="4">
        <f t="shared" si="30"/>
        <v>0.18479920833712093</v>
      </c>
      <c r="Q203" s="6">
        <f t="shared" si="31"/>
        <v>487443.31648138829</v>
      </c>
      <c r="R203" s="3"/>
    </row>
    <row r="204" spans="1:18" customFormat="1" x14ac:dyDescent="0.2">
      <c r="A204" s="12">
        <v>42323</v>
      </c>
      <c r="B204" s="1" t="s">
        <v>11</v>
      </c>
      <c r="C204" s="8">
        <v>4779</v>
      </c>
      <c r="D204" s="8">
        <v>6251</v>
      </c>
      <c r="E204" s="8">
        <v>299</v>
      </c>
      <c r="F204" s="3">
        <v>198</v>
      </c>
      <c r="G204" s="7">
        <f t="shared" si="32"/>
        <v>4779</v>
      </c>
      <c r="H204" s="3"/>
      <c r="I204" s="40">
        <f t="shared" ref="I204:I267" si="34">$I$5*(G204/K200)+(1-$I$5)*(I203+J203)</f>
        <v>4381.2588633752521</v>
      </c>
      <c r="J204" s="40">
        <f t="shared" si="28"/>
        <v>1.2257791264846798</v>
      </c>
      <c r="K204" s="71">
        <f t="shared" ref="K204:K267" si="35">$K$5*(G204/I204)+(1-$K$5)*K200</f>
        <v>0.98930323679132626</v>
      </c>
      <c r="L204" s="57">
        <f t="shared" ref="L204:L267" si="36">(I203+J203)*K200</f>
        <v>4161.4910760525336</v>
      </c>
      <c r="M204" s="3"/>
      <c r="N204" s="6">
        <f t="shared" si="29"/>
        <v>617.50892394746643</v>
      </c>
      <c r="O204" s="6">
        <f t="shared" si="33"/>
        <v>617.50892394746643</v>
      </c>
      <c r="P204" s="4">
        <f t="shared" si="30"/>
        <v>0.12921299936126102</v>
      </c>
      <c r="Q204" s="6">
        <f t="shared" si="31"/>
        <v>381317.27115475788</v>
      </c>
      <c r="R204" s="3"/>
    </row>
    <row r="205" spans="1:18" customFormat="1" x14ac:dyDescent="0.2">
      <c r="A205" s="12">
        <v>42324</v>
      </c>
      <c r="B205" s="1" t="s">
        <v>6</v>
      </c>
      <c r="C205" s="8">
        <v>5093</v>
      </c>
      <c r="D205" s="8">
        <v>10190</v>
      </c>
      <c r="E205" s="8">
        <v>386</v>
      </c>
      <c r="F205" s="3">
        <v>199</v>
      </c>
      <c r="G205" s="7">
        <f t="shared" si="32"/>
        <v>5093</v>
      </c>
      <c r="H205" s="3"/>
      <c r="I205" s="40">
        <f t="shared" si="34"/>
        <v>4524.8818548282261</v>
      </c>
      <c r="J205" s="40">
        <f t="shared" si="28"/>
        <v>15.465500359133614</v>
      </c>
      <c r="K205" s="71">
        <f t="shared" si="35"/>
        <v>1.0122956072341414</v>
      </c>
      <c r="L205" s="57">
        <f t="shared" si="36"/>
        <v>4381.219479022343</v>
      </c>
      <c r="M205" s="3"/>
      <c r="N205" s="6">
        <f t="shared" si="29"/>
        <v>711.78052097765703</v>
      </c>
      <c r="O205" s="6">
        <f t="shared" si="33"/>
        <v>711.78052097765703</v>
      </c>
      <c r="P205" s="4">
        <f t="shared" si="30"/>
        <v>0.13975663086150736</v>
      </c>
      <c r="Q205" s="6">
        <f t="shared" si="31"/>
        <v>506631.51004322484</v>
      </c>
      <c r="R205" s="3"/>
    </row>
    <row r="206" spans="1:18" customFormat="1" x14ac:dyDescent="0.2">
      <c r="A206" s="12">
        <v>42325</v>
      </c>
      <c r="B206" s="1" t="s">
        <v>9</v>
      </c>
      <c r="C206" s="8">
        <v>4869</v>
      </c>
      <c r="D206" s="8">
        <v>7446</v>
      </c>
      <c r="E206" s="8">
        <v>285</v>
      </c>
      <c r="F206" s="3">
        <v>200</v>
      </c>
      <c r="G206" s="7">
        <f t="shared" si="32"/>
        <v>4869</v>
      </c>
      <c r="H206" s="3"/>
      <c r="I206" s="40">
        <f t="shared" si="34"/>
        <v>4536.9371194912828</v>
      </c>
      <c r="J206" s="40">
        <f t="shared" si="28"/>
        <v>15.124476789525927</v>
      </c>
      <c r="K206" s="71">
        <f t="shared" si="35"/>
        <v>1.0761037695007161</v>
      </c>
      <c r="L206" s="57">
        <f t="shared" si="36"/>
        <v>4887.3543559337368</v>
      </c>
      <c r="M206" s="3"/>
      <c r="N206" s="6">
        <f t="shared" si="29"/>
        <v>-18.35435593373677</v>
      </c>
      <c r="O206" s="6">
        <f t="shared" si="33"/>
        <v>18.35435593373677</v>
      </c>
      <c r="P206" s="4">
        <f t="shared" si="30"/>
        <v>3.7696356405292194E-3</v>
      </c>
      <c r="Q206" s="6">
        <f t="shared" si="31"/>
        <v>336.88238174229815</v>
      </c>
      <c r="R206" s="3"/>
    </row>
    <row r="207" spans="1:18" customFormat="1" x14ac:dyDescent="0.2">
      <c r="A207" s="12">
        <v>42326</v>
      </c>
      <c r="B207" s="1" t="s">
        <v>7</v>
      </c>
      <c r="C207" s="8">
        <v>4889</v>
      </c>
      <c r="D207" s="8">
        <v>6353</v>
      </c>
      <c r="E207" s="8">
        <v>227</v>
      </c>
      <c r="F207" s="3">
        <v>201</v>
      </c>
      <c r="G207" s="7">
        <f t="shared" si="32"/>
        <v>4889</v>
      </c>
      <c r="H207" s="3"/>
      <c r="I207" s="40">
        <f t="shared" si="34"/>
        <v>4616.1830665834359</v>
      </c>
      <c r="J207" s="40">
        <f t="shared" ref="J207:J270" si="37">$J$5*(I207-I206)+(1-$J$5)*J206</f>
        <v>21.536623819788645</v>
      </c>
      <c r="K207" s="71">
        <f t="shared" si="35"/>
        <v>1.0089264169612153</v>
      </c>
      <c r="L207" s="57">
        <f t="shared" si="36"/>
        <v>4567.3181130625835</v>
      </c>
      <c r="M207" s="3"/>
      <c r="N207" s="6">
        <f t="shared" ref="N207:N270" si="38">G207-L207</f>
        <v>321.68188693741649</v>
      </c>
      <c r="O207" s="6">
        <f t="shared" si="33"/>
        <v>321.68188693741649</v>
      </c>
      <c r="P207" s="4">
        <f t="shared" ref="P207:P270" si="39">ABS((G207-L207)/G207)</f>
        <v>6.5797072394644399E-2</v>
      </c>
      <c r="Q207" s="6">
        <f t="shared" ref="Q207:Q270" si="40">(G207-L207)^2</f>
        <v>103479.23638361681</v>
      </c>
      <c r="R207" s="3"/>
    </row>
    <row r="208" spans="1:18" customFormat="1" x14ac:dyDescent="0.2">
      <c r="A208" s="12">
        <v>42327</v>
      </c>
      <c r="B208" s="1" t="s">
        <v>10</v>
      </c>
      <c r="C208" s="8">
        <v>5105</v>
      </c>
      <c r="D208" s="8">
        <v>10216</v>
      </c>
      <c r="E208" s="8">
        <v>355</v>
      </c>
      <c r="F208" s="3">
        <v>202</v>
      </c>
      <c r="G208" s="7">
        <f t="shared" si="32"/>
        <v>5105</v>
      </c>
      <c r="H208" s="3"/>
      <c r="I208" s="40">
        <f t="shared" si="34"/>
        <v>4742.2152342831141</v>
      </c>
      <c r="J208" s="40">
        <f t="shared" si="37"/>
        <v>31.986178207777602</v>
      </c>
      <c r="K208" s="71">
        <f t="shared" si="35"/>
        <v>0.9980230248805122</v>
      </c>
      <c r="L208" s="57">
        <f t="shared" si="36"/>
        <v>4588.1111010467775</v>
      </c>
      <c r="M208" s="3"/>
      <c r="N208" s="6">
        <f t="shared" si="38"/>
        <v>516.88889895322245</v>
      </c>
      <c r="O208" s="6">
        <f t="shared" si="33"/>
        <v>516.88889895322245</v>
      </c>
      <c r="P208" s="4">
        <f t="shared" si="39"/>
        <v>0.10125149832580263</v>
      </c>
      <c r="Q208" s="6">
        <f t="shared" si="40"/>
        <v>267174.13386107463</v>
      </c>
      <c r="R208" s="3"/>
    </row>
    <row r="209" spans="1:18" customFormat="1" x14ac:dyDescent="0.2">
      <c r="A209" s="12">
        <v>42328</v>
      </c>
      <c r="B209" s="1" t="s">
        <v>5</v>
      </c>
      <c r="C209" s="8">
        <v>4569</v>
      </c>
      <c r="D209" s="8">
        <v>7995</v>
      </c>
      <c r="E209" s="8">
        <v>377</v>
      </c>
      <c r="F209" s="3">
        <v>203</v>
      </c>
      <c r="G209" s="7">
        <f t="shared" si="32"/>
        <v>4569</v>
      </c>
      <c r="H209" s="3"/>
      <c r="I209" s="40">
        <f t="shared" si="34"/>
        <v>4722.0618761677788</v>
      </c>
      <c r="J209" s="40">
        <f t="shared" si="37"/>
        <v>26.772224575466311</v>
      </c>
      <c r="K209" s="71">
        <f t="shared" si="35"/>
        <v>1.0078246261273924</v>
      </c>
      <c r="L209" s="57">
        <f t="shared" si="36"/>
        <v>4832.9031179155627</v>
      </c>
      <c r="M209" s="3"/>
      <c r="N209" s="6">
        <f t="shared" si="38"/>
        <v>-263.90311791556269</v>
      </c>
      <c r="O209" s="6">
        <f t="shared" si="33"/>
        <v>263.90311791556269</v>
      </c>
      <c r="P209" s="4">
        <f t="shared" si="39"/>
        <v>5.7759491774034291E-2</v>
      </c>
      <c r="Q209" s="6">
        <f t="shared" si="40"/>
        <v>69644.855645555392</v>
      </c>
      <c r="R209" s="3"/>
    </row>
    <row r="210" spans="1:18" customFormat="1" x14ac:dyDescent="0.2">
      <c r="A210" s="12">
        <v>42329</v>
      </c>
      <c r="B210" s="1" t="s">
        <v>8</v>
      </c>
      <c r="C210" s="8">
        <v>4751</v>
      </c>
      <c r="D210" s="8">
        <v>7352</v>
      </c>
      <c r="E210" s="8">
        <v>323</v>
      </c>
      <c r="F210" s="3">
        <v>204</v>
      </c>
      <c r="G210" s="7">
        <f t="shared" si="32"/>
        <v>4751</v>
      </c>
      <c r="H210" s="3"/>
      <c r="I210" s="40">
        <f t="shared" si="34"/>
        <v>4682.0676258502108</v>
      </c>
      <c r="J210" s="40">
        <f t="shared" si="37"/>
        <v>20.09557708616288</v>
      </c>
      <c r="K210" s="71">
        <f t="shared" si="35"/>
        <v>1.069965656081594</v>
      </c>
      <c r="L210" s="57">
        <f t="shared" si="36"/>
        <v>5110.2382765433495</v>
      </c>
      <c r="M210" s="3"/>
      <c r="N210" s="6">
        <f t="shared" si="38"/>
        <v>-359.23827654334946</v>
      </c>
      <c r="O210" s="6">
        <f t="shared" si="33"/>
        <v>359.23827654334946</v>
      </c>
      <c r="P210" s="4">
        <f t="shared" si="39"/>
        <v>7.5613192284434735E-2</v>
      </c>
      <c r="Q210" s="6">
        <f t="shared" si="40"/>
        <v>129052.13933383602</v>
      </c>
      <c r="R210" s="3"/>
    </row>
    <row r="211" spans="1:18" customFormat="1" x14ac:dyDescent="0.2">
      <c r="A211" s="12">
        <v>42330</v>
      </c>
      <c r="B211" s="1" t="s">
        <v>11</v>
      </c>
      <c r="C211" s="8">
        <v>4786</v>
      </c>
      <c r="D211" s="8">
        <v>3736</v>
      </c>
      <c r="E211" s="8">
        <v>366</v>
      </c>
      <c r="F211" s="3">
        <v>205</v>
      </c>
      <c r="G211" s="7">
        <f t="shared" si="32"/>
        <v>4786</v>
      </c>
      <c r="H211" s="3"/>
      <c r="I211" s="40">
        <f t="shared" si="34"/>
        <v>4710.4617918107979</v>
      </c>
      <c r="J211" s="40">
        <f t="shared" si="37"/>
        <v>20.9254359736053</v>
      </c>
      <c r="K211" s="71">
        <f t="shared" si="35"/>
        <v>1.0096374016509511</v>
      </c>
      <c r="L211" s="57">
        <f t="shared" si="36"/>
        <v>4744.1366723054671</v>
      </c>
      <c r="M211" s="3"/>
      <c r="N211" s="6">
        <f t="shared" si="38"/>
        <v>41.863327694532927</v>
      </c>
      <c r="O211" s="6">
        <f t="shared" si="33"/>
        <v>41.863327694532927</v>
      </c>
      <c r="P211" s="4">
        <f t="shared" si="39"/>
        <v>8.7470387995263119E-3</v>
      </c>
      <c r="Q211" s="6">
        <f t="shared" si="40"/>
        <v>1752.5382056598476</v>
      </c>
      <c r="R211" s="3"/>
    </row>
    <row r="212" spans="1:18" customFormat="1" x14ac:dyDescent="0.2">
      <c r="A212" s="12">
        <v>42331</v>
      </c>
      <c r="B212" s="1" t="s">
        <v>6</v>
      </c>
      <c r="C212" s="8">
        <v>5326</v>
      </c>
      <c r="D212" s="8">
        <v>6769</v>
      </c>
      <c r="E212" s="8">
        <v>295</v>
      </c>
      <c r="F212" s="3">
        <v>206</v>
      </c>
      <c r="G212" s="7">
        <f t="shared" si="32"/>
        <v>5326</v>
      </c>
      <c r="H212" s="3"/>
      <c r="I212" s="40">
        <f t="shared" si="34"/>
        <v>4852.4198276320667</v>
      </c>
      <c r="J212" s="40">
        <f t="shared" si="37"/>
        <v>33.028695958371657</v>
      </c>
      <c r="K212" s="71">
        <f t="shared" si="35"/>
        <v>1.0079803926021806</v>
      </c>
      <c r="L212" s="57">
        <f t="shared" si="36"/>
        <v>4722.0333929544113</v>
      </c>
      <c r="M212" s="3"/>
      <c r="N212" s="6">
        <f t="shared" si="38"/>
        <v>603.96660704558872</v>
      </c>
      <c r="O212" s="6">
        <f t="shared" si="33"/>
        <v>603.96660704558872</v>
      </c>
      <c r="P212" s="4">
        <f t="shared" si="39"/>
        <v>0.11339966335816536</v>
      </c>
      <c r="Q212" s="6">
        <f t="shared" si="40"/>
        <v>364775.66242616059</v>
      </c>
      <c r="R212" s="3"/>
    </row>
    <row r="213" spans="1:18" customFormat="1" x14ac:dyDescent="0.2">
      <c r="A213" s="12">
        <v>42332</v>
      </c>
      <c r="B213" s="1" t="s">
        <v>9</v>
      </c>
      <c r="C213" s="8">
        <v>3497</v>
      </c>
      <c r="D213" s="8">
        <v>6593</v>
      </c>
      <c r="E213" s="8">
        <v>655</v>
      </c>
      <c r="F213" s="3">
        <v>207</v>
      </c>
      <c r="G213" s="7">
        <f t="shared" si="32"/>
        <v>3497</v>
      </c>
      <c r="H213" s="3"/>
      <c r="I213" s="40">
        <f t="shared" si="34"/>
        <v>4602.3287635118995</v>
      </c>
      <c r="J213" s="40">
        <f t="shared" si="37"/>
        <v>4.7167199505177706</v>
      </c>
      <c r="K213" s="71">
        <f t="shared" si="35"/>
        <v>0.98302543589025682</v>
      </c>
      <c r="L213" s="57">
        <f t="shared" si="36"/>
        <v>4923.6753317521552</v>
      </c>
      <c r="M213" s="3"/>
      <c r="N213" s="6">
        <f t="shared" si="38"/>
        <v>-1426.6753317521552</v>
      </c>
      <c r="O213" s="6">
        <f t="shared" si="33"/>
        <v>1426.6753317521552</v>
      </c>
      <c r="P213" s="4">
        <f t="shared" si="39"/>
        <v>0.40797121296887479</v>
      </c>
      <c r="Q213" s="6">
        <f t="shared" si="40"/>
        <v>2035402.5022301222</v>
      </c>
      <c r="R213" s="3"/>
    </row>
    <row r="214" spans="1:18" customFormat="1" x14ac:dyDescent="0.2">
      <c r="A214" s="12">
        <v>42333</v>
      </c>
      <c r="B214" s="1" t="s">
        <v>7</v>
      </c>
      <c r="C214" s="8">
        <v>4860</v>
      </c>
      <c r="D214" s="8">
        <v>6587</v>
      </c>
      <c r="E214" s="8">
        <v>614</v>
      </c>
      <c r="F214" s="3">
        <v>208</v>
      </c>
      <c r="G214" s="7">
        <f t="shared" si="32"/>
        <v>4860</v>
      </c>
      <c r="H214" s="3"/>
      <c r="I214" s="40">
        <f t="shared" si="34"/>
        <v>4594.0767600428835</v>
      </c>
      <c r="J214" s="40">
        <f t="shared" si="37"/>
        <v>3.4198476085643921</v>
      </c>
      <c r="K214" s="71">
        <f t="shared" si="35"/>
        <v>1.068757483960239</v>
      </c>
      <c r="L214" s="57">
        <f t="shared" si="36"/>
        <v>4929.3804433106097</v>
      </c>
      <c r="M214" s="3"/>
      <c r="N214" s="6">
        <f t="shared" si="38"/>
        <v>-69.380443310609735</v>
      </c>
      <c r="O214" s="6">
        <f t="shared" si="33"/>
        <v>69.380443310609735</v>
      </c>
      <c r="P214" s="4">
        <f t="shared" si="39"/>
        <v>1.4275811380783897E-2</v>
      </c>
      <c r="Q214" s="6">
        <f t="shared" si="40"/>
        <v>4813.6459139767312</v>
      </c>
      <c r="R214" s="3"/>
    </row>
    <row r="215" spans="1:18" customFormat="1" x14ac:dyDescent="0.2">
      <c r="A215" s="12">
        <v>42334</v>
      </c>
      <c r="B215" s="1" t="s">
        <v>10</v>
      </c>
      <c r="C215" s="8">
        <v>4825</v>
      </c>
      <c r="D215" s="8">
        <v>7018</v>
      </c>
      <c r="E215" s="8">
        <v>512</v>
      </c>
      <c r="F215" s="3">
        <v>209</v>
      </c>
      <c r="G215" s="7">
        <f t="shared" si="32"/>
        <v>4825</v>
      </c>
      <c r="H215" s="3"/>
      <c r="I215" s="40">
        <f t="shared" si="34"/>
        <v>4633.7859667128632</v>
      </c>
      <c r="J215" s="40">
        <f t="shared" si="37"/>
        <v>7.0487835147059252</v>
      </c>
      <c r="K215" s="71">
        <f t="shared" si="35"/>
        <v>1.0128001799452915</v>
      </c>
      <c r="L215" s="57">
        <f t="shared" si="36"/>
        <v>4641.8045290482696</v>
      </c>
      <c r="M215" s="3"/>
      <c r="N215" s="6">
        <f t="shared" si="38"/>
        <v>183.19547095173039</v>
      </c>
      <c r="O215" s="6">
        <f t="shared" si="33"/>
        <v>183.19547095173039</v>
      </c>
      <c r="P215" s="4">
        <f t="shared" si="39"/>
        <v>3.7967973254244641E-2</v>
      </c>
      <c r="Q215" s="6">
        <f t="shared" si="40"/>
        <v>33560.58057722629</v>
      </c>
      <c r="R215" s="3"/>
    </row>
    <row r="216" spans="1:18" customFormat="1" x14ac:dyDescent="0.2">
      <c r="A216" s="12">
        <v>42335</v>
      </c>
      <c r="B216" s="1" t="s">
        <v>5</v>
      </c>
      <c r="C216" s="8">
        <v>4903</v>
      </c>
      <c r="D216" s="8">
        <v>9172</v>
      </c>
      <c r="E216" s="8">
        <v>655</v>
      </c>
      <c r="F216" s="3">
        <v>210</v>
      </c>
      <c r="G216" s="7">
        <f t="shared" si="32"/>
        <v>4903</v>
      </c>
      <c r="H216" s="3"/>
      <c r="I216" s="40">
        <f t="shared" si="34"/>
        <v>4685.5041839022824</v>
      </c>
      <c r="J216" s="40">
        <f t="shared" si="37"/>
        <v>11.515726882177253</v>
      </c>
      <c r="K216" s="71">
        <f t="shared" si="35"/>
        <v>1.0118242404807034</v>
      </c>
      <c r="L216" s="57">
        <f t="shared" si="36"/>
        <v>4677.8704335362281</v>
      </c>
      <c r="M216" s="3"/>
      <c r="N216" s="6">
        <f t="shared" si="38"/>
        <v>225.12956646377188</v>
      </c>
      <c r="O216" s="6">
        <f t="shared" si="33"/>
        <v>225.12956646377188</v>
      </c>
      <c r="P216" s="4">
        <f t="shared" si="39"/>
        <v>4.5916697218799075E-2</v>
      </c>
      <c r="Q216" s="6">
        <f t="shared" si="40"/>
        <v>50683.321696165884</v>
      </c>
      <c r="R216" s="3"/>
    </row>
    <row r="217" spans="1:18" customFormat="1" x14ac:dyDescent="0.2">
      <c r="A217" s="12">
        <v>42336</v>
      </c>
      <c r="B217" s="1" t="s">
        <v>8</v>
      </c>
      <c r="C217" s="8">
        <v>3529</v>
      </c>
      <c r="D217" s="8">
        <v>6966</v>
      </c>
      <c r="E217" s="8">
        <v>880</v>
      </c>
      <c r="F217" s="3">
        <v>211</v>
      </c>
      <c r="G217" s="7">
        <f t="shared" si="32"/>
        <v>3529</v>
      </c>
      <c r="H217" s="3"/>
      <c r="I217" s="40">
        <f t="shared" si="34"/>
        <v>4475.6034539053926</v>
      </c>
      <c r="J217" s="40">
        <f t="shared" si="37"/>
        <v>-10.625918805729455</v>
      </c>
      <c r="K217" s="71">
        <f t="shared" si="35"/>
        <v>0.96357259461166733</v>
      </c>
      <c r="L217" s="57">
        <f t="shared" si="36"/>
        <v>4617.2900451841087</v>
      </c>
      <c r="M217" s="3"/>
      <c r="N217" s="6">
        <f t="shared" si="38"/>
        <v>-1088.2900451841087</v>
      </c>
      <c r="O217" s="6">
        <f t="shared" si="33"/>
        <v>1088.2900451841087</v>
      </c>
      <c r="P217" s="4">
        <f t="shared" si="39"/>
        <v>0.30838482436500675</v>
      </c>
      <c r="Q217" s="6">
        <f t="shared" si="40"/>
        <v>1184375.2224468295</v>
      </c>
      <c r="R217" s="3"/>
    </row>
    <row r="218" spans="1:18" customFormat="1" x14ac:dyDescent="0.2">
      <c r="A218" s="12">
        <v>42337</v>
      </c>
      <c r="B218" s="1" t="s">
        <v>11</v>
      </c>
      <c r="C218" s="8">
        <v>4653</v>
      </c>
      <c r="D218" s="8">
        <v>5669</v>
      </c>
      <c r="E218" s="8">
        <v>357</v>
      </c>
      <c r="F218" s="3">
        <v>212</v>
      </c>
      <c r="G218" s="7">
        <f t="shared" si="32"/>
        <v>4653</v>
      </c>
      <c r="H218" s="3"/>
      <c r="I218" s="40">
        <f t="shared" si="34"/>
        <v>4442.7127728616979</v>
      </c>
      <c r="J218" s="40">
        <f t="shared" si="37"/>
        <v>-12.852395029525981</v>
      </c>
      <c r="K218" s="71">
        <f t="shared" si="35"/>
        <v>1.0666150423947363</v>
      </c>
      <c r="L218" s="57">
        <f t="shared" si="36"/>
        <v>4771.9781563521055</v>
      </c>
      <c r="M218" s="3"/>
      <c r="N218" s="6">
        <f t="shared" si="38"/>
        <v>-118.97815635210554</v>
      </c>
      <c r="O218" s="6">
        <f t="shared" si="33"/>
        <v>118.97815635210554</v>
      </c>
      <c r="P218" s="4">
        <f t="shared" si="39"/>
        <v>2.5570203385365472E-2</v>
      </c>
      <c r="Q218" s="6">
        <f t="shared" si="40"/>
        <v>14155.801688946072</v>
      </c>
      <c r="R218" s="3"/>
    </row>
    <row r="219" spans="1:18" customFormat="1" x14ac:dyDescent="0.2">
      <c r="A219" s="12">
        <v>42338</v>
      </c>
      <c r="B219" s="1" t="s">
        <v>6</v>
      </c>
      <c r="C219" s="8">
        <v>4552</v>
      </c>
      <c r="D219" s="8">
        <v>6433</v>
      </c>
      <c r="E219" s="8">
        <v>352</v>
      </c>
      <c r="F219" s="3">
        <v>213</v>
      </c>
      <c r="G219" s="7">
        <f t="shared" si="32"/>
        <v>4552</v>
      </c>
      <c r="H219" s="3"/>
      <c r="I219" s="40">
        <f t="shared" si="34"/>
        <v>4442.7822973765769</v>
      </c>
      <c r="J219" s="40">
        <f t="shared" si="37"/>
        <v>-11.560203075085479</v>
      </c>
      <c r="K219" s="71">
        <f t="shared" si="35"/>
        <v>1.0139784796290316</v>
      </c>
      <c r="L219" s="57">
        <f t="shared" si="36"/>
        <v>4486.5633878009412</v>
      </c>
      <c r="M219" s="3"/>
      <c r="N219" s="6">
        <f t="shared" si="38"/>
        <v>65.4366121990588</v>
      </c>
      <c r="O219" s="6">
        <f t="shared" si="33"/>
        <v>65.4366121990588</v>
      </c>
      <c r="P219" s="4">
        <f t="shared" si="39"/>
        <v>1.437535417378269E-2</v>
      </c>
      <c r="Q219" s="6">
        <f t="shared" si="40"/>
        <v>4281.9502160900111</v>
      </c>
      <c r="R219" s="3"/>
    </row>
    <row r="220" spans="1:18" customFormat="1" x14ac:dyDescent="0.2">
      <c r="A220" s="12">
        <v>42339</v>
      </c>
      <c r="B220" s="1" t="s">
        <v>9</v>
      </c>
      <c r="C220" s="8">
        <v>2967</v>
      </c>
      <c r="D220" s="8">
        <v>8725</v>
      </c>
      <c r="E220" s="8">
        <v>292</v>
      </c>
      <c r="F220" s="3">
        <v>214</v>
      </c>
      <c r="G220" s="7">
        <f t="shared" si="32"/>
        <v>2967</v>
      </c>
      <c r="H220" s="3"/>
      <c r="I220" s="40">
        <f t="shared" si="34"/>
        <v>4131.4431664419672</v>
      </c>
      <c r="J220" s="40">
        <f t="shared" si="37"/>
        <v>-41.53809586103791</v>
      </c>
      <c r="K220" s="71">
        <f t="shared" si="35"/>
        <v>0.98245691542999403</v>
      </c>
      <c r="L220" s="57">
        <f t="shared" si="36"/>
        <v>4483.6179299679188</v>
      </c>
      <c r="M220" s="3"/>
      <c r="N220" s="6">
        <f t="shared" si="38"/>
        <v>-1516.6179299679188</v>
      </c>
      <c r="O220" s="6">
        <f t="shared" si="33"/>
        <v>1516.6179299679188</v>
      </c>
      <c r="P220" s="4">
        <f t="shared" si="39"/>
        <v>0.5111620930124432</v>
      </c>
      <c r="Q220" s="6">
        <f t="shared" si="40"/>
        <v>2300129.945500175</v>
      </c>
      <c r="R220" s="3"/>
    </row>
    <row r="221" spans="1:18" customFormat="1" x14ac:dyDescent="0.2">
      <c r="A221" s="12">
        <v>42340</v>
      </c>
      <c r="B221" s="1" t="s">
        <v>7</v>
      </c>
      <c r="C221" s="8">
        <v>5670</v>
      </c>
      <c r="D221" s="8">
        <v>5138</v>
      </c>
      <c r="E221" s="8">
        <v>411</v>
      </c>
      <c r="F221" s="3">
        <v>215</v>
      </c>
      <c r="G221" s="7">
        <f t="shared" si="32"/>
        <v>5670</v>
      </c>
      <c r="H221" s="3"/>
      <c r="I221" s="40">
        <f t="shared" si="34"/>
        <v>4448.7943891634613</v>
      </c>
      <c r="J221" s="40">
        <f t="shared" si="37"/>
        <v>-5.6491640027846977</v>
      </c>
      <c r="K221" s="71">
        <f t="shared" si="35"/>
        <v>0.99466559479412897</v>
      </c>
      <c r="L221" s="57">
        <f t="shared" si="36"/>
        <v>3940.9204405750802</v>
      </c>
      <c r="M221" s="3"/>
      <c r="N221" s="6">
        <f t="shared" si="38"/>
        <v>1729.0795594249198</v>
      </c>
      <c r="O221" s="6">
        <f t="shared" si="33"/>
        <v>1729.0795594249198</v>
      </c>
      <c r="P221" s="4">
        <f t="shared" si="39"/>
        <v>0.30495230324954492</v>
      </c>
      <c r="Q221" s="6">
        <f t="shared" si="40"/>
        <v>2989716.1228210749</v>
      </c>
      <c r="R221" s="3"/>
    </row>
    <row r="222" spans="1:18" customFormat="1" x14ac:dyDescent="0.2">
      <c r="A222" s="12">
        <v>42341</v>
      </c>
      <c r="B222" s="1" t="s">
        <v>10</v>
      </c>
      <c r="C222" s="8">
        <v>5181</v>
      </c>
      <c r="D222" s="8">
        <v>6520</v>
      </c>
      <c r="E222" s="8">
        <v>309</v>
      </c>
      <c r="F222" s="3">
        <v>216</v>
      </c>
      <c r="G222" s="7">
        <f t="shared" si="32"/>
        <v>5181</v>
      </c>
      <c r="H222" s="3"/>
      <c r="I222" s="40">
        <f t="shared" si="34"/>
        <v>4526.0006977981511</v>
      </c>
      <c r="J222" s="40">
        <f t="shared" si="37"/>
        <v>2.6363832609627496</v>
      </c>
      <c r="K222" s="71">
        <f t="shared" si="35"/>
        <v>1.0744254604092849</v>
      </c>
      <c r="L222" s="57">
        <f t="shared" si="36"/>
        <v>4739.1255327007257</v>
      </c>
      <c r="M222" s="3"/>
      <c r="N222" s="6">
        <f t="shared" si="38"/>
        <v>441.87446729927433</v>
      </c>
      <c r="O222" s="6">
        <f t="shared" si="33"/>
        <v>441.87446729927433</v>
      </c>
      <c r="P222" s="4">
        <f t="shared" si="39"/>
        <v>8.5287486450352112E-2</v>
      </c>
      <c r="Q222" s="6">
        <f t="shared" si="40"/>
        <v>195253.04485101745</v>
      </c>
      <c r="R222" s="3"/>
    </row>
    <row r="223" spans="1:18" customFormat="1" x14ac:dyDescent="0.2">
      <c r="A223" s="12">
        <v>42342</v>
      </c>
      <c r="B223" s="1" t="s">
        <v>5</v>
      </c>
      <c r="C223" s="8">
        <v>4592</v>
      </c>
      <c r="D223" s="8">
        <v>7279</v>
      </c>
      <c r="E223" s="8">
        <v>470</v>
      </c>
      <c r="F223" s="3">
        <v>217</v>
      </c>
      <c r="G223" s="7">
        <f t="shared" si="32"/>
        <v>4592</v>
      </c>
      <c r="H223" s="3"/>
      <c r="I223" s="40">
        <f t="shared" si="34"/>
        <v>4528.6488086760646</v>
      </c>
      <c r="J223" s="40">
        <f t="shared" si="37"/>
        <v>2.6375560226578245</v>
      </c>
      <c r="K223" s="71">
        <f t="shared" si="35"/>
        <v>1.0139795299689194</v>
      </c>
      <c r="L223" s="57">
        <f t="shared" si="36"/>
        <v>4591.9405422439768</v>
      </c>
      <c r="M223" s="3"/>
      <c r="N223" s="6">
        <f t="shared" si="38"/>
        <v>5.9457756023221009E-2</v>
      </c>
      <c r="O223" s="6">
        <f t="shared" si="33"/>
        <v>5.9457756023221009E-2</v>
      </c>
      <c r="P223" s="4">
        <f t="shared" si="39"/>
        <v>1.2948117600875656E-5</v>
      </c>
      <c r="Q223" s="6">
        <f t="shared" si="40"/>
        <v>3.5352247513168742E-3</v>
      </c>
      <c r="R223" s="3"/>
    </row>
    <row r="224" spans="1:18" customFormat="1" x14ac:dyDescent="0.2">
      <c r="A224" s="12">
        <v>42343</v>
      </c>
      <c r="B224" s="1" t="s">
        <v>8</v>
      </c>
      <c r="C224" s="8">
        <v>4215</v>
      </c>
      <c r="D224" s="8">
        <v>4699</v>
      </c>
      <c r="E224" s="8">
        <v>384</v>
      </c>
      <c r="F224" s="3">
        <v>218</v>
      </c>
      <c r="G224" s="7">
        <f t="shared" si="32"/>
        <v>4215</v>
      </c>
      <c r="H224" s="3"/>
      <c r="I224" s="40">
        <f t="shared" si="34"/>
        <v>4483.0819862526187</v>
      </c>
      <c r="J224" s="40">
        <f t="shared" si="37"/>
        <v>-2.1828818219525532</v>
      </c>
      <c r="K224" s="71">
        <f t="shared" si="35"/>
        <v>0.97823136478393358</v>
      </c>
      <c r="L224" s="57">
        <f t="shared" si="36"/>
        <v>4451.7936247918979</v>
      </c>
      <c r="M224" s="3"/>
      <c r="N224" s="6">
        <f t="shared" si="38"/>
        <v>-236.79362479189786</v>
      </c>
      <c r="O224" s="6">
        <f t="shared" si="33"/>
        <v>236.79362479189786</v>
      </c>
      <c r="P224" s="4">
        <f t="shared" si="39"/>
        <v>5.6178795917413489E-2</v>
      </c>
      <c r="Q224" s="6">
        <f t="shared" si="40"/>
        <v>56071.220742086101</v>
      </c>
      <c r="R224" s="3"/>
    </row>
    <row r="225" spans="1:18" customFormat="1" x14ac:dyDescent="0.2">
      <c r="A225" s="12">
        <v>42344</v>
      </c>
      <c r="B225" s="1" t="s">
        <v>11</v>
      </c>
      <c r="C225" s="8">
        <v>3952</v>
      </c>
      <c r="D225" s="8">
        <v>7017</v>
      </c>
      <c r="E225" s="8">
        <v>357</v>
      </c>
      <c r="F225" s="3">
        <v>219</v>
      </c>
      <c r="G225" s="7">
        <f t="shared" si="32"/>
        <v>3952</v>
      </c>
      <c r="H225" s="3"/>
      <c r="I225" s="40">
        <f t="shared" si="34"/>
        <v>4379.3582095683023</v>
      </c>
      <c r="J225" s="40">
        <f t="shared" si="37"/>
        <v>-12.336971308188936</v>
      </c>
      <c r="K225" s="71">
        <f t="shared" si="35"/>
        <v>0.98544056868290275</v>
      </c>
      <c r="L225" s="57">
        <f t="shared" si="36"/>
        <v>4456.9961729210081</v>
      </c>
      <c r="M225" s="3"/>
      <c r="N225" s="6">
        <f t="shared" si="38"/>
        <v>-504.99617292100811</v>
      </c>
      <c r="O225" s="6">
        <f t="shared" si="33"/>
        <v>504.99617292100811</v>
      </c>
      <c r="P225" s="4">
        <f t="shared" si="39"/>
        <v>0.12778243241928341</v>
      </c>
      <c r="Q225" s="6">
        <f t="shared" si="40"/>
        <v>255021.13466486472</v>
      </c>
      <c r="R225" s="3"/>
    </row>
    <row r="226" spans="1:18" customFormat="1" x14ac:dyDescent="0.2">
      <c r="A226" s="12">
        <v>42345</v>
      </c>
      <c r="B226" s="1" t="s">
        <v>6</v>
      </c>
      <c r="C226" s="8">
        <v>3255</v>
      </c>
      <c r="D226" s="8">
        <v>6105</v>
      </c>
      <c r="E226" s="8">
        <v>516</v>
      </c>
      <c r="F226" s="3">
        <v>220</v>
      </c>
      <c r="G226" s="7">
        <f t="shared" si="32"/>
        <v>3255</v>
      </c>
      <c r="H226" s="3"/>
      <c r="I226" s="40">
        <f t="shared" si="34"/>
        <v>4099.5222152962806</v>
      </c>
      <c r="J226" s="40">
        <f t="shared" si="37"/>
        <v>-39.086873604572219</v>
      </c>
      <c r="K226" s="71">
        <f t="shared" si="35"/>
        <v>1.0463824109207798</v>
      </c>
      <c r="L226" s="57">
        <f t="shared" si="36"/>
        <v>4692.0388045347472</v>
      </c>
      <c r="M226" s="3"/>
      <c r="N226" s="6">
        <f t="shared" si="38"/>
        <v>-1437.0388045347472</v>
      </c>
      <c r="O226" s="6">
        <f t="shared" si="33"/>
        <v>1437.0388045347472</v>
      </c>
      <c r="P226" s="4">
        <f t="shared" si="39"/>
        <v>0.44148657589393153</v>
      </c>
      <c r="Q226" s="6">
        <f t="shared" si="40"/>
        <v>2065080.5257386554</v>
      </c>
      <c r="R226" s="3"/>
    </row>
    <row r="227" spans="1:18" customFormat="1" x14ac:dyDescent="0.2">
      <c r="A227" s="12">
        <v>42346</v>
      </c>
      <c r="B227" s="1" t="s">
        <v>9</v>
      </c>
      <c r="C227" s="8">
        <v>3911</v>
      </c>
      <c r="D227" s="8">
        <v>5209</v>
      </c>
      <c r="E227" s="8">
        <v>251</v>
      </c>
      <c r="F227" s="3">
        <v>221</v>
      </c>
      <c r="G227" s="7">
        <f t="shared" si="32"/>
        <v>3911</v>
      </c>
      <c r="H227" s="3"/>
      <c r="I227" s="40">
        <f t="shared" si="34"/>
        <v>4019.7642407190751</v>
      </c>
      <c r="J227" s="40">
        <f t="shared" si="37"/>
        <v>-43.153983701835543</v>
      </c>
      <c r="K227" s="71">
        <f t="shared" si="35"/>
        <v>1.0098758401624572</v>
      </c>
      <c r="L227" s="57">
        <f t="shared" si="36"/>
        <v>4117.1983192377465</v>
      </c>
      <c r="M227" s="3"/>
      <c r="N227" s="6">
        <f t="shared" si="38"/>
        <v>-206.19831923774655</v>
      </c>
      <c r="O227" s="6">
        <f t="shared" si="33"/>
        <v>206.19831923774655</v>
      </c>
      <c r="P227" s="4">
        <f t="shared" si="39"/>
        <v>5.2722658971553704E-2</v>
      </c>
      <c r="Q227" s="6">
        <f t="shared" si="40"/>
        <v>42517.74685647164</v>
      </c>
      <c r="R227" s="3"/>
    </row>
    <row r="228" spans="1:18" customFormat="1" x14ac:dyDescent="0.2">
      <c r="A228" s="12">
        <v>42347</v>
      </c>
      <c r="B228" s="1" t="s">
        <v>7</v>
      </c>
      <c r="C228" s="8">
        <v>4015</v>
      </c>
      <c r="D228" s="8">
        <v>5298</v>
      </c>
      <c r="E228" s="8">
        <v>303</v>
      </c>
      <c r="F228" s="3">
        <v>222</v>
      </c>
      <c r="G228" s="7">
        <f t="shared" si="32"/>
        <v>4015</v>
      </c>
      <c r="H228" s="3"/>
      <c r="I228" s="40">
        <f t="shared" si="34"/>
        <v>4002.1574078370945</v>
      </c>
      <c r="J228" s="40">
        <f t="shared" si="37"/>
        <v>-40.599268619850051</v>
      </c>
      <c r="K228" s="71">
        <f t="shared" si="35"/>
        <v>0.9807291200360293</v>
      </c>
      <c r="L228" s="57">
        <f t="shared" si="36"/>
        <v>3890.0448789357633</v>
      </c>
      <c r="M228" s="3"/>
      <c r="N228" s="6">
        <f t="shared" si="38"/>
        <v>124.95512106423666</v>
      </c>
      <c r="O228" s="6">
        <f t="shared" si="33"/>
        <v>124.95512106423666</v>
      </c>
      <c r="P228" s="4">
        <f t="shared" si="39"/>
        <v>3.1122072494205896E-2</v>
      </c>
      <c r="Q228" s="6">
        <f t="shared" si="40"/>
        <v>15613.782280178042</v>
      </c>
      <c r="R228" s="3"/>
    </row>
    <row r="229" spans="1:18" customFormat="1" x14ac:dyDescent="0.2">
      <c r="A229" s="12">
        <v>42348</v>
      </c>
      <c r="B229" s="1" t="s">
        <v>10</v>
      </c>
      <c r="C229" s="8">
        <v>3580</v>
      </c>
      <c r="D229" s="8">
        <v>6433</v>
      </c>
      <c r="E229" s="8">
        <v>497</v>
      </c>
      <c r="F229" s="3">
        <v>223</v>
      </c>
      <c r="G229" s="7">
        <f t="shared" si="32"/>
        <v>3580</v>
      </c>
      <c r="H229" s="3"/>
      <c r="I229" s="40">
        <f t="shared" si="34"/>
        <v>3895.8250821718038</v>
      </c>
      <c r="J229" s="40">
        <f t="shared" si="37"/>
        <v>-47.172574324394112</v>
      </c>
      <c r="K229" s="71">
        <f t="shared" si="35"/>
        <v>0.9787897545678077</v>
      </c>
      <c r="L229" s="57">
        <f t="shared" si="36"/>
        <v>3903.8801055806234</v>
      </c>
      <c r="M229" s="3"/>
      <c r="N229" s="6">
        <f t="shared" si="38"/>
        <v>-323.88010558062342</v>
      </c>
      <c r="O229" s="6">
        <f t="shared" si="33"/>
        <v>323.88010558062342</v>
      </c>
      <c r="P229" s="4">
        <f t="shared" si="39"/>
        <v>9.0469303234811005E-2</v>
      </c>
      <c r="Q229" s="6">
        <f t="shared" si="40"/>
        <v>104898.32279091577</v>
      </c>
      <c r="R229" s="3"/>
    </row>
    <row r="230" spans="1:18" customFormat="1" x14ac:dyDescent="0.2">
      <c r="A230" s="12">
        <v>42349</v>
      </c>
      <c r="B230" s="1" t="s">
        <v>5</v>
      </c>
      <c r="C230" s="8">
        <v>3986</v>
      </c>
      <c r="D230" s="8">
        <v>5712</v>
      </c>
      <c r="E230" s="8">
        <v>358</v>
      </c>
      <c r="F230" s="3">
        <v>224</v>
      </c>
      <c r="G230" s="7">
        <f t="shared" si="32"/>
        <v>3986</v>
      </c>
      <c r="H230" s="3"/>
      <c r="I230" s="40">
        <f t="shared" si="34"/>
        <v>3840.7849654407182</v>
      </c>
      <c r="J230" s="40">
        <f t="shared" si="37"/>
        <v>-47.959328565063267</v>
      </c>
      <c r="K230" s="71">
        <f t="shared" si="35"/>
        <v>1.0455250384757602</v>
      </c>
      <c r="L230" s="57">
        <f t="shared" si="36"/>
        <v>4027.1622899576778</v>
      </c>
      <c r="M230" s="3"/>
      <c r="N230" s="6">
        <f t="shared" si="38"/>
        <v>-41.162289957677785</v>
      </c>
      <c r="O230" s="6">
        <f t="shared" si="33"/>
        <v>41.162289957677785</v>
      </c>
      <c r="P230" s="4">
        <f t="shared" si="39"/>
        <v>1.0326715995403359E-2</v>
      </c>
      <c r="Q230" s="6">
        <f t="shared" si="40"/>
        <v>1694.3341145599416</v>
      </c>
      <c r="R230" s="3"/>
    </row>
    <row r="231" spans="1:18" customFormat="1" x14ac:dyDescent="0.2">
      <c r="A231" s="12">
        <v>42350</v>
      </c>
      <c r="B231" s="1" t="s">
        <v>8</v>
      </c>
      <c r="C231" s="8">
        <v>3893</v>
      </c>
      <c r="D231" s="8">
        <v>4592</v>
      </c>
      <c r="E231" s="8">
        <v>322</v>
      </c>
      <c r="F231" s="3">
        <v>225</v>
      </c>
      <c r="G231" s="7">
        <f t="shared" si="32"/>
        <v>3893</v>
      </c>
      <c r="H231" s="3"/>
      <c r="I231" s="40">
        <f t="shared" si="34"/>
        <v>3805.2463763123769</v>
      </c>
      <c r="J231" s="40">
        <f t="shared" si="37"/>
        <v>-46.717254621391071</v>
      </c>
      <c r="K231" s="71">
        <f t="shared" si="35"/>
        <v>1.0111943781422505</v>
      </c>
      <c r="L231" s="57">
        <f t="shared" si="36"/>
        <v>3830.282976629509</v>
      </c>
      <c r="M231" s="3"/>
      <c r="N231" s="6">
        <f t="shared" si="38"/>
        <v>62.717023370491006</v>
      </c>
      <c r="O231" s="6">
        <f t="shared" si="33"/>
        <v>62.717023370491006</v>
      </c>
      <c r="P231" s="4">
        <f t="shared" si="39"/>
        <v>1.6110203794115336E-2</v>
      </c>
      <c r="Q231" s="6">
        <f t="shared" si="40"/>
        <v>3933.4250204547152</v>
      </c>
      <c r="R231" s="3"/>
    </row>
    <row r="232" spans="1:18" customFormat="1" x14ac:dyDescent="0.2">
      <c r="A232" s="12">
        <v>42351</v>
      </c>
      <c r="B232" s="1" t="s">
        <v>11</v>
      </c>
      <c r="C232" s="8">
        <v>3867</v>
      </c>
      <c r="D232" s="8">
        <v>5085</v>
      </c>
      <c r="E232" s="8">
        <v>376</v>
      </c>
      <c r="F232" s="3">
        <v>226</v>
      </c>
      <c r="G232" s="7">
        <f t="shared" si="32"/>
        <v>3867</v>
      </c>
      <c r="H232" s="3"/>
      <c r="I232" s="40">
        <f t="shared" si="34"/>
        <v>3795.42025465695</v>
      </c>
      <c r="J232" s="40">
        <f t="shared" si="37"/>
        <v>-43.02814132479466</v>
      </c>
      <c r="K232" s="71">
        <f t="shared" si="35"/>
        <v>0.98454215848166116</v>
      </c>
      <c r="L232" s="57">
        <f t="shared" si="36"/>
        <v>3686.0989581457907</v>
      </c>
      <c r="M232" s="3"/>
      <c r="N232" s="6">
        <f t="shared" si="38"/>
        <v>180.90104185420932</v>
      </c>
      <c r="O232" s="6">
        <f t="shared" si="33"/>
        <v>180.90104185420932</v>
      </c>
      <c r="P232" s="4">
        <f t="shared" si="39"/>
        <v>4.6780719383038356E-2</v>
      </c>
      <c r="Q232" s="6">
        <f t="shared" si="40"/>
        <v>32725.186943938395</v>
      </c>
      <c r="R232" s="3"/>
    </row>
    <row r="233" spans="1:18" customFormat="1" x14ac:dyDescent="0.2">
      <c r="A233" s="12">
        <v>42352</v>
      </c>
      <c r="B233" s="1" t="s">
        <v>6</v>
      </c>
      <c r="C233" s="8">
        <v>3549</v>
      </c>
      <c r="D233" s="8">
        <v>5881</v>
      </c>
      <c r="E233" s="8">
        <v>445</v>
      </c>
      <c r="F233" s="3">
        <v>227</v>
      </c>
      <c r="G233" s="7">
        <f t="shared" si="32"/>
        <v>3549</v>
      </c>
      <c r="H233" s="3"/>
      <c r="I233" s="40">
        <f t="shared" si="34"/>
        <v>3727.0949634441854</v>
      </c>
      <c r="J233" s="40">
        <f t="shared" si="37"/>
        <v>-45.557856313591657</v>
      </c>
      <c r="K233" s="71">
        <f t="shared" si="35"/>
        <v>0.97613239366093885</v>
      </c>
      <c r="L233" s="57">
        <f t="shared" si="36"/>
        <v>3672.8029556505576</v>
      </c>
      <c r="M233" s="3"/>
      <c r="N233" s="6">
        <f t="shared" si="38"/>
        <v>-123.80295565055758</v>
      </c>
      <c r="O233" s="6">
        <f t="shared" si="33"/>
        <v>123.80295565055758</v>
      </c>
      <c r="P233" s="4">
        <f t="shared" si="39"/>
        <v>3.4883898464513265E-2</v>
      </c>
      <c r="Q233" s="6">
        <f t="shared" si="40"/>
        <v>15327.171827813927</v>
      </c>
      <c r="R233" s="3"/>
    </row>
    <row r="234" spans="1:18" customFormat="1" x14ac:dyDescent="0.2">
      <c r="A234" s="12">
        <v>42353</v>
      </c>
      <c r="B234" s="1" t="s">
        <v>9</v>
      </c>
      <c r="C234" s="8">
        <v>3240</v>
      </c>
      <c r="D234" s="8">
        <v>3636</v>
      </c>
      <c r="E234" s="8">
        <v>582</v>
      </c>
      <c r="F234" s="3">
        <v>228</v>
      </c>
      <c r="G234" s="7">
        <f t="shared" si="32"/>
        <v>3240</v>
      </c>
      <c r="H234" s="3"/>
      <c r="I234" s="40">
        <f t="shared" si="34"/>
        <v>3565.0139817790096</v>
      </c>
      <c r="J234" s="40">
        <f t="shared" si="37"/>
        <v>-57.210168848750072</v>
      </c>
      <c r="K234" s="71">
        <f t="shared" si="35"/>
        <v>1.0318557686508227</v>
      </c>
      <c r="L234" s="57">
        <f t="shared" si="36"/>
        <v>3849.1392255826527</v>
      </c>
      <c r="M234" s="3"/>
      <c r="N234" s="6">
        <f t="shared" si="38"/>
        <v>-609.13922558265267</v>
      </c>
      <c r="O234" s="6">
        <f t="shared" si="33"/>
        <v>609.13922558265267</v>
      </c>
      <c r="P234" s="4">
        <f t="shared" si="39"/>
        <v>0.18800593382180639</v>
      </c>
      <c r="Q234" s="6">
        <f t="shared" si="40"/>
        <v>371050.59614343382</v>
      </c>
      <c r="R234" s="3"/>
    </row>
    <row r="235" spans="1:18" customFormat="1" x14ac:dyDescent="0.2">
      <c r="A235" s="12">
        <v>42354</v>
      </c>
      <c r="B235" s="1" t="s">
        <v>7</v>
      </c>
      <c r="C235" s="8">
        <v>3657</v>
      </c>
      <c r="D235" s="8">
        <v>5761</v>
      </c>
      <c r="E235" s="8">
        <v>407</v>
      </c>
      <c r="F235" s="3">
        <v>229</v>
      </c>
      <c r="G235" s="7">
        <f t="shared" si="32"/>
        <v>3657</v>
      </c>
      <c r="H235" s="3"/>
      <c r="I235" s="40">
        <f t="shared" si="34"/>
        <v>3529.5461222458889</v>
      </c>
      <c r="J235" s="40">
        <f t="shared" si="37"/>
        <v>-55.035937917187134</v>
      </c>
      <c r="K235" s="71">
        <f t="shared" si="35"/>
        <v>1.0136859960654983</v>
      </c>
      <c r="L235" s="57">
        <f t="shared" si="36"/>
        <v>3547.0714952610292</v>
      </c>
      <c r="M235" s="3"/>
      <c r="N235" s="6">
        <f t="shared" si="38"/>
        <v>109.92850473897079</v>
      </c>
      <c r="O235" s="6">
        <f t="shared" si="33"/>
        <v>109.92850473897079</v>
      </c>
      <c r="P235" s="4">
        <f t="shared" si="39"/>
        <v>3.0059749723535902E-2</v>
      </c>
      <c r="Q235" s="6">
        <f t="shared" si="40"/>
        <v>12084.276154145922</v>
      </c>
      <c r="R235" s="3"/>
    </row>
    <row r="236" spans="1:18" customFormat="1" x14ac:dyDescent="0.2">
      <c r="A236" s="12">
        <v>42355</v>
      </c>
      <c r="B236" s="1" t="s">
        <v>10</v>
      </c>
      <c r="C236" s="8">
        <v>2712</v>
      </c>
      <c r="D236" s="8">
        <v>4447</v>
      </c>
      <c r="E236" s="8">
        <v>376</v>
      </c>
      <c r="F236" s="3">
        <v>230</v>
      </c>
      <c r="G236" s="7">
        <f t="shared" si="32"/>
        <v>2712</v>
      </c>
      <c r="H236" s="3"/>
      <c r="I236" s="40">
        <f t="shared" si="34"/>
        <v>3330.5241192446847</v>
      </c>
      <c r="J236" s="40">
        <f t="shared" si="37"/>
        <v>-69.43454442558884</v>
      </c>
      <c r="K236" s="71">
        <f t="shared" si="35"/>
        <v>0.96751656776577732</v>
      </c>
      <c r="L236" s="57">
        <f t="shared" si="36"/>
        <v>3420.8017565454943</v>
      </c>
      <c r="M236" s="3"/>
      <c r="N236" s="6">
        <f t="shared" si="38"/>
        <v>-708.8017565454943</v>
      </c>
      <c r="O236" s="6">
        <f t="shared" si="33"/>
        <v>708.8017565454943</v>
      </c>
      <c r="P236" s="4">
        <f t="shared" si="39"/>
        <v>0.26135757984715868</v>
      </c>
      <c r="Q236" s="6">
        <f t="shared" si="40"/>
        <v>502399.93008197815</v>
      </c>
      <c r="R236" s="3"/>
    </row>
    <row r="237" spans="1:18" customFormat="1" x14ac:dyDescent="0.2">
      <c r="A237" s="12">
        <v>42356</v>
      </c>
      <c r="B237" s="1" t="s">
        <v>5</v>
      </c>
      <c r="C237" s="8">
        <v>3555</v>
      </c>
      <c r="D237" s="8">
        <v>4176</v>
      </c>
      <c r="E237" s="8">
        <v>286</v>
      </c>
      <c r="F237" s="3">
        <v>231</v>
      </c>
      <c r="G237" s="7">
        <f t="shared" si="32"/>
        <v>3555</v>
      </c>
      <c r="H237" s="3"/>
      <c r="I237" s="40">
        <f t="shared" si="34"/>
        <v>3337.2564615658603</v>
      </c>
      <c r="J237" s="40">
        <f t="shared" si="37"/>
        <v>-61.8178557509124</v>
      </c>
      <c r="K237" s="71">
        <f t="shared" si="35"/>
        <v>0.98504378136327153</v>
      </c>
      <c r="L237" s="57">
        <f t="shared" si="36"/>
        <v>3183.2551726108977</v>
      </c>
      <c r="M237" s="3"/>
      <c r="N237" s="6">
        <f t="shared" si="38"/>
        <v>371.74482738910228</v>
      </c>
      <c r="O237" s="6">
        <f t="shared" si="33"/>
        <v>371.74482738910228</v>
      </c>
      <c r="P237" s="4">
        <f t="shared" si="39"/>
        <v>0.10456957169876295</v>
      </c>
      <c r="Q237" s="6">
        <f t="shared" si="40"/>
        <v>138194.21669055344</v>
      </c>
      <c r="R237" s="3"/>
    </row>
    <row r="238" spans="1:18" customFormat="1" x14ac:dyDescent="0.2">
      <c r="A238" s="12">
        <v>42357</v>
      </c>
      <c r="B238" s="1" t="s">
        <v>8</v>
      </c>
      <c r="C238" s="8">
        <v>3416</v>
      </c>
      <c r="D238" s="8">
        <v>5589</v>
      </c>
      <c r="E238" s="8">
        <v>355</v>
      </c>
      <c r="F238" s="3">
        <v>232</v>
      </c>
      <c r="G238" s="7">
        <f t="shared" si="32"/>
        <v>3416</v>
      </c>
      <c r="H238" s="3"/>
      <c r="I238" s="40">
        <f t="shared" si="34"/>
        <v>3282.4589241246663</v>
      </c>
      <c r="J238" s="40">
        <f t="shared" si="37"/>
        <v>-61.11582391994056</v>
      </c>
      <c r="K238" s="71">
        <f t="shared" si="35"/>
        <v>1.0327385161414198</v>
      </c>
      <c r="L238" s="57">
        <f t="shared" si="36"/>
        <v>3379.7802202717626</v>
      </c>
      <c r="M238" s="3"/>
      <c r="N238" s="6">
        <f t="shared" si="38"/>
        <v>36.219779728237427</v>
      </c>
      <c r="O238" s="6">
        <f t="shared" si="33"/>
        <v>36.219779728237427</v>
      </c>
      <c r="P238" s="4">
        <f t="shared" si="39"/>
        <v>1.0602980014121027E-2</v>
      </c>
      <c r="Q238" s="6">
        <f t="shared" si="40"/>
        <v>1311.8724435620388</v>
      </c>
      <c r="R238" s="3"/>
    </row>
    <row r="239" spans="1:18" customFormat="1" x14ac:dyDescent="0.2">
      <c r="A239" s="12">
        <v>42358</v>
      </c>
      <c r="B239" s="1" t="s">
        <v>11</v>
      </c>
      <c r="C239" s="8">
        <v>3446</v>
      </c>
      <c r="D239" s="8">
        <v>3635</v>
      </c>
      <c r="E239" s="8">
        <v>259</v>
      </c>
      <c r="F239" s="3">
        <v>233</v>
      </c>
      <c r="G239" s="7">
        <f t="shared" si="32"/>
        <v>3446</v>
      </c>
      <c r="H239" s="3"/>
      <c r="I239" s="40">
        <f t="shared" si="34"/>
        <v>3256.9694404128604</v>
      </c>
      <c r="J239" s="40">
        <f t="shared" si="37"/>
        <v>-57.553189899127091</v>
      </c>
      <c r="K239" s="71">
        <f t="shared" si="35"/>
        <v>1.018121275280826</v>
      </c>
      <c r="L239" s="57">
        <f t="shared" si="36"/>
        <v>3265.4303891997479</v>
      </c>
      <c r="M239" s="3"/>
      <c r="N239" s="6">
        <f t="shared" si="38"/>
        <v>180.56961080025212</v>
      </c>
      <c r="O239" s="6">
        <f t="shared" si="33"/>
        <v>180.56961080025212</v>
      </c>
      <c r="P239" s="4">
        <f t="shared" si="39"/>
        <v>5.2399770980920524E-2</v>
      </c>
      <c r="Q239" s="6">
        <f t="shared" si="40"/>
        <v>32605.384344554528</v>
      </c>
      <c r="R239" s="3"/>
    </row>
    <row r="240" spans="1:18" customFormat="1" x14ac:dyDescent="0.2">
      <c r="A240" s="12">
        <v>42359</v>
      </c>
      <c r="B240" s="1" t="s">
        <v>6</v>
      </c>
      <c r="C240" s="8">
        <v>3927</v>
      </c>
      <c r="D240" s="8">
        <v>4970</v>
      </c>
      <c r="E240" s="8">
        <v>305</v>
      </c>
      <c r="F240" s="3">
        <v>234</v>
      </c>
      <c r="G240" s="7">
        <f t="shared" si="32"/>
        <v>3927</v>
      </c>
      <c r="H240" s="3"/>
      <c r="I240" s="40">
        <f t="shared" si="34"/>
        <v>3371.3020451661305</v>
      </c>
      <c r="J240" s="40">
        <f t="shared" si="37"/>
        <v>-40.364610433887378</v>
      </c>
      <c r="K240" s="71">
        <f t="shared" si="35"/>
        <v>0.98724809604319519</v>
      </c>
      <c r="L240" s="57">
        <f t="shared" si="36"/>
        <v>3095.4882295510997</v>
      </c>
      <c r="M240" s="3"/>
      <c r="N240" s="6">
        <f t="shared" si="38"/>
        <v>831.51177044890028</v>
      </c>
      <c r="O240" s="6">
        <f t="shared" si="33"/>
        <v>831.51177044890028</v>
      </c>
      <c r="P240" s="4">
        <f t="shared" si="39"/>
        <v>0.21174223846419665</v>
      </c>
      <c r="Q240" s="6">
        <f t="shared" si="40"/>
        <v>691411.82439506461</v>
      </c>
      <c r="R240" s="3"/>
    </row>
    <row r="241" spans="1:18" customFormat="1" x14ac:dyDescent="0.2">
      <c r="A241" s="12">
        <v>42360</v>
      </c>
      <c r="B241" s="1" t="s">
        <v>9</v>
      </c>
      <c r="C241" s="8">
        <v>3621</v>
      </c>
      <c r="D241" s="8">
        <v>4447</v>
      </c>
      <c r="E241" s="8">
        <v>267</v>
      </c>
      <c r="F241" s="3">
        <v>235</v>
      </c>
      <c r="G241" s="7">
        <f t="shared" si="32"/>
        <v>3621</v>
      </c>
      <c r="H241" s="3"/>
      <c r="I241" s="40">
        <f t="shared" si="34"/>
        <v>3399.9456961389578</v>
      </c>
      <c r="J241" s="40">
        <f t="shared" si="37"/>
        <v>-33.463784293215909</v>
      </c>
      <c r="K241" s="71">
        <f t="shared" si="35"/>
        <v>0.99304110424270109</v>
      </c>
      <c r="L241" s="57">
        <f t="shared" si="36"/>
        <v>3281.1192061931242</v>
      </c>
      <c r="M241" s="3"/>
      <c r="N241" s="6">
        <f t="shared" si="38"/>
        <v>339.88079380687577</v>
      </c>
      <c r="O241" s="6">
        <f t="shared" si="33"/>
        <v>339.88079380687577</v>
      </c>
      <c r="P241" s="4">
        <f t="shared" si="39"/>
        <v>9.3863792821561931E-2</v>
      </c>
      <c r="Q241" s="6">
        <f t="shared" si="40"/>
        <v>115518.953998792</v>
      </c>
      <c r="R241" s="3"/>
    </row>
    <row r="242" spans="1:18" customFormat="1" x14ac:dyDescent="0.2">
      <c r="A242" s="12">
        <v>42361</v>
      </c>
      <c r="B242" s="1" t="s">
        <v>7</v>
      </c>
      <c r="C242" s="8">
        <v>3347</v>
      </c>
      <c r="D242" s="8">
        <v>4470</v>
      </c>
      <c r="E242" s="8">
        <v>257</v>
      </c>
      <c r="F242" s="3">
        <v>236</v>
      </c>
      <c r="G242" s="7">
        <f t="shared" si="32"/>
        <v>3347</v>
      </c>
      <c r="H242" s="3"/>
      <c r="I242" s="40">
        <f t="shared" si="34"/>
        <v>3341.3650923935002</v>
      </c>
      <c r="J242" s="40">
        <f t="shared" si="37"/>
        <v>-35.975466238440085</v>
      </c>
      <c r="K242" s="71">
        <f t="shared" si="35"/>
        <v>1.0296333054105902</v>
      </c>
      <c r="L242" s="57">
        <f t="shared" si="36"/>
        <v>3476.6955342565011</v>
      </c>
      <c r="M242" s="3"/>
      <c r="N242" s="6">
        <f t="shared" si="38"/>
        <v>-129.69553425650111</v>
      </c>
      <c r="O242" s="6">
        <f t="shared" si="33"/>
        <v>129.69553425650111</v>
      </c>
      <c r="P242" s="4">
        <f t="shared" si="39"/>
        <v>3.874978615372008E-2</v>
      </c>
      <c r="Q242" s="6">
        <f t="shared" si="40"/>
        <v>16820.931606079252</v>
      </c>
      <c r="R242" s="3"/>
    </row>
    <row r="243" spans="1:18" customFormat="1" x14ac:dyDescent="0.2">
      <c r="A243" s="12">
        <v>42362</v>
      </c>
      <c r="B243" s="1" t="s">
        <v>10</v>
      </c>
      <c r="C243" s="8">
        <v>3004</v>
      </c>
      <c r="D243" s="8">
        <v>4208</v>
      </c>
      <c r="E243" s="8">
        <v>408</v>
      </c>
      <c r="F243" s="3">
        <v>237</v>
      </c>
      <c r="G243" s="7">
        <f t="shared" si="32"/>
        <v>3004</v>
      </c>
      <c r="H243" s="3"/>
      <c r="I243" s="40">
        <f t="shared" si="34"/>
        <v>3234.4182182780664</v>
      </c>
      <c r="J243" s="40">
        <f t="shared" si="37"/>
        <v>-43.072607026139451</v>
      </c>
      <c r="K243" s="71">
        <f t="shared" si="35"/>
        <v>1.0091852014128437</v>
      </c>
      <c r="L243" s="57">
        <f t="shared" si="36"/>
        <v>3365.287501481002</v>
      </c>
      <c r="M243" s="3"/>
      <c r="N243" s="6">
        <f t="shared" si="38"/>
        <v>-361.28750148100198</v>
      </c>
      <c r="O243" s="6">
        <f t="shared" si="33"/>
        <v>361.28750148100198</v>
      </c>
      <c r="P243" s="4">
        <f t="shared" si="39"/>
        <v>0.1202688087486691</v>
      </c>
      <c r="Q243" s="6">
        <f t="shared" si="40"/>
        <v>130528.65872638501</v>
      </c>
      <c r="R243" s="3"/>
    </row>
    <row r="244" spans="1:18" customFormat="1" x14ac:dyDescent="0.2">
      <c r="A244" s="12">
        <v>42363</v>
      </c>
      <c r="B244" s="1" t="s">
        <v>5</v>
      </c>
      <c r="C244" s="8">
        <v>3237</v>
      </c>
      <c r="D244" s="8">
        <v>5312</v>
      </c>
      <c r="E244" s="8">
        <v>280</v>
      </c>
      <c r="F244" s="3">
        <v>238</v>
      </c>
      <c r="G244" s="7">
        <f t="shared" si="32"/>
        <v>3237</v>
      </c>
      <c r="H244" s="3"/>
      <c r="I244" s="40">
        <f t="shared" si="34"/>
        <v>3208.8387058087687</v>
      </c>
      <c r="J244" s="40">
        <f t="shared" si="37"/>
        <v>-41.323297570455274</v>
      </c>
      <c r="K244" s="71">
        <f t="shared" si="35"/>
        <v>0.98940090282203175</v>
      </c>
      <c r="L244" s="57">
        <f t="shared" si="36"/>
        <v>3150.649878524272</v>
      </c>
      <c r="M244" s="3"/>
      <c r="N244" s="6">
        <f t="shared" si="38"/>
        <v>86.350121475727974</v>
      </c>
      <c r="O244" s="6">
        <f t="shared" si="33"/>
        <v>86.350121475727974</v>
      </c>
      <c r="P244" s="4">
        <f t="shared" si="39"/>
        <v>2.6675972034515903E-2</v>
      </c>
      <c r="Q244" s="6">
        <f t="shared" si="40"/>
        <v>7456.3434788729774</v>
      </c>
      <c r="R244" s="3"/>
    </row>
    <row r="245" spans="1:18" customFormat="1" x14ac:dyDescent="0.2">
      <c r="A245" s="12">
        <v>42364</v>
      </c>
      <c r="B245" s="1" t="s">
        <v>8</v>
      </c>
      <c r="C245" s="8">
        <v>3104</v>
      </c>
      <c r="D245" s="8">
        <v>4662</v>
      </c>
      <c r="E245" s="8">
        <v>480</v>
      </c>
      <c r="F245" s="3">
        <v>239</v>
      </c>
      <c r="G245" s="7">
        <f t="shared" si="32"/>
        <v>3104</v>
      </c>
      <c r="H245" s="3"/>
      <c r="I245" s="40">
        <f t="shared" si="34"/>
        <v>3159.1626827518148</v>
      </c>
      <c r="J245" s="40">
        <f t="shared" si="37"/>
        <v>-42.158570119105143</v>
      </c>
      <c r="K245" s="71">
        <f t="shared" si="35"/>
        <v>0.99199087662563845</v>
      </c>
      <c r="L245" s="57">
        <f t="shared" si="36"/>
        <v>3145.4729987027449</v>
      </c>
      <c r="M245" s="3"/>
      <c r="N245" s="6">
        <f t="shared" si="38"/>
        <v>-41.472998702744917</v>
      </c>
      <c r="O245" s="6">
        <f t="shared" si="33"/>
        <v>41.472998702744917</v>
      </c>
      <c r="P245" s="4">
        <f t="shared" si="39"/>
        <v>1.3361146489286378E-2</v>
      </c>
      <c r="Q245" s="6">
        <f t="shared" si="40"/>
        <v>1720.0096213978816</v>
      </c>
      <c r="R245" s="3"/>
    </row>
    <row r="246" spans="1:18" customFormat="1" x14ac:dyDescent="0.2">
      <c r="A246" s="12">
        <v>42365</v>
      </c>
      <c r="B246" s="1" t="s">
        <v>11</v>
      </c>
      <c r="C246" s="8">
        <v>2766</v>
      </c>
      <c r="D246" s="8">
        <v>4310</v>
      </c>
      <c r="E246" s="8">
        <v>371</v>
      </c>
      <c r="F246" s="3">
        <v>240</v>
      </c>
      <c r="G246" s="7">
        <f t="shared" si="32"/>
        <v>2766</v>
      </c>
      <c r="H246" s="3"/>
      <c r="I246" s="40">
        <f t="shared" si="34"/>
        <v>3030.8819475592686</v>
      </c>
      <c r="J246" s="40">
        <f t="shared" si="37"/>
        <v>-50.770786626449251</v>
      </c>
      <c r="K246" s="71">
        <f t="shared" si="35"/>
        <v>1.0179305402052226</v>
      </c>
      <c r="L246" s="57">
        <f t="shared" si="36"/>
        <v>3209.3712474684203</v>
      </c>
      <c r="M246" s="3"/>
      <c r="N246" s="6">
        <f t="shared" si="38"/>
        <v>-443.37124746842028</v>
      </c>
      <c r="O246" s="6">
        <f t="shared" si="33"/>
        <v>443.37124746842028</v>
      </c>
      <c r="P246" s="4">
        <f t="shared" si="39"/>
        <v>0.16029329264946504</v>
      </c>
      <c r="Q246" s="6">
        <f t="shared" si="40"/>
        <v>196578.06308170318</v>
      </c>
      <c r="R246" s="3"/>
    </row>
    <row r="247" spans="1:18" customFormat="1" x14ac:dyDescent="0.2">
      <c r="A247" s="12">
        <v>42366</v>
      </c>
      <c r="B247" s="1" t="s">
        <v>6</v>
      </c>
      <c r="C247" s="8">
        <v>3365</v>
      </c>
      <c r="D247" s="8">
        <v>3754</v>
      </c>
      <c r="E247" s="8">
        <v>405</v>
      </c>
      <c r="F247" s="3">
        <v>241</v>
      </c>
      <c r="G247" s="7">
        <f t="shared" si="32"/>
        <v>3365</v>
      </c>
      <c r="H247" s="3"/>
      <c r="I247" s="40">
        <f t="shared" si="34"/>
        <v>3050.9635510235248</v>
      </c>
      <c r="J247" s="40">
        <f t="shared" si="37"/>
        <v>-43.68554761737871</v>
      </c>
      <c r="K247" s="71">
        <f t="shared" si="35"/>
        <v>1.0185597065314358</v>
      </c>
      <c r="L247" s="57">
        <f t="shared" si="36"/>
        <v>3007.4840821786511</v>
      </c>
      <c r="M247" s="3"/>
      <c r="N247" s="6">
        <f t="shared" si="38"/>
        <v>357.51591782134892</v>
      </c>
      <c r="O247" s="6">
        <f t="shared" si="33"/>
        <v>357.51591782134892</v>
      </c>
      <c r="P247" s="4">
        <f t="shared" si="39"/>
        <v>0.10624544363190161</v>
      </c>
      <c r="Q247" s="6">
        <f t="shared" si="40"/>
        <v>127817.63149564152</v>
      </c>
      <c r="R247" s="3"/>
    </row>
    <row r="248" spans="1:18" customFormat="1" x14ac:dyDescent="0.2">
      <c r="A248" s="12">
        <v>42367</v>
      </c>
      <c r="B248" s="1" t="s">
        <v>9</v>
      </c>
      <c r="C248" s="8">
        <v>3372</v>
      </c>
      <c r="D248" s="8">
        <v>4517</v>
      </c>
      <c r="E248" s="8">
        <v>338</v>
      </c>
      <c r="F248" s="3">
        <v>242</v>
      </c>
      <c r="G248" s="7">
        <f t="shared" si="32"/>
        <v>3372</v>
      </c>
      <c r="H248" s="3"/>
      <c r="I248" s="40">
        <f t="shared" si="34"/>
        <v>3087.4470081567838</v>
      </c>
      <c r="J248" s="40">
        <f t="shared" si="37"/>
        <v>-35.668647142314946</v>
      </c>
      <c r="K248" s="71">
        <f t="shared" si="35"/>
        <v>0.99967726195876438</v>
      </c>
      <c r="L248" s="57">
        <f t="shared" si="36"/>
        <v>2975.4035716068779</v>
      </c>
      <c r="M248" s="3"/>
      <c r="N248" s="6">
        <f t="shared" si="38"/>
        <v>396.5964283931221</v>
      </c>
      <c r="O248" s="6">
        <f t="shared" si="33"/>
        <v>396.5964283931221</v>
      </c>
      <c r="P248" s="4">
        <f t="shared" si="39"/>
        <v>0.11761459916759255</v>
      </c>
      <c r="Q248" s="6">
        <f t="shared" si="40"/>
        <v>157288.72701418083</v>
      </c>
      <c r="R248" s="3"/>
    </row>
    <row r="249" spans="1:18" customFormat="1" x14ac:dyDescent="0.2">
      <c r="A249" s="12">
        <v>42368</v>
      </c>
      <c r="B249" s="1" t="s">
        <v>7</v>
      </c>
      <c r="C249" s="8">
        <v>2754</v>
      </c>
      <c r="D249" s="8">
        <v>3741</v>
      </c>
      <c r="E249" s="8">
        <v>287</v>
      </c>
      <c r="F249" s="3">
        <v>243</v>
      </c>
      <c r="G249" s="7">
        <f t="shared" si="32"/>
        <v>2754</v>
      </c>
      <c r="H249" s="3"/>
      <c r="I249" s="40">
        <f t="shared" si="34"/>
        <v>2996.669730874708</v>
      </c>
      <c r="J249" s="40">
        <f t="shared" si="37"/>
        <v>-41.179510156291038</v>
      </c>
      <c r="K249" s="71">
        <f t="shared" si="35"/>
        <v>0.98469380844909005</v>
      </c>
      <c r="L249" s="57">
        <f t="shared" si="36"/>
        <v>3027.3362916098972</v>
      </c>
      <c r="M249" s="3"/>
      <c r="N249" s="6">
        <f t="shared" si="38"/>
        <v>-273.33629160989722</v>
      </c>
      <c r="O249" s="6">
        <f t="shared" si="33"/>
        <v>273.33629160989722</v>
      </c>
      <c r="P249" s="4">
        <f t="shared" si="39"/>
        <v>9.9250650548256075E-2</v>
      </c>
      <c r="Q249" s="6">
        <f t="shared" si="40"/>
        <v>74712.728311050771</v>
      </c>
      <c r="R249" s="3"/>
    </row>
    <row r="250" spans="1:18" customFormat="1" x14ac:dyDescent="0.2">
      <c r="A250" s="12">
        <v>42369</v>
      </c>
      <c r="B250" s="1" t="s">
        <v>10</v>
      </c>
      <c r="C250" s="8">
        <v>3837</v>
      </c>
      <c r="D250" s="8">
        <v>4962</v>
      </c>
      <c r="E250" s="8">
        <v>333</v>
      </c>
      <c r="F250" s="3">
        <v>244</v>
      </c>
      <c r="G250" s="7">
        <f t="shared" si="32"/>
        <v>3837</v>
      </c>
      <c r="H250" s="3"/>
      <c r="I250" s="40">
        <f t="shared" si="34"/>
        <v>3118.2746564591534</v>
      </c>
      <c r="J250" s="40">
        <f t="shared" si="37"/>
        <v>-24.901066582217386</v>
      </c>
      <c r="K250" s="71">
        <f t="shared" si="35"/>
        <v>1.0391863007608022</v>
      </c>
      <c r="L250" s="57">
        <f t="shared" si="36"/>
        <v>3008.4837569471506</v>
      </c>
      <c r="M250" s="3"/>
      <c r="N250" s="6">
        <f t="shared" si="38"/>
        <v>828.5162430528494</v>
      </c>
      <c r="O250" s="6">
        <f t="shared" si="33"/>
        <v>828.5162430528494</v>
      </c>
      <c r="P250" s="4">
        <f t="shared" si="39"/>
        <v>0.21592813214825368</v>
      </c>
      <c r="Q250" s="6">
        <f t="shared" si="40"/>
        <v>686439.1650024082</v>
      </c>
      <c r="R250" s="3"/>
    </row>
    <row r="251" spans="1:18" customFormat="1" x14ac:dyDescent="0.2">
      <c r="A251" s="12">
        <v>42370</v>
      </c>
      <c r="B251" s="1" t="s">
        <v>5</v>
      </c>
      <c r="C251" s="8">
        <v>3769</v>
      </c>
      <c r="D251" s="8">
        <v>5540</v>
      </c>
      <c r="E251" s="8">
        <v>633</v>
      </c>
      <c r="F251" s="3">
        <v>245</v>
      </c>
      <c r="G251" s="7">
        <f t="shared" si="32"/>
        <v>3769</v>
      </c>
      <c r="H251" s="3"/>
      <c r="I251" s="40">
        <f t="shared" si="34"/>
        <v>3214.763489779436</v>
      </c>
      <c r="J251" s="40">
        <f t="shared" si="37"/>
        <v>-12.762076591967393</v>
      </c>
      <c r="K251" s="71">
        <f t="shared" si="35"/>
        <v>1.0339440869020184</v>
      </c>
      <c r="L251" s="57">
        <f t="shared" si="36"/>
        <v>3150.7856958971461</v>
      </c>
      <c r="M251" s="3"/>
      <c r="N251" s="6">
        <f t="shared" si="38"/>
        <v>618.21430410285393</v>
      </c>
      <c r="O251" s="6">
        <f t="shared" si="33"/>
        <v>618.21430410285393</v>
      </c>
      <c r="P251" s="4">
        <f t="shared" si="39"/>
        <v>0.16402608227722312</v>
      </c>
      <c r="Q251" s="6">
        <f t="shared" si="40"/>
        <v>382188.92579737597</v>
      </c>
      <c r="R251" s="3"/>
    </row>
    <row r="252" spans="1:18" customFormat="1" x14ac:dyDescent="0.2">
      <c r="A252" s="12">
        <v>42371</v>
      </c>
      <c r="B252" s="1" t="s">
        <v>8</v>
      </c>
      <c r="C252" s="8">
        <v>3451</v>
      </c>
      <c r="D252" s="8">
        <v>4555</v>
      </c>
      <c r="E252" s="8">
        <v>387</v>
      </c>
      <c r="F252" s="3">
        <v>246</v>
      </c>
      <c r="G252" s="7">
        <f t="shared" si="32"/>
        <v>3451</v>
      </c>
      <c r="H252" s="3"/>
      <c r="I252" s="40">
        <f t="shared" si="34"/>
        <v>3252.0239562603692</v>
      </c>
      <c r="J252" s="40">
        <f t="shared" si="37"/>
        <v>-7.7598222846773286</v>
      </c>
      <c r="K252" s="71">
        <f t="shared" si="35"/>
        <v>1.0058280652207225</v>
      </c>
      <c r="L252" s="57">
        <f t="shared" si="36"/>
        <v>3200.968005523343</v>
      </c>
      <c r="M252" s="3"/>
      <c r="N252" s="6">
        <f t="shared" si="38"/>
        <v>250.03199447665702</v>
      </c>
      <c r="O252" s="6">
        <f t="shared" si="33"/>
        <v>250.03199447665702</v>
      </c>
      <c r="P252" s="4">
        <f t="shared" si="39"/>
        <v>7.2452041285614902E-2</v>
      </c>
      <c r="Q252" s="6">
        <f t="shared" si="40"/>
        <v>62515.998261975044</v>
      </c>
      <c r="R252" s="3"/>
    </row>
    <row r="253" spans="1:18" customFormat="1" x14ac:dyDescent="0.2">
      <c r="A253" s="12">
        <v>42372</v>
      </c>
      <c r="B253" s="1" t="s">
        <v>11</v>
      </c>
      <c r="C253" s="8">
        <v>3237</v>
      </c>
      <c r="D253" s="8">
        <v>3515</v>
      </c>
      <c r="E253" s="8">
        <v>280</v>
      </c>
      <c r="F253" s="3">
        <v>247</v>
      </c>
      <c r="G253" s="7">
        <f t="shared" si="32"/>
        <v>3237</v>
      </c>
      <c r="H253" s="3"/>
      <c r="I253" s="40">
        <f t="shared" si="34"/>
        <v>3252.8745657539639</v>
      </c>
      <c r="J253" s="40">
        <f t="shared" si="37"/>
        <v>-6.8987791068501281</v>
      </c>
      <c r="K253" s="71">
        <f t="shared" si="35"/>
        <v>0.98573641106886523</v>
      </c>
      <c r="L253" s="57">
        <f t="shared" si="36"/>
        <v>3194.6068056993131</v>
      </c>
      <c r="M253" s="3"/>
      <c r="N253" s="6">
        <f t="shared" si="38"/>
        <v>42.393194300686901</v>
      </c>
      <c r="O253" s="6">
        <f t="shared" si="33"/>
        <v>42.393194300686901</v>
      </c>
      <c r="P253" s="4">
        <f t="shared" si="39"/>
        <v>1.3096445567095119E-2</v>
      </c>
      <c r="Q253" s="6">
        <f t="shared" si="40"/>
        <v>1797.1829230157923</v>
      </c>
      <c r="R253" s="3"/>
    </row>
    <row r="254" spans="1:18" customFormat="1" x14ac:dyDescent="0.2">
      <c r="A254" s="12">
        <v>42373</v>
      </c>
      <c r="B254" s="1" t="s">
        <v>6</v>
      </c>
      <c r="C254" s="8">
        <v>3735</v>
      </c>
      <c r="D254" s="8">
        <v>5748</v>
      </c>
      <c r="E254" s="8">
        <v>192</v>
      </c>
      <c r="F254" s="3">
        <v>248</v>
      </c>
      <c r="G254" s="7">
        <f t="shared" si="32"/>
        <v>3735</v>
      </c>
      <c r="H254" s="3"/>
      <c r="I254" s="40">
        <f t="shared" si="34"/>
        <v>3315.6122762063301</v>
      </c>
      <c r="J254" s="40">
        <f t="shared" si="37"/>
        <v>6.4869849071502728E-2</v>
      </c>
      <c r="K254" s="71">
        <f t="shared" si="35"/>
        <v>1.0479165478409356</v>
      </c>
      <c r="L254" s="57">
        <f t="shared" si="36"/>
        <v>3373.173570084949</v>
      </c>
      <c r="M254" s="3"/>
      <c r="N254" s="6">
        <f t="shared" si="38"/>
        <v>361.82642991505099</v>
      </c>
      <c r="O254" s="6">
        <f t="shared" si="33"/>
        <v>361.82642991505099</v>
      </c>
      <c r="P254" s="4">
        <f t="shared" si="39"/>
        <v>9.6874546161994909E-2</v>
      </c>
      <c r="Q254" s="6">
        <f t="shared" si="40"/>
        <v>130918.3653850713</v>
      </c>
      <c r="R254" s="3"/>
    </row>
    <row r="255" spans="1:18" customFormat="1" x14ac:dyDescent="0.2">
      <c r="A255" s="12">
        <v>42374</v>
      </c>
      <c r="B255" s="1" t="s">
        <v>9</v>
      </c>
      <c r="C255" s="8">
        <v>3111</v>
      </c>
      <c r="D255" s="8">
        <v>4762</v>
      </c>
      <c r="E255" s="8">
        <v>535</v>
      </c>
      <c r="F255" s="3">
        <v>249</v>
      </c>
      <c r="G255" s="7">
        <f t="shared" si="32"/>
        <v>3111</v>
      </c>
      <c r="H255" s="3"/>
      <c r="I255" s="40">
        <f t="shared" si="34"/>
        <v>3254.3150698544273</v>
      </c>
      <c r="J255" s="40">
        <f t="shared" si="37"/>
        <v>-6.0713377710259264</v>
      </c>
      <c r="K255" s="71">
        <f t="shared" si="35"/>
        <v>1.0261458308037401</v>
      </c>
      <c r="L255" s="57">
        <f t="shared" si="36"/>
        <v>3428.2247792401427</v>
      </c>
      <c r="M255" s="3"/>
      <c r="N255" s="6">
        <f t="shared" si="38"/>
        <v>-317.22477924014265</v>
      </c>
      <c r="O255" s="6">
        <f t="shared" si="33"/>
        <v>317.22477924014265</v>
      </c>
      <c r="P255" s="4">
        <f t="shared" si="39"/>
        <v>0.10196874935395135</v>
      </c>
      <c r="Q255" s="6">
        <f t="shared" si="40"/>
        <v>100631.56056395725</v>
      </c>
      <c r="R255" s="3"/>
    </row>
    <row r="256" spans="1:18" customFormat="1" x14ac:dyDescent="0.2">
      <c r="A256" s="12">
        <v>42375</v>
      </c>
      <c r="B256" s="1" t="s">
        <v>7</v>
      </c>
      <c r="C256" s="8">
        <v>3094</v>
      </c>
      <c r="D256" s="8">
        <v>4077</v>
      </c>
      <c r="E256" s="8">
        <v>441</v>
      </c>
      <c r="F256" s="3">
        <v>250</v>
      </c>
      <c r="G256" s="7">
        <f t="shared" si="32"/>
        <v>3094</v>
      </c>
      <c r="H256" s="3"/>
      <c r="I256" s="40">
        <f t="shared" si="34"/>
        <v>3213.8094754952672</v>
      </c>
      <c r="J256" s="40">
        <f t="shared" si="37"/>
        <v>-9.5147634298393449</v>
      </c>
      <c r="K256" s="71">
        <f t="shared" si="35"/>
        <v>1.0015173004482067</v>
      </c>
      <c r="L256" s="57">
        <f t="shared" si="36"/>
        <v>3267.174708406787</v>
      </c>
      <c r="M256" s="3"/>
      <c r="N256" s="6">
        <f t="shared" si="38"/>
        <v>-173.17470840678698</v>
      </c>
      <c r="O256" s="6">
        <f t="shared" si="33"/>
        <v>173.17470840678698</v>
      </c>
      <c r="P256" s="4">
        <f t="shared" si="39"/>
        <v>5.5971140402969285E-2</v>
      </c>
      <c r="Q256" s="6">
        <f t="shared" si="40"/>
        <v>29989.479631775695</v>
      </c>
      <c r="R256" s="3"/>
    </row>
    <row r="257" spans="1:18" customFormat="1" x14ac:dyDescent="0.2">
      <c r="A257" s="12">
        <v>42376</v>
      </c>
      <c r="B257" s="1" t="s">
        <v>10</v>
      </c>
      <c r="C257" s="8">
        <v>3236</v>
      </c>
      <c r="D257" s="8">
        <v>3987</v>
      </c>
      <c r="E257" s="8">
        <v>357</v>
      </c>
      <c r="F257" s="3">
        <v>251</v>
      </c>
      <c r="G257" s="7">
        <f t="shared" si="32"/>
        <v>3236</v>
      </c>
      <c r="H257" s="3"/>
      <c r="I257" s="40">
        <f t="shared" si="34"/>
        <v>3220.0007425320809</v>
      </c>
      <c r="J257" s="40">
        <f t="shared" si="37"/>
        <v>-7.9441603831740339</v>
      </c>
      <c r="K257" s="71">
        <f t="shared" si="35"/>
        <v>0.98765964119733562</v>
      </c>
      <c r="L257" s="57">
        <f t="shared" si="36"/>
        <v>3158.5899694783179</v>
      </c>
      <c r="M257" s="3"/>
      <c r="N257" s="6">
        <f t="shared" si="38"/>
        <v>77.410030521682074</v>
      </c>
      <c r="O257" s="6">
        <f t="shared" si="33"/>
        <v>77.410030521682074</v>
      </c>
      <c r="P257" s="4">
        <f t="shared" si="39"/>
        <v>2.3921517466527216E-2</v>
      </c>
      <c r="Q257" s="6">
        <f t="shared" si="40"/>
        <v>5992.3128253677505</v>
      </c>
      <c r="R257" s="3"/>
    </row>
    <row r="258" spans="1:18" customFormat="1" x14ac:dyDescent="0.2">
      <c r="A258" s="12">
        <v>42377</v>
      </c>
      <c r="B258" s="1" t="s">
        <v>5</v>
      </c>
      <c r="C258" s="8">
        <v>3155</v>
      </c>
      <c r="D258" s="8">
        <v>3437</v>
      </c>
      <c r="E258" s="8">
        <v>212</v>
      </c>
      <c r="F258" s="3">
        <v>252</v>
      </c>
      <c r="G258" s="7">
        <f t="shared" si="32"/>
        <v>3155</v>
      </c>
      <c r="H258" s="3"/>
      <c r="I258" s="40">
        <f t="shared" si="34"/>
        <v>3171.7924512942318</v>
      </c>
      <c r="J258" s="40">
        <f t="shared" si="37"/>
        <v>-11.970573468641547</v>
      </c>
      <c r="K258" s="71">
        <f t="shared" si="35"/>
        <v>1.0425954620946307</v>
      </c>
      <c r="L258" s="57">
        <f t="shared" si="36"/>
        <v>3365.9672450352368</v>
      </c>
      <c r="M258" s="3"/>
      <c r="N258" s="6">
        <f t="shared" si="38"/>
        <v>-210.96724503523683</v>
      </c>
      <c r="O258" s="6">
        <f t="shared" si="33"/>
        <v>210.96724503523683</v>
      </c>
      <c r="P258" s="4">
        <f t="shared" si="39"/>
        <v>6.6867589551580606E-2</v>
      </c>
      <c r="Q258" s="6">
        <f t="shared" si="40"/>
        <v>44507.178477757661</v>
      </c>
      <c r="R258" s="3"/>
    </row>
    <row r="259" spans="1:18" customFormat="1" x14ac:dyDescent="0.2">
      <c r="A259" s="12">
        <v>42378</v>
      </c>
      <c r="B259" s="1" t="s">
        <v>8</v>
      </c>
      <c r="C259" s="8">
        <v>3503</v>
      </c>
      <c r="D259" s="8">
        <v>4385</v>
      </c>
      <c r="E259" s="8">
        <v>21</v>
      </c>
      <c r="F259" s="3">
        <v>253</v>
      </c>
      <c r="G259" s="7">
        <f t="shared" si="32"/>
        <v>3503</v>
      </c>
      <c r="H259" s="3"/>
      <c r="I259" s="40">
        <f t="shared" si="34"/>
        <v>3210.6064634400418</v>
      </c>
      <c r="J259" s="40">
        <f t="shared" si="37"/>
        <v>-6.8921149071963912</v>
      </c>
      <c r="K259" s="71">
        <f t="shared" si="35"/>
        <v>1.0326383600365541</v>
      </c>
      <c r="L259" s="57">
        <f t="shared" si="36"/>
        <v>3242.4380460131742</v>
      </c>
      <c r="M259" s="3"/>
      <c r="N259" s="6">
        <f t="shared" si="38"/>
        <v>260.56195398682576</v>
      </c>
      <c r="O259" s="6">
        <f t="shared" si="33"/>
        <v>260.56195398682576</v>
      </c>
      <c r="P259" s="4">
        <f t="shared" si="39"/>
        <v>7.4382516125271414E-2</v>
      </c>
      <c r="Q259" s="6">
        <f t="shared" si="40"/>
        <v>67892.531865432698</v>
      </c>
      <c r="R259" s="3"/>
    </row>
    <row r="260" spans="1:18" customFormat="1" x14ac:dyDescent="0.2">
      <c r="A260" s="12">
        <v>42379</v>
      </c>
      <c r="B260" s="1" t="s">
        <v>11</v>
      </c>
      <c r="C260" s="8">
        <v>2924</v>
      </c>
      <c r="D260" s="8">
        <v>4451</v>
      </c>
      <c r="E260" s="8">
        <v>543</v>
      </c>
      <c r="F260" s="3">
        <v>254</v>
      </c>
      <c r="G260" s="7">
        <f t="shared" si="32"/>
        <v>2924</v>
      </c>
      <c r="H260" s="3"/>
      <c r="I260" s="40">
        <f t="shared" si="34"/>
        <v>3146.8855058114182</v>
      </c>
      <c r="J260" s="40">
        <f t="shared" si="37"/>
        <v>-12.574999179339116</v>
      </c>
      <c r="K260" s="71">
        <f t="shared" si="35"/>
        <v>0.99428283716127064</v>
      </c>
      <c r="L260" s="57">
        <f t="shared" si="36"/>
        <v>3208.5753457498008</v>
      </c>
      <c r="M260" s="3"/>
      <c r="N260" s="6">
        <f t="shared" si="38"/>
        <v>-284.57534574980082</v>
      </c>
      <c r="O260" s="6">
        <f t="shared" si="33"/>
        <v>284.57534574980082</v>
      </c>
      <c r="P260" s="4">
        <f t="shared" si="39"/>
        <v>9.7323989654514637E-2</v>
      </c>
      <c r="Q260" s="6">
        <f t="shared" si="40"/>
        <v>80983.127408618675</v>
      </c>
      <c r="R260" s="3"/>
    </row>
    <row r="261" spans="1:18" customFormat="1" x14ac:dyDescent="0.2">
      <c r="A261" s="12">
        <v>42380</v>
      </c>
      <c r="B261" s="1" t="s">
        <v>6</v>
      </c>
      <c r="C261" s="8">
        <v>3231</v>
      </c>
      <c r="D261" s="8">
        <v>5319</v>
      </c>
      <c r="E261" s="8">
        <v>614</v>
      </c>
      <c r="F261" s="3">
        <v>255</v>
      </c>
      <c r="G261" s="7">
        <f t="shared" si="32"/>
        <v>3231</v>
      </c>
      <c r="H261" s="3"/>
      <c r="I261" s="40">
        <f t="shared" si="34"/>
        <v>3161.72238091999</v>
      </c>
      <c r="J261" s="40">
        <f t="shared" si="37"/>
        <v>-9.8338117505480245</v>
      </c>
      <c r="K261" s="71">
        <f t="shared" si="35"/>
        <v>0.99108481250106872</v>
      </c>
      <c r="L261" s="57">
        <f t="shared" si="36"/>
        <v>3095.6319903812782</v>
      </c>
      <c r="M261" s="3"/>
      <c r="N261" s="6">
        <f t="shared" si="38"/>
        <v>135.36800961872177</v>
      </c>
      <c r="O261" s="6">
        <f t="shared" si="33"/>
        <v>135.36800961872177</v>
      </c>
      <c r="P261" s="4">
        <f t="shared" si="39"/>
        <v>4.1896629408456135E-2</v>
      </c>
      <c r="Q261" s="6">
        <f t="shared" si="40"/>
        <v>18324.498028134349</v>
      </c>
      <c r="R261" s="3"/>
    </row>
    <row r="262" spans="1:18" customFormat="1" x14ac:dyDescent="0.2">
      <c r="A262" s="12">
        <v>42381</v>
      </c>
      <c r="B262" s="1" t="s">
        <v>9</v>
      </c>
      <c r="C262" s="8">
        <v>3366</v>
      </c>
      <c r="D262" s="8">
        <v>4274</v>
      </c>
      <c r="E262" s="8">
        <v>352</v>
      </c>
      <c r="F262" s="3">
        <v>256</v>
      </c>
      <c r="G262" s="7">
        <f t="shared" ref="G262:G325" si="41">IF($G$4="Petrol",C262,IF($G$4="Diesel",D262,E262))</f>
        <v>3366</v>
      </c>
      <c r="H262" s="3"/>
      <c r="I262" s="40">
        <f t="shared" si="34"/>
        <v>3167.2071243827108</v>
      </c>
      <c r="J262" s="40">
        <f t="shared" si="37"/>
        <v>-8.3019562292211351</v>
      </c>
      <c r="K262" s="71">
        <f t="shared" si="35"/>
        <v>1.0446125144090497</v>
      </c>
      <c r="L262" s="57">
        <f t="shared" si="36"/>
        <v>3286.1447192439987</v>
      </c>
      <c r="M262" s="3"/>
      <c r="N262" s="6">
        <f t="shared" si="38"/>
        <v>79.855280756001321</v>
      </c>
      <c r="O262" s="6">
        <f t="shared" si="33"/>
        <v>79.855280756001321</v>
      </c>
      <c r="P262" s="4">
        <f t="shared" si="39"/>
        <v>2.3724088162804909E-2</v>
      </c>
      <c r="Q262" s="6">
        <f t="shared" si="40"/>
        <v>6376.8658646197946</v>
      </c>
      <c r="R262" s="3"/>
    </row>
    <row r="263" spans="1:18" customFormat="1" x14ac:dyDescent="0.2">
      <c r="A263" s="12">
        <v>42382</v>
      </c>
      <c r="B263" s="1" t="s">
        <v>7</v>
      </c>
      <c r="C263" s="8">
        <v>2613</v>
      </c>
      <c r="D263" s="8">
        <v>4361</v>
      </c>
      <c r="E263" s="8">
        <v>910</v>
      </c>
      <c r="F263" s="3">
        <v>257</v>
      </c>
      <c r="G263" s="7">
        <f t="shared" si="41"/>
        <v>2613</v>
      </c>
      <c r="H263" s="3"/>
      <c r="I263" s="40">
        <f t="shared" si="34"/>
        <v>3033.20643809081</v>
      </c>
      <c r="J263" s="40">
        <f t="shared" si="37"/>
        <v>-20.871829235489102</v>
      </c>
      <c r="K263" s="71">
        <f t="shared" si="35"/>
        <v>1.0155209849920379</v>
      </c>
      <c r="L263" s="57">
        <f t="shared" si="36"/>
        <v>3262.0066523530149</v>
      </c>
      <c r="M263" s="3"/>
      <c r="N263" s="6">
        <f t="shared" si="38"/>
        <v>-649.00665235301494</v>
      </c>
      <c r="O263" s="6">
        <f t="shared" si="33"/>
        <v>649.00665235301494</v>
      </c>
      <c r="P263" s="4">
        <f t="shared" si="39"/>
        <v>0.24837606289820702</v>
      </c>
      <c r="Q263" s="6">
        <f t="shared" si="40"/>
        <v>421209.63479846722</v>
      </c>
      <c r="R263" s="3"/>
    </row>
    <row r="264" spans="1:18" customFormat="1" x14ac:dyDescent="0.2">
      <c r="A264" s="12">
        <v>42383</v>
      </c>
      <c r="B264" s="1" t="s">
        <v>10</v>
      </c>
      <c r="C264" s="8">
        <v>2912</v>
      </c>
      <c r="D264" s="8">
        <v>5522</v>
      </c>
      <c r="E264" s="8">
        <v>1116</v>
      </c>
      <c r="F264" s="3">
        <v>258</v>
      </c>
      <c r="G264" s="7">
        <f t="shared" si="41"/>
        <v>2912</v>
      </c>
      <c r="H264" s="3"/>
      <c r="I264" s="40">
        <f t="shared" si="34"/>
        <v>2995.6165084787631</v>
      </c>
      <c r="J264" s="40">
        <f t="shared" si="37"/>
        <v>-22.543639273144887</v>
      </c>
      <c r="K264" s="71">
        <f t="shared" si="35"/>
        <v>0.99206325795581463</v>
      </c>
      <c r="L264" s="57">
        <f t="shared" si="36"/>
        <v>2995.1126013717549</v>
      </c>
      <c r="M264" s="3"/>
      <c r="N264" s="6">
        <f t="shared" si="38"/>
        <v>-83.112601371754863</v>
      </c>
      <c r="O264" s="6">
        <f t="shared" si="33"/>
        <v>83.112601371754863</v>
      </c>
      <c r="P264" s="4">
        <f t="shared" si="39"/>
        <v>2.85414153062345E-2</v>
      </c>
      <c r="Q264" s="6">
        <f t="shared" si="40"/>
        <v>6907.7045067802283</v>
      </c>
      <c r="R264" s="3"/>
    </row>
    <row r="265" spans="1:18" customFormat="1" x14ac:dyDescent="0.2">
      <c r="A265" s="12">
        <v>42384</v>
      </c>
      <c r="B265" s="1" t="s">
        <v>5</v>
      </c>
      <c r="C265" s="8">
        <v>3280</v>
      </c>
      <c r="D265" s="8">
        <v>3078</v>
      </c>
      <c r="E265" s="8">
        <v>391</v>
      </c>
      <c r="F265" s="3">
        <v>259</v>
      </c>
      <c r="G265" s="7">
        <f t="shared" si="41"/>
        <v>3280</v>
      </c>
      <c r="H265" s="3"/>
      <c r="I265" s="40">
        <f t="shared" si="34"/>
        <v>3040.3592666290428</v>
      </c>
      <c r="J265" s="40">
        <f t="shared" si="37"/>
        <v>-15.814999530802421</v>
      </c>
      <c r="K265" s="71">
        <f t="shared" si="35"/>
        <v>0.99985831862006169</v>
      </c>
      <c r="L265" s="57">
        <f t="shared" si="36"/>
        <v>2946.5673671286645</v>
      </c>
      <c r="M265" s="3"/>
      <c r="N265" s="6">
        <f t="shared" si="38"/>
        <v>333.4326328713355</v>
      </c>
      <c r="O265" s="6">
        <f t="shared" si="33"/>
        <v>333.4326328713355</v>
      </c>
      <c r="P265" s="4">
        <f t="shared" si="39"/>
        <v>0.10165629050955351</v>
      </c>
      <c r="Q265" s="6">
        <f t="shared" si="40"/>
        <v>111177.32066351081</v>
      </c>
      <c r="R265" s="3"/>
    </row>
    <row r="266" spans="1:18" customFormat="1" x14ac:dyDescent="0.2">
      <c r="A266" s="12">
        <v>42385</v>
      </c>
      <c r="B266" s="1" t="s">
        <v>8</v>
      </c>
      <c r="C266" s="8">
        <v>3437</v>
      </c>
      <c r="D266" s="8">
        <v>3441</v>
      </c>
      <c r="E266" s="8">
        <v>274</v>
      </c>
      <c r="F266" s="3">
        <v>260</v>
      </c>
      <c r="G266" s="7">
        <f t="shared" si="41"/>
        <v>3437</v>
      </c>
      <c r="H266" s="3"/>
      <c r="I266" s="40">
        <f t="shared" si="34"/>
        <v>3077.6784588443597</v>
      </c>
      <c r="J266" s="40">
        <f t="shared" si="37"/>
        <v>-10.501580356190491</v>
      </c>
      <c r="K266" s="71">
        <f t="shared" si="35"/>
        <v>1.0518263468328368</v>
      </c>
      <c r="L266" s="57">
        <f t="shared" si="36"/>
        <v>3159.4767917949694</v>
      </c>
      <c r="M266" s="3"/>
      <c r="N266" s="6">
        <f t="shared" si="38"/>
        <v>277.52320820503064</v>
      </c>
      <c r="O266" s="6">
        <f t="shared" si="33"/>
        <v>277.52320820503064</v>
      </c>
      <c r="P266" s="4">
        <f t="shared" si="39"/>
        <v>8.0745769044233529E-2</v>
      </c>
      <c r="Q266" s="6">
        <f t="shared" si="40"/>
        <v>77019.13109241279</v>
      </c>
      <c r="R266" s="3"/>
    </row>
    <row r="267" spans="1:18" customFormat="1" x14ac:dyDescent="0.2">
      <c r="A267" s="12">
        <v>42386</v>
      </c>
      <c r="B267" s="1" t="s">
        <v>11</v>
      </c>
      <c r="C267" s="8">
        <v>3584</v>
      </c>
      <c r="D267" s="8">
        <v>3285</v>
      </c>
      <c r="E267" s="8">
        <v>149</v>
      </c>
      <c r="F267" s="3">
        <v>261</v>
      </c>
      <c r="G267" s="7">
        <f t="shared" si="41"/>
        <v>3584</v>
      </c>
      <c r="H267" s="3"/>
      <c r="I267" s="40">
        <f t="shared" si="34"/>
        <v>3159.5860993998513</v>
      </c>
      <c r="J267" s="40">
        <f t="shared" si="37"/>
        <v>-1.2606582650222897</v>
      </c>
      <c r="K267" s="71">
        <f t="shared" si="35"/>
        <v>1.0274014655474377</v>
      </c>
      <c r="L267" s="57">
        <f t="shared" si="36"/>
        <v>3114.7824847871098</v>
      </c>
      <c r="M267" s="3"/>
      <c r="N267" s="6">
        <f t="shared" si="38"/>
        <v>469.21751521289025</v>
      </c>
      <c r="O267" s="6">
        <f t="shared" ref="O267:O330" si="42">ABS(N267)</f>
        <v>469.21751521289025</v>
      </c>
      <c r="P267" s="4">
        <f t="shared" si="39"/>
        <v>0.13092006562859662</v>
      </c>
      <c r="Q267" s="6">
        <f t="shared" si="40"/>
        <v>220165.07658255889</v>
      </c>
      <c r="R267" s="3"/>
    </row>
    <row r="268" spans="1:18" customFormat="1" x14ac:dyDescent="0.2">
      <c r="A268" s="12">
        <v>42387</v>
      </c>
      <c r="B268" s="1" t="s">
        <v>6</v>
      </c>
      <c r="C268" s="8">
        <v>3185</v>
      </c>
      <c r="D268" s="8">
        <v>3661</v>
      </c>
      <c r="E268" s="8">
        <v>197</v>
      </c>
      <c r="F268" s="3">
        <v>262</v>
      </c>
      <c r="G268" s="7">
        <f t="shared" si="41"/>
        <v>3185</v>
      </c>
      <c r="H268" s="3"/>
      <c r="I268" s="40">
        <f t="shared" ref="I268:I331" si="43">$I$5*(G268/K264)+(1-$I$5)*(I267+J267)</f>
        <v>3168.7565044300591</v>
      </c>
      <c r="J268" s="40">
        <f t="shared" si="37"/>
        <v>-0.21755193549928042</v>
      </c>
      <c r="K268" s="71">
        <f t="shared" ref="K268:K331" si="44">$K$5*(G268/I268)+(1-$K$5)*K264</f>
        <v>0.99336954635281105</v>
      </c>
      <c r="L268" s="57">
        <f t="shared" ref="L268:L331" si="45">(I267+J267)*K264</f>
        <v>3133.2586268169539</v>
      </c>
      <c r="M268" s="3"/>
      <c r="N268" s="6">
        <f t="shared" si="38"/>
        <v>51.741373183046107</v>
      </c>
      <c r="O268" s="6">
        <f t="shared" si="42"/>
        <v>51.741373183046107</v>
      </c>
      <c r="P268" s="4">
        <f t="shared" si="39"/>
        <v>1.624532909985749E-2</v>
      </c>
      <c r="Q268" s="6">
        <f t="shared" si="40"/>
        <v>2677.1696988672429</v>
      </c>
      <c r="R268" s="3"/>
    </row>
    <row r="269" spans="1:18" customFormat="1" x14ac:dyDescent="0.2">
      <c r="A269" s="12">
        <v>42388</v>
      </c>
      <c r="B269" s="1" t="s">
        <v>9</v>
      </c>
      <c r="C269" s="8">
        <v>2908</v>
      </c>
      <c r="D269" s="8">
        <v>4386</v>
      </c>
      <c r="E269" s="8">
        <v>146</v>
      </c>
      <c r="F269" s="3">
        <v>263</v>
      </c>
      <c r="G269" s="7">
        <f t="shared" si="41"/>
        <v>2908</v>
      </c>
      <c r="H269" s="3"/>
      <c r="I269" s="40">
        <f t="shared" si="43"/>
        <v>3116.5135755626879</v>
      </c>
      <c r="J269" s="40">
        <f t="shared" si="37"/>
        <v>-5.4200896286864646</v>
      </c>
      <c r="K269" s="71">
        <f t="shared" si="44"/>
        <v>0.99318188296291432</v>
      </c>
      <c r="L269" s="57">
        <f t="shared" si="45"/>
        <v>3168.0900295233823</v>
      </c>
      <c r="M269" s="3"/>
      <c r="N269" s="6">
        <f t="shared" si="38"/>
        <v>-260.09002952338233</v>
      </c>
      <c r="O269" s="6">
        <f t="shared" si="42"/>
        <v>260.09002952338233</v>
      </c>
      <c r="P269" s="4">
        <f t="shared" si="39"/>
        <v>8.9439487456458841E-2</v>
      </c>
      <c r="Q269" s="6">
        <f t="shared" si="40"/>
        <v>67646.823457473889</v>
      </c>
      <c r="R269" s="3"/>
    </row>
    <row r="270" spans="1:18" customFormat="1" x14ac:dyDescent="0.2">
      <c r="A270" s="12">
        <v>42389</v>
      </c>
      <c r="B270" s="1" t="s">
        <v>7</v>
      </c>
      <c r="C270" s="8">
        <v>3499</v>
      </c>
      <c r="D270" s="8">
        <v>4355</v>
      </c>
      <c r="E270" s="8">
        <v>139</v>
      </c>
      <c r="F270" s="3">
        <v>264</v>
      </c>
      <c r="G270" s="7">
        <f t="shared" si="41"/>
        <v>3499</v>
      </c>
      <c r="H270" s="3"/>
      <c r="I270" s="40">
        <f t="shared" si="43"/>
        <v>3154.1937381224225</v>
      </c>
      <c r="J270" s="40">
        <f t="shared" si="37"/>
        <v>-1.1100644098443655</v>
      </c>
      <c r="K270" s="71">
        <f t="shared" si="44"/>
        <v>1.057575388847473</v>
      </c>
      <c r="L270" s="57">
        <f t="shared" si="45"/>
        <v>3272.3300959653961</v>
      </c>
      <c r="M270" s="3"/>
      <c r="N270" s="6">
        <f t="shared" si="38"/>
        <v>226.66990403460386</v>
      </c>
      <c r="O270" s="6">
        <f t="shared" si="42"/>
        <v>226.66990403460386</v>
      </c>
      <c r="P270" s="4">
        <f t="shared" si="39"/>
        <v>6.4781338678080558E-2</v>
      </c>
      <c r="Q270" s="6">
        <f t="shared" si="40"/>
        <v>51379.245395056525</v>
      </c>
      <c r="R270" s="3"/>
    </row>
    <row r="271" spans="1:18" customFormat="1" x14ac:dyDescent="0.2">
      <c r="A271" s="12">
        <v>42390</v>
      </c>
      <c r="B271" s="1" t="s">
        <v>10</v>
      </c>
      <c r="C271" s="8">
        <v>3262</v>
      </c>
      <c r="D271" s="8">
        <v>4115</v>
      </c>
      <c r="E271" s="8">
        <v>264</v>
      </c>
      <c r="F271" s="3">
        <v>265</v>
      </c>
      <c r="G271" s="7">
        <f t="shared" si="41"/>
        <v>3262</v>
      </c>
      <c r="H271" s="3"/>
      <c r="I271" s="40">
        <f t="shared" si="43"/>
        <v>3157.4670064971006</v>
      </c>
      <c r="J271" s="40">
        <f t="shared" ref="J271:J334" si="46">$J$5*(I271-I270)+(1-$J$5)*J270</f>
        <v>-0.67173113139212071</v>
      </c>
      <c r="K271" s="71">
        <f t="shared" si="44"/>
        <v>1.0279719788756889</v>
      </c>
      <c r="L271" s="57">
        <f t="shared" si="45"/>
        <v>3239.482787366002</v>
      </c>
      <c r="M271" s="3"/>
      <c r="N271" s="6">
        <f t="shared" ref="N271:N334" si="47">G271-L271</f>
        <v>22.517212633998042</v>
      </c>
      <c r="O271" s="6">
        <f t="shared" si="42"/>
        <v>22.517212633998042</v>
      </c>
      <c r="P271" s="4">
        <f t="shared" ref="P271:P334" si="48">ABS((G271-L271)/G271)</f>
        <v>6.9028855407719317E-3</v>
      </c>
      <c r="Q271" s="6">
        <f t="shared" ref="Q271:Q334" si="49">(G271-L271)^2</f>
        <v>507.02486480468104</v>
      </c>
      <c r="R271" s="3"/>
    </row>
    <row r="272" spans="1:18" customFormat="1" x14ac:dyDescent="0.2">
      <c r="A272" s="12">
        <v>42391</v>
      </c>
      <c r="B272" s="1" t="s">
        <v>5</v>
      </c>
      <c r="C272" s="8">
        <v>3321</v>
      </c>
      <c r="D272" s="8">
        <v>3782</v>
      </c>
      <c r="E272" s="8">
        <v>482</v>
      </c>
      <c r="F272" s="3">
        <v>266</v>
      </c>
      <c r="G272" s="7">
        <f t="shared" si="41"/>
        <v>3321</v>
      </c>
      <c r="H272" s="3"/>
      <c r="I272" s="40">
        <f t="shared" si="43"/>
        <v>3194.0695626762067</v>
      </c>
      <c r="J272" s="40">
        <f t="shared" si="46"/>
        <v>3.0556975996577078</v>
      </c>
      <c r="K272" s="71">
        <f t="shared" si="44"/>
        <v>0.99800653263625683</v>
      </c>
      <c r="L272" s="57">
        <f t="shared" si="45"/>
        <v>3135.8642906187306</v>
      </c>
      <c r="M272" s="3"/>
      <c r="N272" s="6">
        <f t="shared" si="47"/>
        <v>185.13570938126941</v>
      </c>
      <c r="O272" s="6">
        <f t="shared" si="42"/>
        <v>185.13570938126941</v>
      </c>
      <c r="P272" s="4">
        <f t="shared" si="48"/>
        <v>5.5746976627904066E-2</v>
      </c>
      <c r="Q272" s="6">
        <f t="shared" si="49"/>
        <v>34275.230888105849</v>
      </c>
      <c r="R272" s="3"/>
    </row>
    <row r="273" spans="1:18" customFormat="1" x14ac:dyDescent="0.2">
      <c r="A273" s="12">
        <v>42392</v>
      </c>
      <c r="B273" s="1" t="s">
        <v>8</v>
      </c>
      <c r="C273" s="8">
        <v>3209</v>
      </c>
      <c r="D273" s="8">
        <v>3602</v>
      </c>
      <c r="E273" s="8">
        <v>227</v>
      </c>
      <c r="F273" s="3">
        <v>267</v>
      </c>
      <c r="G273" s="7">
        <f t="shared" si="41"/>
        <v>3209</v>
      </c>
      <c r="H273" s="3"/>
      <c r="I273" s="40">
        <f t="shared" si="43"/>
        <v>3203.906115728134</v>
      </c>
      <c r="J273" s="40">
        <f t="shared" si="46"/>
        <v>3.7337831448846615</v>
      </c>
      <c r="K273" s="71">
        <f t="shared" si="44"/>
        <v>0.99402268447743103</v>
      </c>
      <c r="L273" s="57">
        <f t="shared" si="45"/>
        <v>3175.3268860690805</v>
      </c>
      <c r="M273" s="3"/>
      <c r="N273" s="6">
        <f t="shared" si="47"/>
        <v>33.673113930919499</v>
      </c>
      <c r="O273" s="6">
        <f t="shared" si="42"/>
        <v>33.673113930919499</v>
      </c>
      <c r="P273" s="4">
        <f t="shared" si="48"/>
        <v>1.0493335597045652E-2</v>
      </c>
      <c r="Q273" s="6">
        <f t="shared" si="49"/>
        <v>1133.8786018046849</v>
      </c>
      <c r="R273" s="3"/>
    </row>
    <row r="274" spans="1:18" customFormat="1" x14ac:dyDescent="0.2">
      <c r="A274" s="12">
        <v>42393</v>
      </c>
      <c r="B274" s="1" t="s">
        <v>11</v>
      </c>
      <c r="C274" s="8">
        <v>3727</v>
      </c>
      <c r="D274" s="8">
        <v>3775</v>
      </c>
      <c r="E274" s="8">
        <v>138</v>
      </c>
      <c r="F274" s="3">
        <v>268</v>
      </c>
      <c r="G274" s="7">
        <f t="shared" si="41"/>
        <v>3727</v>
      </c>
      <c r="H274" s="3"/>
      <c r="I274" s="40">
        <f t="shared" si="43"/>
        <v>3270.9316490774982</v>
      </c>
      <c r="J274" s="40">
        <f t="shared" si="46"/>
        <v>10.062958165332615</v>
      </c>
      <c r="K274" s="71">
        <f t="shared" si="44"/>
        <v>1.0657609218410735</v>
      </c>
      <c r="L274" s="57">
        <f t="shared" si="45"/>
        <v>3392.3210133333014</v>
      </c>
      <c r="M274" s="3"/>
      <c r="N274" s="6">
        <f t="shared" si="47"/>
        <v>334.67898666669862</v>
      </c>
      <c r="O274" s="6">
        <f t="shared" si="42"/>
        <v>334.67898666669862</v>
      </c>
      <c r="P274" s="4">
        <f t="shared" si="48"/>
        <v>8.9798493873544036E-2</v>
      </c>
      <c r="Q274" s="6">
        <f t="shared" si="49"/>
        <v>112010.02411624823</v>
      </c>
      <c r="R274" s="3"/>
    </row>
    <row r="275" spans="1:18" customFormat="1" x14ac:dyDescent="0.2">
      <c r="A275" s="12">
        <v>42394</v>
      </c>
      <c r="B275" s="1" t="s">
        <v>6</v>
      </c>
      <c r="C275" s="8">
        <v>3703</v>
      </c>
      <c r="D275" s="8">
        <v>3526</v>
      </c>
      <c r="E275" s="8">
        <v>160</v>
      </c>
      <c r="F275" s="3">
        <v>269</v>
      </c>
      <c r="G275" s="7">
        <f t="shared" si="41"/>
        <v>3703</v>
      </c>
      <c r="H275" s="3"/>
      <c r="I275" s="40">
        <f t="shared" si="43"/>
        <v>3345.2433392507405</v>
      </c>
      <c r="J275" s="40">
        <f t="shared" si="46"/>
        <v>16.48783136612359</v>
      </c>
      <c r="K275" s="71">
        <f t="shared" si="44"/>
        <v>1.0358692693845721</v>
      </c>
      <c r="L275" s="57">
        <f t="shared" si="45"/>
        <v>3372.7705190878764</v>
      </c>
      <c r="M275" s="3"/>
      <c r="N275" s="6">
        <f t="shared" si="47"/>
        <v>330.22948091212356</v>
      </c>
      <c r="O275" s="6">
        <f t="shared" si="42"/>
        <v>330.22948091212356</v>
      </c>
      <c r="P275" s="4">
        <f t="shared" si="48"/>
        <v>8.9178903838002588E-2</v>
      </c>
      <c r="Q275" s="6">
        <f t="shared" si="49"/>
        <v>109051.51006349058</v>
      </c>
      <c r="R275" s="3"/>
    </row>
    <row r="276" spans="1:18" customFormat="1" x14ac:dyDescent="0.2">
      <c r="A276" s="12">
        <v>42395</v>
      </c>
      <c r="B276" s="1" t="s">
        <v>9</v>
      </c>
      <c r="C276" s="8">
        <v>3081</v>
      </c>
      <c r="D276" s="8">
        <v>3862</v>
      </c>
      <c r="E276" s="8">
        <v>164</v>
      </c>
      <c r="F276" s="3">
        <v>270</v>
      </c>
      <c r="G276" s="7">
        <f t="shared" si="41"/>
        <v>3081</v>
      </c>
      <c r="H276" s="3"/>
      <c r="I276" s="40">
        <f t="shared" si="43"/>
        <v>3306.8157646988875</v>
      </c>
      <c r="J276" s="40">
        <f t="shared" si="46"/>
        <v>10.99629077432593</v>
      </c>
      <c r="K276" s="71">
        <f t="shared" si="44"/>
        <v>0.9913770814967553</v>
      </c>
      <c r="L276" s="57">
        <f t="shared" si="45"/>
        <v>3355.0296692425609</v>
      </c>
      <c r="M276" s="3"/>
      <c r="N276" s="6">
        <f t="shared" si="47"/>
        <v>-274.02966924256089</v>
      </c>
      <c r="O276" s="6">
        <f t="shared" si="42"/>
        <v>274.02966924256089</v>
      </c>
      <c r="P276" s="4">
        <f t="shared" si="48"/>
        <v>8.8941794625952905E-2</v>
      </c>
      <c r="Q276" s="6">
        <f t="shared" si="49"/>
        <v>75092.259625187318</v>
      </c>
      <c r="R276" s="3"/>
    </row>
    <row r="277" spans="1:18" customFormat="1" x14ac:dyDescent="0.2">
      <c r="A277" s="12">
        <v>42396</v>
      </c>
      <c r="B277" s="1" t="s">
        <v>7</v>
      </c>
      <c r="C277" s="8">
        <v>2847</v>
      </c>
      <c r="D277" s="8">
        <v>5593</v>
      </c>
      <c r="E277" s="8">
        <v>363</v>
      </c>
      <c r="F277" s="3">
        <v>271</v>
      </c>
      <c r="G277" s="7">
        <f t="shared" si="41"/>
        <v>2847</v>
      </c>
      <c r="H277" s="3"/>
      <c r="I277" s="40">
        <f t="shared" si="43"/>
        <v>3227.0735938635271</v>
      </c>
      <c r="J277" s="40">
        <f t="shared" si="46"/>
        <v>1.9224446133572961</v>
      </c>
      <c r="K277" s="71">
        <f t="shared" si="44"/>
        <v>0.98284276104883284</v>
      </c>
      <c r="L277" s="57">
        <f t="shared" si="45"/>
        <v>3297.9804459730672</v>
      </c>
      <c r="M277" s="3"/>
      <c r="N277" s="6">
        <f t="shared" si="47"/>
        <v>-450.98044597306716</v>
      </c>
      <c r="O277" s="6">
        <f t="shared" si="42"/>
        <v>450.98044597306716</v>
      </c>
      <c r="P277" s="4">
        <f t="shared" si="48"/>
        <v>0.15840549559995334</v>
      </c>
      <c r="Q277" s="6">
        <f t="shared" si="49"/>
        <v>203383.36265006656</v>
      </c>
      <c r="R277" s="3"/>
    </row>
    <row r="278" spans="1:18" customFormat="1" x14ac:dyDescent="0.2">
      <c r="A278" s="12">
        <v>42397</v>
      </c>
      <c r="B278" s="1" t="s">
        <v>10</v>
      </c>
      <c r="C278" s="8">
        <v>3809</v>
      </c>
      <c r="D278" s="8">
        <v>4505</v>
      </c>
      <c r="E278" s="8">
        <v>279</v>
      </c>
      <c r="F278" s="3">
        <v>272</v>
      </c>
      <c r="G278" s="7">
        <f t="shared" si="41"/>
        <v>3809</v>
      </c>
      <c r="H278" s="3"/>
      <c r="I278" s="40">
        <f t="shared" si="43"/>
        <v>3297.9912883264615</v>
      </c>
      <c r="J278" s="40">
        <f t="shared" si="46"/>
        <v>8.8219695983150039</v>
      </c>
      <c r="K278" s="71">
        <f t="shared" si="44"/>
        <v>1.0746793736687197</v>
      </c>
      <c r="L278" s="57">
        <f t="shared" si="45"/>
        <v>3441.3377945882985</v>
      </c>
      <c r="M278" s="3"/>
      <c r="N278" s="6">
        <f t="shared" si="47"/>
        <v>367.66220541170151</v>
      </c>
      <c r="O278" s="6">
        <f t="shared" si="42"/>
        <v>367.66220541170151</v>
      </c>
      <c r="P278" s="4">
        <f t="shared" si="48"/>
        <v>9.6524601053216461E-2</v>
      </c>
      <c r="Q278" s="6">
        <f t="shared" si="49"/>
        <v>135175.4972881962</v>
      </c>
      <c r="R278" s="3"/>
    </row>
    <row r="279" spans="1:18" customFormat="1" x14ac:dyDescent="0.2">
      <c r="A279" s="12">
        <v>42398</v>
      </c>
      <c r="B279" s="1" t="s">
        <v>5</v>
      </c>
      <c r="C279" s="8">
        <v>3440</v>
      </c>
      <c r="D279" s="8">
        <v>4557</v>
      </c>
      <c r="E279" s="8">
        <v>158</v>
      </c>
      <c r="F279" s="3">
        <v>273</v>
      </c>
      <c r="G279" s="7">
        <f t="shared" si="41"/>
        <v>3440</v>
      </c>
      <c r="H279" s="3"/>
      <c r="I279" s="40">
        <f t="shared" si="43"/>
        <v>3309.6270814357113</v>
      </c>
      <c r="J279" s="40">
        <f t="shared" si="46"/>
        <v>9.1033519494084825</v>
      </c>
      <c r="K279" s="71">
        <f t="shared" si="44"/>
        <v>1.0362215451223189</v>
      </c>
      <c r="L279" s="57">
        <f t="shared" si="45"/>
        <v>3425.4262334777545</v>
      </c>
      <c r="M279" s="3"/>
      <c r="N279" s="6">
        <f t="shared" si="47"/>
        <v>14.573766522245478</v>
      </c>
      <c r="O279" s="6">
        <f t="shared" si="42"/>
        <v>14.573766522245478</v>
      </c>
      <c r="P279" s="4">
        <f t="shared" si="48"/>
        <v>4.236560035536476E-3</v>
      </c>
      <c r="Q279" s="6">
        <f t="shared" si="49"/>
        <v>212.39467064492305</v>
      </c>
      <c r="R279" s="3"/>
    </row>
    <row r="280" spans="1:18" customFormat="1" x14ac:dyDescent="0.2">
      <c r="A280" s="12">
        <v>42399</v>
      </c>
      <c r="B280" s="1" t="s">
        <v>8</v>
      </c>
      <c r="C280" s="8">
        <v>3219</v>
      </c>
      <c r="D280" s="8">
        <v>3740</v>
      </c>
      <c r="E280" s="8">
        <v>281</v>
      </c>
      <c r="F280" s="3">
        <v>274</v>
      </c>
      <c r="G280" s="7">
        <f t="shared" si="41"/>
        <v>3219</v>
      </c>
      <c r="H280" s="3"/>
      <c r="I280" s="40">
        <f t="shared" si="43"/>
        <v>3304.3840675771798</v>
      </c>
      <c r="J280" s="40">
        <f t="shared" si="46"/>
        <v>7.6687153686144942</v>
      </c>
      <c r="K280" s="71">
        <f t="shared" si="44"/>
        <v>0.98965541016873826</v>
      </c>
      <c r="L280" s="57">
        <f t="shared" si="45"/>
        <v>3290.1132913238021</v>
      </c>
      <c r="M280" s="3"/>
      <c r="N280" s="6">
        <f t="shared" si="47"/>
        <v>-71.113291323802059</v>
      </c>
      <c r="O280" s="6">
        <f t="shared" si="42"/>
        <v>71.113291323802059</v>
      </c>
      <c r="P280" s="4">
        <f t="shared" si="48"/>
        <v>2.2091733868841893E-2</v>
      </c>
      <c r="Q280" s="6">
        <f t="shared" si="49"/>
        <v>5057.100202903941</v>
      </c>
      <c r="R280" s="3"/>
    </row>
    <row r="281" spans="1:18" customFormat="1" x14ac:dyDescent="0.2">
      <c r="A281" s="12">
        <v>42400</v>
      </c>
      <c r="B281" s="1" t="s">
        <v>11</v>
      </c>
      <c r="C281" s="8">
        <v>3450</v>
      </c>
      <c r="D281" s="8">
        <v>4950</v>
      </c>
      <c r="E281" s="8">
        <v>441</v>
      </c>
      <c r="F281" s="3">
        <v>275</v>
      </c>
      <c r="G281" s="7">
        <f t="shared" si="41"/>
        <v>3450</v>
      </c>
      <c r="H281" s="3"/>
      <c r="I281" s="40">
        <f t="shared" si="43"/>
        <v>3351.6873828612956</v>
      </c>
      <c r="J281" s="40">
        <f t="shared" si="46"/>
        <v>11.632175360164624</v>
      </c>
      <c r="K281" s="71">
        <f t="shared" si="44"/>
        <v>0.98749171247708478</v>
      </c>
      <c r="L281" s="57">
        <f t="shared" si="45"/>
        <v>3255.2271019299151</v>
      </c>
      <c r="M281" s="3"/>
      <c r="N281" s="6">
        <f t="shared" si="47"/>
        <v>194.77289807008492</v>
      </c>
      <c r="O281" s="6">
        <f t="shared" si="42"/>
        <v>194.77289807008492</v>
      </c>
      <c r="P281" s="4">
        <f t="shared" si="48"/>
        <v>5.6455912484082584E-2</v>
      </c>
      <c r="Q281" s="6">
        <f t="shared" si="49"/>
        <v>37936.481822619688</v>
      </c>
      <c r="R281" s="3"/>
    </row>
    <row r="282" spans="1:18" customFormat="1" x14ac:dyDescent="0.2">
      <c r="A282" s="12">
        <v>42401</v>
      </c>
      <c r="B282" s="1" t="s">
        <v>6</v>
      </c>
      <c r="C282" s="8">
        <v>3698</v>
      </c>
      <c r="D282" s="8">
        <v>4263</v>
      </c>
      <c r="E282" s="8">
        <v>393</v>
      </c>
      <c r="F282" s="3">
        <v>276</v>
      </c>
      <c r="G282" s="7">
        <f t="shared" si="41"/>
        <v>3698</v>
      </c>
      <c r="H282" s="3"/>
      <c r="I282" s="40">
        <f t="shared" si="43"/>
        <v>3378.8609086500483</v>
      </c>
      <c r="J282" s="40">
        <f t="shared" si="46"/>
        <v>13.186310403023423</v>
      </c>
      <c r="K282" s="71">
        <f t="shared" si="44"/>
        <v>1.0766566043622712</v>
      </c>
      <c r="L282" s="57">
        <f t="shared" si="45"/>
        <v>3614.4901562771938</v>
      </c>
      <c r="M282" s="3"/>
      <c r="N282" s="6">
        <f t="shared" si="47"/>
        <v>83.509843722806181</v>
      </c>
      <c r="O282" s="6">
        <f t="shared" si="42"/>
        <v>83.509843722806181</v>
      </c>
      <c r="P282" s="4">
        <f t="shared" si="48"/>
        <v>2.2582434754679876E-2</v>
      </c>
      <c r="Q282" s="6">
        <f t="shared" si="49"/>
        <v>6973.8939986075111</v>
      </c>
      <c r="R282" s="3"/>
    </row>
    <row r="283" spans="1:18" customFormat="1" x14ac:dyDescent="0.2">
      <c r="A283" s="12">
        <v>42402</v>
      </c>
      <c r="B283" s="1" t="s">
        <v>9</v>
      </c>
      <c r="C283" s="8">
        <v>3478</v>
      </c>
      <c r="D283" s="8">
        <v>4574</v>
      </c>
      <c r="E283" s="8">
        <v>498</v>
      </c>
      <c r="F283" s="3">
        <v>277</v>
      </c>
      <c r="G283" s="7">
        <f t="shared" si="41"/>
        <v>3478</v>
      </c>
      <c r="H283" s="3"/>
      <c r="I283" s="40">
        <f t="shared" si="43"/>
        <v>3384.9227946230276</v>
      </c>
      <c r="J283" s="40">
        <f t="shared" si="46"/>
        <v>12.473867960019014</v>
      </c>
      <c r="K283" s="71">
        <f t="shared" si="44"/>
        <v>1.0353491492020652</v>
      </c>
      <c r="L283" s="57">
        <f t="shared" si="45"/>
        <v>3514.9124104550388</v>
      </c>
      <c r="M283" s="3"/>
      <c r="N283" s="6">
        <f t="shared" si="47"/>
        <v>-36.912410455038753</v>
      </c>
      <c r="O283" s="6">
        <f t="shared" si="42"/>
        <v>36.912410455038753</v>
      </c>
      <c r="P283" s="4">
        <f t="shared" si="48"/>
        <v>1.0613113989372844E-2</v>
      </c>
      <c r="Q283" s="6">
        <f t="shared" si="49"/>
        <v>1362.5260456012543</v>
      </c>
      <c r="R283" s="3"/>
    </row>
    <row r="284" spans="1:18" customFormat="1" x14ac:dyDescent="0.2">
      <c r="A284" s="12">
        <v>42403</v>
      </c>
      <c r="B284" s="1" t="s">
        <v>7</v>
      </c>
      <c r="C284" s="8">
        <v>3563</v>
      </c>
      <c r="D284" s="8">
        <v>4211</v>
      </c>
      <c r="E284" s="8">
        <v>169</v>
      </c>
      <c r="F284" s="3">
        <v>278</v>
      </c>
      <c r="G284" s="7">
        <f t="shared" si="41"/>
        <v>3563</v>
      </c>
      <c r="H284" s="3"/>
      <c r="I284" s="40">
        <f t="shared" si="43"/>
        <v>3437.9659375696292</v>
      </c>
      <c r="J284" s="40">
        <f t="shared" si="46"/>
        <v>16.530795458677275</v>
      </c>
      <c r="K284" s="71">
        <f t="shared" si="44"/>
        <v>0.99432673073516331</v>
      </c>
      <c r="L284" s="57">
        <f t="shared" si="45"/>
        <v>3362.2519876145275</v>
      </c>
      <c r="M284" s="3"/>
      <c r="N284" s="6">
        <f t="shared" si="47"/>
        <v>200.74801238547252</v>
      </c>
      <c r="O284" s="6">
        <f t="shared" si="42"/>
        <v>200.74801238547252</v>
      </c>
      <c r="P284" s="4">
        <f t="shared" si="48"/>
        <v>5.6342411559212047E-2</v>
      </c>
      <c r="Q284" s="6">
        <f t="shared" si="49"/>
        <v>40299.764476717828</v>
      </c>
      <c r="R284" s="3"/>
    </row>
    <row r="285" spans="1:18" customFormat="1" x14ac:dyDescent="0.2">
      <c r="A285" s="12">
        <v>42404</v>
      </c>
      <c r="B285" s="1" t="s">
        <v>10</v>
      </c>
      <c r="C285" s="8">
        <v>3576</v>
      </c>
      <c r="D285" s="8">
        <v>7013</v>
      </c>
      <c r="E285" s="8">
        <v>427</v>
      </c>
      <c r="F285" s="3">
        <v>279</v>
      </c>
      <c r="G285" s="7">
        <f t="shared" si="41"/>
        <v>3576</v>
      </c>
      <c r="H285" s="3"/>
      <c r="I285" s="40">
        <f t="shared" si="43"/>
        <v>3487.8566292733508</v>
      </c>
      <c r="J285" s="40">
        <f t="shared" si="46"/>
        <v>19.866785083181707</v>
      </c>
      <c r="K285" s="71">
        <f t="shared" si="44"/>
        <v>0.99126969128442355</v>
      </c>
      <c r="L285" s="57">
        <f t="shared" si="45"/>
        <v>3411.2868946446174</v>
      </c>
      <c r="M285" s="3"/>
      <c r="N285" s="6">
        <f t="shared" si="47"/>
        <v>164.7131053553826</v>
      </c>
      <c r="O285" s="6">
        <f t="shared" si="42"/>
        <v>164.7131053553826</v>
      </c>
      <c r="P285" s="4">
        <f t="shared" si="48"/>
        <v>4.6060711788417953E-2</v>
      </c>
      <c r="Q285" s="6">
        <f t="shared" si="49"/>
        <v>27130.407075813368</v>
      </c>
      <c r="R285" s="3"/>
    </row>
    <row r="286" spans="1:18" customFormat="1" x14ac:dyDescent="0.2">
      <c r="A286" s="12">
        <v>42405</v>
      </c>
      <c r="B286" s="1" t="s">
        <v>5</v>
      </c>
      <c r="C286" s="8">
        <v>3267</v>
      </c>
      <c r="D286" s="8">
        <v>4164</v>
      </c>
      <c r="E286" s="8">
        <v>450</v>
      </c>
      <c r="F286" s="3">
        <v>280</v>
      </c>
      <c r="G286" s="7">
        <f t="shared" si="41"/>
        <v>3267</v>
      </c>
      <c r="H286" s="3"/>
      <c r="I286" s="40">
        <f t="shared" si="43"/>
        <v>3413.0574682640936</v>
      </c>
      <c r="J286" s="40">
        <f t="shared" si="46"/>
        <v>10.400190473937815</v>
      </c>
      <c r="K286" s="71">
        <f t="shared" si="44"/>
        <v>1.0647115706772139</v>
      </c>
      <c r="L286" s="57">
        <f t="shared" si="45"/>
        <v>3776.6135803431362</v>
      </c>
      <c r="M286" s="3"/>
      <c r="N286" s="6">
        <f t="shared" si="47"/>
        <v>-509.61358034313616</v>
      </c>
      <c r="O286" s="6">
        <f t="shared" si="42"/>
        <v>509.61358034313616</v>
      </c>
      <c r="P286" s="4">
        <f t="shared" si="48"/>
        <v>0.15598824008054366</v>
      </c>
      <c r="Q286" s="6">
        <f t="shared" si="49"/>
        <v>259706.0012701501</v>
      </c>
      <c r="R286" s="3"/>
    </row>
    <row r="287" spans="1:18" customFormat="1" x14ac:dyDescent="0.2">
      <c r="A287" s="12">
        <v>42406</v>
      </c>
      <c r="B287" s="1" t="s">
        <v>8</v>
      </c>
      <c r="C287" s="8">
        <v>3713</v>
      </c>
      <c r="D287" s="8">
        <v>3896</v>
      </c>
      <c r="E287" s="8">
        <v>264</v>
      </c>
      <c r="F287" s="3">
        <v>281</v>
      </c>
      <c r="G287" s="7">
        <f t="shared" si="41"/>
        <v>3713</v>
      </c>
      <c r="H287" s="3"/>
      <c r="I287" s="40">
        <f t="shared" si="43"/>
        <v>3456.0120923464756</v>
      </c>
      <c r="J287" s="40">
        <f t="shared" si="46"/>
        <v>13.655633834782236</v>
      </c>
      <c r="K287" s="71">
        <f t="shared" si="44"/>
        <v>1.0392502009621443</v>
      </c>
      <c r="L287" s="57">
        <f t="shared" si="45"/>
        <v>3544.4739743037153</v>
      </c>
      <c r="M287" s="3"/>
      <c r="N287" s="6">
        <f t="shared" si="47"/>
        <v>168.52602569628471</v>
      </c>
      <c r="O287" s="6">
        <f t="shared" si="42"/>
        <v>168.52602569628471</v>
      </c>
      <c r="P287" s="4">
        <f t="shared" si="48"/>
        <v>4.5388102799968952E-2</v>
      </c>
      <c r="Q287" s="6">
        <f t="shared" si="49"/>
        <v>28401.021336984813</v>
      </c>
      <c r="R287" s="3"/>
    </row>
    <row r="288" spans="1:18" customFormat="1" x14ac:dyDescent="0.2">
      <c r="A288" s="12">
        <v>42407</v>
      </c>
      <c r="B288" s="1" t="s">
        <v>11</v>
      </c>
      <c r="C288" s="8">
        <v>3338</v>
      </c>
      <c r="D288" s="8">
        <v>4284</v>
      </c>
      <c r="E288" s="8">
        <v>190</v>
      </c>
      <c r="F288" s="3">
        <v>282</v>
      </c>
      <c r="G288" s="7">
        <f t="shared" si="41"/>
        <v>3338</v>
      </c>
      <c r="H288" s="3"/>
      <c r="I288" s="40">
        <f t="shared" si="43"/>
        <v>3447.1432654683649</v>
      </c>
      <c r="J288" s="40">
        <f t="shared" si="46"/>
        <v>11.403187763492946</v>
      </c>
      <c r="K288" s="71">
        <f t="shared" si="44"/>
        <v>0.99172786301688987</v>
      </c>
      <c r="L288" s="57">
        <f t="shared" si="45"/>
        <v>3449.9833669111181</v>
      </c>
      <c r="M288" s="3"/>
      <c r="N288" s="6">
        <f t="shared" si="47"/>
        <v>-111.98336691111808</v>
      </c>
      <c r="O288" s="6">
        <f t="shared" si="42"/>
        <v>111.98336691111808</v>
      </c>
      <c r="P288" s="4">
        <f t="shared" si="48"/>
        <v>3.354804281339667E-2</v>
      </c>
      <c r="Q288" s="6">
        <f t="shared" si="49"/>
        <v>12540.274464750097</v>
      </c>
      <c r="R288" s="3"/>
    </row>
    <row r="289" spans="1:18" customFormat="1" x14ac:dyDescent="0.2">
      <c r="A289" s="12">
        <v>42408</v>
      </c>
      <c r="B289" s="1" t="s">
        <v>6</v>
      </c>
      <c r="C289" s="8">
        <v>3201</v>
      </c>
      <c r="D289" s="8">
        <v>4437</v>
      </c>
      <c r="E289" s="8">
        <v>396</v>
      </c>
      <c r="F289" s="3">
        <v>283</v>
      </c>
      <c r="G289" s="7">
        <f t="shared" si="41"/>
        <v>3201</v>
      </c>
      <c r="H289" s="3"/>
      <c r="I289" s="40">
        <f t="shared" si="43"/>
        <v>3412.6755309214236</v>
      </c>
      <c r="J289" s="40">
        <f t="shared" si="46"/>
        <v>6.8160955324495216</v>
      </c>
      <c r="K289" s="71">
        <f t="shared" si="44"/>
        <v>0.98594009524335846</v>
      </c>
      <c r="L289" s="57">
        <f t="shared" si="45"/>
        <v>3428.3522749879817</v>
      </c>
      <c r="M289" s="3"/>
      <c r="N289" s="6">
        <f t="shared" si="47"/>
        <v>-227.35227498798167</v>
      </c>
      <c r="O289" s="6">
        <f t="shared" si="42"/>
        <v>227.35227498798167</v>
      </c>
      <c r="P289" s="4">
        <f t="shared" si="48"/>
        <v>7.1025390499213262E-2</v>
      </c>
      <c r="Q289" s="6">
        <f t="shared" si="49"/>
        <v>51689.056942210838</v>
      </c>
      <c r="R289" s="3"/>
    </row>
    <row r="290" spans="1:18" customFormat="1" x14ac:dyDescent="0.2">
      <c r="A290" s="12">
        <v>42409</v>
      </c>
      <c r="B290" s="1" t="s">
        <v>9</v>
      </c>
      <c r="C290" s="8">
        <v>2889</v>
      </c>
      <c r="D290" s="8">
        <v>4178</v>
      </c>
      <c r="E290" s="8">
        <v>112</v>
      </c>
      <c r="F290" s="3">
        <v>284</v>
      </c>
      <c r="G290" s="7">
        <f t="shared" si="41"/>
        <v>2889</v>
      </c>
      <c r="H290" s="3"/>
      <c r="I290" s="40">
        <f t="shared" si="43"/>
        <v>3278.2754846886219</v>
      </c>
      <c r="J290" s="40">
        <f t="shared" si="46"/>
        <v>-7.3055186440756046</v>
      </c>
      <c r="K290" s="71">
        <f t="shared" si="44"/>
        <v>1.0463660154234109</v>
      </c>
      <c r="L290" s="57">
        <f t="shared" si="45"/>
        <v>3640.7723005192843</v>
      </c>
      <c r="M290" s="3"/>
      <c r="N290" s="6">
        <f t="shared" si="47"/>
        <v>-751.77230051928427</v>
      </c>
      <c r="O290" s="6">
        <f t="shared" si="42"/>
        <v>751.77230051928427</v>
      </c>
      <c r="P290" s="4">
        <f t="shared" si="48"/>
        <v>0.26021886483879691</v>
      </c>
      <c r="Q290" s="6">
        <f t="shared" si="49"/>
        <v>565161.59182805708</v>
      </c>
      <c r="R290" s="3"/>
    </row>
    <row r="291" spans="1:18" customFormat="1" x14ac:dyDescent="0.2">
      <c r="A291" s="12">
        <v>42410</v>
      </c>
      <c r="B291" s="1" t="s">
        <v>7</v>
      </c>
      <c r="C291" s="8">
        <v>3603</v>
      </c>
      <c r="D291" s="8">
        <v>4127</v>
      </c>
      <c r="E291" s="8">
        <v>154</v>
      </c>
      <c r="F291" s="3">
        <v>285</v>
      </c>
      <c r="G291" s="7">
        <f t="shared" si="41"/>
        <v>3603</v>
      </c>
      <c r="H291" s="3"/>
      <c r="I291" s="40">
        <f t="shared" si="43"/>
        <v>3310.1604911478435</v>
      </c>
      <c r="J291" s="40">
        <f t="shared" si="46"/>
        <v>-3.3864661337458859</v>
      </c>
      <c r="K291" s="71">
        <f t="shared" si="44"/>
        <v>1.0441718669899194</v>
      </c>
      <c r="L291" s="57">
        <f t="shared" si="45"/>
        <v>3399.3561945529327</v>
      </c>
      <c r="M291" s="3"/>
      <c r="N291" s="6">
        <f t="shared" si="47"/>
        <v>203.64380544706728</v>
      </c>
      <c r="O291" s="6">
        <f t="shared" si="42"/>
        <v>203.64380544706728</v>
      </c>
      <c r="P291" s="4">
        <f t="shared" si="48"/>
        <v>5.652062321594984E-2</v>
      </c>
      <c r="Q291" s="6">
        <f t="shared" si="49"/>
        <v>41470.799496962987</v>
      </c>
      <c r="R291" s="3"/>
    </row>
    <row r="292" spans="1:18" customFormat="1" x14ac:dyDescent="0.2">
      <c r="A292" s="12">
        <v>42411</v>
      </c>
      <c r="B292" s="1" t="s">
        <v>10</v>
      </c>
      <c r="C292" s="8">
        <v>3476</v>
      </c>
      <c r="D292" s="8">
        <v>4956</v>
      </c>
      <c r="E292" s="8">
        <v>226</v>
      </c>
      <c r="F292" s="3">
        <v>286</v>
      </c>
      <c r="G292" s="7">
        <f t="shared" si="41"/>
        <v>3476</v>
      </c>
      <c r="H292" s="3"/>
      <c r="I292" s="40">
        <f t="shared" si="43"/>
        <v>3346.417977760369</v>
      </c>
      <c r="J292" s="40">
        <f t="shared" si="46"/>
        <v>0.57792914088125835</v>
      </c>
      <c r="K292" s="71">
        <f t="shared" si="44"/>
        <v>0.99642733723677368</v>
      </c>
      <c r="L292" s="57">
        <f t="shared" si="45"/>
        <v>3279.4199373069905</v>
      </c>
      <c r="M292" s="3"/>
      <c r="N292" s="6">
        <f t="shared" si="47"/>
        <v>196.58006269300949</v>
      </c>
      <c r="O292" s="6">
        <f t="shared" si="42"/>
        <v>196.58006269300949</v>
      </c>
      <c r="P292" s="4">
        <f t="shared" si="48"/>
        <v>5.6553527817321488E-2</v>
      </c>
      <c r="Q292" s="6">
        <f t="shared" si="49"/>
        <v>38643.721048387546</v>
      </c>
      <c r="R292" s="3"/>
    </row>
    <row r="293" spans="1:18" customFormat="1" x14ac:dyDescent="0.2">
      <c r="A293" s="12">
        <v>42412</v>
      </c>
      <c r="B293" s="1" t="s">
        <v>5</v>
      </c>
      <c r="C293" s="8">
        <v>3443</v>
      </c>
      <c r="D293" s="8">
        <v>4555</v>
      </c>
      <c r="E293" s="8">
        <v>256</v>
      </c>
      <c r="F293" s="3">
        <v>287</v>
      </c>
      <c r="G293" s="7">
        <f t="shared" si="41"/>
        <v>3443</v>
      </c>
      <c r="H293" s="3"/>
      <c r="I293" s="40">
        <f t="shared" si="43"/>
        <v>3376.016440189399</v>
      </c>
      <c r="J293" s="40">
        <f t="shared" si="46"/>
        <v>3.4799824696961279</v>
      </c>
      <c r="K293" s="71">
        <f t="shared" si="44"/>
        <v>0.98933018624096336</v>
      </c>
      <c r="L293" s="57">
        <f t="shared" si="45"/>
        <v>3299.9374632293498</v>
      </c>
      <c r="M293" s="3"/>
      <c r="N293" s="6">
        <f t="shared" si="47"/>
        <v>143.06253677065024</v>
      </c>
      <c r="O293" s="6">
        <f t="shared" si="42"/>
        <v>143.06253677065024</v>
      </c>
      <c r="P293" s="4">
        <f t="shared" si="48"/>
        <v>4.1551709779451128E-2</v>
      </c>
      <c r="Q293" s="6">
        <f t="shared" si="49"/>
        <v>20466.889427253653</v>
      </c>
      <c r="R293" s="3"/>
    </row>
    <row r="294" spans="1:18" customFormat="1" x14ac:dyDescent="0.2">
      <c r="A294" s="12">
        <v>42413</v>
      </c>
      <c r="B294" s="1" t="s">
        <v>8</v>
      </c>
      <c r="C294" s="8">
        <v>3270</v>
      </c>
      <c r="D294" s="8">
        <v>4584</v>
      </c>
      <c r="E294" s="8">
        <v>289</v>
      </c>
      <c r="F294" s="3">
        <v>288</v>
      </c>
      <c r="G294" s="7">
        <f t="shared" si="41"/>
        <v>3270</v>
      </c>
      <c r="H294" s="3"/>
      <c r="I294" s="40">
        <f t="shared" si="43"/>
        <v>3328.6174372960709</v>
      </c>
      <c r="J294" s="40">
        <f t="shared" si="46"/>
        <v>-1.6079160666062937</v>
      </c>
      <c r="K294" s="71">
        <f t="shared" si="44"/>
        <v>1.0399683993337301</v>
      </c>
      <c r="L294" s="57">
        <f t="shared" si="45"/>
        <v>3536.1902059154686</v>
      </c>
      <c r="M294" s="3"/>
      <c r="N294" s="6">
        <f t="shared" si="47"/>
        <v>-266.1902059154686</v>
      </c>
      <c r="O294" s="6">
        <f t="shared" si="42"/>
        <v>266.1902059154686</v>
      </c>
      <c r="P294" s="4">
        <f t="shared" si="48"/>
        <v>8.1403732695861958E-2</v>
      </c>
      <c r="Q294" s="6">
        <f t="shared" si="49"/>
        <v>70857.225725319571</v>
      </c>
      <c r="R294" s="3"/>
    </row>
    <row r="295" spans="1:18" customFormat="1" x14ac:dyDescent="0.2">
      <c r="A295" s="12">
        <v>42414</v>
      </c>
      <c r="B295" s="1" t="s">
        <v>11</v>
      </c>
      <c r="C295" s="8">
        <v>3342</v>
      </c>
      <c r="D295" s="8">
        <v>4513</v>
      </c>
      <c r="E295" s="8">
        <v>296</v>
      </c>
      <c r="F295" s="3">
        <v>289</v>
      </c>
      <c r="G295" s="7">
        <f t="shared" si="41"/>
        <v>3342</v>
      </c>
      <c r="H295" s="3"/>
      <c r="I295" s="40">
        <f t="shared" si="43"/>
        <v>3301.7321224702273</v>
      </c>
      <c r="J295" s="40">
        <f t="shared" si="46"/>
        <v>-4.1356559425300219</v>
      </c>
      <c r="K295" s="71">
        <f t="shared" si="44"/>
        <v>1.0409742788542309</v>
      </c>
      <c r="L295" s="57">
        <f t="shared" si="45"/>
        <v>3473.9697432754078</v>
      </c>
      <c r="M295" s="3"/>
      <c r="N295" s="6">
        <f t="shared" si="47"/>
        <v>-131.96974327540784</v>
      </c>
      <c r="O295" s="6">
        <f t="shared" si="42"/>
        <v>131.96974327540784</v>
      </c>
      <c r="P295" s="4">
        <f t="shared" si="48"/>
        <v>3.9488253523461352E-2</v>
      </c>
      <c r="Q295" s="6">
        <f t="shared" si="49"/>
        <v>17416.013140177052</v>
      </c>
      <c r="R295" s="3"/>
    </row>
    <row r="296" spans="1:18" customFormat="1" x14ac:dyDescent="0.2">
      <c r="A296" s="12">
        <v>42415</v>
      </c>
      <c r="B296" s="1" t="s">
        <v>6</v>
      </c>
      <c r="C296" s="8">
        <v>3169</v>
      </c>
      <c r="D296" s="8">
        <v>4030</v>
      </c>
      <c r="E296" s="8">
        <v>347</v>
      </c>
      <c r="F296" s="3">
        <v>290</v>
      </c>
      <c r="G296" s="7">
        <f t="shared" si="41"/>
        <v>3169</v>
      </c>
      <c r="H296" s="3"/>
      <c r="I296" s="40">
        <f t="shared" si="43"/>
        <v>3274.1496456591472</v>
      </c>
      <c r="J296" s="40">
        <f t="shared" si="46"/>
        <v>-6.4803380293850346</v>
      </c>
      <c r="K296" s="71">
        <f t="shared" si="44"/>
        <v>0.99357309344059386</v>
      </c>
      <c r="L296" s="57">
        <f t="shared" si="45"/>
        <v>3285.8152664235872</v>
      </c>
      <c r="M296" s="3"/>
      <c r="N296" s="6">
        <f t="shared" si="47"/>
        <v>-116.81526642358722</v>
      </c>
      <c r="O296" s="6">
        <f t="shared" si="42"/>
        <v>116.81526642358722</v>
      </c>
      <c r="P296" s="4">
        <f t="shared" si="48"/>
        <v>3.6861870124199184E-2</v>
      </c>
      <c r="Q296" s="6">
        <f t="shared" si="49"/>
        <v>13645.806469613663</v>
      </c>
      <c r="R296" s="3"/>
    </row>
    <row r="297" spans="1:18" customFormat="1" x14ac:dyDescent="0.2">
      <c r="A297" s="12">
        <v>42416</v>
      </c>
      <c r="B297" s="1" t="s">
        <v>9</v>
      </c>
      <c r="C297" s="8">
        <v>3421</v>
      </c>
      <c r="D297" s="8">
        <v>4877</v>
      </c>
      <c r="E297" s="8">
        <v>315</v>
      </c>
      <c r="F297" s="3">
        <v>291</v>
      </c>
      <c r="G297" s="7">
        <f t="shared" si="41"/>
        <v>3421</v>
      </c>
      <c r="H297" s="3"/>
      <c r="I297" s="40">
        <f t="shared" si="43"/>
        <v>3305.7144654397821</v>
      </c>
      <c r="J297" s="40">
        <f t="shared" si="46"/>
        <v>-2.6758222483830378</v>
      </c>
      <c r="K297" s="71">
        <f t="shared" si="44"/>
        <v>0.99388462957903867</v>
      </c>
      <c r="L297" s="57">
        <f t="shared" si="45"/>
        <v>3232.8038846912323</v>
      </c>
      <c r="M297" s="3"/>
      <c r="N297" s="6">
        <f t="shared" si="47"/>
        <v>188.19611530876773</v>
      </c>
      <c r="O297" s="6">
        <f t="shared" si="42"/>
        <v>188.19611530876773</v>
      </c>
      <c r="P297" s="4">
        <f t="shared" si="48"/>
        <v>5.5012018505924506E-2</v>
      </c>
      <c r="Q297" s="6">
        <f t="shared" si="49"/>
        <v>35417.777817310998</v>
      </c>
      <c r="R297" s="3"/>
    </row>
    <row r="298" spans="1:18" customFormat="1" x14ac:dyDescent="0.2">
      <c r="A298" s="12">
        <v>42417</v>
      </c>
      <c r="B298" s="1" t="s">
        <v>7</v>
      </c>
      <c r="C298" s="8">
        <v>3525</v>
      </c>
      <c r="D298" s="8">
        <v>4452</v>
      </c>
      <c r="E298" s="8">
        <v>258</v>
      </c>
      <c r="F298" s="3">
        <v>292</v>
      </c>
      <c r="G298" s="7">
        <f t="shared" si="41"/>
        <v>3525</v>
      </c>
      <c r="H298" s="3"/>
      <c r="I298" s="40">
        <f t="shared" si="43"/>
        <v>3320.3361282612163</v>
      </c>
      <c r="J298" s="40">
        <f t="shared" si="46"/>
        <v>-0.94607374140130851</v>
      </c>
      <c r="K298" s="71">
        <f t="shared" si="44"/>
        <v>1.0421355097907039</v>
      </c>
      <c r="L298" s="57">
        <f t="shared" si="45"/>
        <v>3435.0558106972148</v>
      </c>
      <c r="M298" s="3"/>
      <c r="N298" s="6">
        <f t="shared" si="47"/>
        <v>89.944189302785162</v>
      </c>
      <c r="O298" s="6">
        <f t="shared" si="42"/>
        <v>89.944189302785162</v>
      </c>
      <c r="P298" s="4">
        <f t="shared" si="48"/>
        <v>2.5516082071712104E-2</v>
      </c>
      <c r="Q298" s="6">
        <f t="shared" si="49"/>
        <v>8089.9571893352531</v>
      </c>
      <c r="R298" s="3"/>
    </row>
    <row r="299" spans="1:18" customFormat="1" x14ac:dyDescent="0.2">
      <c r="A299" s="12">
        <v>42418</v>
      </c>
      <c r="B299" s="1" t="s">
        <v>10</v>
      </c>
      <c r="C299" s="8">
        <v>3357</v>
      </c>
      <c r="D299" s="8">
        <v>4450</v>
      </c>
      <c r="E299" s="8">
        <v>421</v>
      </c>
      <c r="F299" s="3">
        <v>293</v>
      </c>
      <c r="G299" s="7">
        <f t="shared" si="41"/>
        <v>3357</v>
      </c>
      <c r="H299" s="3"/>
      <c r="I299" s="40">
        <f t="shared" si="43"/>
        <v>3300.4847520087915</v>
      </c>
      <c r="J299" s="40">
        <f t="shared" si="46"/>
        <v>-2.8366039925036648</v>
      </c>
      <c r="K299" s="71">
        <f t="shared" si="44"/>
        <v>1.0385891827090714</v>
      </c>
      <c r="L299" s="57">
        <f t="shared" si="45"/>
        <v>3455.3996682396705</v>
      </c>
      <c r="M299" s="3"/>
      <c r="N299" s="6">
        <f t="shared" si="47"/>
        <v>-98.399668239670518</v>
      </c>
      <c r="O299" s="6">
        <f t="shared" si="42"/>
        <v>98.399668239670518</v>
      </c>
      <c r="P299" s="4">
        <f t="shared" si="48"/>
        <v>2.9311786785722525E-2</v>
      </c>
      <c r="Q299" s="6">
        <f t="shared" si="49"/>
        <v>9682.494709677223</v>
      </c>
      <c r="R299" s="3"/>
    </row>
    <row r="300" spans="1:18" customFormat="1" x14ac:dyDescent="0.2">
      <c r="A300" s="12">
        <v>42419</v>
      </c>
      <c r="B300" s="1" t="s">
        <v>5</v>
      </c>
      <c r="C300" s="8">
        <v>3440</v>
      </c>
      <c r="D300" s="8">
        <v>4949</v>
      </c>
      <c r="E300" s="8">
        <v>380</v>
      </c>
      <c r="F300" s="3">
        <v>294</v>
      </c>
      <c r="G300" s="7">
        <f t="shared" si="41"/>
        <v>3440</v>
      </c>
      <c r="H300" s="3"/>
      <c r="I300" s="40">
        <f t="shared" si="43"/>
        <v>3330.5688318746797</v>
      </c>
      <c r="J300" s="40">
        <f t="shared" si="46"/>
        <v>0.45546439333552868</v>
      </c>
      <c r="K300" s="71">
        <f t="shared" si="44"/>
        <v>0.99750144410385899</v>
      </c>
      <c r="L300" s="57">
        <f t="shared" si="45"/>
        <v>3276.4544715031884</v>
      </c>
      <c r="M300" s="3"/>
      <c r="N300" s="6">
        <f t="shared" si="47"/>
        <v>163.54552849681158</v>
      </c>
      <c r="O300" s="6">
        <f t="shared" si="42"/>
        <v>163.54552849681158</v>
      </c>
      <c r="P300" s="4">
        <f t="shared" si="48"/>
        <v>4.7542304795584765E-2</v>
      </c>
      <c r="Q300" s="6">
        <f t="shared" si="49"/>
        <v>26747.139891301409</v>
      </c>
      <c r="R300" s="3"/>
    </row>
    <row r="301" spans="1:18" customFormat="1" x14ac:dyDescent="0.2">
      <c r="A301" s="12">
        <v>42420</v>
      </c>
      <c r="B301" s="1" t="s">
        <v>8</v>
      </c>
      <c r="C301" s="8">
        <v>3251</v>
      </c>
      <c r="D301" s="8">
        <v>4548</v>
      </c>
      <c r="E301" s="8">
        <v>400</v>
      </c>
      <c r="F301" s="3">
        <v>295</v>
      </c>
      <c r="G301" s="7">
        <f t="shared" si="41"/>
        <v>3251</v>
      </c>
      <c r="H301" s="3"/>
      <c r="I301" s="40">
        <f t="shared" si="43"/>
        <v>3319.0201164991058</v>
      </c>
      <c r="J301" s="40">
        <f t="shared" si="46"/>
        <v>-0.7449535835554163</v>
      </c>
      <c r="K301" s="71">
        <f t="shared" si="44"/>
        <v>0.99244676305889157</v>
      </c>
      <c r="L301" s="57">
        <f t="shared" si="45"/>
        <v>3310.6538488151145</v>
      </c>
      <c r="M301" s="3"/>
      <c r="N301" s="6">
        <f t="shared" si="47"/>
        <v>-59.653848815114543</v>
      </c>
      <c r="O301" s="6">
        <f t="shared" si="42"/>
        <v>59.653848815114543</v>
      </c>
      <c r="P301" s="4">
        <f t="shared" si="48"/>
        <v>1.8349384440207488E-2</v>
      </c>
      <c r="Q301" s="6">
        <f t="shared" si="49"/>
        <v>3558.5816784565427</v>
      </c>
      <c r="R301" s="3"/>
    </row>
    <row r="302" spans="1:18" customFormat="1" x14ac:dyDescent="0.2">
      <c r="A302" s="12">
        <v>42421</v>
      </c>
      <c r="B302" s="1" t="s">
        <v>11</v>
      </c>
      <c r="C302" s="8">
        <v>3433</v>
      </c>
      <c r="D302" s="8">
        <v>3371</v>
      </c>
      <c r="E302" s="8">
        <v>299</v>
      </c>
      <c r="F302" s="3">
        <v>296</v>
      </c>
      <c r="G302" s="7">
        <f t="shared" si="41"/>
        <v>3433</v>
      </c>
      <c r="H302" s="3"/>
      <c r="I302" s="40">
        <f t="shared" si="43"/>
        <v>3313.4595936742976</v>
      </c>
      <c r="J302" s="40">
        <f t="shared" si="46"/>
        <v>-1.2265105076806977</v>
      </c>
      <c r="K302" s="71">
        <f t="shared" si="44"/>
        <v>1.0415296806789507</v>
      </c>
      <c r="L302" s="57">
        <f t="shared" si="45"/>
        <v>3458.0923785308282</v>
      </c>
      <c r="M302" s="3"/>
      <c r="N302" s="6">
        <f t="shared" si="47"/>
        <v>-25.092378530828228</v>
      </c>
      <c r="O302" s="6">
        <f t="shared" si="42"/>
        <v>25.092378530828228</v>
      </c>
      <c r="P302" s="4">
        <f t="shared" si="48"/>
        <v>7.3091693943571883E-3</v>
      </c>
      <c r="Q302" s="6">
        <f t="shared" si="49"/>
        <v>629.6274603343694</v>
      </c>
      <c r="R302" s="3"/>
    </row>
    <row r="303" spans="1:18" customFormat="1" x14ac:dyDescent="0.2">
      <c r="A303" s="12">
        <v>42422</v>
      </c>
      <c r="B303" s="1" t="s">
        <v>6</v>
      </c>
      <c r="C303" s="8">
        <v>3077</v>
      </c>
      <c r="D303" s="8">
        <v>5009</v>
      </c>
      <c r="E303" s="8">
        <v>538</v>
      </c>
      <c r="F303" s="3">
        <v>297</v>
      </c>
      <c r="G303" s="7">
        <f t="shared" si="41"/>
        <v>3077</v>
      </c>
      <c r="H303" s="3"/>
      <c r="I303" s="40">
        <f t="shared" si="43"/>
        <v>3242.3210415562894</v>
      </c>
      <c r="J303" s="40">
        <f t="shared" si="46"/>
        <v>-8.2177146687134481</v>
      </c>
      <c r="K303" s="71">
        <f t="shared" si="44"/>
        <v>1.0296314158220836</v>
      </c>
      <c r="L303" s="57">
        <f t="shared" si="45"/>
        <v>3440.0494507879644</v>
      </c>
      <c r="M303" s="3"/>
      <c r="N303" s="6">
        <f t="shared" si="47"/>
        <v>-363.04945078796436</v>
      </c>
      <c r="O303" s="6">
        <f t="shared" si="42"/>
        <v>363.04945078796436</v>
      </c>
      <c r="P303" s="4">
        <f t="shared" si="48"/>
        <v>0.11798812180304334</v>
      </c>
      <c r="Q303" s="6">
        <f t="shared" si="49"/>
        <v>131804.90371744256</v>
      </c>
      <c r="R303" s="3"/>
    </row>
    <row r="304" spans="1:18" customFormat="1" x14ac:dyDescent="0.2">
      <c r="A304" s="12">
        <v>42423</v>
      </c>
      <c r="B304" s="1" t="s">
        <v>9</v>
      </c>
      <c r="C304" s="8">
        <v>3312</v>
      </c>
      <c r="D304" s="8">
        <v>5113</v>
      </c>
      <c r="E304" s="8">
        <v>345</v>
      </c>
      <c r="F304" s="3">
        <v>298</v>
      </c>
      <c r="G304" s="7">
        <f t="shared" si="41"/>
        <v>3312</v>
      </c>
      <c r="H304" s="3"/>
      <c r="I304" s="40">
        <f t="shared" si="43"/>
        <v>3251.3418505121285</v>
      </c>
      <c r="J304" s="40">
        <f t="shared" si="46"/>
        <v>-6.4938623062581904</v>
      </c>
      <c r="K304" s="71">
        <f t="shared" si="44"/>
        <v>0.99961693401544749</v>
      </c>
      <c r="L304" s="57">
        <f t="shared" si="45"/>
        <v>3226.0227389514516</v>
      </c>
      <c r="M304" s="3"/>
      <c r="N304" s="6">
        <f t="shared" si="47"/>
        <v>85.977261048548371</v>
      </c>
      <c r="O304" s="6">
        <f t="shared" si="42"/>
        <v>85.977261048548371</v>
      </c>
      <c r="P304" s="4">
        <f t="shared" si="48"/>
        <v>2.5959317949440935E-2</v>
      </c>
      <c r="Q304" s="6">
        <f t="shared" si="49"/>
        <v>7392.0894174102332</v>
      </c>
      <c r="R304" s="3"/>
    </row>
    <row r="305" spans="1:18" customFormat="1" x14ac:dyDescent="0.2">
      <c r="A305" s="12">
        <v>42424</v>
      </c>
      <c r="B305" s="1" t="s">
        <v>7</v>
      </c>
      <c r="C305" s="8">
        <v>3235</v>
      </c>
      <c r="D305" s="8">
        <v>4462</v>
      </c>
      <c r="E305" s="8">
        <v>211</v>
      </c>
      <c r="F305" s="3">
        <v>299</v>
      </c>
      <c r="G305" s="7">
        <f t="shared" si="41"/>
        <v>3235</v>
      </c>
      <c r="H305" s="3"/>
      <c r="I305" s="40">
        <f t="shared" si="43"/>
        <v>3247.8025280426955</v>
      </c>
      <c r="J305" s="40">
        <f t="shared" si="46"/>
        <v>-6.1984083225756761</v>
      </c>
      <c r="K305" s="71">
        <f t="shared" si="44"/>
        <v>0.99280789628322619</v>
      </c>
      <c r="L305" s="57">
        <f t="shared" si="45"/>
        <v>3220.3388825130723</v>
      </c>
      <c r="M305" s="3"/>
      <c r="N305" s="6">
        <f t="shared" si="47"/>
        <v>14.661117486927651</v>
      </c>
      <c r="O305" s="6">
        <f t="shared" si="42"/>
        <v>14.661117486927651</v>
      </c>
      <c r="P305" s="4">
        <f t="shared" si="48"/>
        <v>4.5320301350626436E-3</v>
      </c>
      <c r="Q305" s="6">
        <f t="shared" si="49"/>
        <v>214.94836596549575</v>
      </c>
      <c r="R305" s="3"/>
    </row>
    <row r="306" spans="1:18" customFormat="1" x14ac:dyDescent="0.2">
      <c r="A306" s="12">
        <v>42425</v>
      </c>
      <c r="B306" s="1" t="s">
        <v>10</v>
      </c>
      <c r="C306" s="8">
        <v>3067</v>
      </c>
      <c r="D306" s="8">
        <v>5380</v>
      </c>
      <c r="E306" s="8">
        <v>502</v>
      </c>
      <c r="F306" s="3">
        <v>300</v>
      </c>
      <c r="G306" s="7">
        <f t="shared" si="41"/>
        <v>3067</v>
      </c>
      <c r="H306" s="3"/>
      <c r="I306" s="40">
        <f t="shared" si="43"/>
        <v>3182.2247454332369</v>
      </c>
      <c r="J306" s="40">
        <f t="shared" si="46"/>
        <v>-12.136345751263971</v>
      </c>
      <c r="K306" s="71">
        <f t="shared" si="44"/>
        <v>1.0337558261353723</v>
      </c>
      <c r="L306" s="57">
        <f t="shared" si="45"/>
        <v>3376.2269036996672</v>
      </c>
      <c r="M306" s="3"/>
      <c r="N306" s="6">
        <f t="shared" si="47"/>
        <v>-309.22690369966722</v>
      </c>
      <c r="O306" s="6">
        <f t="shared" si="42"/>
        <v>309.22690369966722</v>
      </c>
      <c r="P306" s="4">
        <f t="shared" si="48"/>
        <v>0.10082390078241514</v>
      </c>
      <c r="Q306" s="6">
        <f t="shared" si="49"/>
        <v>95621.277971683259</v>
      </c>
      <c r="R306" s="3"/>
    </row>
    <row r="307" spans="1:18" customFormat="1" x14ac:dyDescent="0.2">
      <c r="A307" s="12">
        <v>42426</v>
      </c>
      <c r="B307" s="1" t="s">
        <v>5</v>
      </c>
      <c r="C307" s="8">
        <v>3414</v>
      </c>
      <c r="D307" s="8">
        <v>6244</v>
      </c>
      <c r="E307" s="8">
        <v>252</v>
      </c>
      <c r="F307" s="3">
        <v>301</v>
      </c>
      <c r="G307" s="7">
        <f t="shared" si="41"/>
        <v>3414</v>
      </c>
      <c r="H307" s="3"/>
      <c r="I307" s="40">
        <f t="shared" si="43"/>
        <v>3199.2206484555873</v>
      </c>
      <c r="J307" s="40">
        <f t="shared" si="46"/>
        <v>-9.2231208739025359</v>
      </c>
      <c r="K307" s="71">
        <f t="shared" si="44"/>
        <v>1.0333817640283367</v>
      </c>
      <c r="L307" s="57">
        <f t="shared" si="45"/>
        <v>3264.0226072457131</v>
      </c>
      <c r="M307" s="3"/>
      <c r="N307" s="6">
        <f t="shared" si="47"/>
        <v>149.97739275428694</v>
      </c>
      <c r="O307" s="6">
        <f t="shared" si="42"/>
        <v>149.97739275428694</v>
      </c>
      <c r="P307" s="4">
        <f t="shared" si="48"/>
        <v>4.3930109184032493E-2</v>
      </c>
      <c r="Q307" s="6">
        <f t="shared" si="49"/>
        <v>22493.218337373641</v>
      </c>
      <c r="R307" s="3"/>
    </row>
    <row r="308" spans="1:18" customFormat="1" x14ac:dyDescent="0.2">
      <c r="A308" s="12">
        <v>42427</v>
      </c>
      <c r="B308" s="1" t="s">
        <v>8</v>
      </c>
      <c r="C308" s="8">
        <v>3474</v>
      </c>
      <c r="D308" s="8">
        <v>4436</v>
      </c>
      <c r="E308" s="8">
        <v>200</v>
      </c>
      <c r="F308" s="3">
        <v>302</v>
      </c>
      <c r="G308" s="7">
        <f t="shared" si="41"/>
        <v>3474</v>
      </c>
      <c r="H308" s="3"/>
      <c r="I308" s="40">
        <f t="shared" si="43"/>
        <v>3247.0642783051235</v>
      </c>
      <c r="J308" s="40">
        <f t="shared" si="46"/>
        <v>-3.5164458015586595</v>
      </c>
      <c r="K308" s="71">
        <f t="shared" si="44"/>
        <v>1.0066441913165767</v>
      </c>
      <c r="L308" s="57">
        <f t="shared" si="45"/>
        <v>3188.7755480380615</v>
      </c>
      <c r="M308" s="3"/>
      <c r="N308" s="6">
        <f t="shared" si="47"/>
        <v>285.22445196193848</v>
      </c>
      <c r="O308" s="6">
        <f t="shared" si="42"/>
        <v>285.22445196193848</v>
      </c>
      <c r="P308" s="4">
        <f t="shared" si="48"/>
        <v>8.2102605630955228E-2</v>
      </c>
      <c r="Q308" s="6">
        <f t="shared" si="49"/>
        <v>81352.987996988159</v>
      </c>
      <c r="R308" s="3"/>
    </row>
    <row r="309" spans="1:18" customFormat="1" x14ac:dyDescent="0.2">
      <c r="A309" s="12">
        <v>42428</v>
      </c>
      <c r="B309" s="1" t="s">
        <v>11</v>
      </c>
      <c r="C309" s="8">
        <v>3171</v>
      </c>
      <c r="D309" s="8">
        <v>3717</v>
      </c>
      <c r="E309" s="8">
        <v>227</v>
      </c>
      <c r="F309" s="3">
        <v>303</v>
      </c>
      <c r="G309" s="7">
        <f t="shared" si="41"/>
        <v>3171</v>
      </c>
      <c r="H309" s="3"/>
      <c r="I309" s="40">
        <f t="shared" si="43"/>
        <v>3233.6325406800115</v>
      </c>
      <c r="J309" s="40">
        <f t="shared" si="46"/>
        <v>-4.5079749839139902</v>
      </c>
      <c r="K309" s="71">
        <f t="shared" si="44"/>
        <v>0.99159019700632478</v>
      </c>
      <c r="L309" s="57">
        <f t="shared" si="45"/>
        <v>3220.2199000818823</v>
      </c>
      <c r="M309" s="3"/>
      <c r="N309" s="6">
        <f t="shared" si="47"/>
        <v>-49.219900081882315</v>
      </c>
      <c r="O309" s="6">
        <f t="shared" si="42"/>
        <v>49.219900081882315</v>
      </c>
      <c r="P309" s="4">
        <f t="shared" si="48"/>
        <v>1.5521885866251124E-2</v>
      </c>
      <c r="Q309" s="6">
        <f t="shared" si="49"/>
        <v>2422.5985640704789</v>
      </c>
      <c r="R309" s="3"/>
    </row>
    <row r="310" spans="1:18" customFormat="1" x14ac:dyDescent="0.2">
      <c r="A310" s="12">
        <v>42429</v>
      </c>
      <c r="B310" s="1" t="s">
        <v>6</v>
      </c>
      <c r="C310" s="8">
        <v>3620</v>
      </c>
      <c r="D310" s="8">
        <v>4988</v>
      </c>
      <c r="E310" s="8">
        <v>249</v>
      </c>
      <c r="F310" s="3">
        <v>304</v>
      </c>
      <c r="G310" s="7">
        <f t="shared" si="41"/>
        <v>3620</v>
      </c>
      <c r="H310" s="3"/>
      <c r="I310" s="40">
        <f t="shared" si="43"/>
        <v>3283.6584623414146</v>
      </c>
      <c r="J310" s="40">
        <f t="shared" si="46"/>
        <v>0.94541468061772083</v>
      </c>
      <c r="K310" s="71">
        <f t="shared" si="44"/>
        <v>1.0406231339294678</v>
      </c>
      <c r="L310" s="57">
        <f t="shared" si="45"/>
        <v>3338.1263331051946</v>
      </c>
      <c r="M310" s="3"/>
      <c r="N310" s="6">
        <f t="shared" si="47"/>
        <v>281.87366689480541</v>
      </c>
      <c r="O310" s="6">
        <f t="shared" si="42"/>
        <v>281.87366689480541</v>
      </c>
      <c r="P310" s="4">
        <f t="shared" si="48"/>
        <v>7.786565383834404E-2</v>
      </c>
      <c r="Q310" s="6">
        <f t="shared" si="49"/>
        <v>79452.764088723721</v>
      </c>
      <c r="R310" s="3"/>
    </row>
    <row r="311" spans="1:18" customFormat="1" x14ac:dyDescent="0.2">
      <c r="A311" s="12">
        <v>42430</v>
      </c>
      <c r="B311" s="1" t="s">
        <v>9</v>
      </c>
      <c r="C311" s="8">
        <v>3806</v>
      </c>
      <c r="D311" s="8">
        <v>5267</v>
      </c>
      <c r="E311" s="8">
        <v>238</v>
      </c>
      <c r="F311" s="3">
        <v>305</v>
      </c>
      <c r="G311" s="7">
        <f t="shared" si="41"/>
        <v>3806</v>
      </c>
      <c r="H311" s="3"/>
      <c r="I311" s="40">
        <f t="shared" si="43"/>
        <v>3364.2937391352502</v>
      </c>
      <c r="J311" s="40">
        <f t="shared" si="46"/>
        <v>8.9144008919395077</v>
      </c>
      <c r="K311" s="71">
        <f t="shared" si="44"/>
        <v>1.043172829454972</v>
      </c>
      <c r="L311" s="57">
        <f t="shared" si="45"/>
        <v>3394.249748571342</v>
      </c>
      <c r="M311" s="3"/>
      <c r="N311" s="6">
        <f t="shared" si="47"/>
        <v>411.75025142865798</v>
      </c>
      <c r="O311" s="6">
        <f t="shared" si="42"/>
        <v>411.75025142865798</v>
      </c>
      <c r="P311" s="4">
        <f t="shared" si="48"/>
        <v>0.10818451167332054</v>
      </c>
      <c r="Q311" s="6">
        <f t="shared" si="49"/>
        <v>169538.26955156305</v>
      </c>
      <c r="R311" s="3"/>
    </row>
    <row r="312" spans="1:18" customFormat="1" x14ac:dyDescent="0.2">
      <c r="A312" s="12">
        <v>42431</v>
      </c>
      <c r="B312" s="1" t="s">
        <v>7</v>
      </c>
      <c r="C312" s="8">
        <v>3951</v>
      </c>
      <c r="D312" s="8">
        <v>4486</v>
      </c>
      <c r="E312" s="8">
        <v>371</v>
      </c>
      <c r="F312" s="3">
        <v>306</v>
      </c>
      <c r="G312" s="7">
        <f t="shared" si="41"/>
        <v>3951</v>
      </c>
      <c r="H312" s="3"/>
      <c r="I312" s="40">
        <f t="shared" si="43"/>
        <v>3483.5509253987443</v>
      </c>
      <c r="J312" s="40">
        <f t="shared" si="46"/>
        <v>19.948679429094966</v>
      </c>
      <c r="K312" s="71">
        <f t="shared" si="44"/>
        <v>1.019398524619197</v>
      </c>
      <c r="L312" s="57">
        <f t="shared" si="45"/>
        <v>3395.620380260164</v>
      </c>
      <c r="M312" s="3"/>
      <c r="N312" s="6">
        <f t="shared" si="47"/>
        <v>555.37961973983602</v>
      </c>
      <c r="O312" s="6">
        <f t="shared" si="42"/>
        <v>555.37961973983602</v>
      </c>
      <c r="P312" s="4">
        <f t="shared" si="48"/>
        <v>0.14056684883316528</v>
      </c>
      <c r="Q312" s="6">
        <f t="shared" si="49"/>
        <v>308446.52202236484</v>
      </c>
      <c r="R312" s="3"/>
    </row>
    <row r="313" spans="1:18" customFormat="1" x14ac:dyDescent="0.2">
      <c r="A313" s="12">
        <v>42432</v>
      </c>
      <c r="B313" s="1" t="s">
        <v>10</v>
      </c>
      <c r="C313" s="8">
        <v>3229</v>
      </c>
      <c r="D313" s="8">
        <v>5135</v>
      </c>
      <c r="E313" s="8">
        <v>451</v>
      </c>
      <c r="F313" s="3">
        <v>307</v>
      </c>
      <c r="G313" s="7">
        <f t="shared" si="41"/>
        <v>3229</v>
      </c>
      <c r="H313" s="3"/>
      <c r="I313" s="40">
        <f t="shared" si="43"/>
        <v>3454.0767960702306</v>
      </c>
      <c r="J313" s="40">
        <f t="shared" si="46"/>
        <v>15.006398553334094</v>
      </c>
      <c r="K313" s="71">
        <f t="shared" si="44"/>
        <v>0.98591491234232198</v>
      </c>
      <c r="L313" s="57">
        <f t="shared" si="45"/>
        <v>3474.0358633628184</v>
      </c>
      <c r="M313" s="3"/>
      <c r="N313" s="6">
        <f t="shared" si="47"/>
        <v>-245.03586336281842</v>
      </c>
      <c r="O313" s="6">
        <f t="shared" si="42"/>
        <v>245.03586336281842</v>
      </c>
      <c r="P313" s="4">
        <f t="shared" si="48"/>
        <v>7.5885990511866966E-2</v>
      </c>
      <c r="Q313" s="6">
        <f t="shared" si="49"/>
        <v>60042.57433396182</v>
      </c>
      <c r="R313" s="3"/>
    </row>
    <row r="314" spans="1:18" customFormat="1" x14ac:dyDescent="0.2">
      <c r="A314" s="12">
        <v>42433</v>
      </c>
      <c r="B314" s="1" t="s">
        <v>5</v>
      </c>
      <c r="C314" s="8">
        <v>3675</v>
      </c>
      <c r="D314" s="8">
        <v>5445</v>
      </c>
      <c r="E314" s="8">
        <v>520</v>
      </c>
      <c r="F314" s="3">
        <v>308</v>
      </c>
      <c r="G314" s="7">
        <f t="shared" si="41"/>
        <v>3675</v>
      </c>
      <c r="H314" s="3"/>
      <c r="I314" s="40">
        <f t="shared" si="43"/>
        <v>3481.5741285706827</v>
      </c>
      <c r="J314" s="40">
        <f t="shared" si="46"/>
        <v>16.255491948045893</v>
      </c>
      <c r="K314" s="71">
        <f t="shared" si="44"/>
        <v>1.042116522190035</v>
      </c>
      <c r="L314" s="57">
        <f t="shared" si="45"/>
        <v>3610.0082258512239</v>
      </c>
      <c r="M314" s="3"/>
      <c r="N314" s="6">
        <f t="shared" si="47"/>
        <v>64.99177414877613</v>
      </c>
      <c r="O314" s="6">
        <f t="shared" si="42"/>
        <v>64.99177414877613</v>
      </c>
      <c r="P314" s="4">
        <f t="shared" si="48"/>
        <v>1.7684836503068336E-2</v>
      </c>
      <c r="Q314" s="6">
        <f t="shared" si="49"/>
        <v>4223.9307070055256</v>
      </c>
      <c r="R314" s="3"/>
    </row>
    <row r="315" spans="1:18" customFormat="1" x14ac:dyDescent="0.2">
      <c r="A315" s="12">
        <v>42434</v>
      </c>
      <c r="B315" s="1" t="s">
        <v>8</v>
      </c>
      <c r="C315" s="8">
        <v>3531</v>
      </c>
      <c r="D315" s="8">
        <v>4671</v>
      </c>
      <c r="E315" s="8">
        <v>351</v>
      </c>
      <c r="F315" s="3">
        <v>309</v>
      </c>
      <c r="G315" s="7">
        <f t="shared" si="41"/>
        <v>3531</v>
      </c>
      <c r="H315" s="3"/>
      <c r="I315" s="40">
        <f t="shared" si="43"/>
        <v>3475.2368499134009</v>
      </c>
      <c r="J315" s="40">
        <f t="shared" si="46"/>
        <v>13.996214887513124</v>
      </c>
      <c r="K315" s="71">
        <f t="shared" si="44"/>
        <v>1.0404601321102516</v>
      </c>
      <c r="L315" s="57">
        <f t="shared" si="45"/>
        <v>3648.8408221879331</v>
      </c>
      <c r="M315" s="3"/>
      <c r="N315" s="6">
        <f t="shared" si="47"/>
        <v>-117.8408221879331</v>
      </c>
      <c r="O315" s="6">
        <f t="shared" si="42"/>
        <v>117.8408221879331</v>
      </c>
      <c r="P315" s="4">
        <f t="shared" si="48"/>
        <v>3.3373215006494789E-2</v>
      </c>
      <c r="Q315" s="6">
        <f t="shared" si="49"/>
        <v>13886.459373928066</v>
      </c>
      <c r="R315" s="3"/>
    </row>
    <row r="316" spans="1:18" customFormat="1" x14ac:dyDescent="0.2">
      <c r="A316" s="12">
        <v>42435</v>
      </c>
      <c r="B316" s="1" t="s">
        <v>11</v>
      </c>
      <c r="C316" s="8">
        <v>3017</v>
      </c>
      <c r="D316" s="8">
        <v>3384</v>
      </c>
      <c r="E316" s="8">
        <v>522</v>
      </c>
      <c r="F316" s="3">
        <v>310</v>
      </c>
      <c r="G316" s="7">
        <f t="shared" si="41"/>
        <v>3017</v>
      </c>
      <c r="H316" s="3"/>
      <c r="I316" s="40">
        <f t="shared" si="43"/>
        <v>3383.3041223370701</v>
      </c>
      <c r="J316" s="40">
        <f t="shared" si="46"/>
        <v>3.4033206411287349</v>
      </c>
      <c r="K316" s="71">
        <f t="shared" si="44"/>
        <v>1.0066318558531007</v>
      </c>
      <c r="L316" s="57">
        <f t="shared" si="45"/>
        <v>3556.9190383105706</v>
      </c>
      <c r="M316" s="3"/>
      <c r="N316" s="6">
        <f t="shared" si="47"/>
        <v>-539.91903831057061</v>
      </c>
      <c r="O316" s="6">
        <f t="shared" si="42"/>
        <v>539.91903831057061</v>
      </c>
      <c r="P316" s="4">
        <f t="shared" si="48"/>
        <v>0.17895891226734192</v>
      </c>
      <c r="Q316" s="6">
        <f t="shared" si="49"/>
        <v>291512.56793021143</v>
      </c>
      <c r="R316" s="3"/>
    </row>
    <row r="317" spans="1:18" customFormat="1" x14ac:dyDescent="0.2">
      <c r="A317" s="12">
        <v>42436</v>
      </c>
      <c r="B317" s="1" t="s">
        <v>6</v>
      </c>
      <c r="C317" s="8">
        <v>3661</v>
      </c>
      <c r="D317" s="8">
        <v>3995</v>
      </c>
      <c r="E317" s="8">
        <v>655</v>
      </c>
      <c r="F317" s="3">
        <v>311</v>
      </c>
      <c r="G317" s="7">
        <f t="shared" si="41"/>
        <v>3661</v>
      </c>
      <c r="H317" s="3"/>
      <c r="I317" s="40">
        <f t="shared" si="43"/>
        <v>3452.026391742666</v>
      </c>
      <c r="J317" s="40">
        <f t="shared" si="46"/>
        <v>9.9352155175754469</v>
      </c>
      <c r="K317" s="71">
        <f t="shared" si="44"/>
        <v>0.99337707147290755</v>
      </c>
      <c r="L317" s="57">
        <f t="shared" si="45"/>
        <v>3339.0053717729402</v>
      </c>
      <c r="M317" s="3"/>
      <c r="N317" s="6">
        <f t="shared" si="47"/>
        <v>321.99462822705982</v>
      </c>
      <c r="O317" s="6">
        <f t="shared" si="42"/>
        <v>321.99462822705982</v>
      </c>
      <c r="P317" s="4">
        <f t="shared" si="48"/>
        <v>8.7952643602037639E-2</v>
      </c>
      <c r="Q317" s="6">
        <f t="shared" si="49"/>
        <v>103680.54060708247</v>
      </c>
      <c r="R317" s="3"/>
    </row>
    <row r="318" spans="1:18" customFormat="1" x14ac:dyDescent="0.2">
      <c r="A318" s="12">
        <v>42437</v>
      </c>
      <c r="B318" s="1" t="s">
        <v>9</v>
      </c>
      <c r="C318" s="8">
        <v>3566</v>
      </c>
      <c r="D318" s="8">
        <v>5076</v>
      </c>
      <c r="E318" s="8">
        <v>222</v>
      </c>
      <c r="F318" s="3">
        <v>312</v>
      </c>
      <c r="G318" s="7">
        <f t="shared" si="41"/>
        <v>3566</v>
      </c>
      <c r="H318" s="3"/>
      <c r="I318" s="40">
        <f t="shared" si="43"/>
        <v>3453.9457301056045</v>
      </c>
      <c r="J318" s="40">
        <f t="shared" si="46"/>
        <v>9.133627802111759</v>
      </c>
      <c r="K318" s="71">
        <f t="shared" si="44"/>
        <v>1.0411491094191994</v>
      </c>
      <c r="L318" s="57">
        <f t="shared" si="45"/>
        <v>3607.7673901134672</v>
      </c>
      <c r="M318" s="3"/>
      <c r="N318" s="6">
        <f t="shared" si="47"/>
        <v>-41.767390113467172</v>
      </c>
      <c r="O318" s="6">
        <f t="shared" si="42"/>
        <v>41.767390113467172</v>
      </c>
      <c r="P318" s="4">
        <f t="shared" si="48"/>
        <v>1.1712672493961631E-2</v>
      </c>
      <c r="Q318" s="6">
        <f t="shared" si="49"/>
        <v>1744.5148768905553</v>
      </c>
      <c r="R318" s="3"/>
    </row>
    <row r="319" spans="1:18" customFormat="1" x14ac:dyDescent="0.2">
      <c r="A319" s="12">
        <v>42438</v>
      </c>
      <c r="B319" s="1" t="s">
        <v>7</v>
      </c>
      <c r="C319" s="8">
        <v>3136</v>
      </c>
      <c r="D319" s="8">
        <v>4071</v>
      </c>
      <c r="E319" s="8">
        <v>829</v>
      </c>
      <c r="F319" s="3">
        <v>313</v>
      </c>
      <c r="G319" s="7">
        <f t="shared" si="41"/>
        <v>3136</v>
      </c>
      <c r="H319" s="3"/>
      <c r="I319" s="40">
        <f t="shared" si="43"/>
        <v>3373.2737052318403</v>
      </c>
      <c r="J319" s="40">
        <f t="shared" si="46"/>
        <v>0.15306253452415852</v>
      </c>
      <c r="K319" s="71">
        <f t="shared" si="44"/>
        <v>1.0293801890742069</v>
      </c>
      <c r="L319" s="57">
        <f t="shared" si="45"/>
        <v>3603.1960062369476</v>
      </c>
      <c r="M319" s="3"/>
      <c r="N319" s="6">
        <f t="shared" si="47"/>
        <v>-467.1960062369476</v>
      </c>
      <c r="O319" s="6">
        <f t="shared" si="42"/>
        <v>467.1960062369476</v>
      </c>
      <c r="P319" s="4">
        <f t="shared" si="48"/>
        <v>0.14897831831535319</v>
      </c>
      <c r="Q319" s="6">
        <f t="shared" si="49"/>
        <v>218272.10824375399</v>
      </c>
      <c r="R319" s="3"/>
    </row>
    <row r="320" spans="1:18" customFormat="1" x14ac:dyDescent="0.2">
      <c r="A320" s="12">
        <v>42439</v>
      </c>
      <c r="B320" s="1" t="s">
        <v>10</v>
      </c>
      <c r="C320" s="8">
        <v>3489</v>
      </c>
      <c r="D320" s="8">
        <v>5098</v>
      </c>
      <c r="E320" s="8">
        <v>480</v>
      </c>
      <c r="F320" s="3">
        <v>314</v>
      </c>
      <c r="G320" s="7">
        <f t="shared" si="41"/>
        <v>3489</v>
      </c>
      <c r="H320" s="3"/>
      <c r="I320" s="40">
        <f t="shared" si="43"/>
        <v>3391.9441933051839</v>
      </c>
      <c r="J320" s="40">
        <f t="shared" si="46"/>
        <v>2.0048050884061106</v>
      </c>
      <c r="K320" s="71">
        <f t="shared" si="44"/>
        <v>1.0088300324000561</v>
      </c>
      <c r="L320" s="57">
        <f t="shared" si="45"/>
        <v>3395.7988478211819</v>
      </c>
      <c r="M320" s="3"/>
      <c r="N320" s="6">
        <f t="shared" si="47"/>
        <v>93.20115217881812</v>
      </c>
      <c r="O320" s="6">
        <f t="shared" si="42"/>
        <v>93.20115217881812</v>
      </c>
      <c r="P320" s="4">
        <f t="shared" si="48"/>
        <v>2.6712855310638613E-2</v>
      </c>
      <c r="Q320" s="6">
        <f t="shared" si="49"/>
        <v>8686.4547674592141</v>
      </c>
      <c r="R320" s="3"/>
    </row>
    <row r="321" spans="1:18" customFormat="1" x14ac:dyDescent="0.2">
      <c r="A321" s="12">
        <v>42440</v>
      </c>
      <c r="B321" s="1" t="s">
        <v>5</v>
      </c>
      <c r="C321" s="8">
        <v>3389</v>
      </c>
      <c r="D321" s="8">
        <v>5238</v>
      </c>
      <c r="E321" s="8">
        <v>317</v>
      </c>
      <c r="F321" s="3">
        <v>315</v>
      </c>
      <c r="G321" s="7">
        <f t="shared" si="41"/>
        <v>3389</v>
      </c>
      <c r="H321" s="3"/>
      <c r="I321" s="40">
        <f t="shared" si="43"/>
        <v>3397.4781483509933</v>
      </c>
      <c r="J321" s="40">
        <f t="shared" si="46"/>
        <v>2.3577200841464303</v>
      </c>
      <c r="K321" s="71">
        <f t="shared" si="44"/>
        <v>0.99378982193032261</v>
      </c>
      <c r="L321" s="57">
        <f t="shared" si="45"/>
        <v>3371.4711167526325</v>
      </c>
      <c r="M321" s="3"/>
      <c r="N321" s="6">
        <f t="shared" si="47"/>
        <v>17.528883247367503</v>
      </c>
      <c r="O321" s="6">
        <f t="shared" si="42"/>
        <v>17.528883247367503</v>
      </c>
      <c r="P321" s="4">
        <f t="shared" si="48"/>
        <v>5.1722877684766905E-3</v>
      </c>
      <c r="Q321" s="6">
        <f t="shared" si="49"/>
        <v>307.26174789984111</v>
      </c>
      <c r="R321" s="3"/>
    </row>
    <row r="322" spans="1:18" customFormat="1" x14ac:dyDescent="0.2">
      <c r="A322" s="12">
        <v>42441</v>
      </c>
      <c r="B322" s="1" t="s">
        <v>8</v>
      </c>
      <c r="C322" s="8">
        <v>3107</v>
      </c>
      <c r="D322" s="8">
        <v>4329</v>
      </c>
      <c r="E322" s="8">
        <v>108</v>
      </c>
      <c r="F322" s="3">
        <v>316</v>
      </c>
      <c r="G322" s="7">
        <f t="shared" si="41"/>
        <v>3107</v>
      </c>
      <c r="H322" s="3"/>
      <c r="I322" s="40">
        <f t="shared" si="43"/>
        <v>3316.7092379308701</v>
      </c>
      <c r="J322" s="40">
        <f t="shared" si="46"/>
        <v>-5.9549429662805249</v>
      </c>
      <c r="K322" s="71">
        <f t="shared" si="44"/>
        <v>1.030711388038168</v>
      </c>
      <c r="L322" s="57">
        <f t="shared" si="45"/>
        <v>3539.7360865926958</v>
      </c>
      <c r="M322" s="3"/>
      <c r="N322" s="6">
        <f t="shared" si="47"/>
        <v>-432.73608659269576</v>
      </c>
      <c r="O322" s="6">
        <f t="shared" si="42"/>
        <v>432.73608659269576</v>
      </c>
      <c r="P322" s="4">
        <f t="shared" si="48"/>
        <v>0.13927778776720173</v>
      </c>
      <c r="Q322" s="6">
        <f t="shared" si="49"/>
        <v>187260.52063956109</v>
      </c>
      <c r="R322" s="3"/>
    </row>
    <row r="323" spans="1:18" customFormat="1" x14ac:dyDescent="0.2">
      <c r="A323" s="12">
        <v>42442</v>
      </c>
      <c r="B323" s="1" t="s">
        <v>11</v>
      </c>
      <c r="C323" s="8">
        <v>3226</v>
      </c>
      <c r="D323" s="8">
        <v>4534</v>
      </c>
      <c r="E323" s="8">
        <v>179</v>
      </c>
      <c r="F323" s="3">
        <v>317</v>
      </c>
      <c r="G323" s="7">
        <f t="shared" si="41"/>
        <v>3226</v>
      </c>
      <c r="H323" s="3"/>
      <c r="I323" s="40">
        <f t="shared" si="43"/>
        <v>3275.3883759269211</v>
      </c>
      <c r="J323" s="40">
        <f t="shared" si="46"/>
        <v>-9.4915348700473778</v>
      </c>
      <c r="K323" s="71">
        <f t="shared" si="44"/>
        <v>1.0249343069683359</v>
      </c>
      <c r="L323" s="57">
        <f t="shared" si="45"/>
        <v>3408.0248821288919</v>
      </c>
      <c r="M323" s="3"/>
      <c r="N323" s="6">
        <f t="shared" si="47"/>
        <v>-182.02488212889193</v>
      </c>
      <c r="O323" s="6">
        <f t="shared" si="42"/>
        <v>182.02488212889193</v>
      </c>
      <c r="P323" s="4">
        <f t="shared" si="48"/>
        <v>5.6424328000276483E-2</v>
      </c>
      <c r="Q323" s="6">
        <f t="shared" si="49"/>
        <v>33133.057714037001</v>
      </c>
      <c r="R323" s="3"/>
    </row>
    <row r="324" spans="1:18" customFormat="1" x14ac:dyDescent="0.2">
      <c r="A324" s="12">
        <v>42443</v>
      </c>
      <c r="B324" s="1" t="s">
        <v>6</v>
      </c>
      <c r="C324" s="8">
        <v>3634</v>
      </c>
      <c r="D324" s="8">
        <v>4507</v>
      </c>
      <c r="E324" s="8">
        <v>452</v>
      </c>
      <c r="F324" s="3">
        <v>318</v>
      </c>
      <c r="G324" s="7">
        <f t="shared" si="41"/>
        <v>3634</v>
      </c>
      <c r="H324" s="3"/>
      <c r="I324" s="40">
        <f t="shared" si="43"/>
        <v>3333.1559775070896</v>
      </c>
      <c r="J324" s="40">
        <f t="shared" si="46"/>
        <v>-2.7656212250257894</v>
      </c>
      <c r="K324" s="71">
        <f t="shared" si="44"/>
        <v>1.0169728300683512</v>
      </c>
      <c r="L324" s="57">
        <f t="shared" si="45"/>
        <v>3294.7348159786466</v>
      </c>
      <c r="M324" s="3"/>
      <c r="N324" s="6">
        <f t="shared" si="47"/>
        <v>339.26518402135343</v>
      </c>
      <c r="O324" s="6">
        <f t="shared" si="42"/>
        <v>339.26518402135343</v>
      </c>
      <c r="P324" s="4">
        <f t="shared" si="48"/>
        <v>9.3358608701528192E-2</v>
      </c>
      <c r="Q324" s="6">
        <f t="shared" si="49"/>
        <v>115100.86508904281</v>
      </c>
      <c r="R324" s="3"/>
    </row>
    <row r="325" spans="1:18" customFormat="1" x14ac:dyDescent="0.2">
      <c r="A325" s="12">
        <v>42444</v>
      </c>
      <c r="B325" s="1" t="s">
        <v>9</v>
      </c>
      <c r="C325" s="8">
        <v>3162</v>
      </c>
      <c r="D325" s="8">
        <v>4847</v>
      </c>
      <c r="E325" s="8">
        <v>304</v>
      </c>
      <c r="F325" s="3">
        <v>319</v>
      </c>
      <c r="G325" s="7">
        <f t="shared" si="41"/>
        <v>3162</v>
      </c>
      <c r="H325" s="3"/>
      <c r="I325" s="40">
        <f t="shared" si="43"/>
        <v>3300.6641433810082</v>
      </c>
      <c r="J325" s="40">
        <f t="shared" si="46"/>
        <v>-5.738242515131347</v>
      </c>
      <c r="K325" s="71">
        <f t="shared" si="44"/>
        <v>0.99020974149289376</v>
      </c>
      <c r="L325" s="57">
        <f t="shared" si="45"/>
        <v>3309.708039128016</v>
      </c>
      <c r="M325" s="3"/>
      <c r="N325" s="6">
        <f t="shared" si="47"/>
        <v>-147.70803912801603</v>
      </c>
      <c r="O325" s="6">
        <f t="shared" si="42"/>
        <v>147.70803912801603</v>
      </c>
      <c r="P325" s="4">
        <f t="shared" si="48"/>
        <v>4.6713484860220124E-2</v>
      </c>
      <c r="Q325" s="6">
        <f t="shared" si="49"/>
        <v>21817.664823043513</v>
      </c>
      <c r="R325" s="3"/>
    </row>
    <row r="326" spans="1:18" customFormat="1" x14ac:dyDescent="0.2">
      <c r="A326" s="12">
        <v>42445</v>
      </c>
      <c r="B326" s="1" t="s">
        <v>7</v>
      </c>
      <c r="C326" s="8">
        <v>2902</v>
      </c>
      <c r="D326" s="8">
        <v>4203</v>
      </c>
      <c r="E326" s="8">
        <v>272</v>
      </c>
      <c r="F326" s="3">
        <v>320</v>
      </c>
      <c r="G326" s="7">
        <f t="shared" ref="G326:G389" si="50">IF($G$4="Petrol",C326,IF($G$4="Diesel",D326,E326))</f>
        <v>2902</v>
      </c>
      <c r="H326" s="3"/>
      <c r="I326" s="40">
        <f t="shared" si="43"/>
        <v>3199.0469468737474</v>
      </c>
      <c r="J326" s="40">
        <f t="shared" si="46"/>
        <v>-15.326137914344294</v>
      </c>
      <c r="K326" s="71">
        <f t="shared" si="44"/>
        <v>1.0183547666576096</v>
      </c>
      <c r="L326" s="57">
        <f t="shared" si="45"/>
        <v>3396.1176487643788</v>
      </c>
      <c r="M326" s="3"/>
      <c r="N326" s="6">
        <f t="shared" si="47"/>
        <v>-494.11764876437883</v>
      </c>
      <c r="O326" s="6">
        <f t="shared" si="42"/>
        <v>494.11764876437883</v>
      </c>
      <c r="P326" s="4">
        <f t="shared" si="48"/>
        <v>0.17026796993948271</v>
      </c>
      <c r="Q326" s="6">
        <f t="shared" si="49"/>
        <v>244152.25082043803</v>
      </c>
      <c r="R326" s="3"/>
    </row>
    <row r="327" spans="1:18" customFormat="1" x14ac:dyDescent="0.2">
      <c r="A327" s="12">
        <v>42446</v>
      </c>
      <c r="B327" s="1" t="s">
        <v>10</v>
      </c>
      <c r="C327" s="8">
        <v>3305</v>
      </c>
      <c r="D327" s="8">
        <v>4088</v>
      </c>
      <c r="E327" s="8">
        <v>183</v>
      </c>
      <c r="F327" s="3">
        <v>321</v>
      </c>
      <c r="G327" s="7">
        <f t="shared" si="50"/>
        <v>3305</v>
      </c>
      <c r="H327" s="3"/>
      <c r="I327" s="40">
        <f t="shared" si="43"/>
        <v>3191.896029323028</v>
      </c>
      <c r="J327" s="40">
        <f t="shared" si="46"/>
        <v>-14.508615877981809</v>
      </c>
      <c r="K327" s="71">
        <f t="shared" si="44"/>
        <v>1.0259843491677971</v>
      </c>
      <c r="L327" s="57">
        <f t="shared" si="45"/>
        <v>3263.1046809114755</v>
      </c>
      <c r="M327" s="3"/>
      <c r="N327" s="6">
        <f t="shared" si="47"/>
        <v>41.895319088524502</v>
      </c>
      <c r="O327" s="6">
        <f t="shared" si="42"/>
        <v>41.895319088524502</v>
      </c>
      <c r="P327" s="4">
        <f t="shared" si="48"/>
        <v>1.2676344656134493E-2</v>
      </c>
      <c r="Q327" s="6">
        <f t="shared" si="49"/>
        <v>1755.2177615292856</v>
      </c>
      <c r="R327" s="3"/>
    </row>
    <row r="328" spans="1:18" customFormat="1" x14ac:dyDescent="0.2">
      <c r="A328" s="12">
        <v>42447</v>
      </c>
      <c r="B328" s="1" t="s">
        <v>5</v>
      </c>
      <c r="C328" s="8">
        <v>3839</v>
      </c>
      <c r="D328" s="8">
        <v>4526</v>
      </c>
      <c r="E328" s="8">
        <v>85</v>
      </c>
      <c r="F328" s="3">
        <v>322</v>
      </c>
      <c r="G328" s="7">
        <f t="shared" si="50"/>
        <v>3839</v>
      </c>
      <c r="H328" s="3"/>
      <c r="I328" s="40">
        <f t="shared" si="43"/>
        <v>3296.8956858311221</v>
      </c>
      <c r="J328" s="40">
        <f t="shared" si="46"/>
        <v>-2.5577886393742091</v>
      </c>
      <c r="K328" s="71">
        <f t="shared" si="44"/>
        <v>1.0317184183509731</v>
      </c>
      <c r="L328" s="57">
        <f t="shared" si="45"/>
        <v>3231.3166700747665</v>
      </c>
      <c r="M328" s="3"/>
      <c r="N328" s="6">
        <f t="shared" si="47"/>
        <v>607.68332992523347</v>
      </c>
      <c r="O328" s="6">
        <f t="shared" si="42"/>
        <v>607.68332992523347</v>
      </c>
      <c r="P328" s="4">
        <f t="shared" si="48"/>
        <v>0.15829208906622388</v>
      </c>
      <c r="Q328" s="6">
        <f t="shared" si="49"/>
        <v>369279.02946902014</v>
      </c>
      <c r="R328" s="3"/>
    </row>
    <row r="329" spans="1:18" customFormat="1" x14ac:dyDescent="0.2">
      <c r="A329" s="12">
        <v>42448</v>
      </c>
      <c r="B329" s="1" t="s">
        <v>8</v>
      </c>
      <c r="C329" s="8">
        <v>3456</v>
      </c>
      <c r="D329" s="8">
        <v>5434</v>
      </c>
      <c r="E329" s="8">
        <v>174</v>
      </c>
      <c r="F329" s="3">
        <v>323</v>
      </c>
      <c r="G329" s="7">
        <f t="shared" si="50"/>
        <v>3456</v>
      </c>
      <c r="H329" s="3"/>
      <c r="I329" s="40">
        <f t="shared" si="43"/>
        <v>3333.5042504007479</v>
      </c>
      <c r="J329" s="40">
        <f t="shared" si="46"/>
        <v>1.3588466815257862</v>
      </c>
      <c r="K329" s="71">
        <f t="shared" si="44"/>
        <v>0.99486345141171462</v>
      </c>
      <c r="L329" s="57">
        <f t="shared" si="45"/>
        <v>3262.0854775684838</v>
      </c>
      <c r="M329" s="3"/>
      <c r="N329" s="6">
        <f t="shared" si="47"/>
        <v>193.91452243151616</v>
      </c>
      <c r="O329" s="6">
        <f t="shared" si="42"/>
        <v>193.91452243151616</v>
      </c>
      <c r="P329" s="4">
        <f t="shared" si="48"/>
        <v>5.6109526166526667E-2</v>
      </c>
      <c r="Q329" s="6">
        <f t="shared" si="49"/>
        <v>37602.842009842985</v>
      </c>
      <c r="R329" s="3"/>
    </row>
    <row r="330" spans="1:18" customFormat="1" x14ac:dyDescent="0.2">
      <c r="A330" s="12">
        <v>42449</v>
      </c>
      <c r="B330" s="1" t="s">
        <v>11</v>
      </c>
      <c r="C330" s="8">
        <v>3276</v>
      </c>
      <c r="D330" s="8">
        <v>3960</v>
      </c>
      <c r="E330" s="8">
        <v>119</v>
      </c>
      <c r="F330" s="3">
        <v>324</v>
      </c>
      <c r="G330" s="7">
        <f t="shared" si="50"/>
        <v>3276</v>
      </c>
      <c r="H330" s="3"/>
      <c r="I330" s="40">
        <f t="shared" si="43"/>
        <v>3311.2811912483394</v>
      </c>
      <c r="J330" s="40">
        <f t="shared" si="46"/>
        <v>-0.99934390186764199</v>
      </c>
      <c r="K330" s="71">
        <f t="shared" si="44"/>
        <v>1.0154538053890434</v>
      </c>
      <c r="L330" s="57">
        <f t="shared" si="45"/>
        <v>3396.0737310642921</v>
      </c>
      <c r="M330" s="3"/>
      <c r="N330" s="6">
        <f t="shared" si="47"/>
        <v>-120.07373106429213</v>
      </c>
      <c r="O330" s="6">
        <f t="shared" si="42"/>
        <v>120.07373106429213</v>
      </c>
      <c r="P330" s="4">
        <f t="shared" si="48"/>
        <v>3.6652543059918233E-2</v>
      </c>
      <c r="Q330" s="6">
        <f t="shared" si="49"/>
        <v>14417.700891699953</v>
      </c>
      <c r="R330" s="3"/>
    </row>
    <row r="331" spans="1:18" customFormat="1" x14ac:dyDescent="0.2">
      <c r="A331" s="12">
        <v>42450</v>
      </c>
      <c r="B331" s="1" t="s">
        <v>6</v>
      </c>
      <c r="C331" s="8">
        <v>3707</v>
      </c>
      <c r="D331" s="8">
        <v>6210</v>
      </c>
      <c r="E331" s="8">
        <v>430</v>
      </c>
      <c r="F331" s="3">
        <v>325</v>
      </c>
      <c r="G331" s="7">
        <f t="shared" si="50"/>
        <v>3707</v>
      </c>
      <c r="H331" s="3"/>
      <c r="I331" s="40">
        <f t="shared" si="43"/>
        <v>3370.8485867007857</v>
      </c>
      <c r="J331" s="40">
        <f t="shared" si="46"/>
        <v>5.0573300335637592</v>
      </c>
      <c r="K331" s="71">
        <f t="shared" si="44"/>
        <v>1.0333582225482649</v>
      </c>
      <c r="L331" s="57">
        <f t="shared" si="45"/>
        <v>3396.2973667117431</v>
      </c>
      <c r="M331" s="3"/>
      <c r="N331" s="6">
        <f t="shared" si="47"/>
        <v>310.70263328825695</v>
      </c>
      <c r="O331" s="6">
        <f t="shared" ref="O331:O394" si="51">ABS(N331)</f>
        <v>310.70263328825695</v>
      </c>
      <c r="P331" s="4">
        <f t="shared" si="48"/>
        <v>8.3815115535003218E-2</v>
      </c>
      <c r="Q331" s="6">
        <f t="shared" si="49"/>
        <v>96536.126332257074</v>
      </c>
      <c r="R331" s="3"/>
    </row>
    <row r="332" spans="1:18" customFormat="1" x14ac:dyDescent="0.2">
      <c r="A332" s="12">
        <v>42451</v>
      </c>
      <c r="B332" s="1" t="s">
        <v>9</v>
      </c>
      <c r="C332" s="8">
        <v>4903</v>
      </c>
      <c r="D332" s="8">
        <v>4555</v>
      </c>
      <c r="E332" s="8">
        <v>272</v>
      </c>
      <c r="F332" s="3">
        <v>326</v>
      </c>
      <c r="G332" s="7">
        <f t="shared" si="50"/>
        <v>4903</v>
      </c>
      <c r="H332" s="3"/>
      <c r="I332" s="40">
        <f t="shared" ref="I332:I395" si="52">$I$5*(G332/K328)+(1-$I$5)*(I331+J331)</f>
        <v>3651.1778633871581</v>
      </c>
      <c r="J332" s="40">
        <f t="shared" si="46"/>
        <v>32.584524698844625</v>
      </c>
      <c r="K332" s="71">
        <f t="shared" ref="K332:K395" si="53">$K$5*(G332/I332)+(1-$K$5)*K328</f>
        <v>1.0628320094213968</v>
      </c>
      <c r="L332" s="57">
        <f t="shared" ref="L332:L395" si="54">(I331+J331)*K328</f>
        <v>3482.9843129148549</v>
      </c>
      <c r="M332" s="3"/>
      <c r="N332" s="6">
        <f t="shared" si="47"/>
        <v>1420.0156870851451</v>
      </c>
      <c r="O332" s="6">
        <f t="shared" si="51"/>
        <v>1420.0156870851451</v>
      </c>
      <c r="P332" s="4">
        <f t="shared" si="48"/>
        <v>0.28962180034369672</v>
      </c>
      <c r="Q332" s="6">
        <f t="shared" si="49"/>
        <v>2016444.551567897</v>
      </c>
      <c r="R332" s="3"/>
    </row>
    <row r="333" spans="1:18" customFormat="1" x14ac:dyDescent="0.2">
      <c r="A333" s="12">
        <v>42452</v>
      </c>
      <c r="B333" s="1" t="s">
        <v>7</v>
      </c>
      <c r="C333" s="8">
        <v>1430</v>
      </c>
      <c r="D333" s="8">
        <v>449</v>
      </c>
      <c r="E333" s="8">
        <v>55</v>
      </c>
      <c r="F333" s="3">
        <v>327</v>
      </c>
      <c r="G333" s="7">
        <f t="shared" si="50"/>
        <v>1430</v>
      </c>
      <c r="H333" s="3"/>
      <c r="I333" s="40">
        <f t="shared" si="52"/>
        <v>3234.4865481864358</v>
      </c>
      <c r="J333" s="40">
        <f t="shared" si="46"/>
        <v>-12.34305929111207</v>
      </c>
      <c r="K333" s="71">
        <f t="shared" si="53"/>
        <v>0.9395881418923111</v>
      </c>
      <c r="L333" s="57">
        <f t="shared" si="54"/>
        <v>3664.8405635919007</v>
      </c>
      <c r="M333" s="3"/>
      <c r="N333" s="6">
        <f t="shared" si="47"/>
        <v>-2234.8405635919007</v>
      </c>
      <c r="O333" s="6">
        <f t="shared" si="51"/>
        <v>2234.8405635919007</v>
      </c>
      <c r="P333" s="4">
        <f t="shared" si="48"/>
        <v>1.5628255689453852</v>
      </c>
      <c r="Q333" s="6">
        <f t="shared" si="49"/>
        <v>4994512.3446757644</v>
      </c>
      <c r="R333" s="3"/>
    </row>
    <row r="334" spans="1:18" customFormat="1" x14ac:dyDescent="0.2">
      <c r="A334" s="12">
        <v>42453</v>
      </c>
      <c r="B334" s="1" t="s">
        <v>10</v>
      </c>
      <c r="C334" s="8">
        <v>3895</v>
      </c>
      <c r="D334" s="8">
        <v>4625</v>
      </c>
      <c r="E334" s="8">
        <v>148</v>
      </c>
      <c r="F334" s="3">
        <v>328</v>
      </c>
      <c r="G334" s="7">
        <f t="shared" si="50"/>
        <v>3895</v>
      </c>
      <c r="H334" s="3"/>
      <c r="I334" s="40">
        <f t="shared" si="52"/>
        <v>3344.8594862917798</v>
      </c>
      <c r="J334" s="40">
        <f t="shared" si="46"/>
        <v>-7.145955146646088E-2</v>
      </c>
      <c r="K334" s="71">
        <f t="shared" si="53"/>
        <v>1.0303557678839155</v>
      </c>
      <c r="L334" s="57">
        <f t="shared" si="54"/>
        <v>3271.9378673082851</v>
      </c>
      <c r="M334" s="3"/>
      <c r="N334" s="6">
        <f t="shared" si="47"/>
        <v>623.06213269171485</v>
      </c>
      <c r="O334" s="6">
        <f t="shared" si="51"/>
        <v>623.06213269171485</v>
      </c>
      <c r="P334" s="4">
        <f t="shared" si="48"/>
        <v>0.1599646040286816</v>
      </c>
      <c r="Q334" s="6">
        <f t="shared" si="49"/>
        <v>388206.42119434808</v>
      </c>
      <c r="R334" s="3"/>
    </row>
    <row r="335" spans="1:18" customFormat="1" x14ac:dyDescent="0.2">
      <c r="A335" s="12">
        <v>42454</v>
      </c>
      <c r="B335" s="1" t="s">
        <v>5</v>
      </c>
      <c r="C335" s="8">
        <v>3867</v>
      </c>
      <c r="D335" s="8">
        <v>3272</v>
      </c>
      <c r="E335" s="8">
        <v>331</v>
      </c>
      <c r="F335" s="3">
        <v>329</v>
      </c>
      <c r="G335" s="7">
        <f t="shared" si="50"/>
        <v>3867</v>
      </c>
      <c r="H335" s="3"/>
      <c r="I335" s="40">
        <f t="shared" si="52"/>
        <v>3424.2640072718823</v>
      </c>
      <c r="J335" s="40">
        <f t="shared" ref="J335:J398" si="55">$J$5*(I335-I334)+(1-$J$5)*J334</f>
        <v>7.8761385016904315</v>
      </c>
      <c r="K335" s="71">
        <f t="shared" si="53"/>
        <v>1.0429517769941807</v>
      </c>
      <c r="L335" s="57">
        <f t="shared" si="54"/>
        <v>3456.3642101130886</v>
      </c>
      <c r="M335" s="3"/>
      <c r="N335" s="6">
        <f t="shared" ref="N335:N398" si="56">G335-L335</f>
        <v>410.63578988691143</v>
      </c>
      <c r="O335" s="6">
        <f t="shared" si="51"/>
        <v>410.63578988691143</v>
      </c>
      <c r="P335" s="4">
        <f t="shared" ref="P335:P398" si="57">ABS((G335-L335)/G335)</f>
        <v>0.10618975688826258</v>
      </c>
      <c r="Q335" s="6">
        <f t="shared" ref="Q335:Q398" si="58">(G335-L335)^2</f>
        <v>168621.75193604766</v>
      </c>
      <c r="R335" s="3"/>
    </row>
    <row r="336" spans="1:18" customFormat="1" x14ac:dyDescent="0.2">
      <c r="A336" s="12">
        <v>42455</v>
      </c>
      <c r="B336" s="1" t="s">
        <v>8</v>
      </c>
      <c r="C336" s="8">
        <v>4449</v>
      </c>
      <c r="D336" s="8">
        <v>5133</v>
      </c>
      <c r="E336" s="8">
        <v>420</v>
      </c>
      <c r="F336" s="3">
        <v>330</v>
      </c>
      <c r="G336" s="7">
        <f t="shared" si="50"/>
        <v>4449</v>
      </c>
      <c r="H336" s="3"/>
      <c r="I336" s="40">
        <f t="shared" si="52"/>
        <v>3582.9093332179382</v>
      </c>
      <c r="J336" s="40">
        <f t="shared" si="55"/>
        <v>22.953057246126978</v>
      </c>
      <c r="K336" s="71">
        <f t="shared" si="53"/>
        <v>1.0807216408407223</v>
      </c>
      <c r="L336" s="57">
        <f t="shared" si="54"/>
        <v>3647.7884077483723</v>
      </c>
      <c r="M336" s="3"/>
      <c r="N336" s="6">
        <f t="shared" si="56"/>
        <v>801.21159225162774</v>
      </c>
      <c r="O336" s="6">
        <f t="shared" si="51"/>
        <v>801.21159225162774</v>
      </c>
      <c r="P336" s="4">
        <f t="shared" si="57"/>
        <v>0.18008801803812716</v>
      </c>
      <c r="Q336" s="6">
        <f t="shared" si="58"/>
        <v>641940.01555838855</v>
      </c>
      <c r="R336" s="3"/>
    </row>
    <row r="337" spans="1:18" customFormat="1" x14ac:dyDescent="0.2">
      <c r="A337" s="12">
        <v>42456</v>
      </c>
      <c r="B337" s="1" t="s">
        <v>11</v>
      </c>
      <c r="C337" s="8">
        <v>3653</v>
      </c>
      <c r="D337" s="8">
        <v>3567</v>
      </c>
      <c r="E337" s="8">
        <v>204</v>
      </c>
      <c r="F337" s="3">
        <v>331</v>
      </c>
      <c r="G337" s="7">
        <f t="shared" si="50"/>
        <v>3653</v>
      </c>
      <c r="H337" s="3"/>
      <c r="I337" s="40">
        <f t="shared" si="52"/>
        <v>3662.2646469018382</v>
      </c>
      <c r="J337" s="40">
        <f t="shared" si="55"/>
        <v>28.593282889904284</v>
      </c>
      <c r="K337" s="71">
        <f t="shared" si="53"/>
        <v>0.94537635180441915</v>
      </c>
      <c r="L337" s="57">
        <f t="shared" si="54"/>
        <v>3388.0255433754983</v>
      </c>
      <c r="M337" s="3"/>
      <c r="N337" s="6">
        <f t="shared" si="56"/>
        <v>264.97445662450173</v>
      </c>
      <c r="O337" s="6">
        <f t="shared" si="51"/>
        <v>264.97445662450173</v>
      </c>
      <c r="P337" s="4">
        <f t="shared" si="57"/>
        <v>7.2536122809882767E-2</v>
      </c>
      <c r="Q337" s="6">
        <f t="shared" si="58"/>
        <v>70211.462663449944</v>
      </c>
      <c r="R337" s="3"/>
    </row>
    <row r="338" spans="1:18" customFormat="1" x14ac:dyDescent="0.2">
      <c r="A338" s="12">
        <v>42457</v>
      </c>
      <c r="B338" s="1" t="s">
        <v>6</v>
      </c>
      <c r="C338" s="8">
        <v>2870</v>
      </c>
      <c r="D338" s="8">
        <v>3565</v>
      </c>
      <c r="E338" s="8">
        <v>64</v>
      </c>
      <c r="F338" s="3">
        <v>332</v>
      </c>
      <c r="G338" s="7">
        <f t="shared" si="50"/>
        <v>2870</v>
      </c>
      <c r="H338" s="3"/>
      <c r="I338" s="40">
        <f t="shared" si="52"/>
        <v>3509.7754754629941</v>
      </c>
      <c r="J338" s="40">
        <f t="shared" si="55"/>
        <v>10.485037457029444</v>
      </c>
      <c r="K338" s="71">
        <f t="shared" si="53"/>
        <v>1.0090918035551901</v>
      </c>
      <c r="L338" s="57">
        <f t="shared" si="54"/>
        <v>3802.8967564010095</v>
      </c>
      <c r="M338" s="3"/>
      <c r="N338" s="6">
        <f t="shared" si="56"/>
        <v>-932.8967564010095</v>
      </c>
      <c r="O338" s="6">
        <f t="shared" si="51"/>
        <v>932.8967564010095</v>
      </c>
      <c r="P338" s="4">
        <f t="shared" si="57"/>
        <v>0.32505113463449808</v>
      </c>
      <c r="Q338" s="6">
        <f t="shared" si="58"/>
        <v>870296.35810352443</v>
      </c>
      <c r="R338" s="3"/>
    </row>
    <row r="339" spans="1:18" customFormat="1" x14ac:dyDescent="0.2">
      <c r="A339" s="12">
        <v>42458</v>
      </c>
      <c r="B339" s="1" t="s">
        <v>9</v>
      </c>
      <c r="C339" s="8">
        <v>3451</v>
      </c>
      <c r="D339" s="8">
        <v>4783</v>
      </c>
      <c r="E339" s="8">
        <v>730</v>
      </c>
      <c r="F339" s="3">
        <v>333</v>
      </c>
      <c r="G339" s="7">
        <f t="shared" si="50"/>
        <v>3451</v>
      </c>
      <c r="H339" s="3"/>
      <c r="I339" s="40">
        <f t="shared" si="52"/>
        <v>3477.9839739092249</v>
      </c>
      <c r="J339" s="40">
        <f t="shared" si="55"/>
        <v>6.2573835559495787</v>
      </c>
      <c r="K339" s="71">
        <f t="shared" si="53"/>
        <v>1.0378807482813119</v>
      </c>
      <c r="L339" s="57">
        <f t="shared" si="54"/>
        <v>3671.4619574323851</v>
      </c>
      <c r="M339" s="3"/>
      <c r="N339" s="6">
        <f t="shared" si="56"/>
        <v>-220.46195743238513</v>
      </c>
      <c r="O339" s="6">
        <f t="shared" si="51"/>
        <v>220.46195743238513</v>
      </c>
      <c r="P339" s="4">
        <f t="shared" si="57"/>
        <v>6.3883499690636086E-2</v>
      </c>
      <c r="Q339" s="6">
        <f t="shared" si="58"/>
        <v>48603.474674918798</v>
      </c>
      <c r="R339" s="3"/>
    </row>
    <row r="340" spans="1:18" customFormat="1" x14ac:dyDescent="0.2">
      <c r="A340" s="12">
        <v>42459</v>
      </c>
      <c r="B340" s="1" t="s">
        <v>7</v>
      </c>
      <c r="C340" s="8">
        <v>3736</v>
      </c>
      <c r="D340" s="8">
        <v>6226</v>
      </c>
      <c r="E340" s="8">
        <v>166</v>
      </c>
      <c r="F340" s="3">
        <v>334</v>
      </c>
      <c r="G340" s="7">
        <f t="shared" si="50"/>
        <v>3736</v>
      </c>
      <c r="H340" s="3"/>
      <c r="I340" s="40">
        <f t="shared" si="52"/>
        <v>3478.7829608142251</v>
      </c>
      <c r="J340" s="40">
        <f t="shared" si="55"/>
        <v>5.7115438908546423</v>
      </c>
      <c r="K340" s="71">
        <f t="shared" si="53"/>
        <v>1.0800433568027215</v>
      </c>
      <c r="L340" s="57">
        <f t="shared" si="54"/>
        <v>3765.4950369248691</v>
      </c>
      <c r="M340" s="3"/>
      <c r="N340" s="6">
        <f t="shared" si="56"/>
        <v>-29.495036924869055</v>
      </c>
      <c r="O340" s="6">
        <f t="shared" si="51"/>
        <v>29.495036924869055</v>
      </c>
      <c r="P340" s="4">
        <f t="shared" si="57"/>
        <v>7.8948171640441794E-3</v>
      </c>
      <c r="Q340" s="6">
        <f t="shared" si="58"/>
        <v>869.95720319938903</v>
      </c>
      <c r="R340" s="3"/>
    </row>
    <row r="341" spans="1:18" customFormat="1" x14ac:dyDescent="0.2">
      <c r="A341" s="12">
        <v>42460</v>
      </c>
      <c r="B341" s="1" t="s">
        <v>10</v>
      </c>
      <c r="C341" s="8">
        <v>3955</v>
      </c>
      <c r="D341" s="8">
        <v>5525</v>
      </c>
      <c r="E341" s="8">
        <v>974</v>
      </c>
      <c r="F341" s="3">
        <v>335</v>
      </c>
      <c r="G341" s="7">
        <f t="shared" si="50"/>
        <v>3955</v>
      </c>
      <c r="H341" s="3"/>
      <c r="I341" s="40">
        <f t="shared" si="52"/>
        <v>3624.2994185889597</v>
      </c>
      <c r="J341" s="40">
        <f t="shared" si="55"/>
        <v>19.692035279242639</v>
      </c>
      <c r="K341" s="71">
        <f t="shared" si="53"/>
        <v>0.95996325472684163</v>
      </c>
      <c r="L341" s="57">
        <f t="shared" si="54"/>
        <v>3294.1587027406345</v>
      </c>
      <c r="M341" s="3"/>
      <c r="N341" s="6">
        <f t="shared" si="56"/>
        <v>660.84129725936555</v>
      </c>
      <c r="O341" s="6">
        <f t="shared" si="51"/>
        <v>660.84129725936555</v>
      </c>
      <c r="P341" s="4">
        <f t="shared" si="57"/>
        <v>0.16709008780262088</v>
      </c>
      <c r="Q341" s="6">
        <f t="shared" si="58"/>
        <v>436711.22016344115</v>
      </c>
      <c r="R341" s="3"/>
    </row>
    <row r="342" spans="1:18" customFormat="1" x14ac:dyDescent="0.2">
      <c r="A342" s="12">
        <v>42461</v>
      </c>
      <c r="B342" s="1" t="s">
        <v>5</v>
      </c>
      <c r="C342" s="8">
        <v>3215</v>
      </c>
      <c r="D342" s="8">
        <v>5081</v>
      </c>
      <c r="E342" s="8">
        <v>374</v>
      </c>
      <c r="F342" s="3">
        <v>336</v>
      </c>
      <c r="G342" s="7">
        <f t="shared" si="50"/>
        <v>3215</v>
      </c>
      <c r="H342" s="3"/>
      <c r="I342" s="40">
        <f t="shared" si="52"/>
        <v>3552.3998054779499</v>
      </c>
      <c r="J342" s="40">
        <f t="shared" si="55"/>
        <v>10.532870440217394</v>
      </c>
      <c r="K342" s="71">
        <f t="shared" si="53"/>
        <v>0.99868482385406643</v>
      </c>
      <c r="L342" s="57">
        <f t="shared" si="54"/>
        <v>3677.1219083235637</v>
      </c>
      <c r="M342" s="3"/>
      <c r="N342" s="6">
        <f t="shared" si="56"/>
        <v>-462.12190832356373</v>
      </c>
      <c r="O342" s="6">
        <f t="shared" si="51"/>
        <v>462.12190832356373</v>
      </c>
      <c r="P342" s="4">
        <f t="shared" si="57"/>
        <v>0.14373931829659836</v>
      </c>
      <c r="Q342" s="6">
        <f t="shared" si="58"/>
        <v>213556.65815261225</v>
      </c>
      <c r="R342" s="3"/>
    </row>
    <row r="343" spans="1:18" customFormat="1" x14ac:dyDescent="0.2">
      <c r="A343" s="12">
        <v>42462</v>
      </c>
      <c r="B343" s="1" t="s">
        <v>8</v>
      </c>
      <c r="C343" s="8">
        <v>3563</v>
      </c>
      <c r="D343" s="8">
        <v>4347</v>
      </c>
      <c r="E343" s="8">
        <v>304</v>
      </c>
      <c r="F343" s="3">
        <v>337</v>
      </c>
      <c r="G343" s="7">
        <f t="shared" si="50"/>
        <v>3563</v>
      </c>
      <c r="H343" s="3"/>
      <c r="I343" s="40">
        <f t="shared" si="52"/>
        <v>3536.937544592864</v>
      </c>
      <c r="J343" s="40">
        <f t="shared" si="55"/>
        <v>7.9333573076870634</v>
      </c>
      <c r="K343" s="71">
        <f t="shared" si="53"/>
        <v>1.0348295384692729</v>
      </c>
      <c r="L343" s="57">
        <f t="shared" si="54"/>
        <v>3697.8992317578845</v>
      </c>
      <c r="M343" s="3"/>
      <c r="N343" s="6">
        <f t="shared" si="56"/>
        <v>-134.89923175788454</v>
      </c>
      <c r="O343" s="6">
        <f t="shared" si="51"/>
        <v>134.89923175788454</v>
      </c>
      <c r="P343" s="4">
        <f t="shared" si="57"/>
        <v>3.7861137175942895E-2</v>
      </c>
      <c r="Q343" s="6">
        <f t="shared" si="58"/>
        <v>18197.802728867442</v>
      </c>
      <c r="R343" s="3"/>
    </row>
    <row r="344" spans="1:18" customFormat="1" x14ac:dyDescent="0.2">
      <c r="A344" s="12">
        <v>42463</v>
      </c>
      <c r="B344" s="1" t="s">
        <v>11</v>
      </c>
      <c r="C344" s="8">
        <v>3120</v>
      </c>
      <c r="D344" s="8">
        <v>3653</v>
      </c>
      <c r="E344" s="8">
        <v>171</v>
      </c>
      <c r="F344" s="3">
        <v>338</v>
      </c>
      <c r="G344" s="7">
        <f t="shared" si="50"/>
        <v>3120</v>
      </c>
      <c r="H344" s="3"/>
      <c r="I344" s="40">
        <f t="shared" si="52"/>
        <v>3413.6513052320083</v>
      </c>
      <c r="J344" s="40">
        <f t="shared" si="55"/>
        <v>-5.1886023591672128</v>
      </c>
      <c r="K344" s="71">
        <f t="shared" si="53"/>
        <v>1.0634367568905421</v>
      </c>
      <c r="L344" s="57">
        <f t="shared" si="54"/>
        <v>3828.6142683209619</v>
      </c>
      <c r="M344" s="3"/>
      <c r="N344" s="6">
        <f t="shared" si="56"/>
        <v>-708.61426832096186</v>
      </c>
      <c r="O344" s="6">
        <f t="shared" si="51"/>
        <v>708.61426832096186</v>
      </c>
      <c r="P344" s="4">
        <f t="shared" si="57"/>
        <v>0.22711995779518007</v>
      </c>
      <c r="Q344" s="6">
        <f t="shared" si="58"/>
        <v>502134.18126805214</v>
      </c>
      <c r="R344" s="3"/>
    </row>
    <row r="345" spans="1:18" customFormat="1" x14ac:dyDescent="0.2">
      <c r="A345" s="12">
        <v>42464</v>
      </c>
      <c r="B345" s="1" t="s">
        <v>6</v>
      </c>
      <c r="C345" s="8">
        <v>4297</v>
      </c>
      <c r="D345" s="8">
        <v>5390</v>
      </c>
      <c r="E345" s="8">
        <v>315</v>
      </c>
      <c r="F345" s="3">
        <v>339</v>
      </c>
      <c r="G345" s="7">
        <f t="shared" si="50"/>
        <v>4297</v>
      </c>
      <c r="H345" s="3"/>
      <c r="I345" s="40">
        <f t="shared" si="52"/>
        <v>3622.0127622293958</v>
      </c>
      <c r="J345" s="40">
        <f t="shared" si="55"/>
        <v>16.166403576488257</v>
      </c>
      <c r="K345" s="71">
        <f t="shared" si="53"/>
        <v>0.98260262388255359</v>
      </c>
      <c r="L345" s="57">
        <f t="shared" si="54"/>
        <v>3271.9989498648602</v>
      </c>
      <c r="M345" s="3"/>
      <c r="N345" s="6">
        <f t="shared" si="56"/>
        <v>1025.0010501351398</v>
      </c>
      <c r="O345" s="6">
        <f t="shared" si="51"/>
        <v>1025.0010501351398</v>
      </c>
      <c r="P345" s="4">
        <f t="shared" si="57"/>
        <v>0.23853875963117055</v>
      </c>
      <c r="Q345" s="6">
        <f t="shared" si="58"/>
        <v>1050627.1527781396</v>
      </c>
      <c r="R345" s="3"/>
    </row>
    <row r="346" spans="1:18" customFormat="1" x14ac:dyDescent="0.2">
      <c r="A346" s="12">
        <v>42465</v>
      </c>
      <c r="B346" s="1" t="s">
        <v>9</v>
      </c>
      <c r="C346" s="8">
        <v>3590</v>
      </c>
      <c r="D346" s="8">
        <v>5152</v>
      </c>
      <c r="E346" s="8">
        <v>257</v>
      </c>
      <c r="F346" s="3">
        <v>340</v>
      </c>
      <c r="G346" s="7">
        <f t="shared" si="50"/>
        <v>3590</v>
      </c>
      <c r="H346" s="3"/>
      <c r="I346" s="40">
        <f t="shared" si="52"/>
        <v>3629.4888726691729</v>
      </c>
      <c r="J346" s="40">
        <f t="shared" si="55"/>
        <v>15.297374262817145</v>
      </c>
      <c r="K346" s="71">
        <f t="shared" si="53"/>
        <v>0.99772834053920301</v>
      </c>
      <c r="L346" s="57">
        <f t="shared" si="54"/>
        <v>3633.3943193523837</v>
      </c>
      <c r="M346" s="3"/>
      <c r="N346" s="6">
        <f t="shared" si="56"/>
        <v>-43.394319352383718</v>
      </c>
      <c r="O346" s="6">
        <f t="shared" si="51"/>
        <v>43.394319352383718</v>
      </c>
      <c r="P346" s="4">
        <f t="shared" si="57"/>
        <v>1.208755413715424E-2</v>
      </c>
      <c r="Q346" s="6">
        <f t="shared" si="58"/>
        <v>1883.0669520566641</v>
      </c>
      <c r="R346" s="3"/>
    </row>
    <row r="347" spans="1:18" customFormat="1" x14ac:dyDescent="0.2">
      <c r="A347" s="12">
        <v>42466</v>
      </c>
      <c r="B347" s="1" t="s">
        <v>7</v>
      </c>
      <c r="C347" s="8">
        <v>3384</v>
      </c>
      <c r="D347" s="8">
        <v>5483</v>
      </c>
      <c r="E347" s="8">
        <v>454</v>
      </c>
      <c r="F347" s="3">
        <v>341</v>
      </c>
      <c r="G347" s="7">
        <f t="shared" si="50"/>
        <v>3384</v>
      </c>
      <c r="H347" s="3"/>
      <c r="I347" s="40">
        <f t="shared" si="52"/>
        <v>3569.8497563665351</v>
      </c>
      <c r="J347" s="40">
        <f t="shared" si="55"/>
        <v>7.8037252062716469</v>
      </c>
      <c r="K347" s="71">
        <f t="shared" si="53"/>
        <v>1.0261404899951114</v>
      </c>
      <c r="L347" s="57">
        <f t="shared" si="54"/>
        <v>3771.7324697317849</v>
      </c>
      <c r="M347" s="3"/>
      <c r="N347" s="6">
        <f t="shared" si="56"/>
        <v>-387.73246973178493</v>
      </c>
      <c r="O347" s="6">
        <f t="shared" si="51"/>
        <v>387.73246973178493</v>
      </c>
      <c r="P347" s="4">
        <f t="shared" si="57"/>
        <v>0.11457815299402628</v>
      </c>
      <c r="Q347" s="6">
        <f t="shared" si="58"/>
        <v>150336.46808430951</v>
      </c>
      <c r="R347" s="3"/>
    </row>
    <row r="348" spans="1:18" customFormat="1" x14ac:dyDescent="0.2">
      <c r="A348" s="12">
        <v>42467</v>
      </c>
      <c r="B348" s="1" t="s">
        <v>10</v>
      </c>
      <c r="C348" s="8">
        <v>3978</v>
      </c>
      <c r="D348" s="8">
        <v>5073</v>
      </c>
      <c r="E348" s="8">
        <v>197</v>
      </c>
      <c r="F348" s="3">
        <v>342</v>
      </c>
      <c r="G348" s="7">
        <f t="shared" si="50"/>
        <v>3978</v>
      </c>
      <c r="H348" s="3"/>
      <c r="I348" s="40">
        <f t="shared" si="52"/>
        <v>3610.2631846237059</v>
      </c>
      <c r="J348" s="40">
        <f t="shared" si="55"/>
        <v>11.064695511361567</v>
      </c>
      <c r="K348" s="71">
        <f t="shared" si="53"/>
        <v>1.0672789539916629</v>
      </c>
      <c r="L348" s="57">
        <f t="shared" si="54"/>
        <v>3804.6082157219425</v>
      </c>
      <c r="M348" s="3"/>
      <c r="N348" s="6">
        <f t="shared" si="56"/>
        <v>173.39178427805746</v>
      </c>
      <c r="O348" s="6">
        <f t="shared" si="51"/>
        <v>173.39178427805746</v>
      </c>
      <c r="P348" s="4">
        <f t="shared" si="57"/>
        <v>4.3587678300165272E-2</v>
      </c>
      <c r="Q348" s="6">
        <f t="shared" si="58"/>
        <v>30064.710855128415</v>
      </c>
      <c r="R348" s="3"/>
    </row>
    <row r="349" spans="1:18" customFormat="1" x14ac:dyDescent="0.2">
      <c r="A349" s="12">
        <v>42468</v>
      </c>
      <c r="B349" s="1" t="s">
        <v>5</v>
      </c>
      <c r="C349" s="8">
        <v>3573</v>
      </c>
      <c r="D349" s="8">
        <v>3592</v>
      </c>
      <c r="E349" s="8">
        <v>89</v>
      </c>
      <c r="F349" s="3">
        <v>343</v>
      </c>
      <c r="G349" s="7">
        <f t="shared" si="50"/>
        <v>3573</v>
      </c>
      <c r="H349" s="3"/>
      <c r="I349" s="40">
        <f t="shared" si="52"/>
        <v>3624.3145855811122</v>
      </c>
      <c r="J349" s="40">
        <f t="shared" si="55"/>
        <v>11.363366055966036</v>
      </c>
      <c r="K349" s="71">
        <f t="shared" si="53"/>
        <v>0.98292651901237738</v>
      </c>
      <c r="L349" s="57">
        <f t="shared" si="54"/>
        <v>3558.3262769597627</v>
      </c>
      <c r="M349" s="3"/>
      <c r="N349" s="6">
        <f t="shared" si="56"/>
        <v>14.673723040237292</v>
      </c>
      <c r="O349" s="6">
        <f t="shared" si="51"/>
        <v>14.673723040237292</v>
      </c>
      <c r="P349" s="4">
        <f t="shared" si="57"/>
        <v>4.1068354436712261E-3</v>
      </c>
      <c r="Q349" s="6">
        <f t="shared" si="58"/>
        <v>215.31814786159075</v>
      </c>
      <c r="R349" s="3"/>
    </row>
    <row r="350" spans="1:18" customFormat="1" x14ac:dyDescent="0.2">
      <c r="A350" s="12">
        <v>42469</v>
      </c>
      <c r="B350" s="1" t="s">
        <v>8</v>
      </c>
      <c r="C350" s="8">
        <v>3239</v>
      </c>
      <c r="D350" s="8">
        <v>4042</v>
      </c>
      <c r="E350" s="8">
        <v>721</v>
      </c>
      <c r="F350" s="3">
        <v>344</v>
      </c>
      <c r="G350" s="7">
        <f t="shared" si="50"/>
        <v>3239</v>
      </c>
      <c r="H350" s="3"/>
      <c r="I350" s="40">
        <f t="shared" si="52"/>
        <v>3557.817292850556</v>
      </c>
      <c r="J350" s="40">
        <f t="shared" si="55"/>
        <v>3.5773001773138136</v>
      </c>
      <c r="K350" s="71">
        <f t="shared" si="53"/>
        <v>0.98899447036093713</v>
      </c>
      <c r="L350" s="57">
        <f t="shared" si="54"/>
        <v>3627.4189294218309</v>
      </c>
      <c r="M350" s="3"/>
      <c r="N350" s="6">
        <f t="shared" si="56"/>
        <v>-388.41892942183085</v>
      </c>
      <c r="O350" s="6">
        <f t="shared" si="51"/>
        <v>388.41892942183085</v>
      </c>
      <c r="P350" s="4">
        <f t="shared" si="57"/>
        <v>0.11991939778383169</v>
      </c>
      <c r="Q350" s="6">
        <f t="shared" si="58"/>
        <v>150869.26473320121</v>
      </c>
      <c r="R350" s="3"/>
    </row>
    <row r="351" spans="1:18" customFormat="1" x14ac:dyDescent="0.2">
      <c r="A351" s="12">
        <v>42470</v>
      </c>
      <c r="B351" s="1" t="s">
        <v>11</v>
      </c>
      <c r="C351" s="8">
        <v>3434</v>
      </c>
      <c r="D351" s="8">
        <v>4215</v>
      </c>
      <c r="E351" s="8">
        <v>231</v>
      </c>
      <c r="F351" s="3">
        <v>345</v>
      </c>
      <c r="G351" s="7">
        <f t="shared" si="50"/>
        <v>3434</v>
      </c>
      <c r="H351" s="3"/>
      <c r="I351" s="40">
        <f t="shared" si="52"/>
        <v>3518.4197382384227</v>
      </c>
      <c r="J351" s="40">
        <f t="shared" si="55"/>
        <v>-0.72018530163089434</v>
      </c>
      <c r="K351" s="71">
        <f t="shared" si="53"/>
        <v>1.0211270758112552</v>
      </c>
      <c r="L351" s="57">
        <f t="shared" si="54"/>
        <v>3654.4911927555586</v>
      </c>
      <c r="M351" s="3"/>
      <c r="N351" s="6">
        <f t="shared" si="56"/>
        <v>-220.49119275555859</v>
      </c>
      <c r="O351" s="6">
        <f t="shared" si="51"/>
        <v>220.49119275555859</v>
      </c>
      <c r="P351" s="4">
        <f t="shared" si="57"/>
        <v>6.4208268129166746E-2</v>
      </c>
      <c r="Q351" s="6">
        <f t="shared" si="58"/>
        <v>48616.366082768895</v>
      </c>
      <c r="R351" s="3"/>
    </row>
    <row r="352" spans="1:18" customFormat="1" x14ac:dyDescent="0.2">
      <c r="A352" s="12">
        <v>42471</v>
      </c>
      <c r="B352" s="1" t="s">
        <v>6</v>
      </c>
      <c r="C352" s="8">
        <v>3338</v>
      </c>
      <c r="D352" s="8">
        <v>5421</v>
      </c>
      <c r="E352" s="8">
        <v>1060</v>
      </c>
      <c r="F352" s="3">
        <v>346</v>
      </c>
      <c r="G352" s="7">
        <f t="shared" si="50"/>
        <v>3338</v>
      </c>
      <c r="H352" s="3"/>
      <c r="I352" s="40">
        <f t="shared" si="52"/>
        <v>3439.6755840843957</v>
      </c>
      <c r="J352" s="40">
        <f t="shared" si="55"/>
        <v>-8.5225821868705047</v>
      </c>
      <c r="K352" s="71">
        <f t="shared" si="53"/>
        <v>1.0575950942406591</v>
      </c>
      <c r="L352" s="57">
        <f t="shared" si="54"/>
        <v>3754.3666993153197</v>
      </c>
      <c r="M352" s="3"/>
      <c r="N352" s="6">
        <f t="shared" si="56"/>
        <v>-416.36669931531969</v>
      </c>
      <c r="O352" s="6">
        <f t="shared" si="51"/>
        <v>416.36669931531969</v>
      </c>
      <c r="P352" s="4">
        <f t="shared" si="57"/>
        <v>0.12473538026222879</v>
      </c>
      <c r="Q352" s="6">
        <f t="shared" si="58"/>
        <v>173361.22829873383</v>
      </c>
      <c r="R352" s="3"/>
    </row>
    <row r="353" spans="1:18" customFormat="1" x14ac:dyDescent="0.2">
      <c r="A353" s="12">
        <v>42472</v>
      </c>
      <c r="B353" s="1" t="s">
        <v>9</v>
      </c>
      <c r="C353" s="8">
        <v>3849</v>
      </c>
      <c r="D353" s="8">
        <v>4657</v>
      </c>
      <c r="E353" s="8">
        <v>423</v>
      </c>
      <c r="F353" s="3">
        <v>347</v>
      </c>
      <c r="G353" s="7">
        <f t="shared" si="50"/>
        <v>3849</v>
      </c>
      <c r="H353" s="3"/>
      <c r="I353" s="40">
        <f t="shared" si="52"/>
        <v>3528.0938646030518</v>
      </c>
      <c r="J353" s="40">
        <f t="shared" si="55"/>
        <v>1.1715040836821506</v>
      </c>
      <c r="K353" s="71">
        <f t="shared" si="53"/>
        <v>0.99372960400795418</v>
      </c>
      <c r="L353" s="57">
        <f t="shared" si="54"/>
        <v>3372.5712763540037</v>
      </c>
      <c r="M353" s="3"/>
      <c r="N353" s="6">
        <f t="shared" si="56"/>
        <v>476.42872364599634</v>
      </c>
      <c r="O353" s="6">
        <f t="shared" si="51"/>
        <v>476.42872364599634</v>
      </c>
      <c r="P353" s="4">
        <f t="shared" si="57"/>
        <v>0.12377987104338695</v>
      </c>
      <c r="Q353" s="6">
        <f t="shared" si="58"/>
        <v>226984.32871495315</v>
      </c>
      <c r="R353" s="3"/>
    </row>
    <row r="354" spans="1:18" customFormat="1" x14ac:dyDescent="0.2">
      <c r="A354" s="12">
        <v>42473</v>
      </c>
      <c r="B354" s="1" t="s">
        <v>7</v>
      </c>
      <c r="C354" s="8">
        <v>3958</v>
      </c>
      <c r="D354" s="8">
        <v>5197</v>
      </c>
      <c r="E354" s="8">
        <v>212</v>
      </c>
      <c r="F354" s="3">
        <v>348</v>
      </c>
      <c r="G354" s="7">
        <f t="shared" si="50"/>
        <v>3958</v>
      </c>
      <c r="H354" s="3"/>
      <c r="I354" s="40">
        <f t="shared" si="52"/>
        <v>3623.8212190873583</v>
      </c>
      <c r="J354" s="40">
        <f t="shared" si="55"/>
        <v>10.627089123744584</v>
      </c>
      <c r="K354" s="71">
        <f t="shared" si="53"/>
        <v>0.99931674704433759</v>
      </c>
      <c r="L354" s="57">
        <f t="shared" si="54"/>
        <v>3490.423934067534</v>
      </c>
      <c r="M354" s="3"/>
      <c r="N354" s="6">
        <f t="shared" si="56"/>
        <v>467.57606593246601</v>
      </c>
      <c r="O354" s="6">
        <f t="shared" si="51"/>
        <v>467.57606593246601</v>
      </c>
      <c r="P354" s="4">
        <f t="shared" si="57"/>
        <v>0.11813442797687368</v>
      </c>
      <c r="Q354" s="6">
        <f t="shared" si="58"/>
        <v>218627.3774328818</v>
      </c>
      <c r="R354" s="3"/>
    </row>
    <row r="355" spans="1:18" customFormat="1" x14ac:dyDescent="0.2">
      <c r="A355" s="12">
        <v>42474</v>
      </c>
      <c r="B355" s="1" t="s">
        <v>10</v>
      </c>
      <c r="C355" s="8">
        <v>3914</v>
      </c>
      <c r="D355" s="8">
        <v>3406</v>
      </c>
      <c r="E355" s="8">
        <v>168</v>
      </c>
      <c r="F355" s="3">
        <v>349</v>
      </c>
      <c r="G355" s="7">
        <f t="shared" si="50"/>
        <v>3914</v>
      </c>
      <c r="H355" s="3"/>
      <c r="I355" s="40">
        <f t="shared" si="52"/>
        <v>3674.1625478297406</v>
      </c>
      <c r="J355" s="40">
        <f t="shared" si="55"/>
        <v>14.598513085608356</v>
      </c>
      <c r="K355" s="71">
        <f t="shared" si="53"/>
        <v>1.0255420449196635</v>
      </c>
      <c r="L355" s="57">
        <f t="shared" si="54"/>
        <v>3711.2335731507669</v>
      </c>
      <c r="M355" s="3"/>
      <c r="N355" s="6">
        <f t="shared" si="56"/>
        <v>202.76642684923308</v>
      </c>
      <c r="O355" s="6">
        <f t="shared" si="51"/>
        <v>202.76642684923308</v>
      </c>
      <c r="P355" s="4">
        <f t="shared" si="57"/>
        <v>5.1805423313549585E-2</v>
      </c>
      <c r="Q355" s="6">
        <f t="shared" si="58"/>
        <v>41114.22385720539</v>
      </c>
      <c r="R355" s="3"/>
    </row>
    <row r="356" spans="1:18" customFormat="1" x14ac:dyDescent="0.2">
      <c r="A356" s="12">
        <v>42475</v>
      </c>
      <c r="B356" s="1" t="s">
        <v>5</v>
      </c>
      <c r="C356" s="8">
        <v>3936</v>
      </c>
      <c r="D356" s="8">
        <v>5094</v>
      </c>
      <c r="E356" s="8">
        <v>212</v>
      </c>
      <c r="F356" s="3">
        <v>350</v>
      </c>
      <c r="G356" s="7">
        <f t="shared" si="50"/>
        <v>3936</v>
      </c>
      <c r="H356" s="3"/>
      <c r="I356" s="40">
        <f t="shared" si="52"/>
        <v>3695.339078975263</v>
      </c>
      <c r="J356" s="40">
        <f t="shared" si="55"/>
        <v>15.256314891599761</v>
      </c>
      <c r="K356" s="71">
        <f t="shared" si="53"/>
        <v>1.05834813795127</v>
      </c>
      <c r="L356" s="57">
        <f t="shared" si="54"/>
        <v>3901.2156018500423</v>
      </c>
      <c r="M356" s="3"/>
      <c r="N356" s="6">
        <f t="shared" si="56"/>
        <v>34.784398149957724</v>
      </c>
      <c r="O356" s="6">
        <f t="shared" si="51"/>
        <v>34.784398149957724</v>
      </c>
      <c r="P356" s="4">
        <f t="shared" si="57"/>
        <v>8.8374995299689337E-3</v>
      </c>
      <c r="Q356" s="6">
        <f t="shared" si="58"/>
        <v>1209.9543546547823</v>
      </c>
      <c r="R356" s="3"/>
    </row>
    <row r="357" spans="1:18" customFormat="1" x14ac:dyDescent="0.2">
      <c r="A357" s="12">
        <v>42476</v>
      </c>
      <c r="B357" s="1" t="s">
        <v>8</v>
      </c>
      <c r="C357" s="8">
        <v>4459</v>
      </c>
      <c r="D357" s="8">
        <v>4905</v>
      </c>
      <c r="E357" s="8">
        <v>93</v>
      </c>
      <c r="F357" s="3">
        <v>351</v>
      </c>
      <c r="G357" s="7">
        <f t="shared" si="50"/>
        <v>4459</v>
      </c>
      <c r="H357" s="3"/>
      <c r="I357" s="40">
        <f t="shared" si="52"/>
        <v>3865.9035391624452</v>
      </c>
      <c r="J357" s="40">
        <f t="shared" si="55"/>
        <v>30.787129421158014</v>
      </c>
      <c r="K357" s="71">
        <f t="shared" si="53"/>
        <v>1.0096983730328768</v>
      </c>
      <c r="L357" s="57">
        <f t="shared" si="54"/>
        <v>3687.3284913810562</v>
      </c>
      <c r="M357" s="3"/>
      <c r="N357" s="6">
        <f t="shared" si="56"/>
        <v>771.67150861894379</v>
      </c>
      <c r="O357" s="6">
        <f t="shared" si="51"/>
        <v>771.67150861894379</v>
      </c>
      <c r="P357" s="4">
        <f t="shared" si="57"/>
        <v>0.17305932016571962</v>
      </c>
      <c r="Q357" s="6">
        <f t="shared" si="58"/>
        <v>595476.91721423669</v>
      </c>
      <c r="R357" s="3"/>
    </row>
    <row r="358" spans="1:18" customFormat="1" x14ac:dyDescent="0.2">
      <c r="A358" s="12">
        <v>42477</v>
      </c>
      <c r="B358" s="1" t="s">
        <v>11</v>
      </c>
      <c r="C358" s="8">
        <v>4035</v>
      </c>
      <c r="D358" s="8">
        <v>3615</v>
      </c>
      <c r="E358" s="8">
        <v>42</v>
      </c>
      <c r="F358" s="3">
        <v>352</v>
      </c>
      <c r="G358" s="7">
        <f t="shared" si="50"/>
        <v>4035</v>
      </c>
      <c r="H358" s="3"/>
      <c r="I358" s="40">
        <f t="shared" si="52"/>
        <v>3924.9042969952075</v>
      </c>
      <c r="J358" s="40">
        <f t="shared" si="55"/>
        <v>33.608492262318435</v>
      </c>
      <c r="K358" s="71">
        <f t="shared" si="53"/>
        <v>1.00219012679917</v>
      </c>
      <c r="L358" s="57">
        <f t="shared" si="54"/>
        <v>3894.0282431669916</v>
      </c>
      <c r="M358" s="3"/>
      <c r="N358" s="6">
        <f t="shared" si="56"/>
        <v>140.97175683300839</v>
      </c>
      <c r="O358" s="6">
        <f t="shared" si="51"/>
        <v>140.97175683300839</v>
      </c>
      <c r="P358" s="4">
        <f t="shared" si="57"/>
        <v>3.4937238372492782E-2</v>
      </c>
      <c r="Q358" s="6">
        <f t="shared" si="58"/>
        <v>19873.036224584845</v>
      </c>
      <c r="R358" s="3"/>
    </row>
    <row r="359" spans="1:18" customFormat="1" x14ac:dyDescent="0.2">
      <c r="A359" s="12">
        <v>42478</v>
      </c>
      <c r="B359" s="1" t="s">
        <v>6</v>
      </c>
      <c r="C359" s="8">
        <v>4765</v>
      </c>
      <c r="D359" s="8">
        <v>5490</v>
      </c>
      <c r="E359" s="8">
        <v>73</v>
      </c>
      <c r="F359" s="3">
        <v>353</v>
      </c>
      <c r="G359" s="7">
        <f t="shared" si="50"/>
        <v>4765</v>
      </c>
      <c r="H359" s="3"/>
      <c r="I359" s="40">
        <f t="shared" si="52"/>
        <v>4096.0749112121557</v>
      </c>
      <c r="J359" s="40">
        <f t="shared" si="55"/>
        <v>47.364704457781414</v>
      </c>
      <c r="K359" s="71">
        <f t="shared" si="53"/>
        <v>1.0393187206798333</v>
      </c>
      <c r="L359" s="57">
        <f t="shared" si="54"/>
        <v>4059.6213007358042</v>
      </c>
      <c r="M359" s="3"/>
      <c r="N359" s="6">
        <f t="shared" si="56"/>
        <v>705.3786992641958</v>
      </c>
      <c r="O359" s="6">
        <f t="shared" si="51"/>
        <v>705.3786992641958</v>
      </c>
      <c r="P359" s="4">
        <f t="shared" si="57"/>
        <v>0.148033305197103</v>
      </c>
      <c r="Q359" s="6">
        <f t="shared" si="58"/>
        <v>497559.10937564878</v>
      </c>
      <c r="R359" s="3"/>
    </row>
    <row r="360" spans="1:18" customFormat="1" x14ac:dyDescent="0.2">
      <c r="A360" s="12">
        <v>42479</v>
      </c>
      <c r="B360" s="1" t="s">
        <v>9</v>
      </c>
      <c r="C360" s="8">
        <v>4432</v>
      </c>
      <c r="D360" s="8">
        <v>3887</v>
      </c>
      <c r="E360" s="8">
        <v>180</v>
      </c>
      <c r="F360" s="3">
        <v>354</v>
      </c>
      <c r="G360" s="7">
        <f t="shared" si="50"/>
        <v>4432</v>
      </c>
      <c r="H360" s="3"/>
      <c r="I360" s="40">
        <f t="shared" si="52"/>
        <v>4152.2832837152719</v>
      </c>
      <c r="J360" s="40">
        <f t="shared" si="55"/>
        <v>48.249071262314892</v>
      </c>
      <c r="K360" s="71">
        <f t="shared" si="53"/>
        <v>1.059249779671636</v>
      </c>
      <c r="L360" s="57">
        <f t="shared" si="54"/>
        <v>4385.2016019578032</v>
      </c>
      <c r="M360" s="3"/>
      <c r="N360" s="6">
        <f t="shared" si="56"/>
        <v>46.798398042196823</v>
      </c>
      <c r="O360" s="6">
        <f t="shared" si="51"/>
        <v>46.798398042196823</v>
      </c>
      <c r="P360" s="4">
        <f t="shared" si="57"/>
        <v>1.0559205334430692E-2</v>
      </c>
      <c r="Q360" s="6">
        <f t="shared" si="58"/>
        <v>2190.0900593158913</v>
      </c>
      <c r="R360" s="3"/>
    </row>
    <row r="361" spans="1:18" customFormat="1" x14ac:dyDescent="0.2">
      <c r="A361" s="12">
        <v>42480</v>
      </c>
      <c r="B361" s="1" t="s">
        <v>7</v>
      </c>
      <c r="C361" s="8">
        <v>4609</v>
      </c>
      <c r="D361" s="8">
        <v>5140</v>
      </c>
      <c r="E361" s="8">
        <v>45</v>
      </c>
      <c r="F361" s="3">
        <v>355</v>
      </c>
      <c r="G361" s="7">
        <f t="shared" si="50"/>
        <v>4609</v>
      </c>
      <c r="H361" s="3"/>
      <c r="I361" s="40">
        <f t="shared" si="52"/>
        <v>4273.3717939879934</v>
      </c>
      <c r="J361" s="40">
        <f t="shared" si="55"/>
        <v>55.533015163355564</v>
      </c>
      <c r="K361" s="71">
        <f t="shared" si="53"/>
        <v>1.0165824792241427</v>
      </c>
      <c r="L361" s="57">
        <f t="shared" si="54"/>
        <v>4241.2706846928277</v>
      </c>
      <c r="M361" s="3"/>
      <c r="N361" s="6">
        <f t="shared" si="56"/>
        <v>367.72931530717233</v>
      </c>
      <c r="O361" s="6">
        <f t="shared" si="51"/>
        <v>367.72931530717233</v>
      </c>
      <c r="P361" s="4">
        <f t="shared" si="57"/>
        <v>7.9785054308347217E-2</v>
      </c>
      <c r="Q361" s="6">
        <f t="shared" si="58"/>
        <v>135224.84933628177</v>
      </c>
      <c r="R361" s="3"/>
    </row>
    <row r="362" spans="1:18" customFormat="1" x14ac:dyDescent="0.2">
      <c r="A362" s="12">
        <v>42481</v>
      </c>
      <c r="B362" s="1" t="s">
        <v>10</v>
      </c>
      <c r="C362" s="8">
        <v>4556</v>
      </c>
      <c r="D362" s="8">
        <v>6694</v>
      </c>
      <c r="E362" s="8">
        <v>72</v>
      </c>
      <c r="F362" s="3">
        <v>356</v>
      </c>
      <c r="G362" s="7">
        <f t="shared" si="50"/>
        <v>4556</v>
      </c>
      <c r="H362" s="3"/>
      <c r="I362" s="40">
        <f t="shared" si="52"/>
        <v>4372.3325649425769</v>
      </c>
      <c r="J362" s="40">
        <f t="shared" si="55"/>
        <v>59.875790742478358</v>
      </c>
      <c r="K362" s="71">
        <f t="shared" si="53"/>
        <v>1.0061717880691274</v>
      </c>
      <c r="L362" s="57">
        <f t="shared" si="54"/>
        <v>4338.3856595849265</v>
      </c>
      <c r="M362" s="3"/>
      <c r="N362" s="6">
        <f t="shared" si="56"/>
        <v>217.61434041507346</v>
      </c>
      <c r="O362" s="6">
        <f t="shared" si="51"/>
        <v>217.61434041507346</v>
      </c>
      <c r="P362" s="4">
        <f t="shared" si="57"/>
        <v>4.7764341618760635E-2</v>
      </c>
      <c r="Q362" s="6">
        <f t="shared" si="58"/>
        <v>47356.001154287471</v>
      </c>
      <c r="R362" s="3"/>
    </row>
    <row r="363" spans="1:18" customFormat="1" x14ac:dyDescent="0.2">
      <c r="A363" s="12">
        <v>42482</v>
      </c>
      <c r="B363" s="1" t="s">
        <v>5</v>
      </c>
      <c r="C363" s="8">
        <v>4818</v>
      </c>
      <c r="D363" s="8">
        <v>4920</v>
      </c>
      <c r="E363" s="8">
        <v>38</v>
      </c>
      <c r="F363" s="3">
        <v>357</v>
      </c>
      <c r="G363" s="7">
        <f t="shared" si="50"/>
        <v>4818</v>
      </c>
      <c r="H363" s="3"/>
      <c r="I363" s="40">
        <f t="shared" si="52"/>
        <v>4472.9124973067101</v>
      </c>
      <c r="J363" s="40">
        <f t="shared" si="55"/>
        <v>63.946204904643835</v>
      </c>
      <c r="K363" s="71">
        <f t="shared" si="53"/>
        <v>1.0431019001113166</v>
      </c>
      <c r="L363" s="57">
        <f t="shared" si="54"/>
        <v>4606.4771180170601</v>
      </c>
      <c r="M363" s="3"/>
      <c r="N363" s="6">
        <f t="shared" si="56"/>
        <v>211.52288198293991</v>
      </c>
      <c r="O363" s="6">
        <f t="shared" si="51"/>
        <v>211.52288198293991</v>
      </c>
      <c r="P363" s="4">
        <f t="shared" si="57"/>
        <v>4.3902632208995415E-2</v>
      </c>
      <c r="Q363" s="6">
        <f t="shared" si="58"/>
        <v>44741.929602368728</v>
      </c>
      <c r="R363" s="3"/>
    </row>
    <row r="364" spans="1:18" customFormat="1" x14ac:dyDescent="0.2">
      <c r="A364" s="12">
        <v>42483</v>
      </c>
      <c r="B364" s="1" t="s">
        <v>8</v>
      </c>
      <c r="C364" s="8">
        <v>3410</v>
      </c>
      <c r="D364" s="8">
        <v>4049</v>
      </c>
      <c r="E364" s="8">
        <v>95</v>
      </c>
      <c r="F364" s="3">
        <v>358</v>
      </c>
      <c r="G364" s="7">
        <f t="shared" si="50"/>
        <v>3410</v>
      </c>
      <c r="H364" s="3"/>
      <c r="I364" s="40">
        <f t="shared" si="52"/>
        <v>4273.3388776141055</v>
      </c>
      <c r="J364" s="40">
        <f t="shared" si="55"/>
        <v>37.594222444918998</v>
      </c>
      <c r="K364" s="71">
        <f t="shared" si="53"/>
        <v>1.0331218900623205</v>
      </c>
      <c r="L364" s="57">
        <f t="shared" si="54"/>
        <v>4805.6665807187219</v>
      </c>
      <c r="M364" s="3"/>
      <c r="N364" s="6">
        <f t="shared" si="56"/>
        <v>-1395.6665807187219</v>
      </c>
      <c r="O364" s="6">
        <f t="shared" si="51"/>
        <v>1395.6665807187219</v>
      </c>
      <c r="P364" s="4">
        <f t="shared" si="57"/>
        <v>0.40928638730754308</v>
      </c>
      <c r="Q364" s="6">
        <f t="shared" si="58"/>
        <v>1947885.2045350887</v>
      </c>
      <c r="R364" s="3"/>
    </row>
    <row r="365" spans="1:18" customFormat="1" x14ac:dyDescent="0.2">
      <c r="A365" s="12">
        <v>42484</v>
      </c>
      <c r="B365" s="1" t="s">
        <v>11</v>
      </c>
      <c r="C365" s="8">
        <v>3871</v>
      </c>
      <c r="D365" s="8">
        <v>4610</v>
      </c>
      <c r="E365" s="8">
        <v>52</v>
      </c>
      <c r="F365" s="3">
        <v>359</v>
      </c>
      <c r="G365" s="7">
        <f t="shared" si="50"/>
        <v>3871</v>
      </c>
      <c r="H365" s="3"/>
      <c r="I365" s="40">
        <f t="shared" si="52"/>
        <v>4210.3177404439866</v>
      </c>
      <c r="J365" s="40">
        <f t="shared" si="55"/>
        <v>27.532686483415208</v>
      </c>
      <c r="K365" s="71">
        <f t="shared" si="53"/>
        <v>1.0068650357406779</v>
      </c>
      <c r="L365" s="57">
        <f t="shared" si="54"/>
        <v>4382.4190586274226</v>
      </c>
      <c r="M365" s="3"/>
      <c r="N365" s="6">
        <f t="shared" si="56"/>
        <v>-511.4190586274226</v>
      </c>
      <c r="O365" s="6">
        <f t="shared" si="51"/>
        <v>511.4190586274226</v>
      </c>
      <c r="P365" s="4">
        <f t="shared" si="57"/>
        <v>0.13211548918300764</v>
      </c>
      <c r="Q365" s="6">
        <f t="shared" si="58"/>
        <v>261549.45352735912</v>
      </c>
      <c r="R365" s="3"/>
    </row>
    <row r="366" spans="1:18" customFormat="1" x14ac:dyDescent="0.2">
      <c r="A366" s="12">
        <v>42485</v>
      </c>
      <c r="B366" s="1" t="s">
        <v>6</v>
      </c>
      <c r="C366" s="8">
        <v>4735</v>
      </c>
      <c r="D366" s="8">
        <v>5581</v>
      </c>
      <c r="E366" s="8">
        <v>67</v>
      </c>
      <c r="F366" s="3">
        <v>360</v>
      </c>
      <c r="G366" s="7">
        <f t="shared" si="50"/>
        <v>4735</v>
      </c>
      <c r="H366" s="3"/>
      <c r="I366" s="40">
        <f t="shared" si="52"/>
        <v>4331.4715091230764</v>
      </c>
      <c r="J366" s="40">
        <f t="shared" si="55"/>
        <v>36.894794702982665</v>
      </c>
      <c r="K366" s="71">
        <f t="shared" si="53"/>
        <v>1.0148708079265023</v>
      </c>
      <c r="L366" s="57">
        <f t="shared" si="54"/>
        <v>4264.0055416310588</v>
      </c>
      <c r="M366" s="3"/>
      <c r="N366" s="6">
        <f t="shared" si="56"/>
        <v>470.9944583689412</v>
      </c>
      <c r="O366" s="6">
        <f t="shared" si="51"/>
        <v>470.9944583689412</v>
      </c>
      <c r="P366" s="4">
        <f t="shared" si="57"/>
        <v>9.947084654043109E-2</v>
      </c>
      <c r="Q366" s="6">
        <f t="shared" si="58"/>
        <v>221835.77981425228</v>
      </c>
      <c r="R366" s="3"/>
    </row>
    <row r="367" spans="1:18" customFormat="1" x14ac:dyDescent="0.2">
      <c r="A367" s="12">
        <v>42486</v>
      </c>
      <c r="B367" s="1" t="s">
        <v>9</v>
      </c>
      <c r="C367" s="8">
        <v>4641</v>
      </c>
      <c r="D367" s="8">
        <v>5107</v>
      </c>
      <c r="E367" s="8">
        <v>138</v>
      </c>
      <c r="F367" s="3">
        <v>361</v>
      </c>
      <c r="G367" s="7">
        <f t="shared" si="50"/>
        <v>4641</v>
      </c>
      <c r="H367" s="3"/>
      <c r="I367" s="40">
        <f t="shared" si="52"/>
        <v>4384.5389918611954</v>
      </c>
      <c r="J367" s="40">
        <f t="shared" si="55"/>
        <v>38.512063506496297</v>
      </c>
      <c r="K367" s="71">
        <f t="shared" si="53"/>
        <v>1.0446409227224209</v>
      </c>
      <c r="L367" s="57">
        <f t="shared" si="54"/>
        <v>4556.6511919032118</v>
      </c>
      <c r="M367" s="3"/>
      <c r="N367" s="6">
        <f t="shared" si="56"/>
        <v>84.348808096788161</v>
      </c>
      <c r="O367" s="6">
        <f t="shared" si="51"/>
        <v>84.348808096788161</v>
      </c>
      <c r="P367" s="4">
        <f t="shared" si="57"/>
        <v>1.8174705472266357E-2</v>
      </c>
      <c r="Q367" s="6">
        <f t="shared" si="58"/>
        <v>7114.7214273487962</v>
      </c>
      <c r="R367" s="3"/>
    </row>
    <row r="368" spans="1:18" customFormat="1" x14ac:dyDescent="0.2">
      <c r="A368" s="12">
        <v>42487</v>
      </c>
      <c r="B368" s="1" t="s">
        <v>7</v>
      </c>
      <c r="C368" s="8">
        <v>3977</v>
      </c>
      <c r="D368" s="8">
        <v>5087</v>
      </c>
      <c r="E368" s="8">
        <v>314</v>
      </c>
      <c r="F368" s="3">
        <v>362</v>
      </c>
      <c r="G368" s="7">
        <f t="shared" si="50"/>
        <v>3977</v>
      </c>
      <c r="H368" s="3"/>
      <c r="I368" s="40">
        <f t="shared" si="52"/>
        <v>4308.3403185488505</v>
      </c>
      <c r="J368" s="40">
        <f t="shared" si="55"/>
        <v>27.040989824612179</v>
      </c>
      <c r="K368" s="71">
        <f t="shared" si="53"/>
        <v>1.0221190291488038</v>
      </c>
      <c r="L368" s="57">
        <f t="shared" si="54"/>
        <v>4569.5508661636104</v>
      </c>
      <c r="M368" s="3"/>
      <c r="N368" s="6">
        <f t="shared" si="56"/>
        <v>-592.55086616361041</v>
      </c>
      <c r="O368" s="6">
        <f t="shared" si="51"/>
        <v>592.55086616361041</v>
      </c>
      <c r="P368" s="4">
        <f t="shared" si="57"/>
        <v>0.14899443453950476</v>
      </c>
      <c r="Q368" s="6">
        <f t="shared" si="58"/>
        <v>351116.52899124491</v>
      </c>
      <c r="R368" s="3"/>
    </row>
    <row r="369" spans="1:18" customFormat="1" x14ac:dyDescent="0.2">
      <c r="A369" s="12">
        <v>42488</v>
      </c>
      <c r="B369" s="1" t="s">
        <v>10</v>
      </c>
      <c r="C369" s="8">
        <v>3750</v>
      </c>
      <c r="D369" s="8">
        <v>5060</v>
      </c>
      <c r="E369" s="8">
        <v>254</v>
      </c>
      <c r="F369" s="3">
        <v>363</v>
      </c>
      <c r="G369" s="7">
        <f t="shared" si="50"/>
        <v>3750</v>
      </c>
      <c r="H369" s="3"/>
      <c r="I369" s="40">
        <f t="shared" si="52"/>
        <v>4213.1913754292937</v>
      </c>
      <c r="J369" s="40">
        <f t="shared" si="55"/>
        <v>14.821996530195275</v>
      </c>
      <c r="K369" s="71">
        <f t="shared" si="53"/>
        <v>0.99518469556733868</v>
      </c>
      <c r="L369" s="57">
        <f t="shared" si="54"/>
        <v>4365.1438560049137</v>
      </c>
      <c r="M369" s="3"/>
      <c r="N369" s="6">
        <f t="shared" si="56"/>
        <v>-615.14385600491369</v>
      </c>
      <c r="O369" s="6">
        <f t="shared" si="51"/>
        <v>615.14385600491369</v>
      </c>
      <c r="P369" s="4">
        <f t="shared" si="57"/>
        <v>0.16403836160131033</v>
      </c>
      <c r="Q369" s="6">
        <f t="shared" si="58"/>
        <v>378401.96358059399</v>
      </c>
      <c r="R369" s="3"/>
    </row>
    <row r="370" spans="1:18" customFormat="1" x14ac:dyDescent="0.2">
      <c r="A370" s="12">
        <v>42489</v>
      </c>
      <c r="B370" s="1" t="s">
        <v>5</v>
      </c>
      <c r="C370" s="8">
        <v>3962</v>
      </c>
      <c r="D370" s="8">
        <v>4653</v>
      </c>
      <c r="E370" s="8">
        <v>195</v>
      </c>
      <c r="F370" s="3">
        <v>364</v>
      </c>
      <c r="G370" s="7">
        <f t="shared" si="50"/>
        <v>3962</v>
      </c>
      <c r="H370" s="3"/>
      <c r="I370" s="40">
        <f t="shared" si="52"/>
        <v>4163.1997337789726</v>
      </c>
      <c r="J370" s="40">
        <f t="shared" si="55"/>
        <v>8.3406327121436394</v>
      </c>
      <c r="K370" s="71">
        <f t="shared" si="53"/>
        <v>1.0085509123124421</v>
      </c>
      <c r="L370" s="57">
        <f t="shared" si="54"/>
        <v>4290.8873467245812</v>
      </c>
      <c r="M370" s="3"/>
      <c r="N370" s="6">
        <f t="shared" si="56"/>
        <v>-328.88734672458122</v>
      </c>
      <c r="O370" s="6">
        <f t="shared" si="51"/>
        <v>328.88734672458122</v>
      </c>
      <c r="P370" s="4">
        <f t="shared" si="57"/>
        <v>8.3010435821449069E-2</v>
      </c>
      <c r="Q370" s="6">
        <f t="shared" si="58"/>
        <v>108166.88683553491</v>
      </c>
      <c r="R370" s="3"/>
    </row>
    <row r="371" spans="1:18" customFormat="1" x14ac:dyDescent="0.2">
      <c r="A371" s="12">
        <v>42490</v>
      </c>
      <c r="B371" s="1" t="s">
        <v>8</v>
      </c>
      <c r="C371" s="8">
        <v>3625</v>
      </c>
      <c r="D371" s="8">
        <v>4469</v>
      </c>
      <c r="E371" s="8">
        <v>312</v>
      </c>
      <c r="F371" s="3">
        <v>365</v>
      </c>
      <c r="G371" s="7">
        <f t="shared" si="50"/>
        <v>3625</v>
      </c>
      <c r="H371" s="3"/>
      <c r="I371" s="40">
        <f t="shared" si="52"/>
        <v>4031.2506723605311</v>
      </c>
      <c r="J371" s="40">
        <f t="shared" si="55"/>
        <v>-5.6883367009148742</v>
      </c>
      <c r="K371" s="71">
        <f t="shared" si="53"/>
        <v>1.0300992960724258</v>
      </c>
      <c r="L371" s="57">
        <f t="shared" si="54"/>
        <v>4357.7617776251054</v>
      </c>
      <c r="M371" s="3"/>
      <c r="N371" s="6">
        <f t="shared" si="56"/>
        <v>-732.76177762510542</v>
      </c>
      <c r="O371" s="6">
        <f t="shared" si="51"/>
        <v>732.76177762510542</v>
      </c>
      <c r="P371" s="4">
        <f t="shared" si="57"/>
        <v>0.20214118003451184</v>
      </c>
      <c r="Q371" s="6">
        <f t="shared" si="58"/>
        <v>536939.82274830446</v>
      </c>
      <c r="R371" s="3"/>
    </row>
    <row r="372" spans="1:18" customFormat="1" x14ac:dyDescent="0.2">
      <c r="A372" s="12">
        <v>42491</v>
      </c>
      <c r="B372" s="1" t="s">
        <v>11</v>
      </c>
      <c r="C372" s="8">
        <v>3316</v>
      </c>
      <c r="D372" s="8">
        <v>4364</v>
      </c>
      <c r="E372" s="8">
        <v>239</v>
      </c>
      <c r="F372" s="3">
        <v>366</v>
      </c>
      <c r="G372" s="7">
        <f t="shared" si="50"/>
        <v>3316</v>
      </c>
      <c r="H372" s="3"/>
      <c r="I372" s="40">
        <f t="shared" si="52"/>
        <v>3869.2979782750454</v>
      </c>
      <c r="J372" s="40">
        <f t="shared" si="55"/>
        <v>-21.314772439371964</v>
      </c>
      <c r="K372" s="71">
        <f t="shared" si="53"/>
        <v>1.0056074268729116</v>
      </c>
      <c r="L372" s="57">
        <f t="shared" si="54"/>
        <v>4114.6038663023983</v>
      </c>
      <c r="M372" s="3"/>
      <c r="N372" s="6">
        <f t="shared" si="56"/>
        <v>-798.60386630239827</v>
      </c>
      <c r="O372" s="6">
        <f t="shared" si="51"/>
        <v>798.60386630239827</v>
      </c>
      <c r="P372" s="4">
        <f t="shared" si="57"/>
        <v>0.24083349405983059</v>
      </c>
      <c r="Q372" s="6">
        <f t="shared" si="58"/>
        <v>637768.13527313876</v>
      </c>
      <c r="R372" s="3"/>
    </row>
    <row r="373" spans="1:18" customFormat="1" x14ac:dyDescent="0.2">
      <c r="A373" s="12">
        <v>42492</v>
      </c>
      <c r="B373" s="1" t="s">
        <v>6</v>
      </c>
      <c r="C373" s="8">
        <v>3961</v>
      </c>
      <c r="D373" s="8">
        <v>5269</v>
      </c>
      <c r="E373" s="8">
        <v>166</v>
      </c>
      <c r="F373" s="3">
        <v>367</v>
      </c>
      <c r="G373" s="7">
        <f t="shared" si="50"/>
        <v>3961</v>
      </c>
      <c r="H373" s="3"/>
      <c r="I373" s="40">
        <f t="shared" si="52"/>
        <v>3874.4197065853564</v>
      </c>
      <c r="J373" s="40">
        <f t="shared" si="55"/>
        <v>-18.671122364403669</v>
      </c>
      <c r="K373" s="71">
        <f t="shared" si="53"/>
        <v>0.99790089081130995</v>
      </c>
      <c r="L373" s="57">
        <f t="shared" si="54"/>
        <v>3829.4539952478067</v>
      </c>
      <c r="M373" s="3"/>
      <c r="N373" s="6">
        <f t="shared" si="56"/>
        <v>131.54600475219331</v>
      </c>
      <c r="O373" s="6">
        <f t="shared" si="51"/>
        <v>131.54600475219331</v>
      </c>
      <c r="P373" s="4">
        <f t="shared" si="57"/>
        <v>3.3210301628930398E-2</v>
      </c>
      <c r="Q373" s="6">
        <f t="shared" si="58"/>
        <v>17304.351366264065</v>
      </c>
      <c r="R373" s="3"/>
    </row>
    <row r="374" spans="1:18" customFormat="1" x14ac:dyDescent="0.2">
      <c r="A374" s="12">
        <v>42493</v>
      </c>
      <c r="B374" s="1" t="s">
        <v>9</v>
      </c>
      <c r="C374" s="8">
        <v>3704</v>
      </c>
      <c r="D374" s="8">
        <v>4979</v>
      </c>
      <c r="E374" s="8">
        <v>200</v>
      </c>
      <c r="F374" s="3">
        <v>368</v>
      </c>
      <c r="G374" s="7">
        <f t="shared" si="50"/>
        <v>3704</v>
      </c>
      <c r="H374" s="3"/>
      <c r="I374" s="40">
        <f t="shared" si="52"/>
        <v>3819.118058184361</v>
      </c>
      <c r="J374" s="40">
        <f t="shared" si="55"/>
        <v>-22.334174968062843</v>
      </c>
      <c r="K374" s="71">
        <f t="shared" si="53"/>
        <v>1.0046815634324284</v>
      </c>
      <c r="L374" s="57">
        <f t="shared" si="54"/>
        <v>3888.7187522634486</v>
      </c>
      <c r="M374" s="3"/>
      <c r="N374" s="6">
        <f t="shared" si="56"/>
        <v>-184.71875226344855</v>
      </c>
      <c r="O374" s="6">
        <f t="shared" si="51"/>
        <v>184.71875226344855</v>
      </c>
      <c r="P374" s="4">
        <f t="shared" si="57"/>
        <v>4.9870073505250689E-2</v>
      </c>
      <c r="Q374" s="6">
        <f t="shared" si="58"/>
        <v>34121.01743776528</v>
      </c>
      <c r="R374" s="3"/>
    </row>
    <row r="375" spans="1:18" customFormat="1" x14ac:dyDescent="0.2">
      <c r="A375" s="12">
        <v>42494</v>
      </c>
      <c r="B375" s="1" t="s">
        <v>7</v>
      </c>
      <c r="C375" s="8">
        <v>3306</v>
      </c>
      <c r="D375" s="8">
        <v>3713</v>
      </c>
      <c r="E375" s="8">
        <v>293</v>
      </c>
      <c r="F375" s="3">
        <v>369</v>
      </c>
      <c r="G375" s="7">
        <f t="shared" si="50"/>
        <v>3306</v>
      </c>
      <c r="H375" s="3"/>
      <c r="I375" s="40">
        <f t="shared" si="52"/>
        <v>3679.3069743887249</v>
      </c>
      <c r="J375" s="40">
        <f t="shared" si="55"/>
        <v>-34.081865850820165</v>
      </c>
      <c r="K375" s="71">
        <f t="shared" si="53"/>
        <v>1.0169432444648372</v>
      </c>
      <c r="L375" s="57">
        <f t="shared" si="54"/>
        <v>3911.0644054402396</v>
      </c>
      <c r="M375" s="3"/>
      <c r="N375" s="6">
        <f t="shared" si="56"/>
        <v>-605.06440544023963</v>
      </c>
      <c r="O375" s="6">
        <f t="shared" si="51"/>
        <v>605.06440544023963</v>
      </c>
      <c r="P375" s="4">
        <f t="shared" si="57"/>
        <v>0.1830200863400604</v>
      </c>
      <c r="Q375" s="6">
        <f t="shared" si="58"/>
        <v>366102.93473075068</v>
      </c>
      <c r="R375" s="3"/>
    </row>
    <row r="376" spans="1:18" customFormat="1" x14ac:dyDescent="0.2">
      <c r="A376" s="12">
        <v>42495</v>
      </c>
      <c r="B376" s="1" t="s">
        <v>10</v>
      </c>
      <c r="C376" s="8">
        <v>3699</v>
      </c>
      <c r="D376" s="8">
        <v>5849</v>
      </c>
      <c r="E376" s="8">
        <v>111</v>
      </c>
      <c r="F376" s="3">
        <v>370</v>
      </c>
      <c r="G376" s="7">
        <f t="shared" si="50"/>
        <v>3699</v>
      </c>
      <c r="H376" s="3"/>
      <c r="I376" s="40">
        <f t="shared" si="52"/>
        <v>3651.8548444248654</v>
      </c>
      <c r="J376" s="40">
        <f t="shared" si="55"/>
        <v>-33.418892262124103</v>
      </c>
      <c r="K376" s="71">
        <f t="shared" si="53"/>
        <v>1.0063376762316791</v>
      </c>
      <c r="L376" s="57">
        <f t="shared" si="54"/>
        <v>3665.6654417693326</v>
      </c>
      <c r="M376" s="3"/>
      <c r="N376" s="6">
        <f t="shared" si="56"/>
        <v>33.334558230667426</v>
      </c>
      <c r="O376" s="6">
        <f t="shared" si="51"/>
        <v>33.334558230667426</v>
      </c>
      <c r="P376" s="4">
        <f t="shared" si="57"/>
        <v>9.0117756773904906E-3</v>
      </c>
      <c r="Q376" s="6">
        <f t="shared" si="58"/>
        <v>1111.1927724337575</v>
      </c>
      <c r="R376" s="3"/>
    </row>
    <row r="377" spans="1:18" customFormat="1" x14ac:dyDescent="0.2">
      <c r="A377" s="12">
        <v>42496</v>
      </c>
      <c r="B377" s="1" t="s">
        <v>5</v>
      </c>
      <c r="C377" s="8">
        <v>3327</v>
      </c>
      <c r="D377" s="8">
        <v>4713</v>
      </c>
      <c r="E377" s="8">
        <v>159</v>
      </c>
      <c r="F377" s="3">
        <v>371</v>
      </c>
      <c r="G377" s="7">
        <f t="shared" si="50"/>
        <v>3327</v>
      </c>
      <c r="H377" s="3"/>
      <c r="I377" s="40">
        <f t="shared" si="52"/>
        <v>3561.5484470767196</v>
      </c>
      <c r="J377" s="40">
        <f t="shared" si="55"/>
        <v>-39.107642770726272</v>
      </c>
      <c r="K377" s="71">
        <f t="shared" si="53"/>
        <v>0.99152522664782305</v>
      </c>
      <c r="L377" s="57">
        <f t="shared" si="54"/>
        <v>3610.8404600068698</v>
      </c>
      <c r="M377" s="3"/>
      <c r="N377" s="6">
        <f t="shared" si="56"/>
        <v>-283.84046000686976</v>
      </c>
      <c r="O377" s="6">
        <f t="shared" si="51"/>
        <v>283.84046000686976</v>
      </c>
      <c r="P377" s="4">
        <f t="shared" si="57"/>
        <v>8.5314235048653375E-2</v>
      </c>
      <c r="Q377" s="6">
        <f t="shared" si="58"/>
        <v>80565.406736911435</v>
      </c>
      <c r="R377" s="3"/>
    </row>
    <row r="378" spans="1:18" customFormat="1" x14ac:dyDescent="0.2">
      <c r="A378" s="12">
        <v>42497</v>
      </c>
      <c r="B378" s="1" t="s">
        <v>8</v>
      </c>
      <c r="C378" s="8">
        <v>3642</v>
      </c>
      <c r="D378" s="8">
        <v>3628</v>
      </c>
      <c r="E378" s="8">
        <v>219</v>
      </c>
      <c r="F378" s="3">
        <v>372</v>
      </c>
      <c r="G378" s="7">
        <f t="shared" si="50"/>
        <v>3642</v>
      </c>
      <c r="H378" s="3"/>
      <c r="I378" s="40">
        <f t="shared" si="52"/>
        <v>3542.9584826198161</v>
      </c>
      <c r="J378" s="40">
        <f t="shared" si="55"/>
        <v>-37.055874939344001</v>
      </c>
      <c r="K378" s="71">
        <f t="shared" si="53"/>
        <v>1.0070088538285713</v>
      </c>
      <c r="L378" s="57">
        <f t="shared" si="54"/>
        <v>3538.9313343683261</v>
      </c>
      <c r="M378" s="3"/>
      <c r="N378" s="6">
        <f t="shared" si="56"/>
        <v>103.06866563167387</v>
      </c>
      <c r="O378" s="6">
        <f t="shared" si="51"/>
        <v>103.06866563167387</v>
      </c>
      <c r="P378" s="4">
        <f t="shared" si="57"/>
        <v>2.8300018020778108E-2</v>
      </c>
      <c r="Q378" s="6">
        <f t="shared" si="58"/>
        <v>10623.149835093789</v>
      </c>
      <c r="R378" s="3"/>
    </row>
    <row r="379" spans="1:18" customFormat="1" x14ac:dyDescent="0.2">
      <c r="A379" s="12">
        <v>42498</v>
      </c>
      <c r="B379" s="1" t="s">
        <v>11</v>
      </c>
      <c r="C379" s="8">
        <v>3793</v>
      </c>
      <c r="D379" s="8">
        <v>5678</v>
      </c>
      <c r="E379" s="8">
        <v>170</v>
      </c>
      <c r="F379" s="3">
        <v>373</v>
      </c>
      <c r="G379" s="7">
        <f t="shared" si="50"/>
        <v>3793</v>
      </c>
      <c r="H379" s="3"/>
      <c r="I379" s="40">
        <f t="shared" si="52"/>
        <v>3550.6830865532165</v>
      </c>
      <c r="J379" s="40">
        <f t="shared" si="55"/>
        <v>-32.577827052069559</v>
      </c>
      <c r="K379" s="71">
        <f t="shared" si="53"/>
        <v>1.0220734354014487</v>
      </c>
      <c r="L379" s="57">
        <f t="shared" si="54"/>
        <v>3565.3039726323127</v>
      </c>
      <c r="M379" s="3"/>
      <c r="N379" s="6">
        <f t="shared" si="56"/>
        <v>227.69602736768729</v>
      </c>
      <c r="O379" s="6">
        <f t="shared" si="51"/>
        <v>227.69602736768729</v>
      </c>
      <c r="P379" s="4">
        <f t="shared" si="57"/>
        <v>6.0030589867568492E-2</v>
      </c>
      <c r="Q379" s="6">
        <f t="shared" si="58"/>
        <v>51845.480879026603</v>
      </c>
      <c r="R379" s="3"/>
    </row>
    <row r="380" spans="1:18" customFormat="1" x14ac:dyDescent="0.2">
      <c r="A380" s="12">
        <v>42499</v>
      </c>
      <c r="B380" s="1" t="s">
        <v>6</v>
      </c>
      <c r="C380" s="8">
        <v>3556</v>
      </c>
      <c r="D380" s="8">
        <v>3952</v>
      </c>
      <c r="E380" s="8">
        <v>163</v>
      </c>
      <c r="F380" s="3">
        <v>374</v>
      </c>
      <c r="G380" s="7">
        <f t="shared" si="50"/>
        <v>3556</v>
      </c>
      <c r="H380" s="3"/>
      <c r="I380" s="40">
        <f t="shared" si="52"/>
        <v>3521.205238520829</v>
      </c>
      <c r="J380" s="40">
        <f t="shared" si="55"/>
        <v>-32.267829150101356</v>
      </c>
      <c r="K380" s="71">
        <f t="shared" si="53"/>
        <v>1.0066920578109073</v>
      </c>
      <c r="L380" s="57">
        <f t="shared" si="54"/>
        <v>3540.4018715848329</v>
      </c>
      <c r="M380" s="3"/>
      <c r="N380" s="6">
        <f t="shared" si="56"/>
        <v>15.598128415167139</v>
      </c>
      <c r="O380" s="6">
        <f t="shared" si="51"/>
        <v>15.598128415167139</v>
      </c>
      <c r="P380" s="4">
        <f t="shared" si="57"/>
        <v>4.3864253136015573E-3</v>
      </c>
      <c r="Q380" s="6">
        <f t="shared" si="58"/>
        <v>243.30161005604452</v>
      </c>
      <c r="R380" s="3"/>
    </row>
    <row r="381" spans="1:18" customFormat="1" x14ac:dyDescent="0.2">
      <c r="A381" s="12">
        <v>42500</v>
      </c>
      <c r="B381" s="1" t="s">
        <v>9</v>
      </c>
      <c r="C381" s="8">
        <v>3390</v>
      </c>
      <c r="D381" s="8">
        <v>4427</v>
      </c>
      <c r="E381" s="8">
        <v>111</v>
      </c>
      <c r="F381" s="3">
        <v>375</v>
      </c>
      <c r="G381" s="7">
        <f t="shared" si="50"/>
        <v>3390</v>
      </c>
      <c r="H381" s="3"/>
      <c r="I381" s="40">
        <f t="shared" si="52"/>
        <v>3474.944935206272</v>
      </c>
      <c r="J381" s="40">
        <f t="shared" si="55"/>
        <v>-33.667076566546918</v>
      </c>
      <c r="K381" s="71">
        <f t="shared" si="53"/>
        <v>0.9899282066804892</v>
      </c>
      <c r="L381" s="57">
        <f t="shared" si="54"/>
        <v>3459.369455586379</v>
      </c>
      <c r="M381" s="3"/>
      <c r="N381" s="6">
        <f t="shared" si="56"/>
        <v>-69.36945558637899</v>
      </c>
      <c r="O381" s="6">
        <f t="shared" si="51"/>
        <v>69.36945558637899</v>
      </c>
      <c r="P381" s="4">
        <f t="shared" si="57"/>
        <v>2.0462966249669319E-2</v>
      </c>
      <c r="Q381" s="6">
        <f t="shared" si="58"/>
        <v>4812.1213683506076</v>
      </c>
      <c r="R381" s="3"/>
    </row>
    <row r="382" spans="1:18" customFormat="1" x14ac:dyDescent="0.2">
      <c r="A382" s="12">
        <v>42501</v>
      </c>
      <c r="B382" s="1" t="s">
        <v>7</v>
      </c>
      <c r="C382" s="8">
        <v>3307</v>
      </c>
      <c r="D382" s="8">
        <v>3178</v>
      </c>
      <c r="E382" s="8">
        <v>155</v>
      </c>
      <c r="F382" s="3">
        <v>376</v>
      </c>
      <c r="G382" s="7">
        <f t="shared" si="50"/>
        <v>3307</v>
      </c>
      <c r="H382" s="3"/>
      <c r="I382" s="40">
        <f t="shared" si="52"/>
        <v>3409.8188954871744</v>
      </c>
      <c r="J382" s="40">
        <f t="shared" si="55"/>
        <v>-36.812972881801997</v>
      </c>
      <c r="K382" s="71">
        <f t="shared" si="53"/>
        <v>1.003292591423103</v>
      </c>
      <c r="L382" s="57">
        <f t="shared" si="54"/>
        <v>3465.3972721344298</v>
      </c>
      <c r="M382" s="3"/>
      <c r="N382" s="6">
        <f t="shared" si="56"/>
        <v>-158.39727213442984</v>
      </c>
      <c r="O382" s="6">
        <f t="shared" si="51"/>
        <v>158.39727213442984</v>
      </c>
      <c r="P382" s="4">
        <f t="shared" si="57"/>
        <v>4.7897572462784956E-2</v>
      </c>
      <c r="Q382" s="6">
        <f t="shared" si="58"/>
        <v>25089.695819628625</v>
      </c>
      <c r="R382" s="3"/>
    </row>
    <row r="383" spans="1:18" customFormat="1" x14ac:dyDescent="0.2">
      <c r="A383" s="12">
        <v>42502</v>
      </c>
      <c r="B383" s="1" t="s">
        <v>10</v>
      </c>
      <c r="C383" s="8">
        <v>3385</v>
      </c>
      <c r="D383" s="8">
        <v>4468</v>
      </c>
      <c r="E383" s="8">
        <v>357</v>
      </c>
      <c r="F383" s="3">
        <v>377</v>
      </c>
      <c r="G383" s="7">
        <f t="shared" si="50"/>
        <v>3385</v>
      </c>
      <c r="H383" s="3"/>
      <c r="I383" s="40">
        <f t="shared" si="52"/>
        <v>3360.7837575860513</v>
      </c>
      <c r="J383" s="40">
        <f t="shared" si="55"/>
        <v>-38.035189383734114</v>
      </c>
      <c r="K383" s="71">
        <f t="shared" si="53"/>
        <v>1.0205866452845727</v>
      </c>
      <c r="L383" s="57">
        <f t="shared" si="54"/>
        <v>3447.4597509467058</v>
      </c>
      <c r="M383" s="3"/>
      <c r="N383" s="6">
        <f t="shared" si="56"/>
        <v>-62.459750946705753</v>
      </c>
      <c r="O383" s="6">
        <f t="shared" si="51"/>
        <v>62.459750946705753</v>
      </c>
      <c r="P383" s="4">
        <f t="shared" si="57"/>
        <v>1.8451920516013517E-2</v>
      </c>
      <c r="Q383" s="6">
        <f t="shared" si="58"/>
        <v>3901.2204883245104</v>
      </c>
      <c r="R383" s="3"/>
    </row>
    <row r="384" spans="1:18" customFormat="1" x14ac:dyDescent="0.2">
      <c r="A384" s="12">
        <v>42503</v>
      </c>
      <c r="B384" s="1" t="s">
        <v>5</v>
      </c>
      <c r="C384" s="8">
        <v>3335</v>
      </c>
      <c r="D384" s="8">
        <v>4686</v>
      </c>
      <c r="E384" s="8">
        <v>379</v>
      </c>
      <c r="F384" s="3">
        <v>378</v>
      </c>
      <c r="G384" s="7">
        <f t="shared" si="50"/>
        <v>3335</v>
      </c>
      <c r="H384" s="3"/>
      <c r="I384" s="40">
        <f t="shared" si="52"/>
        <v>3320.7649241208196</v>
      </c>
      <c r="J384" s="40">
        <f t="shared" si="55"/>
        <v>-38.233553791883871</v>
      </c>
      <c r="K384" s="71">
        <f t="shared" si="53"/>
        <v>1.0064515206108349</v>
      </c>
      <c r="L384" s="57">
        <f t="shared" si="54"/>
        <v>3344.9845937118366</v>
      </c>
      <c r="M384" s="3"/>
      <c r="N384" s="6">
        <f t="shared" si="56"/>
        <v>-9.9845937118366237</v>
      </c>
      <c r="O384" s="6">
        <f t="shared" si="51"/>
        <v>9.9845937118366237</v>
      </c>
      <c r="P384" s="4">
        <f t="shared" si="57"/>
        <v>2.993881172964505E-3</v>
      </c>
      <c r="Q384" s="6">
        <f t="shared" si="58"/>
        <v>99.692111590447453</v>
      </c>
      <c r="R384" s="3"/>
    </row>
    <row r="385" spans="1:18" customFormat="1" x14ac:dyDescent="0.2">
      <c r="A385" s="12">
        <v>42504</v>
      </c>
      <c r="B385" s="1" t="s">
        <v>8</v>
      </c>
      <c r="C385" s="8">
        <v>3050</v>
      </c>
      <c r="D385" s="8">
        <v>5080</v>
      </c>
      <c r="E385" s="8">
        <v>282</v>
      </c>
      <c r="F385" s="3">
        <v>379</v>
      </c>
      <c r="G385" s="7">
        <f t="shared" si="50"/>
        <v>3050</v>
      </c>
      <c r="H385" s="3"/>
      <c r="I385" s="40">
        <f t="shared" si="52"/>
        <v>3242.2313987843222</v>
      </c>
      <c r="J385" s="40">
        <f t="shared" si="55"/>
        <v>-42.263550946345227</v>
      </c>
      <c r="K385" s="71">
        <f t="shared" si="53"/>
        <v>0.98500640146012242</v>
      </c>
      <c r="L385" s="57">
        <f t="shared" si="54"/>
        <v>3249.4703928021722</v>
      </c>
      <c r="M385" s="3"/>
      <c r="N385" s="6">
        <f t="shared" si="56"/>
        <v>-199.47039280217223</v>
      </c>
      <c r="O385" s="6">
        <f t="shared" si="51"/>
        <v>199.47039280217223</v>
      </c>
      <c r="P385" s="4">
        <f t="shared" si="57"/>
        <v>6.5400128787597447E-2</v>
      </c>
      <c r="Q385" s="6">
        <f t="shared" si="58"/>
        <v>39788.437604652885</v>
      </c>
      <c r="R385" s="3"/>
    </row>
    <row r="386" spans="1:18" customFormat="1" x14ac:dyDescent="0.2">
      <c r="A386" s="12">
        <v>42505</v>
      </c>
      <c r="B386" s="1" t="s">
        <v>11</v>
      </c>
      <c r="C386" s="8">
        <v>3176</v>
      </c>
      <c r="D386" s="8">
        <v>3487</v>
      </c>
      <c r="E386" s="8">
        <v>159</v>
      </c>
      <c r="F386" s="3">
        <v>380</v>
      </c>
      <c r="G386" s="7">
        <f t="shared" si="50"/>
        <v>3176</v>
      </c>
      <c r="H386" s="3"/>
      <c r="I386" s="40">
        <f t="shared" si="52"/>
        <v>3193.0896879027914</v>
      </c>
      <c r="J386" s="40">
        <f t="shared" si="55"/>
        <v>-42.951366939863789</v>
      </c>
      <c r="K386" s="71">
        <f t="shared" si="53"/>
        <v>1.0024281237657442</v>
      </c>
      <c r="L386" s="57">
        <f t="shared" si="54"/>
        <v>3210.5040345279735</v>
      </c>
      <c r="M386" s="3"/>
      <c r="N386" s="6">
        <f t="shared" si="56"/>
        <v>-34.504034527973545</v>
      </c>
      <c r="O386" s="6">
        <f t="shared" si="51"/>
        <v>34.504034527973545</v>
      </c>
      <c r="P386" s="4">
        <f t="shared" si="57"/>
        <v>1.0863990720394692E-2</v>
      </c>
      <c r="Q386" s="6">
        <f t="shared" si="58"/>
        <v>1190.5283987075907</v>
      </c>
      <c r="R386" s="3"/>
    </row>
    <row r="387" spans="1:18" customFormat="1" x14ac:dyDescent="0.2">
      <c r="A387" s="12">
        <v>42506</v>
      </c>
      <c r="B387" s="1" t="s">
        <v>6</v>
      </c>
      <c r="C387" s="8">
        <v>3823</v>
      </c>
      <c r="D387" s="8">
        <v>4437</v>
      </c>
      <c r="E387" s="8">
        <v>159</v>
      </c>
      <c r="F387" s="3">
        <v>381</v>
      </c>
      <c r="G387" s="7">
        <f t="shared" si="50"/>
        <v>3823</v>
      </c>
      <c r="H387" s="3"/>
      <c r="I387" s="40">
        <f t="shared" si="52"/>
        <v>3269.2876164461222</v>
      </c>
      <c r="J387" s="40">
        <f t="shared" si="55"/>
        <v>-31.036437391544329</v>
      </c>
      <c r="K387" s="71">
        <f t="shared" si="53"/>
        <v>1.0354647709231364</v>
      </c>
      <c r="L387" s="57">
        <f t="shared" si="54"/>
        <v>3214.9891011739305</v>
      </c>
      <c r="M387" s="3"/>
      <c r="N387" s="6">
        <f t="shared" si="56"/>
        <v>608.01089882606948</v>
      </c>
      <c r="O387" s="6">
        <f t="shared" si="51"/>
        <v>608.01089882606948</v>
      </c>
      <c r="P387" s="4">
        <f t="shared" si="57"/>
        <v>0.15904025603611549</v>
      </c>
      <c r="Q387" s="6">
        <f t="shared" si="58"/>
        <v>369677.25309128489</v>
      </c>
      <c r="R387" s="3"/>
    </row>
    <row r="388" spans="1:18" customFormat="1" x14ac:dyDescent="0.2">
      <c r="A388" s="12">
        <v>42507</v>
      </c>
      <c r="B388" s="1" t="s">
        <v>9</v>
      </c>
      <c r="C388" s="8">
        <v>3264</v>
      </c>
      <c r="D388" s="8">
        <v>4453</v>
      </c>
      <c r="E388" s="8">
        <v>169</v>
      </c>
      <c r="F388" s="3">
        <v>382</v>
      </c>
      <c r="G388" s="7">
        <f t="shared" si="50"/>
        <v>3264</v>
      </c>
      <c r="H388" s="3"/>
      <c r="I388" s="40">
        <f t="shared" si="52"/>
        <v>3239.2163873375844</v>
      </c>
      <c r="J388" s="40">
        <f t="shared" si="55"/>
        <v>-30.939916563243685</v>
      </c>
      <c r="K388" s="71">
        <f t="shared" si="53"/>
        <v>1.0065714799130829</v>
      </c>
      <c r="L388" s="57">
        <f t="shared" si="54"/>
        <v>3259.1428232793087</v>
      </c>
      <c r="M388" s="3"/>
      <c r="N388" s="6">
        <f t="shared" si="56"/>
        <v>4.8571767206913137</v>
      </c>
      <c r="O388" s="6">
        <f t="shared" si="51"/>
        <v>4.8571767206913137</v>
      </c>
      <c r="P388" s="4">
        <f t="shared" si="57"/>
        <v>1.4881056129568977E-3</v>
      </c>
      <c r="Q388" s="6">
        <f t="shared" si="58"/>
        <v>23.592165696025624</v>
      </c>
      <c r="R388" s="3"/>
    </row>
    <row r="389" spans="1:18" customFormat="1" x14ac:dyDescent="0.2">
      <c r="A389" s="12">
        <v>42508</v>
      </c>
      <c r="B389" s="1" t="s">
        <v>7</v>
      </c>
      <c r="C389" s="8">
        <v>3261</v>
      </c>
      <c r="D389" s="8">
        <v>5141</v>
      </c>
      <c r="E389" s="8">
        <v>184</v>
      </c>
      <c r="F389" s="3">
        <v>383</v>
      </c>
      <c r="G389" s="7">
        <f t="shared" si="50"/>
        <v>3261</v>
      </c>
      <c r="H389" s="3"/>
      <c r="I389" s="40">
        <f t="shared" si="52"/>
        <v>3228.7488531840236</v>
      </c>
      <c r="J389" s="40">
        <f t="shared" si="55"/>
        <v>-28.892678322275398</v>
      </c>
      <c r="K389" s="71">
        <f t="shared" si="53"/>
        <v>0.98750463574759773</v>
      </c>
      <c r="L389" s="57">
        <f t="shared" si="54"/>
        <v>3160.1728613666151</v>
      </c>
      <c r="M389" s="3"/>
      <c r="N389" s="6">
        <f t="shared" si="56"/>
        <v>100.82713863338495</v>
      </c>
      <c r="O389" s="6">
        <f t="shared" si="51"/>
        <v>100.82713863338495</v>
      </c>
      <c r="P389" s="4">
        <f t="shared" si="57"/>
        <v>3.0919085750808019E-2</v>
      </c>
      <c r="Q389" s="6">
        <f t="shared" si="58"/>
        <v>10166.111884995827</v>
      </c>
      <c r="R389" s="3"/>
    </row>
    <row r="390" spans="1:18" customFormat="1" x14ac:dyDescent="0.2">
      <c r="A390" s="12">
        <v>42509</v>
      </c>
      <c r="B390" s="1" t="s">
        <v>10</v>
      </c>
      <c r="C390" s="8">
        <v>3131</v>
      </c>
      <c r="D390" s="8">
        <v>5889</v>
      </c>
      <c r="E390" s="8">
        <v>135</v>
      </c>
      <c r="F390" s="3">
        <v>384</v>
      </c>
      <c r="G390" s="7">
        <f t="shared" ref="G390:G402" si="59">IF($G$4="Petrol",C390,IF($G$4="Diesel",D390,E390))</f>
        <v>3131</v>
      </c>
      <c r="H390" s="3"/>
      <c r="I390" s="40">
        <f t="shared" si="52"/>
        <v>3184.5681317850958</v>
      </c>
      <c r="J390" s="40">
        <f t="shared" si="55"/>
        <v>-30.421482629940634</v>
      </c>
      <c r="K390" s="71">
        <f t="shared" si="53"/>
        <v>1.000503195335491</v>
      </c>
      <c r="L390" s="57">
        <f t="shared" si="54"/>
        <v>3207.6258216868932</v>
      </c>
      <c r="M390" s="3"/>
      <c r="N390" s="6">
        <f t="shared" si="56"/>
        <v>-76.625821686893232</v>
      </c>
      <c r="O390" s="6">
        <f t="shared" si="51"/>
        <v>76.625821686893232</v>
      </c>
      <c r="P390" s="4">
        <f t="shared" si="57"/>
        <v>2.4473274253239613E-2</v>
      </c>
      <c r="Q390" s="6">
        <f t="shared" si="58"/>
        <v>5871.5165491915568</v>
      </c>
      <c r="R390" s="3"/>
    </row>
    <row r="391" spans="1:18" customFormat="1" x14ac:dyDescent="0.2">
      <c r="A391" s="12">
        <v>42510</v>
      </c>
      <c r="B391" s="1" t="s">
        <v>5</v>
      </c>
      <c r="C391" s="8">
        <v>3503</v>
      </c>
      <c r="D391" s="8">
        <v>5323</v>
      </c>
      <c r="E391" s="8">
        <v>47</v>
      </c>
      <c r="F391" s="3">
        <v>385</v>
      </c>
      <c r="G391" s="7">
        <f t="shared" si="59"/>
        <v>3503</v>
      </c>
      <c r="H391" s="3"/>
      <c r="I391" s="40">
        <f t="shared" si="52"/>
        <v>3199.9216999593068</v>
      </c>
      <c r="J391" s="40">
        <f t="shared" si="55"/>
        <v>-25.843977549525476</v>
      </c>
      <c r="K391" s="71">
        <f t="shared" si="53"/>
        <v>1.0413897224612343</v>
      </c>
      <c r="L391" s="57">
        <f t="shared" si="54"/>
        <v>3266.0077375254209</v>
      </c>
      <c r="M391" s="3"/>
      <c r="N391" s="6">
        <f t="shared" si="56"/>
        <v>236.99226247457909</v>
      </c>
      <c r="O391" s="6">
        <f t="shared" si="51"/>
        <v>236.99226247457909</v>
      </c>
      <c r="P391" s="4">
        <f t="shared" si="57"/>
        <v>6.7654085776357148E-2</v>
      </c>
      <c r="Q391" s="6">
        <f t="shared" si="58"/>
        <v>56165.332472819791</v>
      </c>
      <c r="R391" s="3"/>
    </row>
    <row r="392" spans="1:18" customFormat="1" x14ac:dyDescent="0.2">
      <c r="A392" s="12">
        <v>42511</v>
      </c>
      <c r="B392" s="1" t="s">
        <v>8</v>
      </c>
      <c r="C392" s="8">
        <v>3242</v>
      </c>
      <c r="D392" s="8">
        <v>3162</v>
      </c>
      <c r="E392" s="8">
        <v>313</v>
      </c>
      <c r="F392" s="3">
        <v>386</v>
      </c>
      <c r="G392" s="7">
        <f t="shared" si="59"/>
        <v>3242</v>
      </c>
      <c r="H392" s="3"/>
      <c r="I392" s="40">
        <f t="shared" si="52"/>
        <v>3183.4290482786414</v>
      </c>
      <c r="J392" s="40">
        <f t="shared" si="55"/>
        <v>-24.908844962639471</v>
      </c>
      <c r="K392" s="71">
        <f t="shared" si="53"/>
        <v>1.007754201786411</v>
      </c>
      <c r="L392" s="57">
        <f t="shared" si="54"/>
        <v>3194.9361104051613</v>
      </c>
      <c r="M392" s="3"/>
      <c r="N392" s="6">
        <f t="shared" si="56"/>
        <v>47.063889594838656</v>
      </c>
      <c r="O392" s="6">
        <f t="shared" si="51"/>
        <v>47.063889594838656</v>
      </c>
      <c r="P392" s="4">
        <f t="shared" si="57"/>
        <v>1.4516930781874972E-2</v>
      </c>
      <c r="Q392" s="6">
        <f t="shared" si="58"/>
        <v>2215.0097037951623</v>
      </c>
      <c r="R392" s="3"/>
    </row>
    <row r="393" spans="1:18" customFormat="1" x14ac:dyDescent="0.2">
      <c r="A393" s="12">
        <v>42512</v>
      </c>
      <c r="B393" s="1" t="s">
        <v>11</v>
      </c>
      <c r="C393" s="8">
        <v>3072</v>
      </c>
      <c r="D393" s="8">
        <v>2991</v>
      </c>
      <c r="E393" s="8">
        <v>149</v>
      </c>
      <c r="F393" s="3">
        <v>387</v>
      </c>
      <c r="G393" s="7">
        <f t="shared" si="59"/>
        <v>3072</v>
      </c>
      <c r="H393" s="3"/>
      <c r="I393" s="40">
        <f t="shared" si="52"/>
        <v>3148.9904570902795</v>
      </c>
      <c r="J393" s="40">
        <f t="shared" si="55"/>
        <v>-25.861819585211716</v>
      </c>
      <c r="K393" s="71">
        <f t="shared" si="53"/>
        <v>0.98630924710433132</v>
      </c>
      <c r="L393" s="57">
        <f t="shared" si="54"/>
        <v>3119.0533428769968</v>
      </c>
      <c r="M393" s="3"/>
      <c r="N393" s="6">
        <f t="shared" si="56"/>
        <v>-47.053342876996794</v>
      </c>
      <c r="O393" s="6">
        <f t="shared" si="51"/>
        <v>47.053342876996794</v>
      </c>
      <c r="P393" s="4">
        <f t="shared" si="57"/>
        <v>1.5316843384439061E-2</v>
      </c>
      <c r="Q393" s="6">
        <f t="shared" si="58"/>
        <v>2214.0170759002249</v>
      </c>
      <c r="R393" s="3"/>
    </row>
    <row r="394" spans="1:18" customFormat="1" x14ac:dyDescent="0.2">
      <c r="A394" s="12">
        <v>42513</v>
      </c>
      <c r="B394" s="1" t="s">
        <v>6</v>
      </c>
      <c r="C394" s="8">
        <v>3559</v>
      </c>
      <c r="D394" s="8">
        <v>4783</v>
      </c>
      <c r="E394" s="8">
        <v>134</v>
      </c>
      <c r="F394" s="3">
        <v>388</v>
      </c>
      <c r="G394" s="7">
        <f t="shared" si="59"/>
        <v>3559</v>
      </c>
      <c r="H394" s="3"/>
      <c r="I394" s="40">
        <f t="shared" si="52"/>
        <v>3209.9449157053132</v>
      </c>
      <c r="J394" s="40">
        <f t="shared" si="55"/>
        <v>-17.180191765187178</v>
      </c>
      <c r="K394" s="71">
        <f t="shared" si="53"/>
        <v>1.0113270525701121</v>
      </c>
      <c r="L394" s="57">
        <f t="shared" si="54"/>
        <v>3124.7001812675985</v>
      </c>
      <c r="M394" s="3"/>
      <c r="N394" s="6">
        <f t="shared" si="56"/>
        <v>434.29981873240149</v>
      </c>
      <c r="O394" s="6">
        <f t="shared" si="51"/>
        <v>434.29981873240149</v>
      </c>
      <c r="P394" s="4">
        <f t="shared" si="57"/>
        <v>0.12202860880370933</v>
      </c>
      <c r="Q394" s="6">
        <f t="shared" si="58"/>
        <v>188616.3325509968</v>
      </c>
      <c r="R394" s="3"/>
    </row>
    <row r="395" spans="1:18" customFormat="1" x14ac:dyDescent="0.2">
      <c r="A395" s="12">
        <v>42514</v>
      </c>
      <c r="B395" s="1" t="s">
        <v>9</v>
      </c>
      <c r="C395" s="8">
        <v>3227</v>
      </c>
      <c r="D395" s="8">
        <v>5592</v>
      </c>
      <c r="E395" s="8">
        <v>450</v>
      </c>
      <c r="F395" s="3">
        <v>389</v>
      </c>
      <c r="G395" s="7">
        <f t="shared" si="59"/>
        <v>3227</v>
      </c>
      <c r="H395" s="3"/>
      <c r="I395" s="40">
        <f t="shared" si="52"/>
        <v>3173.9605495496548</v>
      </c>
      <c r="J395" s="40">
        <f t="shared" si="55"/>
        <v>-19.060609204234293</v>
      </c>
      <c r="K395" s="71">
        <f t="shared" si="53"/>
        <v>1.0389218311760218</v>
      </c>
      <c r="L395" s="57">
        <f t="shared" si="54"/>
        <v>3324.9123697480268</v>
      </c>
      <c r="M395" s="3"/>
      <c r="N395" s="6">
        <f t="shared" si="56"/>
        <v>-97.912369748026777</v>
      </c>
      <c r="O395" s="6">
        <f t="shared" ref="O395:O402" si="60">ABS(N395)</f>
        <v>97.912369748026777</v>
      </c>
      <c r="P395" s="4">
        <f t="shared" si="57"/>
        <v>3.0341608226844369E-2</v>
      </c>
      <c r="Q395" s="6">
        <f t="shared" si="58"/>
        <v>9586.8321496743083</v>
      </c>
      <c r="R395" s="3"/>
    </row>
    <row r="396" spans="1:18" customFormat="1" x14ac:dyDescent="0.2">
      <c r="A396" s="12">
        <v>42515</v>
      </c>
      <c r="B396" s="1" t="s">
        <v>7</v>
      </c>
      <c r="C396" s="8">
        <v>3050</v>
      </c>
      <c r="D396" s="8">
        <v>4532</v>
      </c>
      <c r="E396" s="8">
        <v>438</v>
      </c>
      <c r="F396" s="3">
        <v>390</v>
      </c>
      <c r="G396" s="7">
        <f t="shared" si="59"/>
        <v>3050</v>
      </c>
      <c r="H396" s="3"/>
      <c r="I396" s="40">
        <f t="shared" ref="I396:I403" si="61">$I$5*(G396/K392)+(1-$I$5)*(I395+J395)</f>
        <v>3129.2262848311143</v>
      </c>
      <c r="J396" s="40">
        <f t="shared" si="55"/>
        <v>-21.627974755664919</v>
      </c>
      <c r="K396" s="71">
        <f t="shared" ref="K396:K403" si="62">$K$5*(G396/I396)+(1-$K$5)*K392</f>
        <v>1.0044469645507816</v>
      </c>
      <c r="L396" s="57">
        <f t="shared" ref="L396:L403" si="63">(I395+J395)*K392</f>
        <v>3179.3636710987948</v>
      </c>
      <c r="M396" s="3"/>
      <c r="N396" s="6">
        <f t="shared" si="56"/>
        <v>-129.36367109879484</v>
      </c>
      <c r="O396" s="6">
        <f t="shared" si="60"/>
        <v>129.36367109879484</v>
      </c>
      <c r="P396" s="4">
        <f t="shared" si="57"/>
        <v>4.241431839304749E-2</v>
      </c>
      <c r="Q396" s="6">
        <f t="shared" si="58"/>
        <v>16734.959400157168</v>
      </c>
      <c r="R396" s="3"/>
    </row>
    <row r="397" spans="1:18" customFormat="1" x14ac:dyDescent="0.2">
      <c r="A397" s="12">
        <v>42516</v>
      </c>
      <c r="B397" s="1" t="s">
        <v>10</v>
      </c>
      <c r="C397" s="8">
        <v>3080</v>
      </c>
      <c r="D397" s="8">
        <v>4786</v>
      </c>
      <c r="E397" s="8">
        <v>512</v>
      </c>
      <c r="F397" s="3">
        <v>391</v>
      </c>
      <c r="G397" s="7">
        <f t="shared" si="59"/>
        <v>3080</v>
      </c>
      <c r="H397" s="3"/>
      <c r="I397" s="40">
        <f t="shared" si="61"/>
        <v>3110.6292155507199</v>
      </c>
      <c r="J397" s="40">
        <f t="shared" si="55"/>
        <v>-21.324884208137867</v>
      </c>
      <c r="K397" s="71">
        <f t="shared" si="62"/>
        <v>0.98669365937467379</v>
      </c>
      <c r="L397" s="57">
        <f t="shared" si="63"/>
        <v>3065.0529495132087</v>
      </c>
      <c r="M397" s="3"/>
      <c r="N397" s="6">
        <f t="shared" si="56"/>
        <v>14.947050486791341</v>
      </c>
      <c r="O397" s="6">
        <f t="shared" si="60"/>
        <v>14.947050486791341</v>
      </c>
      <c r="P397" s="4">
        <f t="shared" si="57"/>
        <v>4.8529384697374479E-3</v>
      </c>
      <c r="Q397" s="6">
        <f t="shared" si="58"/>
        <v>223.41431825468925</v>
      </c>
      <c r="R397" s="3"/>
    </row>
    <row r="398" spans="1:18" customFormat="1" x14ac:dyDescent="0.2">
      <c r="A398" s="12">
        <v>42517</v>
      </c>
      <c r="B398" s="1" t="s">
        <v>5</v>
      </c>
      <c r="C398" s="8">
        <v>3430</v>
      </c>
      <c r="D398" s="8">
        <v>5027</v>
      </c>
      <c r="E398" s="8">
        <v>228</v>
      </c>
      <c r="F398" s="3">
        <v>392</v>
      </c>
      <c r="G398" s="7">
        <f t="shared" si="59"/>
        <v>3430</v>
      </c>
      <c r="H398" s="3"/>
      <c r="I398" s="40">
        <f t="shared" si="61"/>
        <v>3149.7601364778911</v>
      </c>
      <c r="J398" s="40">
        <f t="shared" si="55"/>
        <v>-15.279303694606956</v>
      </c>
      <c r="K398" s="71">
        <f t="shared" si="62"/>
        <v>1.0190915284119599</v>
      </c>
      <c r="L398" s="57">
        <f t="shared" si="63"/>
        <v>3124.2970439087744</v>
      </c>
      <c r="M398" s="3"/>
      <c r="N398" s="6">
        <f t="shared" si="56"/>
        <v>305.70295609122559</v>
      </c>
      <c r="O398" s="6">
        <f t="shared" si="60"/>
        <v>305.70295609122559</v>
      </c>
      <c r="P398" s="4">
        <f t="shared" si="57"/>
        <v>8.9126226265663439E-2</v>
      </c>
      <c r="Q398" s="6">
        <f t="shared" si="58"/>
        <v>93454.2973629138</v>
      </c>
      <c r="R398" s="3"/>
    </row>
    <row r="399" spans="1:18" customFormat="1" x14ac:dyDescent="0.2">
      <c r="A399" s="12">
        <v>42518</v>
      </c>
      <c r="B399" s="1" t="s">
        <v>8</v>
      </c>
      <c r="C399" s="8">
        <v>3346</v>
      </c>
      <c r="D399" s="8">
        <v>4834</v>
      </c>
      <c r="E399" s="8">
        <v>290</v>
      </c>
      <c r="F399" s="3">
        <v>393</v>
      </c>
      <c r="G399" s="7">
        <f t="shared" si="59"/>
        <v>3346</v>
      </c>
      <c r="H399" s="3"/>
      <c r="I399" s="40">
        <f t="shared" si="61"/>
        <v>3151.7139740519237</v>
      </c>
      <c r="J399" s="40">
        <f t="shared" ref="J399:J403" si="64">$J$5*(I399-I398)+(1-$J$5)*J398</f>
        <v>-13.555989567743001</v>
      </c>
      <c r="K399" s="71">
        <f t="shared" si="62"/>
        <v>1.0411941042098227</v>
      </c>
      <c r="L399" s="57">
        <f t="shared" si="63"/>
        <v>3256.4805665813515</v>
      </c>
      <c r="M399" s="3"/>
      <c r="N399" s="6">
        <f t="shared" ref="N399:N402" si="65">G399-L399</f>
        <v>89.519433418648532</v>
      </c>
      <c r="O399" s="6">
        <f t="shared" si="60"/>
        <v>89.519433418648532</v>
      </c>
      <c r="P399" s="4">
        <f t="shared" ref="P399:P402" si="66">ABS((G399-L399)/G399)</f>
        <v>2.6754164201628371E-2</v>
      </c>
      <c r="Q399" s="6">
        <f t="shared" ref="Q399:Q402" si="67">(G399-L399)^2</f>
        <v>8013.7289595958473</v>
      </c>
      <c r="R399" s="3"/>
    </row>
    <row r="400" spans="1:18" customFormat="1" x14ac:dyDescent="0.2">
      <c r="A400" s="12">
        <v>42519</v>
      </c>
      <c r="B400" s="1" t="s">
        <v>11</v>
      </c>
      <c r="C400" s="8">
        <v>2757</v>
      </c>
      <c r="D400" s="8">
        <v>5147</v>
      </c>
      <c r="E400" s="8">
        <v>301</v>
      </c>
      <c r="F400" s="3">
        <v>394</v>
      </c>
      <c r="G400" s="7">
        <f t="shared" si="59"/>
        <v>2757</v>
      </c>
      <c r="H400" s="3"/>
      <c r="I400" s="40">
        <f t="shared" si="61"/>
        <v>3059.4851872653371</v>
      </c>
      <c r="J400" s="40">
        <f t="shared" si="64"/>
        <v>-21.423269289627363</v>
      </c>
      <c r="K400" s="71">
        <f t="shared" si="62"/>
        <v>0.99411546790708394</v>
      </c>
      <c r="L400" s="57">
        <f t="shared" si="63"/>
        <v>3152.1132617959342</v>
      </c>
      <c r="M400" s="3"/>
      <c r="N400" s="6">
        <f t="shared" si="65"/>
        <v>-395.11326179593425</v>
      </c>
      <c r="O400" s="6">
        <f t="shared" si="60"/>
        <v>395.11326179593425</v>
      </c>
      <c r="P400" s="4">
        <f t="shared" si="66"/>
        <v>0.1433127536437919</v>
      </c>
      <c r="Q400" s="6">
        <f t="shared" si="67"/>
        <v>156114.48964702248</v>
      </c>
      <c r="R400" s="3"/>
    </row>
    <row r="401" spans="1:21" customFormat="1" x14ac:dyDescent="0.2">
      <c r="A401" s="12">
        <v>42520</v>
      </c>
      <c r="B401" s="1" t="s">
        <v>6</v>
      </c>
      <c r="C401" s="8">
        <v>3323</v>
      </c>
      <c r="D401" s="8">
        <v>4739</v>
      </c>
      <c r="E401" s="8">
        <v>525</v>
      </c>
      <c r="F401" s="3">
        <v>395</v>
      </c>
      <c r="G401" s="7">
        <f t="shared" si="59"/>
        <v>3323</v>
      </c>
      <c r="H401" s="3"/>
      <c r="I401" s="40">
        <f t="shared" si="61"/>
        <v>3104.0121884886285</v>
      </c>
      <c r="J401" s="40">
        <f t="shared" si="64"/>
        <v>-14.828242238335495</v>
      </c>
      <c r="K401" s="71">
        <f t="shared" si="62"/>
        <v>0.9950792854350955</v>
      </c>
      <c r="L401" s="57">
        <f t="shared" si="63"/>
        <v>2997.6364312542928</v>
      </c>
      <c r="M401" s="3"/>
      <c r="N401" s="6">
        <f t="shared" si="65"/>
        <v>325.3635687457072</v>
      </c>
      <c r="O401" s="6">
        <f t="shared" si="60"/>
        <v>325.3635687457072</v>
      </c>
      <c r="P401" s="4">
        <f t="shared" si="66"/>
        <v>9.7912599682728613E-2</v>
      </c>
      <c r="Q401" s="6">
        <f t="shared" si="67"/>
        <v>105861.45186694253</v>
      </c>
      <c r="R401" s="3"/>
    </row>
    <row r="402" spans="1:21" customFormat="1" x14ac:dyDescent="0.2">
      <c r="A402" s="13">
        <v>42521</v>
      </c>
      <c r="B402" s="14" t="s">
        <v>9</v>
      </c>
      <c r="C402" s="15">
        <v>3708</v>
      </c>
      <c r="D402" s="15">
        <v>4577</v>
      </c>
      <c r="E402" s="15">
        <v>361</v>
      </c>
      <c r="F402" s="3">
        <v>396</v>
      </c>
      <c r="G402" s="17">
        <f t="shared" si="59"/>
        <v>3708</v>
      </c>
      <c r="H402" s="3"/>
      <c r="I402" s="40">
        <f t="shared" si="61"/>
        <v>3199.0541188622647</v>
      </c>
      <c r="J402" s="40">
        <f t="shared" si="64"/>
        <v>-3.8412249771383244</v>
      </c>
      <c r="K402" s="71">
        <f t="shared" si="62"/>
        <v>1.0330916369407699</v>
      </c>
      <c r="L402" s="57">
        <f t="shared" si="63"/>
        <v>3148.1611893299009</v>
      </c>
      <c r="M402" s="16"/>
      <c r="N402" s="6">
        <f t="shared" si="65"/>
        <v>559.83881067009906</v>
      </c>
      <c r="O402" s="18">
        <f t="shared" si="60"/>
        <v>559.83881067009906</v>
      </c>
      <c r="P402" s="4">
        <f t="shared" si="66"/>
        <v>0.15098134052591669</v>
      </c>
      <c r="Q402" s="6">
        <f t="shared" si="67"/>
        <v>313419.49393251102</v>
      </c>
      <c r="R402" s="16"/>
    </row>
    <row r="403" spans="1:21" s="48" customFormat="1" ht="21" x14ac:dyDescent="0.25">
      <c r="A403" s="41">
        <v>42522</v>
      </c>
      <c r="B403" s="42" t="s">
        <v>7</v>
      </c>
      <c r="C403" s="43"/>
      <c r="D403" s="43"/>
      <c r="E403" s="43"/>
      <c r="F403" s="3"/>
      <c r="G403" s="45"/>
      <c r="H403" s="3"/>
      <c r="I403" s="40">
        <f t="shared" si="61"/>
        <v>2556.1703151081015</v>
      </c>
      <c r="J403" s="42">
        <f t="shared" si="64"/>
        <v>-67.745482854840816</v>
      </c>
      <c r="K403" s="71">
        <f t="shared" si="62"/>
        <v>0.93707469378884045</v>
      </c>
      <c r="L403" s="42">
        <f t="shared" si="63"/>
        <v>3326.8368268083996</v>
      </c>
      <c r="M403" s="44"/>
      <c r="N403" s="46"/>
      <c r="O403" s="46"/>
      <c r="P403" s="47"/>
      <c r="Q403" s="46"/>
      <c r="R403" s="44"/>
    </row>
    <row r="404" spans="1:21" customFormat="1" x14ac:dyDescent="0.2">
      <c r="A404" s="2"/>
      <c r="B404" s="2"/>
      <c r="C404" s="2"/>
      <c r="D404" s="2"/>
      <c r="O404" s="20">
        <f>AVERAGE(O6:O402)</f>
        <v>416.37402837814864</v>
      </c>
      <c r="P404" s="37">
        <f>AVERAGE(P6:P402)</f>
        <v>0.11701676690569215</v>
      </c>
      <c r="Q404" s="20">
        <f>AVERAGE(Q6:Q402)</f>
        <v>318281.4117481226</v>
      </c>
      <c r="R404" s="21"/>
    </row>
    <row r="405" spans="1:21" customFormat="1" x14ac:dyDescent="0.2">
      <c r="A405" s="2"/>
      <c r="B405" s="2"/>
      <c r="C405" s="2"/>
      <c r="D405" s="2"/>
      <c r="O405" s="2"/>
      <c r="P405" s="2"/>
      <c r="Q405" s="20">
        <f>SQRT(Q404)</f>
        <v>564.16434817180937</v>
      </c>
      <c r="R405" s="2"/>
    </row>
    <row r="406" spans="1:21" customFormat="1" x14ac:dyDescent="0.2">
      <c r="A406" s="2"/>
      <c r="B406" s="2"/>
      <c r="C406" s="2"/>
      <c r="D406" s="2"/>
      <c r="O406" s="2"/>
      <c r="P406" s="2"/>
      <c r="Q406" s="2"/>
      <c r="R406" s="2"/>
    </row>
    <row r="407" spans="1:21" customFormat="1" x14ac:dyDescent="0.2">
      <c r="A407" s="2"/>
      <c r="B407" s="2"/>
      <c r="C407" s="2"/>
      <c r="D407" s="2"/>
      <c r="O407" s="72"/>
      <c r="P407" s="2"/>
      <c r="Q407" s="2"/>
      <c r="R407" s="2"/>
    </row>
    <row r="408" spans="1:21" customFormat="1" x14ac:dyDescent="0.2">
      <c r="A408" s="2"/>
      <c r="B408" s="2"/>
      <c r="C408" s="2"/>
      <c r="D408" s="2"/>
      <c r="O408" s="2"/>
      <c r="P408" s="2"/>
      <c r="Q408" s="2"/>
      <c r="R408" s="2"/>
    </row>
    <row r="409" spans="1:21" x14ac:dyDescent="0.2">
      <c r="A409" s="2"/>
      <c r="B409" s="2"/>
      <c r="C409" s="2"/>
      <c r="D409" s="2"/>
      <c r="O409" s="2"/>
      <c r="P409" s="2"/>
      <c r="Q409" s="2"/>
      <c r="R409" s="2"/>
      <c r="S409" s="2"/>
      <c r="T409" s="2"/>
    </row>
    <row r="411" spans="1:21" x14ac:dyDescent="0.2">
      <c r="U411"/>
    </row>
    <row r="412" spans="1:21" x14ac:dyDescent="0.2">
      <c r="U412"/>
    </row>
    <row r="413" spans="1:21" x14ac:dyDescent="0.2">
      <c r="U413"/>
    </row>
    <row r="414" spans="1:21" x14ac:dyDescent="0.2">
      <c r="U414"/>
    </row>
    <row r="415" spans="1:21" x14ac:dyDescent="0.2">
      <c r="U415"/>
    </row>
    <row r="416" spans="1:21" x14ac:dyDescent="0.2">
      <c r="U416"/>
    </row>
    <row r="417" spans="21:21" x14ac:dyDescent="0.2">
      <c r="U417"/>
    </row>
  </sheetData>
  <mergeCells count="2">
    <mergeCell ref="I3:M3"/>
    <mergeCell ref="N4:Q4"/>
  </mergeCells>
  <dataValidations count="1">
    <dataValidation type="list" allowBlank="1" showInputMessage="1" showErrorMessage="1" sqref="G4:G5" xr:uid="{00000000-0002-0000-0200-000000000000}">
      <formula1>$C$4:$E$4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26"/>
  <sheetViews>
    <sheetView zoomScale="70" zoomScaleNormal="70" workbookViewId="0">
      <selection activeCell="K2" sqref="K2"/>
    </sheetView>
  </sheetViews>
  <sheetFormatPr baseColWidth="10" defaultColWidth="10.83203125" defaultRowHeight="18" x14ac:dyDescent="0.2"/>
  <cols>
    <col min="1" max="1" width="13.5" style="2" bestFit="1" customWidth="1"/>
    <col min="2" max="2" width="10" style="2" bestFit="1" customWidth="1"/>
    <col min="3" max="3" width="11.33203125" style="2" customWidth="1"/>
    <col min="4" max="4" width="12.6640625" bestFit="1" customWidth="1"/>
    <col min="5" max="5" width="11.33203125" bestFit="1" customWidth="1"/>
    <col min="6" max="6" width="6.33203125" customWidth="1"/>
    <col min="7" max="7" width="13.5" customWidth="1"/>
    <col min="8" max="8" width="5.6640625" customWidth="1"/>
    <col min="9" max="9" width="17.5" customWidth="1"/>
    <col min="10" max="10" width="10.6640625" customWidth="1"/>
    <col min="11" max="11" width="11.33203125" style="2" customWidth="1"/>
    <col min="12" max="12" width="16.83203125" style="2" customWidth="1"/>
    <col min="13" max="13" width="3.83203125" style="2" customWidth="1"/>
    <col min="14" max="14" width="12.5" style="2" customWidth="1"/>
    <col min="15" max="15" width="16.83203125" style="2" customWidth="1"/>
    <col min="16" max="16" width="14.6640625" style="2" customWidth="1"/>
    <col min="17" max="17" width="16.1640625" style="2" customWidth="1"/>
    <col min="18" max="18" width="5.1640625" style="2" customWidth="1"/>
    <col min="19" max="19" width="3" style="2" customWidth="1"/>
    <col min="20" max="16384" width="10.83203125" style="2"/>
  </cols>
  <sheetData>
    <row r="1" spans="1:22" customFormat="1" ht="15" x14ac:dyDescent="0.2"/>
    <row r="2" spans="1:22" ht="21" x14ac:dyDescent="0.25">
      <c r="D2" s="2"/>
      <c r="E2" s="2"/>
      <c r="F2" s="2"/>
      <c r="G2" s="2"/>
      <c r="H2" s="2"/>
      <c r="I2" s="2"/>
      <c r="J2" s="2"/>
      <c r="K2" s="65">
        <v>14</v>
      </c>
      <c r="L2"/>
      <c r="M2"/>
      <c r="U2"/>
      <c r="V2"/>
    </row>
    <row r="3" spans="1:22" x14ac:dyDescent="0.2">
      <c r="D3" s="2"/>
      <c r="E3" s="2"/>
      <c r="F3" s="2"/>
      <c r="G3" s="2"/>
      <c r="H3" s="2"/>
      <c r="I3" s="73" t="s">
        <v>41</v>
      </c>
      <c r="J3" s="73"/>
      <c r="K3" s="73"/>
      <c r="L3" s="73"/>
      <c r="M3" s="73"/>
      <c r="U3"/>
      <c r="V3"/>
    </row>
    <row r="4" spans="1:22" ht="18" customHeight="1" x14ac:dyDescent="0.2">
      <c r="A4" s="10" t="s">
        <v>3</v>
      </c>
      <c r="B4" s="9" t="s">
        <v>4</v>
      </c>
      <c r="C4" s="9" t="s">
        <v>0</v>
      </c>
      <c r="D4" s="9" t="s">
        <v>1</v>
      </c>
      <c r="E4" s="9" t="s">
        <v>2</v>
      </c>
      <c r="F4" s="3"/>
      <c r="G4" s="28" t="s">
        <v>1</v>
      </c>
      <c r="H4" s="3"/>
      <c r="I4" s="59" t="s">
        <v>42</v>
      </c>
      <c r="J4" s="59" t="s">
        <v>17</v>
      </c>
      <c r="K4" s="59" t="s">
        <v>43</v>
      </c>
      <c r="L4" s="59" t="s">
        <v>18</v>
      </c>
      <c r="M4" s="3"/>
      <c r="N4" s="73"/>
      <c r="O4" s="73"/>
      <c r="P4" s="73"/>
      <c r="Q4" s="73"/>
      <c r="R4" s="3"/>
      <c r="U4"/>
      <c r="V4"/>
    </row>
    <row r="5" spans="1:22" x14ac:dyDescent="0.2">
      <c r="A5" s="10"/>
      <c r="B5" s="9"/>
      <c r="C5" s="9"/>
      <c r="D5" s="9"/>
      <c r="E5" s="9"/>
      <c r="F5" s="3"/>
      <c r="G5" s="28"/>
      <c r="H5" s="3"/>
      <c r="I5" s="58">
        <v>0.4</v>
      </c>
      <c r="J5" s="58">
        <v>0</v>
      </c>
      <c r="K5" s="58">
        <v>0.2</v>
      </c>
      <c r="M5" s="3"/>
      <c r="N5" s="59" t="s">
        <v>13</v>
      </c>
      <c r="O5" s="59" t="s">
        <v>14</v>
      </c>
      <c r="P5" s="59" t="s">
        <v>15</v>
      </c>
      <c r="Q5" s="59" t="s">
        <v>16</v>
      </c>
      <c r="R5" s="3"/>
      <c r="U5"/>
      <c r="V5"/>
    </row>
    <row r="6" spans="1:22" x14ac:dyDescent="0.2">
      <c r="A6" s="12">
        <v>42125</v>
      </c>
      <c r="B6" s="1" t="s">
        <v>5</v>
      </c>
      <c r="C6" s="8">
        <v>3483</v>
      </c>
      <c r="D6" s="8">
        <v>5080</v>
      </c>
      <c r="E6" s="8">
        <v>264</v>
      </c>
      <c r="F6" s="3">
        <v>0</v>
      </c>
      <c r="G6" s="7">
        <f t="shared" ref="G6:G69" si="0">IF($G$4="Petrol",C6,IF($G$4="Diesel",D6,E6))</f>
        <v>5080</v>
      </c>
      <c r="H6" s="3">
        <v>0</v>
      </c>
      <c r="I6" s="66"/>
      <c r="K6" s="67">
        <f>G6/AVERAGE($G$6:$G$19)</f>
        <v>0.84231470734538216</v>
      </c>
      <c r="L6" s="57"/>
      <c r="M6" s="3"/>
      <c r="N6" s="6"/>
      <c r="O6" s="6"/>
      <c r="P6" s="4"/>
      <c r="Q6" s="6"/>
      <c r="R6" s="3"/>
      <c r="U6"/>
      <c r="V6"/>
    </row>
    <row r="7" spans="1:22" x14ac:dyDescent="0.2">
      <c r="A7" s="12">
        <v>42126</v>
      </c>
      <c r="B7" s="1" t="s">
        <v>8</v>
      </c>
      <c r="C7" s="8">
        <v>3450</v>
      </c>
      <c r="D7" s="8">
        <v>7727</v>
      </c>
      <c r="E7" s="8">
        <v>342</v>
      </c>
      <c r="F7" s="3">
        <v>1</v>
      </c>
      <c r="G7" s="7">
        <f t="shared" si="0"/>
        <v>7727</v>
      </c>
      <c r="H7" s="3">
        <v>1</v>
      </c>
      <c r="I7" s="66"/>
      <c r="J7" s="68"/>
      <c r="K7" s="67">
        <f t="shared" ref="K7:K19" si="1">G7/AVERAGE($G$6:$G$19)</f>
        <v>1.2812137290664898</v>
      </c>
      <c r="L7" s="57"/>
      <c r="M7" s="3"/>
      <c r="N7" s="6"/>
      <c r="O7" s="6"/>
      <c r="P7" s="4"/>
      <c r="Q7" s="6"/>
      <c r="R7" s="3"/>
      <c r="U7"/>
      <c r="V7"/>
    </row>
    <row r="8" spans="1:22" x14ac:dyDescent="0.2">
      <c r="A8" s="12">
        <v>42127</v>
      </c>
      <c r="B8" s="1" t="s">
        <v>11</v>
      </c>
      <c r="C8" s="8">
        <v>3802</v>
      </c>
      <c r="D8" s="8">
        <v>5438</v>
      </c>
      <c r="E8" s="8">
        <v>355</v>
      </c>
      <c r="F8" s="3">
        <v>2</v>
      </c>
      <c r="G8" s="7">
        <f t="shared" si="0"/>
        <v>5438</v>
      </c>
      <c r="H8" s="3">
        <v>2</v>
      </c>
      <c r="I8" s="66"/>
      <c r="J8" s="68"/>
      <c r="K8" s="67">
        <f t="shared" si="1"/>
        <v>0.90167468081578506</v>
      </c>
      <c r="L8" s="57"/>
      <c r="M8" s="3"/>
      <c r="N8" s="6"/>
      <c r="O8" s="6"/>
      <c r="P8" s="4"/>
      <c r="Q8" s="6"/>
      <c r="R8" s="3"/>
      <c r="U8"/>
      <c r="V8"/>
    </row>
    <row r="9" spans="1:22" x14ac:dyDescent="0.2">
      <c r="A9" s="12">
        <v>42128</v>
      </c>
      <c r="B9" s="1" t="s">
        <v>6</v>
      </c>
      <c r="C9" s="8">
        <v>3744</v>
      </c>
      <c r="D9" s="8">
        <v>5567</v>
      </c>
      <c r="E9" s="8">
        <v>220</v>
      </c>
      <c r="F9" s="3">
        <v>3</v>
      </c>
      <c r="G9" s="7">
        <f t="shared" si="0"/>
        <v>5567</v>
      </c>
      <c r="H9" s="3">
        <v>3</v>
      </c>
      <c r="I9" s="66"/>
      <c r="J9" s="68"/>
      <c r="K9" s="67">
        <f t="shared" si="1"/>
        <v>0.92306416846294148</v>
      </c>
      <c r="L9" s="57"/>
      <c r="M9" s="3"/>
      <c r="N9" s="6"/>
      <c r="O9" s="6"/>
      <c r="P9" s="4"/>
      <c r="Q9" s="6"/>
      <c r="R9" s="3"/>
      <c r="U9"/>
      <c r="V9"/>
    </row>
    <row r="10" spans="1:22" x14ac:dyDescent="0.2">
      <c r="A10" s="12">
        <v>42129</v>
      </c>
      <c r="B10" s="1" t="s">
        <v>9</v>
      </c>
      <c r="C10" s="8">
        <v>3413</v>
      </c>
      <c r="D10" s="8">
        <v>4401</v>
      </c>
      <c r="E10" s="8">
        <v>200</v>
      </c>
      <c r="F10" s="3">
        <v>4</v>
      </c>
      <c r="G10" s="7">
        <f t="shared" si="0"/>
        <v>4401</v>
      </c>
      <c r="H10" s="3">
        <v>4</v>
      </c>
      <c r="I10" s="66"/>
      <c r="J10" s="68"/>
      <c r="K10" s="67">
        <f t="shared" si="1"/>
        <v>0.72972972972972971</v>
      </c>
      <c r="L10" s="57"/>
      <c r="M10" s="3"/>
      <c r="N10" s="6"/>
      <c r="O10" s="6"/>
      <c r="P10" s="4"/>
      <c r="Q10" s="6"/>
      <c r="R10" s="3"/>
      <c r="U10"/>
      <c r="V10"/>
    </row>
    <row r="11" spans="1:22" x14ac:dyDescent="0.2">
      <c r="A11" s="12">
        <v>42130</v>
      </c>
      <c r="B11" s="1" t="s">
        <v>7</v>
      </c>
      <c r="C11" s="8">
        <v>3197</v>
      </c>
      <c r="D11" s="8">
        <v>6293</v>
      </c>
      <c r="E11" s="8">
        <v>315</v>
      </c>
      <c r="F11" s="3">
        <v>5</v>
      </c>
      <c r="G11" s="7">
        <f t="shared" si="0"/>
        <v>6293</v>
      </c>
      <c r="H11" s="3">
        <v>5</v>
      </c>
      <c r="I11" s="66"/>
      <c r="J11" s="66"/>
      <c r="K11" s="67">
        <f t="shared" si="1"/>
        <v>1.0434422152213563</v>
      </c>
      <c r="L11" s="57"/>
      <c r="M11" s="3"/>
      <c r="N11" s="6"/>
      <c r="O11" s="6"/>
      <c r="P11" s="4"/>
      <c r="Q11" s="6"/>
      <c r="R11" s="3"/>
      <c r="U11"/>
      <c r="V11"/>
    </row>
    <row r="12" spans="1:22" x14ac:dyDescent="0.2">
      <c r="A12" s="12">
        <v>42131</v>
      </c>
      <c r="B12" s="1" t="s">
        <v>10</v>
      </c>
      <c r="C12" s="8">
        <v>3795</v>
      </c>
      <c r="D12" s="8">
        <v>5188</v>
      </c>
      <c r="E12" s="8">
        <v>364</v>
      </c>
      <c r="F12" s="3">
        <v>6</v>
      </c>
      <c r="G12" s="7">
        <f t="shared" si="0"/>
        <v>5188</v>
      </c>
      <c r="H12" s="3">
        <v>6</v>
      </c>
      <c r="I12" s="66"/>
      <c r="J12" s="66"/>
      <c r="K12" s="67">
        <f t="shared" si="1"/>
        <v>0.86022218537555961</v>
      </c>
      <c r="L12" s="57"/>
      <c r="M12" s="3"/>
      <c r="N12" s="6"/>
      <c r="O12" s="6"/>
      <c r="P12" s="4"/>
      <c r="Q12" s="6"/>
      <c r="R12" s="3"/>
      <c r="U12"/>
      <c r="V12"/>
    </row>
    <row r="13" spans="1:22" x14ac:dyDescent="0.2">
      <c r="A13" s="12">
        <v>42132</v>
      </c>
      <c r="B13" s="1" t="s">
        <v>5</v>
      </c>
      <c r="C13" s="8">
        <v>2706</v>
      </c>
      <c r="D13" s="8">
        <v>6022</v>
      </c>
      <c r="E13" s="8">
        <v>338</v>
      </c>
      <c r="F13" s="3">
        <v>7</v>
      </c>
      <c r="G13" s="7">
        <f t="shared" si="0"/>
        <v>6022</v>
      </c>
      <c r="H13" s="3">
        <v>7</v>
      </c>
      <c r="I13" s="66"/>
      <c r="J13" s="66"/>
      <c r="K13" s="67">
        <f t="shared" si="1"/>
        <v>0.99850771016415185</v>
      </c>
      <c r="L13" s="57"/>
      <c r="M13" s="3"/>
      <c r="N13" s="6"/>
      <c r="O13" s="6"/>
      <c r="P13" s="4"/>
      <c r="Q13" s="6"/>
      <c r="R13" s="3"/>
      <c r="U13"/>
      <c r="V13"/>
    </row>
    <row r="14" spans="1:22" x14ac:dyDescent="0.2">
      <c r="A14" s="12">
        <v>42133</v>
      </c>
      <c r="B14" s="1" t="s">
        <v>8</v>
      </c>
      <c r="C14" s="8">
        <v>4284</v>
      </c>
      <c r="D14" s="8">
        <v>7390</v>
      </c>
      <c r="E14" s="8">
        <v>220</v>
      </c>
      <c r="F14" s="3">
        <v>8</v>
      </c>
      <c r="G14" s="7">
        <f t="shared" si="0"/>
        <v>7390</v>
      </c>
      <c r="H14" s="3">
        <v>8</v>
      </c>
      <c r="I14" s="66"/>
      <c r="J14" s="66"/>
      <c r="K14" s="67">
        <f t="shared" si="1"/>
        <v>1.2253357652130659</v>
      </c>
      <c r="L14" s="57"/>
      <c r="M14" s="3"/>
      <c r="N14" s="6"/>
      <c r="O14" s="6"/>
      <c r="P14" s="4"/>
      <c r="Q14" s="6"/>
      <c r="R14" s="3"/>
      <c r="U14"/>
      <c r="V14"/>
    </row>
    <row r="15" spans="1:22" x14ac:dyDescent="0.2">
      <c r="A15" s="12">
        <v>42134</v>
      </c>
      <c r="B15" s="1" t="s">
        <v>11</v>
      </c>
      <c r="C15" s="8">
        <v>3500</v>
      </c>
      <c r="D15" s="8">
        <v>4488</v>
      </c>
      <c r="E15" s="8">
        <v>565</v>
      </c>
      <c r="F15" s="3">
        <v>9</v>
      </c>
      <c r="G15" s="7">
        <f t="shared" si="0"/>
        <v>4488</v>
      </c>
      <c r="H15" s="3">
        <v>9</v>
      </c>
      <c r="I15" s="40"/>
      <c r="J15" s="40"/>
      <c r="K15" s="67">
        <f t="shared" si="1"/>
        <v>0.74415519814292819</v>
      </c>
      <c r="L15" s="57"/>
      <c r="M15" s="3"/>
      <c r="N15" s="6"/>
      <c r="O15" s="6"/>
      <c r="P15" s="4"/>
      <c r="Q15" s="6"/>
      <c r="R15" s="3"/>
      <c r="U15"/>
      <c r="V15"/>
    </row>
    <row r="16" spans="1:22" x14ac:dyDescent="0.2">
      <c r="A16" s="12">
        <v>42135</v>
      </c>
      <c r="B16" s="1" t="s">
        <v>6</v>
      </c>
      <c r="C16" s="8">
        <v>3422</v>
      </c>
      <c r="D16" s="8">
        <v>8124</v>
      </c>
      <c r="E16" s="8">
        <v>502</v>
      </c>
      <c r="F16" s="3">
        <v>10</v>
      </c>
      <c r="G16" s="7">
        <f t="shared" si="0"/>
        <v>8124</v>
      </c>
      <c r="H16" s="3">
        <v>10</v>
      </c>
      <c r="I16" s="40"/>
      <c r="J16" s="40"/>
      <c r="K16" s="67">
        <f t="shared" si="1"/>
        <v>1.3470402918255679</v>
      </c>
      <c r="L16" s="57"/>
      <c r="M16" s="3"/>
      <c r="N16" s="6"/>
      <c r="O16" s="6"/>
      <c r="P16" s="4"/>
      <c r="Q16" s="6"/>
      <c r="R16" s="3"/>
    </row>
    <row r="17" spans="1:18" x14ac:dyDescent="0.2">
      <c r="A17" s="12">
        <v>42136</v>
      </c>
      <c r="B17" s="1" t="s">
        <v>9</v>
      </c>
      <c r="C17" s="8">
        <v>2853</v>
      </c>
      <c r="D17" s="8">
        <v>6615</v>
      </c>
      <c r="E17" s="8">
        <v>273</v>
      </c>
      <c r="F17" s="3">
        <v>11</v>
      </c>
      <c r="G17" s="7">
        <f t="shared" si="0"/>
        <v>6615</v>
      </c>
      <c r="H17" s="3">
        <v>11</v>
      </c>
      <c r="I17" s="40"/>
      <c r="J17" s="40"/>
      <c r="K17" s="67">
        <f t="shared" si="1"/>
        <v>1.0968330293483668</v>
      </c>
      <c r="L17" s="57"/>
      <c r="M17" s="3"/>
      <c r="N17" s="6"/>
      <c r="O17" s="6"/>
      <c r="P17" s="4"/>
      <c r="Q17" s="6"/>
      <c r="R17" s="3"/>
    </row>
    <row r="18" spans="1:18" x14ac:dyDescent="0.2">
      <c r="A18" s="12">
        <v>42137</v>
      </c>
      <c r="B18" s="1" t="s">
        <v>7</v>
      </c>
      <c r="C18" s="8">
        <v>2742</v>
      </c>
      <c r="D18" s="8">
        <v>5091</v>
      </c>
      <c r="E18" s="8">
        <v>303</v>
      </c>
      <c r="F18" s="3">
        <v>12</v>
      </c>
      <c r="G18" s="7">
        <f t="shared" si="0"/>
        <v>5091</v>
      </c>
      <c r="H18" s="3">
        <v>12</v>
      </c>
      <c r="I18" s="40"/>
      <c r="J18" s="40"/>
      <c r="K18" s="67">
        <f t="shared" si="1"/>
        <v>0.84413861714475213</v>
      </c>
      <c r="L18" s="57"/>
      <c r="M18" s="3"/>
      <c r="N18" s="6"/>
      <c r="O18" s="6"/>
      <c r="P18" s="4"/>
      <c r="Q18" s="6"/>
      <c r="R18" s="3"/>
    </row>
    <row r="19" spans="1:18" x14ac:dyDescent="0.2">
      <c r="A19" s="12">
        <v>42138</v>
      </c>
      <c r="B19" s="1" t="s">
        <v>10</v>
      </c>
      <c r="C19" s="8">
        <v>4867</v>
      </c>
      <c r="D19" s="8">
        <v>7010</v>
      </c>
      <c r="E19" s="8">
        <v>336</v>
      </c>
      <c r="F19" s="3">
        <v>13</v>
      </c>
      <c r="G19" s="7">
        <f t="shared" si="0"/>
        <v>7010</v>
      </c>
      <c r="H19" s="3">
        <v>13</v>
      </c>
      <c r="I19" s="40"/>
      <c r="J19" s="40"/>
      <c r="K19" s="67">
        <f t="shared" si="1"/>
        <v>1.162327972143923</v>
      </c>
      <c r="L19" s="57"/>
      <c r="M19" s="3"/>
      <c r="N19" s="6"/>
      <c r="O19" s="6"/>
      <c r="P19" s="4"/>
      <c r="Q19" s="6"/>
      <c r="R19" s="3"/>
    </row>
    <row r="20" spans="1:18" x14ac:dyDescent="0.2">
      <c r="A20" s="12">
        <v>42139</v>
      </c>
      <c r="B20" s="1" t="s">
        <v>5</v>
      </c>
      <c r="C20" s="8">
        <v>4744</v>
      </c>
      <c r="D20" s="8">
        <v>4966</v>
      </c>
      <c r="E20" s="8">
        <v>274</v>
      </c>
      <c r="F20" s="3">
        <v>14</v>
      </c>
      <c r="G20" s="7">
        <f t="shared" si="0"/>
        <v>4966</v>
      </c>
      <c r="H20" s="3">
        <v>0</v>
      </c>
      <c r="I20" s="69">
        <f>G20/K6</f>
        <v>5895.6586614173229</v>
      </c>
      <c r="J20" s="69">
        <f>(G20/K6)-(G19/K19)</f>
        <v>-135.34133858267705</v>
      </c>
      <c r="K20" s="70">
        <f>$K$5*(G20/I20)+(1-$K$5)*K6</f>
        <v>0.84231470734538227</v>
      </c>
      <c r="L20" s="57"/>
      <c r="M20" s="3"/>
      <c r="N20" s="6"/>
      <c r="O20" s="6"/>
      <c r="P20" s="4"/>
      <c r="Q20" s="6"/>
      <c r="R20" s="3"/>
    </row>
    <row r="21" spans="1:18" x14ac:dyDescent="0.2">
      <c r="A21" s="12">
        <v>42140</v>
      </c>
      <c r="B21" s="1" t="s">
        <v>8</v>
      </c>
      <c r="C21" s="8">
        <v>3132</v>
      </c>
      <c r="D21" s="8">
        <v>5178</v>
      </c>
      <c r="E21" s="8">
        <v>191</v>
      </c>
      <c r="F21" s="3">
        <v>15</v>
      </c>
      <c r="G21" s="7">
        <f t="shared" si="0"/>
        <v>5178</v>
      </c>
      <c r="H21" s="3">
        <v>1</v>
      </c>
      <c r="I21" s="40">
        <f>$I$5*(G21/K7)+(1-$I$5)*(I20+J20)</f>
        <v>5072.7824993045142</v>
      </c>
      <c r="J21" s="40">
        <f t="shared" ref="J21:J84" si="2">$J$5*(I21-I20)+(1-$J$5)*J20</f>
        <v>-135.34133858267705</v>
      </c>
      <c r="K21" s="71">
        <f>$K$5*(G21/I21)+(1-$K$5)*K7</f>
        <v>1.2291192983331274</v>
      </c>
      <c r="L21" s="57">
        <f>(I20+J20)*K7</f>
        <v>7380.197637795276</v>
      </c>
      <c r="M21" s="3"/>
      <c r="N21" s="6">
        <f t="shared" ref="N21:N84" si="3">G21-L21</f>
        <v>-2202.197637795276</v>
      </c>
      <c r="O21" s="6">
        <f t="shared" ref="O21:O84" si="4">ABS(N21)</f>
        <v>2202.197637795276</v>
      </c>
      <c r="P21" s="4">
        <f t="shared" ref="P21:P84" si="5">ABS((G21-L21)/G21)</f>
        <v>0.42529888717560371</v>
      </c>
      <c r="Q21" s="6">
        <f t="shared" ref="Q21:Q84" si="6">(G21-L21)^2</f>
        <v>4849674.4359110938</v>
      </c>
      <c r="R21" s="3"/>
    </row>
    <row r="22" spans="1:18" x14ac:dyDescent="0.2">
      <c r="A22" s="12">
        <v>42141</v>
      </c>
      <c r="B22" s="1" t="s">
        <v>11</v>
      </c>
      <c r="C22" s="8">
        <v>2830</v>
      </c>
      <c r="D22" s="8">
        <v>4358</v>
      </c>
      <c r="E22" s="8">
        <v>178</v>
      </c>
      <c r="F22" s="3">
        <v>16</v>
      </c>
      <c r="G22" s="7">
        <f t="shared" si="0"/>
        <v>4358</v>
      </c>
      <c r="H22" s="3">
        <v>2</v>
      </c>
      <c r="I22" s="40">
        <f t="shared" ref="I22:I85" si="7">$I$5*(G22/K8)+(1-$I$5)*(I21+J21)</f>
        <v>4895.7562006625985</v>
      </c>
      <c r="J22" s="40">
        <f t="shared" si="2"/>
        <v>-135.34133858267705</v>
      </c>
      <c r="K22" s="71">
        <f t="shared" ref="K22:K85" si="8">$K$5*(G22/I22)+(1-$K$5)*K8</f>
        <v>0.89937148566988634</v>
      </c>
      <c r="L22" s="57">
        <f t="shared" ref="L22:L85" si="9">(I21+J21)*K8</f>
        <v>4451.9656826405817</v>
      </c>
      <c r="M22" s="3"/>
      <c r="N22" s="6">
        <f t="shared" si="3"/>
        <v>-93.96568264058169</v>
      </c>
      <c r="O22" s="6">
        <f t="shared" si="4"/>
        <v>93.96568264058169</v>
      </c>
      <c r="P22" s="4">
        <f t="shared" si="5"/>
        <v>2.156165273992237E-2</v>
      </c>
      <c r="Q22" s="6">
        <f t="shared" si="6"/>
        <v>8829.5495141105148</v>
      </c>
      <c r="R22" s="3"/>
    </row>
    <row r="23" spans="1:18" x14ac:dyDescent="0.2">
      <c r="A23" s="12">
        <v>42142</v>
      </c>
      <c r="B23" s="1" t="s">
        <v>6</v>
      </c>
      <c r="C23" s="8">
        <v>3636</v>
      </c>
      <c r="D23" s="8">
        <v>4696</v>
      </c>
      <c r="E23" s="8">
        <v>371</v>
      </c>
      <c r="F23" s="3">
        <v>17</v>
      </c>
      <c r="G23" s="7">
        <f t="shared" si="0"/>
        <v>4696</v>
      </c>
      <c r="H23" s="3">
        <v>3</v>
      </c>
      <c r="I23" s="40">
        <f t="shared" si="7"/>
        <v>4891.2103686580476</v>
      </c>
      <c r="J23" s="40">
        <f t="shared" si="2"/>
        <v>-135.34133858267705</v>
      </c>
      <c r="K23" s="71">
        <f t="shared" si="8"/>
        <v>0.93046924633232897</v>
      </c>
      <c r="L23" s="57">
        <f t="shared" si="9"/>
        <v>4394.168386204431</v>
      </c>
      <c r="M23" s="3"/>
      <c r="N23" s="6">
        <f t="shared" si="3"/>
        <v>301.83161379556896</v>
      </c>
      <c r="O23" s="6">
        <f t="shared" si="4"/>
        <v>301.83161379556896</v>
      </c>
      <c r="P23" s="4">
        <f t="shared" si="5"/>
        <v>6.4274193738409063E-2</v>
      </c>
      <c r="Q23" s="6">
        <f t="shared" si="6"/>
        <v>91102.323086437493</v>
      </c>
      <c r="R23" s="3"/>
    </row>
    <row r="24" spans="1:18" x14ac:dyDescent="0.2">
      <c r="A24" s="12">
        <v>42143</v>
      </c>
      <c r="B24" s="1" t="s">
        <v>9</v>
      </c>
      <c r="C24" s="8">
        <v>4410</v>
      </c>
      <c r="D24" s="8">
        <v>6379</v>
      </c>
      <c r="E24" s="8">
        <v>382</v>
      </c>
      <c r="F24" s="3">
        <v>18</v>
      </c>
      <c r="G24" s="7">
        <f t="shared" si="0"/>
        <v>6379</v>
      </c>
      <c r="H24" s="3">
        <v>4</v>
      </c>
      <c r="I24" s="40">
        <f t="shared" si="7"/>
        <v>6350.158455082259</v>
      </c>
      <c r="J24" s="40">
        <f t="shared" si="2"/>
        <v>-135.34133858267705</v>
      </c>
      <c r="K24" s="71">
        <f t="shared" si="8"/>
        <v>0.78469215623218025</v>
      </c>
      <c r="L24" s="57">
        <f t="shared" si="9"/>
        <v>3470.4990219468918</v>
      </c>
      <c r="M24" s="3"/>
      <c r="N24" s="6">
        <f t="shared" si="3"/>
        <v>2908.5009780531082</v>
      </c>
      <c r="O24" s="6">
        <f t="shared" si="4"/>
        <v>2908.5009780531082</v>
      </c>
      <c r="P24" s="4">
        <f t="shared" si="5"/>
        <v>0.45594936166375738</v>
      </c>
      <c r="Q24" s="6">
        <f t="shared" si="6"/>
        <v>8459377.9393358864</v>
      </c>
      <c r="R24" s="3"/>
    </row>
    <row r="25" spans="1:18" x14ac:dyDescent="0.2">
      <c r="A25" s="12">
        <v>42144</v>
      </c>
      <c r="B25" s="1" t="s">
        <v>7</v>
      </c>
      <c r="C25" s="8">
        <v>3356</v>
      </c>
      <c r="D25" s="8">
        <v>6374</v>
      </c>
      <c r="E25" s="8">
        <v>401</v>
      </c>
      <c r="F25" s="3">
        <v>19</v>
      </c>
      <c r="G25" s="7">
        <f t="shared" si="0"/>
        <v>6374</v>
      </c>
      <c r="H25" s="3">
        <v>5</v>
      </c>
      <c r="I25" s="40">
        <f t="shared" si="7"/>
        <v>6172.3413425201215</v>
      </c>
      <c r="J25" s="40">
        <f t="shared" si="2"/>
        <v>-135.34133858267705</v>
      </c>
      <c r="K25" s="71">
        <f t="shared" si="8"/>
        <v>1.0412880400112596</v>
      </c>
      <c r="L25" s="57">
        <f t="shared" si="9"/>
        <v>6484.8025392359259</v>
      </c>
      <c r="M25" s="3"/>
      <c r="N25" s="6">
        <f t="shared" si="3"/>
        <v>-110.80253923592591</v>
      </c>
      <c r="O25" s="6">
        <f t="shared" si="4"/>
        <v>110.80253923592591</v>
      </c>
      <c r="P25" s="4">
        <f t="shared" si="5"/>
        <v>1.7383517294622827E-2</v>
      </c>
      <c r="Q25" s="6">
        <f t="shared" si="6"/>
        <v>12277.202701128899</v>
      </c>
      <c r="R25" s="3"/>
    </row>
    <row r="26" spans="1:18" x14ac:dyDescent="0.2">
      <c r="A26" s="12">
        <v>42145</v>
      </c>
      <c r="B26" s="1" t="s">
        <v>10</v>
      </c>
      <c r="C26" s="8">
        <v>2716</v>
      </c>
      <c r="D26" s="8">
        <v>5021</v>
      </c>
      <c r="E26" s="8">
        <v>261</v>
      </c>
      <c r="F26" s="3">
        <v>20</v>
      </c>
      <c r="G26" s="7">
        <f t="shared" si="0"/>
        <v>5021</v>
      </c>
      <c r="H26" s="3">
        <v>6</v>
      </c>
      <c r="I26" s="40">
        <f t="shared" si="7"/>
        <v>5956.9456461558357</v>
      </c>
      <c r="J26" s="40">
        <f t="shared" si="2"/>
        <v>-135.34133858267705</v>
      </c>
      <c r="K26" s="71">
        <f t="shared" si="8"/>
        <v>0.85675407241850232</v>
      </c>
      <c r="L26" s="57">
        <f t="shared" si="9"/>
        <v>5193.1613364993309</v>
      </c>
      <c r="M26" s="3"/>
      <c r="N26" s="6">
        <f t="shared" si="3"/>
        <v>-172.1613364993309</v>
      </c>
      <c r="O26" s="6">
        <f t="shared" si="4"/>
        <v>172.1613364993309</v>
      </c>
      <c r="P26" s="4">
        <f t="shared" si="5"/>
        <v>3.4288256622053558E-2</v>
      </c>
      <c r="Q26" s="6">
        <f t="shared" si="6"/>
        <v>29639.525785235845</v>
      </c>
      <c r="R26" s="3"/>
    </row>
    <row r="27" spans="1:18" x14ac:dyDescent="0.2">
      <c r="A27" s="12">
        <v>42146</v>
      </c>
      <c r="B27" s="1" t="s">
        <v>5</v>
      </c>
      <c r="C27" s="8">
        <v>3462</v>
      </c>
      <c r="D27" s="8">
        <v>8913</v>
      </c>
      <c r="E27" s="8">
        <v>574</v>
      </c>
      <c r="F27" s="3">
        <v>21</v>
      </c>
      <c r="G27" s="7">
        <f t="shared" si="0"/>
        <v>8913</v>
      </c>
      <c r="H27" s="3">
        <v>7</v>
      </c>
      <c r="I27" s="40">
        <f t="shared" si="7"/>
        <v>7063.4908475794318</v>
      </c>
      <c r="J27" s="40">
        <f t="shared" si="2"/>
        <v>-135.34133858267705</v>
      </c>
      <c r="K27" s="71">
        <f t="shared" si="8"/>
        <v>1.0511743014617236</v>
      </c>
      <c r="L27" s="57">
        <f t="shared" si="9"/>
        <v>5812.916786636637</v>
      </c>
      <c r="M27" s="3"/>
      <c r="N27" s="6">
        <f t="shared" si="3"/>
        <v>3100.083213363363</v>
      </c>
      <c r="O27" s="6">
        <f t="shared" si="4"/>
        <v>3100.083213363363</v>
      </c>
      <c r="P27" s="4">
        <f t="shared" si="5"/>
        <v>0.34781591084521069</v>
      </c>
      <c r="Q27" s="6">
        <f t="shared" si="6"/>
        <v>9610515.9297773149</v>
      </c>
      <c r="R27" s="3"/>
    </row>
    <row r="28" spans="1:18" x14ac:dyDescent="0.2">
      <c r="A28" s="12">
        <v>42147</v>
      </c>
      <c r="B28" s="1" t="s">
        <v>8</v>
      </c>
      <c r="C28" s="8">
        <v>3313</v>
      </c>
      <c r="D28" s="8">
        <v>6418</v>
      </c>
      <c r="E28" s="8">
        <v>270</v>
      </c>
      <c r="F28" s="3">
        <v>22</v>
      </c>
      <c r="G28" s="7">
        <f t="shared" si="0"/>
        <v>6418</v>
      </c>
      <c r="H28" s="3">
        <v>8</v>
      </c>
      <c r="I28" s="40">
        <f t="shared" si="7"/>
        <v>6251.9889205536683</v>
      </c>
      <c r="J28" s="40">
        <f t="shared" si="2"/>
        <v>-135.34133858267705</v>
      </c>
      <c r="K28" s="71">
        <f t="shared" si="8"/>
        <v>1.1855792767143569</v>
      </c>
      <c r="L28" s="57">
        <f t="shared" si="9"/>
        <v>8489.3093801170653</v>
      </c>
      <c r="M28" s="3"/>
      <c r="N28" s="6">
        <f t="shared" si="3"/>
        <v>-2071.3093801170653</v>
      </c>
      <c r="O28" s="6">
        <f t="shared" si="4"/>
        <v>2071.3093801170653</v>
      </c>
      <c r="P28" s="4">
        <f t="shared" si="5"/>
        <v>0.32273440014288957</v>
      </c>
      <c r="Q28" s="6">
        <f t="shared" si="6"/>
        <v>4290322.5481609413</v>
      </c>
      <c r="R28" s="3"/>
    </row>
    <row r="29" spans="1:18" x14ac:dyDescent="0.2">
      <c r="A29" s="12">
        <v>42148</v>
      </c>
      <c r="B29" s="1" t="s">
        <v>11</v>
      </c>
      <c r="C29" s="8">
        <v>3248</v>
      </c>
      <c r="D29" s="8">
        <v>4102</v>
      </c>
      <c r="E29" s="8">
        <v>295</v>
      </c>
      <c r="F29" s="3">
        <v>23</v>
      </c>
      <c r="G29" s="7">
        <f t="shared" si="0"/>
        <v>4102</v>
      </c>
      <c r="H29" s="3">
        <v>9</v>
      </c>
      <c r="I29" s="40">
        <f t="shared" si="7"/>
        <v>5874.9049484695825</v>
      </c>
      <c r="J29" s="40">
        <f t="shared" si="2"/>
        <v>-135.34133858267705</v>
      </c>
      <c r="K29" s="71">
        <f t="shared" si="8"/>
        <v>0.73496897101700531</v>
      </c>
      <c r="L29" s="57">
        <f t="shared" si="9"/>
        <v>4551.7350933320859</v>
      </c>
      <c r="M29" s="3"/>
      <c r="N29" s="6">
        <f t="shared" si="3"/>
        <v>-449.73509333208585</v>
      </c>
      <c r="O29" s="6">
        <f t="shared" si="4"/>
        <v>449.73509333208585</v>
      </c>
      <c r="P29" s="4">
        <f t="shared" si="5"/>
        <v>0.10963800422527691</v>
      </c>
      <c r="Q29" s="6">
        <f t="shared" si="6"/>
        <v>202261.65417441996</v>
      </c>
      <c r="R29" s="3"/>
    </row>
    <row r="30" spans="1:18" x14ac:dyDescent="0.2">
      <c r="A30" s="12">
        <v>42149</v>
      </c>
      <c r="B30" s="1" t="s">
        <v>6</v>
      </c>
      <c r="C30" s="8">
        <v>4326</v>
      </c>
      <c r="D30" s="8">
        <v>6071</v>
      </c>
      <c r="E30" s="8">
        <v>260</v>
      </c>
      <c r="F30" s="3">
        <v>24</v>
      </c>
      <c r="G30" s="7">
        <f t="shared" si="0"/>
        <v>6071</v>
      </c>
      <c r="H30" s="3">
        <v>10</v>
      </c>
      <c r="I30" s="40">
        <f t="shared" si="7"/>
        <v>5246.5053249671018</v>
      </c>
      <c r="J30" s="40">
        <f t="shared" si="2"/>
        <v>-135.34133858267705</v>
      </c>
      <c r="K30" s="71">
        <f t="shared" si="8"/>
        <v>1.309062476030086</v>
      </c>
      <c r="L30" s="57">
        <f t="shared" si="9"/>
        <v>7731.4234400134674</v>
      </c>
      <c r="M30" s="3"/>
      <c r="N30" s="6">
        <f t="shared" si="3"/>
        <v>-1660.4234400134674</v>
      </c>
      <c r="O30" s="6">
        <f t="shared" si="4"/>
        <v>1660.4234400134674</v>
      </c>
      <c r="P30" s="4">
        <f t="shared" si="5"/>
        <v>0.27350081370671508</v>
      </c>
      <c r="Q30" s="6">
        <f t="shared" si="6"/>
        <v>2757006.0001461566</v>
      </c>
      <c r="R30" s="3"/>
    </row>
    <row r="31" spans="1:18" x14ac:dyDescent="0.2">
      <c r="A31" s="12">
        <v>42150</v>
      </c>
      <c r="B31" s="1" t="s">
        <v>9</v>
      </c>
      <c r="C31" s="8">
        <v>4605</v>
      </c>
      <c r="D31" s="8">
        <v>6174</v>
      </c>
      <c r="E31" s="8">
        <v>263</v>
      </c>
      <c r="F31" s="3">
        <v>25</v>
      </c>
      <c r="G31" s="7">
        <f t="shared" si="0"/>
        <v>6174</v>
      </c>
      <c r="H31" s="3">
        <v>11</v>
      </c>
      <c r="I31" s="40">
        <f t="shared" si="7"/>
        <v>5318.2717251639879</v>
      </c>
      <c r="J31" s="40">
        <f t="shared" si="2"/>
        <v>-135.34133858267705</v>
      </c>
      <c r="K31" s="71">
        <f t="shared" si="8"/>
        <v>1.1096471137125918</v>
      </c>
      <c r="L31" s="57">
        <f t="shared" si="9"/>
        <v>5606.0934786823036</v>
      </c>
      <c r="M31" s="3"/>
      <c r="N31" s="6">
        <f t="shared" si="3"/>
        <v>567.90652131769639</v>
      </c>
      <c r="O31" s="6">
        <f t="shared" si="4"/>
        <v>567.90652131769639</v>
      </c>
      <c r="P31" s="4">
        <f t="shared" si="5"/>
        <v>9.1983563543520636E-2</v>
      </c>
      <c r="Q31" s="6">
        <f t="shared" si="6"/>
        <v>322517.81695516716</v>
      </c>
      <c r="R31" s="3"/>
    </row>
    <row r="32" spans="1:18" x14ac:dyDescent="0.2">
      <c r="A32" s="12">
        <v>42151</v>
      </c>
      <c r="B32" s="1" t="s">
        <v>7</v>
      </c>
      <c r="C32" s="8">
        <v>3978</v>
      </c>
      <c r="D32" s="8">
        <v>4870</v>
      </c>
      <c r="E32" s="8">
        <v>311</v>
      </c>
      <c r="F32" s="3">
        <v>26</v>
      </c>
      <c r="G32" s="7">
        <f t="shared" si="0"/>
        <v>4870</v>
      </c>
      <c r="H32" s="3">
        <v>12</v>
      </c>
      <c r="I32" s="40">
        <f t="shared" si="7"/>
        <v>5417.4360948440917</v>
      </c>
      <c r="J32" s="40">
        <f t="shared" si="2"/>
        <v>-135.34133858267705</v>
      </c>
      <c r="K32" s="71">
        <f t="shared" si="8"/>
        <v>0.85510073949302834</v>
      </c>
      <c r="L32" s="57">
        <f t="shared" si="9"/>
        <v>4375.1116892862638</v>
      </c>
      <c r="M32" s="3"/>
      <c r="N32" s="6">
        <f t="shared" si="3"/>
        <v>494.88831071373625</v>
      </c>
      <c r="O32" s="6">
        <f t="shared" si="4"/>
        <v>494.88831071373625</v>
      </c>
      <c r="P32" s="4">
        <f t="shared" si="5"/>
        <v>0.1016197763272559</v>
      </c>
      <c r="Q32" s="6">
        <f t="shared" si="6"/>
        <v>244914.44008109556</v>
      </c>
      <c r="R32" s="3"/>
    </row>
    <row r="33" spans="1:18" x14ac:dyDescent="0.2">
      <c r="A33" s="12">
        <v>42152</v>
      </c>
      <c r="B33" s="1" t="s">
        <v>10</v>
      </c>
      <c r="C33" s="8">
        <v>3325</v>
      </c>
      <c r="D33" s="8">
        <v>5697</v>
      </c>
      <c r="E33" s="8">
        <v>253</v>
      </c>
      <c r="F33" s="3">
        <v>27</v>
      </c>
      <c r="G33" s="7">
        <f t="shared" si="0"/>
        <v>5697</v>
      </c>
      <c r="H33" s="3">
        <v>13</v>
      </c>
      <c r="I33" s="40">
        <f t="shared" si="7"/>
        <v>5129.8050420592735</v>
      </c>
      <c r="J33" s="40">
        <f t="shared" si="2"/>
        <v>-135.34133858267705</v>
      </c>
      <c r="K33" s="71">
        <f t="shared" si="8"/>
        <v>1.1519760819705749</v>
      </c>
      <c r="L33" s="57">
        <f t="shared" si="9"/>
        <v>6139.5264867173792</v>
      </c>
      <c r="M33" s="3"/>
      <c r="N33" s="6">
        <f t="shared" si="3"/>
        <v>-442.52648671737916</v>
      </c>
      <c r="O33" s="6">
        <f t="shared" si="4"/>
        <v>442.52648671737916</v>
      </c>
      <c r="P33" s="4">
        <f t="shared" si="5"/>
        <v>7.7677108428537672E-2</v>
      </c>
      <c r="Q33" s="6">
        <f t="shared" si="6"/>
        <v>195829.69144642676</v>
      </c>
      <c r="R33" s="3"/>
    </row>
    <row r="34" spans="1:18" x14ac:dyDescent="0.2">
      <c r="A34" s="12">
        <v>42153</v>
      </c>
      <c r="B34" s="1" t="s">
        <v>5</v>
      </c>
      <c r="C34" s="8">
        <v>3897</v>
      </c>
      <c r="D34" s="8">
        <v>6184</v>
      </c>
      <c r="E34" s="8">
        <v>373</v>
      </c>
      <c r="F34" s="3">
        <v>28</v>
      </c>
      <c r="G34" s="7">
        <f t="shared" si="0"/>
        <v>6184</v>
      </c>
      <c r="H34" s="3">
        <v>0</v>
      </c>
      <c r="I34" s="40">
        <f t="shared" si="7"/>
        <v>5933.34782838517</v>
      </c>
      <c r="J34" s="40">
        <f t="shared" si="2"/>
        <v>-135.34133858267705</v>
      </c>
      <c r="K34" s="71">
        <f t="shared" si="8"/>
        <v>0.88230069484068274</v>
      </c>
      <c r="L34" s="57">
        <f t="shared" si="9"/>
        <v>4206.9102327410237</v>
      </c>
      <c r="M34" s="3"/>
      <c r="N34" s="6">
        <f t="shared" si="3"/>
        <v>1977.0897672589763</v>
      </c>
      <c r="O34" s="6">
        <f t="shared" si="4"/>
        <v>1977.0897672589763</v>
      </c>
      <c r="P34" s="4">
        <f t="shared" si="5"/>
        <v>0.31971050570164561</v>
      </c>
      <c r="Q34" s="6">
        <f t="shared" si="6"/>
        <v>3908883.9478001529</v>
      </c>
      <c r="R34" s="3"/>
    </row>
    <row r="35" spans="1:18" x14ac:dyDescent="0.2">
      <c r="A35" s="12">
        <v>42154</v>
      </c>
      <c r="B35" s="1" t="s">
        <v>8</v>
      </c>
      <c r="C35" s="8">
        <v>3771</v>
      </c>
      <c r="D35" s="8">
        <v>7232</v>
      </c>
      <c r="E35" s="8">
        <v>446</v>
      </c>
      <c r="F35" s="3">
        <v>29</v>
      </c>
      <c r="G35" s="7">
        <f t="shared" si="0"/>
        <v>7232</v>
      </c>
      <c r="H35" s="3">
        <v>1</v>
      </c>
      <c r="I35" s="40">
        <f t="shared" si="7"/>
        <v>5832.3589994949834</v>
      </c>
      <c r="J35" s="40">
        <f t="shared" si="2"/>
        <v>-135.34133858267705</v>
      </c>
      <c r="K35" s="71">
        <f t="shared" si="8"/>
        <v>1.2312911467711027</v>
      </c>
      <c r="L35" s="57">
        <f t="shared" si="9"/>
        <v>7126.4416684769594</v>
      </c>
      <c r="M35" s="3"/>
      <c r="N35" s="6">
        <f t="shared" si="3"/>
        <v>105.55833152304058</v>
      </c>
      <c r="O35" s="6">
        <f t="shared" si="4"/>
        <v>105.55833152304058</v>
      </c>
      <c r="P35" s="4">
        <f t="shared" si="5"/>
        <v>1.459600823050893E-2</v>
      </c>
      <c r="Q35" s="6">
        <f t="shared" si="6"/>
        <v>11142.561353928142</v>
      </c>
      <c r="R35" s="3"/>
    </row>
    <row r="36" spans="1:18" x14ac:dyDescent="0.2">
      <c r="A36" s="12">
        <v>42155</v>
      </c>
      <c r="B36" s="1" t="s">
        <v>11</v>
      </c>
      <c r="C36" s="8">
        <v>3825</v>
      </c>
      <c r="D36" s="8">
        <v>7460</v>
      </c>
      <c r="E36" s="8">
        <v>410</v>
      </c>
      <c r="F36" s="3">
        <v>30</v>
      </c>
      <c r="G36" s="7">
        <f t="shared" si="0"/>
        <v>7460</v>
      </c>
      <c r="H36" s="3">
        <v>2</v>
      </c>
      <c r="I36" s="40">
        <f t="shared" si="7"/>
        <v>6736.0831859562004</v>
      </c>
      <c r="J36" s="40">
        <f t="shared" si="2"/>
        <v>-135.34133858267705</v>
      </c>
      <c r="K36" s="71">
        <f t="shared" si="8"/>
        <v>0.94099089026314031</v>
      </c>
      <c r="L36" s="57">
        <f t="shared" si="9"/>
        <v>5123.735237582282</v>
      </c>
      <c r="M36" s="3"/>
      <c r="N36" s="6">
        <f t="shared" si="3"/>
        <v>2336.264762417718</v>
      </c>
      <c r="O36" s="6">
        <f t="shared" si="4"/>
        <v>2336.264762417718</v>
      </c>
      <c r="P36" s="4">
        <f t="shared" si="5"/>
        <v>0.31317222016323298</v>
      </c>
      <c r="Q36" s="6">
        <f t="shared" si="6"/>
        <v>5458133.0401147166</v>
      </c>
      <c r="R36" s="3"/>
    </row>
    <row r="37" spans="1:18" x14ac:dyDescent="0.2">
      <c r="A37" s="12">
        <v>42156</v>
      </c>
      <c r="B37" s="1" t="s">
        <v>6</v>
      </c>
      <c r="C37" s="8">
        <v>4122</v>
      </c>
      <c r="D37" s="8">
        <v>7895</v>
      </c>
      <c r="E37" s="8">
        <v>380</v>
      </c>
      <c r="F37" s="3">
        <v>31</v>
      </c>
      <c r="G37" s="7">
        <f t="shared" si="0"/>
        <v>7895</v>
      </c>
      <c r="H37" s="3">
        <v>3</v>
      </c>
      <c r="I37" s="40">
        <f t="shared" si="7"/>
        <v>7354.431543169836</v>
      </c>
      <c r="J37" s="40">
        <f t="shared" si="2"/>
        <v>-135.34133858267705</v>
      </c>
      <c r="K37" s="71">
        <f t="shared" si="8"/>
        <v>0.95907587945276362</v>
      </c>
      <c r="L37" s="57">
        <f t="shared" si="9"/>
        <v>6141.7872919599067</v>
      </c>
      <c r="M37" s="3"/>
      <c r="N37" s="6">
        <f t="shared" si="3"/>
        <v>1753.2127080400933</v>
      </c>
      <c r="O37" s="6">
        <f t="shared" si="4"/>
        <v>1753.2127080400933</v>
      </c>
      <c r="P37" s="4">
        <f t="shared" si="5"/>
        <v>0.22206620747816255</v>
      </c>
      <c r="Q37" s="6">
        <f t="shared" si="6"/>
        <v>3073754.7996332771</v>
      </c>
      <c r="R37" s="3"/>
    </row>
    <row r="38" spans="1:18" x14ac:dyDescent="0.2">
      <c r="A38" s="12">
        <v>42157</v>
      </c>
      <c r="B38" s="1" t="s">
        <v>9</v>
      </c>
      <c r="C38" s="8">
        <v>4787</v>
      </c>
      <c r="D38" s="8">
        <v>8427</v>
      </c>
      <c r="E38" s="8">
        <v>280</v>
      </c>
      <c r="F38" s="3">
        <v>32</v>
      </c>
      <c r="G38" s="7">
        <f t="shared" si="0"/>
        <v>8427</v>
      </c>
      <c r="H38" s="3">
        <v>4</v>
      </c>
      <c r="I38" s="40">
        <f t="shared" si="7"/>
        <v>8627.1514522444268</v>
      </c>
      <c r="J38" s="40">
        <f t="shared" si="2"/>
        <v>-135.34133858267705</v>
      </c>
      <c r="K38" s="71">
        <f t="shared" si="8"/>
        <v>0.82311368931806494</v>
      </c>
      <c r="L38" s="57">
        <f t="shared" si="9"/>
        <v>5664.7634586721088</v>
      </c>
      <c r="M38" s="3"/>
      <c r="N38" s="6">
        <f t="shared" si="3"/>
        <v>2762.2365413278912</v>
      </c>
      <c r="O38" s="6">
        <f t="shared" si="4"/>
        <v>2762.2365413278912</v>
      </c>
      <c r="P38" s="4">
        <f t="shared" si="5"/>
        <v>0.32778409176787604</v>
      </c>
      <c r="Q38" s="6">
        <f t="shared" si="6"/>
        <v>7629950.7102470715</v>
      </c>
      <c r="R38" s="3"/>
    </row>
    <row r="39" spans="1:18" x14ac:dyDescent="0.2">
      <c r="A39" s="12">
        <v>42158</v>
      </c>
      <c r="B39" s="1" t="s">
        <v>7</v>
      </c>
      <c r="C39" s="8">
        <v>4507</v>
      </c>
      <c r="D39" s="8">
        <v>5438</v>
      </c>
      <c r="E39" s="8">
        <v>316</v>
      </c>
      <c r="F39" s="3">
        <v>33</v>
      </c>
      <c r="G39" s="7">
        <f t="shared" si="0"/>
        <v>5438</v>
      </c>
      <c r="H39" s="3">
        <v>5</v>
      </c>
      <c r="I39" s="40">
        <f t="shared" si="7"/>
        <v>7184.0373635336209</v>
      </c>
      <c r="J39" s="40">
        <f t="shared" si="2"/>
        <v>-135.34133858267705</v>
      </c>
      <c r="K39" s="71">
        <f t="shared" si="8"/>
        <v>0.98442162681552259</v>
      </c>
      <c r="L39" s="57">
        <f t="shared" si="9"/>
        <v>8842.4203094026361</v>
      </c>
      <c r="M39" s="3"/>
      <c r="N39" s="6">
        <f t="shared" si="3"/>
        <v>-3404.4203094026361</v>
      </c>
      <c r="O39" s="6">
        <f t="shared" si="4"/>
        <v>3404.4203094026361</v>
      </c>
      <c r="P39" s="4">
        <f t="shared" si="5"/>
        <v>0.62604271964005809</v>
      </c>
      <c r="Q39" s="6">
        <f t="shared" si="6"/>
        <v>11590077.643073142</v>
      </c>
      <c r="R39" s="3"/>
    </row>
    <row r="40" spans="1:18" x14ac:dyDescent="0.2">
      <c r="A40" s="12">
        <v>42159</v>
      </c>
      <c r="B40" s="1" t="s">
        <v>10</v>
      </c>
      <c r="C40" s="8">
        <v>3328</v>
      </c>
      <c r="D40" s="8">
        <v>7335</v>
      </c>
      <c r="E40" s="8">
        <v>210</v>
      </c>
      <c r="F40" s="3">
        <v>34</v>
      </c>
      <c r="G40" s="7">
        <f t="shared" si="0"/>
        <v>7335</v>
      </c>
      <c r="H40" s="3">
        <v>6</v>
      </c>
      <c r="I40" s="40">
        <f t="shared" si="7"/>
        <v>7653.7709313238929</v>
      </c>
      <c r="J40" s="40">
        <f t="shared" si="2"/>
        <v>-135.34133858267705</v>
      </c>
      <c r="K40" s="71">
        <f t="shared" si="8"/>
        <v>0.87707348339139912</v>
      </c>
      <c r="L40" s="57">
        <f t="shared" si="9"/>
        <v>6038.99902461683</v>
      </c>
      <c r="M40" s="3"/>
      <c r="N40" s="6">
        <f t="shared" si="3"/>
        <v>1296.00097538317</v>
      </c>
      <c r="O40" s="6">
        <f t="shared" si="4"/>
        <v>1296.00097538317</v>
      </c>
      <c r="P40" s="4">
        <f t="shared" si="5"/>
        <v>0.17668724954099113</v>
      </c>
      <c r="Q40" s="6">
        <f t="shared" si="6"/>
        <v>1679618.5281941281</v>
      </c>
      <c r="R40" s="3"/>
    </row>
    <row r="41" spans="1:18" x14ac:dyDescent="0.2">
      <c r="A41" s="12">
        <v>42160</v>
      </c>
      <c r="B41" s="1" t="s">
        <v>5</v>
      </c>
      <c r="C41" s="8">
        <v>4188</v>
      </c>
      <c r="D41" s="8">
        <v>5482</v>
      </c>
      <c r="E41" s="8">
        <v>299</v>
      </c>
      <c r="F41" s="3">
        <v>35</v>
      </c>
      <c r="G41" s="7">
        <f t="shared" si="0"/>
        <v>5482</v>
      </c>
      <c r="H41" s="3">
        <v>7</v>
      </c>
      <c r="I41" s="40">
        <f t="shared" si="7"/>
        <v>6597.1057088250673</v>
      </c>
      <c r="J41" s="40">
        <f t="shared" si="2"/>
        <v>-135.34133858267705</v>
      </c>
      <c r="K41" s="71">
        <f t="shared" si="8"/>
        <v>1.0071335342143526</v>
      </c>
      <c r="L41" s="57">
        <f t="shared" si="9"/>
        <v>7903.1799752388988</v>
      </c>
      <c r="M41" s="3"/>
      <c r="N41" s="6">
        <f t="shared" si="3"/>
        <v>-2421.1799752388988</v>
      </c>
      <c r="O41" s="6">
        <f t="shared" si="4"/>
        <v>2421.1799752388988</v>
      </c>
      <c r="P41" s="4">
        <f t="shared" si="5"/>
        <v>0.44165997359337811</v>
      </c>
      <c r="Q41" s="6">
        <f t="shared" si="6"/>
        <v>5862112.4724978348</v>
      </c>
      <c r="R41" s="3"/>
    </row>
    <row r="42" spans="1:18" x14ac:dyDescent="0.2">
      <c r="A42" s="12">
        <v>42161</v>
      </c>
      <c r="B42" s="1" t="s">
        <v>8</v>
      </c>
      <c r="C42" s="8">
        <v>4635</v>
      </c>
      <c r="D42" s="8">
        <v>10123</v>
      </c>
      <c r="E42" s="8">
        <v>311</v>
      </c>
      <c r="F42" s="3">
        <v>36</v>
      </c>
      <c r="G42" s="7">
        <f t="shared" si="0"/>
        <v>10123</v>
      </c>
      <c r="H42" s="3">
        <v>8</v>
      </c>
      <c r="I42" s="40">
        <f t="shared" si="7"/>
        <v>7292.4354590463872</v>
      </c>
      <c r="J42" s="40">
        <f t="shared" si="2"/>
        <v>-135.34133858267705</v>
      </c>
      <c r="K42" s="71">
        <f t="shared" si="8"/>
        <v>1.226093578178489</v>
      </c>
      <c r="L42" s="57">
        <f t="shared" si="9"/>
        <v>7660.9339283705749</v>
      </c>
      <c r="M42" s="3"/>
      <c r="N42" s="6">
        <f t="shared" si="3"/>
        <v>2462.0660716294251</v>
      </c>
      <c r="O42" s="6">
        <f t="shared" si="4"/>
        <v>2462.0660716294251</v>
      </c>
      <c r="P42" s="4">
        <f t="shared" si="5"/>
        <v>0.2432150619015534</v>
      </c>
      <c r="Q42" s="6">
        <f t="shared" si="6"/>
        <v>6061769.3410687493</v>
      </c>
      <c r="R42" s="3"/>
    </row>
    <row r="43" spans="1:18" x14ac:dyDescent="0.2">
      <c r="A43" s="12">
        <v>42162</v>
      </c>
      <c r="B43" s="1" t="s">
        <v>11</v>
      </c>
      <c r="C43" s="8">
        <v>4433</v>
      </c>
      <c r="D43" s="8">
        <v>6140</v>
      </c>
      <c r="E43" s="8">
        <v>356</v>
      </c>
      <c r="F43" s="3">
        <v>37</v>
      </c>
      <c r="G43" s="7">
        <f t="shared" si="0"/>
        <v>6140</v>
      </c>
      <c r="H43" s="3">
        <v>9</v>
      </c>
      <c r="I43" s="40">
        <f t="shared" si="7"/>
        <v>7635.8941425074017</v>
      </c>
      <c r="J43" s="40">
        <f t="shared" si="2"/>
        <v>-135.34133858267705</v>
      </c>
      <c r="K43" s="71">
        <f t="shared" si="8"/>
        <v>0.74879458801575605</v>
      </c>
      <c r="L43" s="57">
        <f t="shared" si="9"/>
        <v>5260.2421011890719</v>
      </c>
      <c r="M43" s="3"/>
      <c r="N43" s="6">
        <f t="shared" si="3"/>
        <v>879.75789881092805</v>
      </c>
      <c r="O43" s="6">
        <f t="shared" si="4"/>
        <v>879.75789881092805</v>
      </c>
      <c r="P43" s="4">
        <f t="shared" si="5"/>
        <v>0.14328304540894593</v>
      </c>
      <c r="Q43" s="6">
        <f t="shared" si="6"/>
        <v>773973.96052021917</v>
      </c>
      <c r="R43" s="3"/>
    </row>
    <row r="44" spans="1:18" x14ac:dyDescent="0.2">
      <c r="A44" s="12">
        <v>42163</v>
      </c>
      <c r="B44" s="1" t="s">
        <v>6</v>
      </c>
      <c r="C44" s="8">
        <v>3665</v>
      </c>
      <c r="D44" s="8">
        <v>6187</v>
      </c>
      <c r="E44" s="8">
        <v>347</v>
      </c>
      <c r="F44" s="3">
        <v>38</v>
      </c>
      <c r="G44" s="7">
        <f t="shared" si="0"/>
        <v>6187</v>
      </c>
      <c r="H44" s="3">
        <v>10</v>
      </c>
      <c r="I44" s="40">
        <f t="shared" si="7"/>
        <v>6390.844965956986</v>
      </c>
      <c r="J44" s="40">
        <f t="shared" si="2"/>
        <v>-135.34133858267705</v>
      </c>
      <c r="K44" s="71">
        <f t="shared" si="8"/>
        <v>1.2408707002424606</v>
      </c>
      <c r="L44" s="57">
        <f t="shared" si="9"/>
        <v>9818.6922251001033</v>
      </c>
      <c r="M44" s="3"/>
      <c r="N44" s="6">
        <f t="shared" si="3"/>
        <v>-3631.6922251001033</v>
      </c>
      <c r="O44" s="6">
        <f t="shared" si="4"/>
        <v>3631.6922251001033</v>
      </c>
      <c r="P44" s="4">
        <f t="shared" si="5"/>
        <v>0.58698759093261732</v>
      </c>
      <c r="Q44" s="6">
        <f t="shared" si="6"/>
        <v>13189188.41785254</v>
      </c>
      <c r="R44" s="3"/>
    </row>
    <row r="45" spans="1:18" x14ac:dyDescent="0.2">
      <c r="A45" s="12">
        <v>42164</v>
      </c>
      <c r="B45" s="1" t="s">
        <v>9</v>
      </c>
      <c r="C45" s="8">
        <v>3551</v>
      </c>
      <c r="D45" s="8">
        <v>5804</v>
      </c>
      <c r="E45" s="8">
        <v>399</v>
      </c>
      <c r="F45" s="3">
        <v>39</v>
      </c>
      <c r="G45" s="7">
        <f t="shared" si="0"/>
        <v>5804</v>
      </c>
      <c r="H45" s="3">
        <v>11</v>
      </c>
      <c r="I45" s="40">
        <f t="shared" si="7"/>
        <v>5845.4988498629791</v>
      </c>
      <c r="J45" s="40">
        <f t="shared" si="2"/>
        <v>-135.34133858267705</v>
      </c>
      <c r="K45" s="71">
        <f t="shared" si="8"/>
        <v>1.0862978343956786</v>
      </c>
      <c r="L45" s="57">
        <f t="shared" si="9"/>
        <v>6941.4015449345507</v>
      </c>
      <c r="M45" s="3"/>
      <c r="N45" s="6">
        <f t="shared" si="3"/>
        <v>-1137.4015449345507</v>
      </c>
      <c r="O45" s="6">
        <f t="shared" si="4"/>
        <v>1137.4015449345507</v>
      </c>
      <c r="P45" s="4">
        <f t="shared" si="5"/>
        <v>0.19596856391015691</v>
      </c>
      <c r="Q45" s="6">
        <f t="shared" si="6"/>
        <v>1293682.2744195026</v>
      </c>
      <c r="R45" s="3"/>
    </row>
    <row r="46" spans="1:18" x14ac:dyDescent="0.2">
      <c r="A46" s="12">
        <v>42165</v>
      </c>
      <c r="B46" s="1" t="s">
        <v>7</v>
      </c>
      <c r="C46" s="8">
        <v>4227</v>
      </c>
      <c r="D46" s="8">
        <v>7262</v>
      </c>
      <c r="E46" s="8">
        <v>250</v>
      </c>
      <c r="F46" s="3">
        <v>40</v>
      </c>
      <c r="G46" s="7">
        <f t="shared" si="0"/>
        <v>7262</v>
      </c>
      <c r="H46" s="3">
        <v>12</v>
      </c>
      <c r="I46" s="40">
        <f t="shared" si="7"/>
        <v>6823.1211561921964</v>
      </c>
      <c r="J46" s="40">
        <f t="shared" si="2"/>
        <v>-135.34133858267705</v>
      </c>
      <c r="K46" s="71">
        <f t="shared" si="8"/>
        <v>0.89694505153177873</v>
      </c>
      <c r="L46" s="57">
        <f t="shared" si="9"/>
        <v>4882.7599105174568</v>
      </c>
      <c r="M46" s="3"/>
      <c r="N46" s="6">
        <f t="shared" si="3"/>
        <v>2379.2400894825432</v>
      </c>
      <c r="O46" s="6">
        <f t="shared" si="4"/>
        <v>2379.2400894825432</v>
      </c>
      <c r="P46" s="4">
        <f t="shared" si="5"/>
        <v>0.32762876473182911</v>
      </c>
      <c r="Q46" s="6">
        <f t="shared" si="6"/>
        <v>5660783.4034008998</v>
      </c>
      <c r="R46" s="3"/>
    </row>
    <row r="47" spans="1:18" x14ac:dyDescent="0.2">
      <c r="A47" s="12">
        <v>42166</v>
      </c>
      <c r="B47" s="1" t="s">
        <v>10</v>
      </c>
      <c r="C47" s="8">
        <v>5306</v>
      </c>
      <c r="D47" s="8">
        <v>8659</v>
      </c>
      <c r="E47" s="8">
        <v>209</v>
      </c>
      <c r="F47" s="3">
        <v>41</v>
      </c>
      <c r="G47" s="7">
        <f t="shared" si="0"/>
        <v>8659</v>
      </c>
      <c r="H47" s="3">
        <v>12</v>
      </c>
      <c r="I47" s="40">
        <f t="shared" si="7"/>
        <v>7019.3275375916746</v>
      </c>
      <c r="J47" s="40">
        <f t="shared" si="2"/>
        <v>-135.34133858267705</v>
      </c>
      <c r="K47" s="71">
        <f t="shared" si="8"/>
        <v>1.1682996560482577</v>
      </c>
      <c r="L47" s="57">
        <f t="shared" si="9"/>
        <v>7704.1623913717003</v>
      </c>
      <c r="M47" s="3"/>
      <c r="N47" s="6">
        <f t="shared" si="3"/>
        <v>954.83760862829968</v>
      </c>
      <c r="O47" s="6">
        <f t="shared" si="4"/>
        <v>954.83760862829968</v>
      </c>
      <c r="P47" s="4">
        <f t="shared" si="5"/>
        <v>0.11027111775358582</v>
      </c>
      <c r="Q47" s="6">
        <f t="shared" si="6"/>
        <v>911714.85885100998</v>
      </c>
      <c r="R47" s="3"/>
    </row>
    <row r="48" spans="1:18" x14ac:dyDescent="0.2">
      <c r="A48" s="12">
        <v>42167</v>
      </c>
      <c r="B48" s="1" t="s">
        <v>5</v>
      </c>
      <c r="C48" s="8">
        <v>3817</v>
      </c>
      <c r="D48" s="8">
        <v>6133</v>
      </c>
      <c r="E48" s="8">
        <v>245</v>
      </c>
      <c r="F48" s="3">
        <v>42</v>
      </c>
      <c r="G48" s="7">
        <f t="shared" si="0"/>
        <v>6133</v>
      </c>
      <c r="H48" s="3"/>
      <c r="I48" s="40">
        <f t="shared" si="7"/>
        <v>6910.8496906449827</v>
      </c>
      <c r="J48" s="40">
        <f t="shared" si="2"/>
        <v>-135.34133858267705</v>
      </c>
      <c r="K48" s="71">
        <f t="shared" si="8"/>
        <v>0.88332958470505185</v>
      </c>
      <c r="L48" s="57">
        <f t="shared" si="9"/>
        <v>6073.745806659309</v>
      </c>
      <c r="M48" s="3"/>
      <c r="N48" s="6">
        <f t="shared" si="3"/>
        <v>59.254193340691018</v>
      </c>
      <c r="O48" s="6">
        <f t="shared" si="4"/>
        <v>59.254193340691018</v>
      </c>
      <c r="P48" s="4">
        <f t="shared" si="5"/>
        <v>9.6615348672250152E-3</v>
      </c>
      <c r="Q48" s="6">
        <f t="shared" si="6"/>
        <v>3511.0594284559916</v>
      </c>
      <c r="R48" s="3"/>
    </row>
    <row r="49" spans="1:18" x14ac:dyDescent="0.2">
      <c r="A49" s="12">
        <v>42168</v>
      </c>
      <c r="B49" s="1" t="s">
        <v>8</v>
      </c>
      <c r="C49" s="8">
        <v>3508</v>
      </c>
      <c r="D49" s="8">
        <v>7088</v>
      </c>
      <c r="E49" s="8">
        <v>210</v>
      </c>
      <c r="F49" s="3">
        <v>43</v>
      </c>
      <c r="G49" s="7">
        <f t="shared" si="0"/>
        <v>7088</v>
      </c>
      <c r="H49" s="3"/>
      <c r="I49" s="40">
        <f t="shared" si="7"/>
        <v>6367.9285681718538</v>
      </c>
      <c r="J49" s="40">
        <f t="shared" si="2"/>
        <v>-135.34133858267705</v>
      </c>
      <c r="K49" s="71">
        <f t="shared" si="8"/>
        <v>1.207648479891223</v>
      </c>
      <c r="L49" s="57">
        <f t="shared" si="9"/>
        <v>8342.6234487679812</v>
      </c>
      <c r="M49" s="3"/>
      <c r="N49" s="6">
        <f t="shared" si="3"/>
        <v>-1254.6234487679812</v>
      </c>
      <c r="O49" s="6">
        <f t="shared" si="4"/>
        <v>1254.6234487679812</v>
      </c>
      <c r="P49" s="4">
        <f t="shared" si="5"/>
        <v>0.17700669423927501</v>
      </c>
      <c r="Q49" s="6">
        <f t="shared" si="6"/>
        <v>1574079.9981984633</v>
      </c>
      <c r="R49" s="3"/>
    </row>
    <row r="50" spans="1:18" x14ac:dyDescent="0.2">
      <c r="A50" s="12">
        <v>42169</v>
      </c>
      <c r="B50" s="1" t="s">
        <v>11</v>
      </c>
      <c r="C50" s="8">
        <v>3492</v>
      </c>
      <c r="D50" s="8">
        <v>5516</v>
      </c>
      <c r="E50" s="8">
        <v>255</v>
      </c>
      <c r="F50" s="3">
        <v>44</v>
      </c>
      <c r="G50" s="7">
        <f t="shared" si="0"/>
        <v>5516</v>
      </c>
      <c r="H50" s="3"/>
      <c r="I50" s="40">
        <f t="shared" si="7"/>
        <v>6084.3146758702951</v>
      </c>
      <c r="J50" s="40">
        <f t="shared" si="2"/>
        <v>-135.34133858267705</v>
      </c>
      <c r="K50" s="71">
        <f t="shared" si="8"/>
        <v>0.93411140770388745</v>
      </c>
      <c r="L50" s="57">
        <f t="shared" si="9"/>
        <v>5864.807805813799</v>
      </c>
      <c r="M50" s="3"/>
      <c r="N50" s="6">
        <f t="shared" si="3"/>
        <v>-348.80780581379895</v>
      </c>
      <c r="O50" s="6">
        <f t="shared" si="4"/>
        <v>348.80780581379895</v>
      </c>
      <c r="P50" s="4">
        <f t="shared" si="5"/>
        <v>6.3235642823386326E-2</v>
      </c>
      <c r="Q50" s="6">
        <f t="shared" si="6"/>
        <v>121666.88539663688</v>
      </c>
      <c r="R50" s="3"/>
    </row>
    <row r="51" spans="1:18" x14ac:dyDescent="0.2">
      <c r="A51" s="12">
        <v>42170</v>
      </c>
      <c r="B51" s="1" t="s">
        <v>6</v>
      </c>
      <c r="C51" s="8">
        <v>4357</v>
      </c>
      <c r="D51" s="8">
        <v>2502</v>
      </c>
      <c r="E51" s="8">
        <v>681</v>
      </c>
      <c r="F51" s="3">
        <v>45</v>
      </c>
      <c r="G51" s="7">
        <f t="shared" si="0"/>
        <v>2502</v>
      </c>
      <c r="H51" s="3"/>
      <c r="I51" s="40">
        <f t="shared" si="7"/>
        <v>4612.8885064906844</v>
      </c>
      <c r="J51" s="40">
        <f t="shared" si="2"/>
        <v>-135.34133858267705</v>
      </c>
      <c r="K51" s="71">
        <f t="shared" si="8"/>
        <v>0.87573937138518121</v>
      </c>
      <c r="L51" s="57">
        <f t="shared" si="9"/>
        <v>5705.5168353001645</v>
      </c>
      <c r="M51" s="3"/>
      <c r="N51" s="6">
        <f t="shared" si="3"/>
        <v>-3203.5168353001645</v>
      </c>
      <c r="O51" s="6">
        <f t="shared" si="4"/>
        <v>3203.5168353001645</v>
      </c>
      <c r="P51" s="4">
        <f t="shared" si="5"/>
        <v>1.2803824281775238</v>
      </c>
      <c r="Q51" s="6">
        <f t="shared" si="6"/>
        <v>10262520.114051582</v>
      </c>
      <c r="R51" s="3"/>
    </row>
    <row r="52" spans="1:18" x14ac:dyDescent="0.2">
      <c r="A52" s="12">
        <v>42171</v>
      </c>
      <c r="B52" s="1" t="s">
        <v>9</v>
      </c>
      <c r="C52" s="8">
        <v>3611</v>
      </c>
      <c r="D52" s="8">
        <v>8916</v>
      </c>
      <c r="E52" s="8">
        <v>742</v>
      </c>
      <c r="F52" s="3">
        <v>46</v>
      </c>
      <c r="G52" s="7">
        <f t="shared" si="0"/>
        <v>8916</v>
      </c>
      <c r="H52" s="3"/>
      <c r="I52" s="40">
        <f t="shared" si="7"/>
        <v>7019.3441028422021</v>
      </c>
      <c r="J52" s="40">
        <f t="shared" si="2"/>
        <v>-135.34133858267705</v>
      </c>
      <c r="K52" s="71">
        <f t="shared" si="8"/>
        <v>0.91253178117783951</v>
      </c>
      <c r="L52" s="57">
        <f t="shared" si="9"/>
        <v>3685.5303684724131</v>
      </c>
      <c r="M52" s="3"/>
      <c r="N52" s="6">
        <f t="shared" si="3"/>
        <v>5230.4696315275869</v>
      </c>
      <c r="O52" s="6">
        <f t="shared" si="4"/>
        <v>5230.4696315275869</v>
      </c>
      <c r="P52" s="4">
        <f t="shared" si="5"/>
        <v>0.58663858585998063</v>
      </c>
      <c r="Q52" s="6">
        <f t="shared" si="6"/>
        <v>27357812.566332329</v>
      </c>
      <c r="R52" s="3"/>
    </row>
    <row r="53" spans="1:18" x14ac:dyDescent="0.2">
      <c r="A53" s="12">
        <v>42172</v>
      </c>
      <c r="B53" s="1" t="s">
        <v>7</v>
      </c>
      <c r="C53" s="8">
        <v>4305</v>
      </c>
      <c r="D53" s="8">
        <v>7603</v>
      </c>
      <c r="E53" s="8">
        <v>568</v>
      </c>
      <c r="F53" s="3">
        <v>47</v>
      </c>
      <c r="G53" s="7">
        <f t="shared" si="0"/>
        <v>7603</v>
      </c>
      <c r="H53" s="3"/>
      <c r="I53" s="40">
        <f t="shared" si="7"/>
        <v>7219.728342527389</v>
      </c>
      <c r="J53" s="40">
        <f t="shared" si="2"/>
        <v>-135.34133858267705</v>
      </c>
      <c r="K53" s="71">
        <f t="shared" si="8"/>
        <v>0.9981546443575513</v>
      </c>
      <c r="L53" s="57">
        <f t="shared" si="9"/>
        <v>6776.7612001949165</v>
      </c>
      <c r="M53" s="3"/>
      <c r="N53" s="6">
        <f t="shared" si="3"/>
        <v>826.23879980508354</v>
      </c>
      <c r="O53" s="6">
        <f t="shared" si="4"/>
        <v>826.23879980508354</v>
      </c>
      <c r="P53" s="4">
        <f t="shared" si="5"/>
        <v>0.10867273442129206</v>
      </c>
      <c r="Q53" s="6">
        <f t="shared" si="6"/>
        <v>682670.55430334492</v>
      </c>
      <c r="R53" s="3"/>
    </row>
    <row r="54" spans="1:18" x14ac:dyDescent="0.2">
      <c r="A54" s="12">
        <v>42173</v>
      </c>
      <c r="B54" s="1" t="s">
        <v>10</v>
      </c>
      <c r="C54" s="8">
        <v>3637</v>
      </c>
      <c r="D54" s="8">
        <v>7830</v>
      </c>
      <c r="E54" s="8">
        <v>421</v>
      </c>
      <c r="F54" s="3">
        <v>48</v>
      </c>
      <c r="G54" s="7">
        <f t="shared" si="0"/>
        <v>7830</v>
      </c>
      <c r="H54" s="3"/>
      <c r="I54" s="40">
        <f t="shared" si="7"/>
        <v>7821.5986713215461</v>
      </c>
      <c r="J54" s="40">
        <f t="shared" si="2"/>
        <v>-135.34133858267705</v>
      </c>
      <c r="K54" s="71">
        <f t="shared" si="8"/>
        <v>0.90187361053703297</v>
      </c>
      <c r="L54" s="57">
        <f t="shared" si="9"/>
        <v>6213.5279872425463</v>
      </c>
      <c r="M54" s="3"/>
      <c r="N54" s="6">
        <f t="shared" si="3"/>
        <v>1616.4720127574537</v>
      </c>
      <c r="O54" s="6">
        <f t="shared" si="4"/>
        <v>1616.4720127574537</v>
      </c>
      <c r="P54" s="4">
        <f t="shared" si="5"/>
        <v>0.20644597864079869</v>
      </c>
      <c r="Q54" s="6">
        <f t="shared" si="6"/>
        <v>2612981.7680281335</v>
      </c>
      <c r="R54" s="3"/>
    </row>
    <row r="55" spans="1:18" x14ac:dyDescent="0.2">
      <c r="A55" s="12">
        <v>42174</v>
      </c>
      <c r="B55" s="1" t="s">
        <v>5</v>
      </c>
      <c r="C55" s="8">
        <v>3422</v>
      </c>
      <c r="D55" s="8">
        <v>7883</v>
      </c>
      <c r="E55" s="8">
        <v>452</v>
      </c>
      <c r="F55" s="3">
        <v>49</v>
      </c>
      <c r="G55" s="7">
        <f t="shared" si="0"/>
        <v>7883</v>
      </c>
      <c r="H55" s="3"/>
      <c r="I55" s="40">
        <f t="shared" si="7"/>
        <v>7742.6202609014881</v>
      </c>
      <c r="J55" s="40">
        <f t="shared" si="2"/>
        <v>-135.34133858267705</v>
      </c>
      <c r="K55" s="71">
        <f t="shared" si="8"/>
        <v>1.0093329832300459</v>
      </c>
      <c r="L55" s="57">
        <f t="shared" si="9"/>
        <v>7741.0875124022805</v>
      </c>
      <c r="M55" s="3"/>
      <c r="N55" s="6">
        <f t="shared" si="3"/>
        <v>141.91248759771952</v>
      </c>
      <c r="O55" s="6">
        <f t="shared" si="4"/>
        <v>141.91248759771952</v>
      </c>
      <c r="P55" s="4">
        <f t="shared" si="5"/>
        <v>1.800234524898129E-2</v>
      </c>
      <c r="Q55" s="6">
        <f t="shared" si="6"/>
        <v>20139.154136172896</v>
      </c>
      <c r="R55" s="3"/>
    </row>
    <row r="56" spans="1:18" customFormat="1" x14ac:dyDescent="0.2">
      <c r="A56" s="12">
        <v>42175</v>
      </c>
      <c r="B56" s="1" t="s">
        <v>8</v>
      </c>
      <c r="C56" s="8">
        <v>4590</v>
      </c>
      <c r="D56" s="8">
        <v>8765</v>
      </c>
      <c r="E56" s="8">
        <v>489</v>
      </c>
      <c r="F56" s="3">
        <v>50</v>
      </c>
      <c r="G56" s="7">
        <f t="shared" si="0"/>
        <v>8765</v>
      </c>
      <c r="H56" s="3"/>
      <c r="I56" s="40">
        <f t="shared" si="7"/>
        <v>7423.8554564189435</v>
      </c>
      <c r="J56" s="40">
        <f t="shared" si="2"/>
        <v>-135.34133858267705</v>
      </c>
      <c r="K56" s="71">
        <f t="shared" si="8"/>
        <v>1.217005537539203</v>
      </c>
      <c r="L56" s="57">
        <f t="shared" si="9"/>
        <v>9327.235834067671</v>
      </c>
      <c r="M56" s="3"/>
      <c r="N56" s="6">
        <f t="shared" si="3"/>
        <v>-562.23583406767102</v>
      </c>
      <c r="O56" s="6">
        <f t="shared" si="4"/>
        <v>562.23583406767102</v>
      </c>
      <c r="P56" s="4">
        <f t="shared" si="5"/>
        <v>6.4145560076174668E-2</v>
      </c>
      <c r="Q56" s="6">
        <f t="shared" si="6"/>
        <v>316109.13310976973</v>
      </c>
      <c r="R56" s="3"/>
    </row>
    <row r="57" spans="1:18" customFormat="1" x14ac:dyDescent="0.2">
      <c r="A57" s="12">
        <v>42176</v>
      </c>
      <c r="B57" s="1" t="s">
        <v>11</v>
      </c>
      <c r="C57" s="8">
        <v>4364</v>
      </c>
      <c r="D57" s="8">
        <v>6481</v>
      </c>
      <c r="E57" s="8">
        <v>426</v>
      </c>
      <c r="F57" s="3">
        <v>51</v>
      </c>
      <c r="G57" s="7">
        <f t="shared" si="0"/>
        <v>6481</v>
      </c>
      <c r="H57" s="3"/>
      <c r="I57" s="40">
        <f t="shared" si="7"/>
        <v>7835.2061427344152</v>
      </c>
      <c r="J57" s="40">
        <f t="shared" si="2"/>
        <v>-135.34133858267705</v>
      </c>
      <c r="K57" s="71">
        <f t="shared" si="8"/>
        <v>0.76446845882774639</v>
      </c>
      <c r="L57" s="57">
        <f t="shared" si="9"/>
        <v>5457.5999261122288</v>
      </c>
      <c r="M57" s="3"/>
      <c r="N57" s="6">
        <f t="shared" si="3"/>
        <v>1023.4000738877712</v>
      </c>
      <c r="O57" s="6">
        <f t="shared" si="4"/>
        <v>1023.4000738877712</v>
      </c>
      <c r="P57" s="4">
        <f t="shared" si="5"/>
        <v>0.15790774168921018</v>
      </c>
      <c r="Q57" s="6">
        <f t="shared" si="6"/>
        <v>1047347.7112334956</v>
      </c>
      <c r="R57" s="3"/>
    </row>
    <row r="58" spans="1:18" customFormat="1" x14ac:dyDescent="0.2">
      <c r="A58" s="12">
        <v>42177</v>
      </c>
      <c r="B58" s="1" t="s">
        <v>6</v>
      </c>
      <c r="C58" s="8">
        <v>4659</v>
      </c>
      <c r="D58" s="8">
        <v>9714</v>
      </c>
      <c r="E58" s="8">
        <v>413</v>
      </c>
      <c r="F58" s="3">
        <v>52</v>
      </c>
      <c r="G58" s="7">
        <f t="shared" si="0"/>
        <v>9714</v>
      </c>
      <c r="H58" s="3"/>
      <c r="I58" s="40">
        <f t="shared" si="7"/>
        <v>7751.2685059778178</v>
      </c>
      <c r="J58" s="40">
        <f t="shared" si="2"/>
        <v>-135.34133858267705</v>
      </c>
      <c r="K58" s="71">
        <f t="shared" si="8"/>
        <v>1.2433394063941361</v>
      </c>
      <c r="L58" s="57">
        <f t="shared" si="9"/>
        <v>9554.5366313000432</v>
      </c>
      <c r="M58" s="3"/>
      <c r="N58" s="6">
        <f t="shared" si="3"/>
        <v>159.46336869995685</v>
      </c>
      <c r="O58" s="6">
        <f t="shared" si="4"/>
        <v>159.46336869995685</v>
      </c>
      <c r="P58" s="4">
        <f t="shared" si="5"/>
        <v>1.6415829596454278E-2</v>
      </c>
      <c r="Q58" s="6">
        <f t="shared" si="6"/>
        <v>25428.565957138377</v>
      </c>
      <c r="R58" s="3"/>
    </row>
    <row r="59" spans="1:18" customFormat="1" x14ac:dyDescent="0.2">
      <c r="A59" s="12">
        <v>42178</v>
      </c>
      <c r="B59" s="1" t="s">
        <v>9</v>
      </c>
      <c r="C59" s="8">
        <v>4564</v>
      </c>
      <c r="D59" s="8">
        <v>6536</v>
      </c>
      <c r="E59" s="8">
        <v>512</v>
      </c>
      <c r="F59" s="3">
        <v>53</v>
      </c>
      <c r="G59" s="7">
        <f t="shared" si="0"/>
        <v>6536</v>
      </c>
      <c r="H59" s="3"/>
      <c r="I59" s="40">
        <f t="shared" si="7"/>
        <v>6976.2627461462616</v>
      </c>
      <c r="J59" s="40">
        <f t="shared" si="2"/>
        <v>-135.34133858267705</v>
      </c>
      <c r="K59" s="71">
        <f t="shared" si="8"/>
        <v>1.0564165311466085</v>
      </c>
      <c r="L59" s="57">
        <f t="shared" si="9"/>
        <v>8273.1651888565557</v>
      </c>
      <c r="M59" s="3"/>
      <c r="N59" s="6">
        <f t="shared" si="3"/>
        <v>-1737.1651888565557</v>
      </c>
      <c r="O59" s="6">
        <f t="shared" si="4"/>
        <v>1737.1651888565557</v>
      </c>
      <c r="P59" s="4">
        <f t="shared" si="5"/>
        <v>0.26578414762187202</v>
      </c>
      <c r="Q59" s="6">
        <f t="shared" si="6"/>
        <v>3017742.8933750326</v>
      </c>
      <c r="R59" s="3"/>
    </row>
    <row r="60" spans="1:18" customFormat="1" x14ac:dyDescent="0.2">
      <c r="A60" s="12">
        <v>42179</v>
      </c>
      <c r="B60" s="1" t="s">
        <v>7</v>
      </c>
      <c r="C60" s="8">
        <v>5178</v>
      </c>
      <c r="D60" s="8">
        <v>4690</v>
      </c>
      <c r="E60" s="8">
        <v>265</v>
      </c>
      <c r="F60" s="3">
        <v>54</v>
      </c>
      <c r="G60" s="7">
        <f t="shared" si="0"/>
        <v>4690</v>
      </c>
      <c r="H60" s="3"/>
      <c r="I60" s="40">
        <f t="shared" si="7"/>
        <v>6196.0967989824248</v>
      </c>
      <c r="J60" s="40">
        <f t="shared" si="2"/>
        <v>-135.34133858267705</v>
      </c>
      <c r="K60" s="71">
        <f t="shared" si="8"/>
        <v>0.86894166840833709</v>
      </c>
      <c r="L60" s="57">
        <f t="shared" si="9"/>
        <v>6135.9306044319674</v>
      </c>
      <c r="M60" s="3"/>
      <c r="N60" s="6">
        <f t="shared" si="3"/>
        <v>-1445.9306044319674</v>
      </c>
      <c r="O60" s="6">
        <f t="shared" si="4"/>
        <v>1445.9306044319674</v>
      </c>
      <c r="P60" s="4">
        <f t="shared" si="5"/>
        <v>0.30830076853560073</v>
      </c>
      <c r="Q60" s="6">
        <f t="shared" si="6"/>
        <v>2090715.3128329944</v>
      </c>
      <c r="R60" s="3"/>
    </row>
    <row r="61" spans="1:18" customFormat="1" x14ac:dyDescent="0.2">
      <c r="A61" s="12">
        <v>42180</v>
      </c>
      <c r="B61" s="1" t="s">
        <v>10</v>
      </c>
      <c r="C61" s="8">
        <v>3985</v>
      </c>
      <c r="D61" s="8">
        <v>6547</v>
      </c>
      <c r="E61" s="8">
        <v>296</v>
      </c>
      <c r="F61" s="3">
        <v>55</v>
      </c>
      <c r="G61" s="7">
        <f t="shared" si="0"/>
        <v>6547</v>
      </c>
      <c r="H61" s="3"/>
      <c r="I61" s="40">
        <f t="shared" si="7"/>
        <v>5878.0014838786501</v>
      </c>
      <c r="J61" s="40">
        <f t="shared" si="2"/>
        <v>-135.34133858267705</v>
      </c>
      <c r="K61" s="71">
        <f t="shared" si="8"/>
        <v>1.1574025131079249</v>
      </c>
      <c r="L61" s="57">
        <f t="shared" si="9"/>
        <v>7080.7785197776248</v>
      </c>
      <c r="M61" s="3"/>
      <c r="N61" s="6">
        <f t="shared" si="3"/>
        <v>-533.77851977762475</v>
      </c>
      <c r="O61" s="6">
        <f t="shared" si="4"/>
        <v>533.77851977762475</v>
      </c>
      <c r="P61" s="4">
        <f t="shared" si="5"/>
        <v>8.1530245880193183E-2</v>
      </c>
      <c r="Q61" s="6">
        <f t="shared" si="6"/>
        <v>284919.50817599212</v>
      </c>
      <c r="R61" s="3"/>
    </row>
    <row r="62" spans="1:18" customFormat="1" x14ac:dyDescent="0.2">
      <c r="A62" s="12">
        <v>42181</v>
      </c>
      <c r="B62" s="1" t="s">
        <v>5</v>
      </c>
      <c r="C62" s="8">
        <v>3808</v>
      </c>
      <c r="D62" s="8">
        <v>6337</v>
      </c>
      <c r="E62" s="8">
        <v>335</v>
      </c>
      <c r="F62" s="3">
        <v>56</v>
      </c>
      <c r="G62" s="7">
        <f t="shared" si="0"/>
        <v>6337</v>
      </c>
      <c r="H62" s="3"/>
      <c r="I62" s="40">
        <f t="shared" si="7"/>
        <v>6315.1931706335654</v>
      </c>
      <c r="J62" s="40">
        <f t="shared" si="2"/>
        <v>-135.34133858267705</v>
      </c>
      <c r="K62" s="71">
        <f t="shared" si="8"/>
        <v>0.90735428256479977</v>
      </c>
      <c r="L62" s="57">
        <f t="shared" si="9"/>
        <v>5072.6616012465447</v>
      </c>
      <c r="M62" s="3"/>
      <c r="N62" s="6">
        <f t="shared" si="3"/>
        <v>1264.3383987534553</v>
      </c>
      <c r="O62" s="6">
        <f t="shared" si="4"/>
        <v>1264.3383987534553</v>
      </c>
      <c r="P62" s="4">
        <f t="shared" si="5"/>
        <v>0.1995168689842915</v>
      </c>
      <c r="Q62" s="6">
        <f t="shared" si="6"/>
        <v>1598551.5865624512</v>
      </c>
      <c r="R62" s="3"/>
    </row>
    <row r="63" spans="1:18" customFormat="1" x14ac:dyDescent="0.2">
      <c r="A63" s="12">
        <v>42182</v>
      </c>
      <c r="B63" s="1" t="s">
        <v>8</v>
      </c>
      <c r="C63" s="8">
        <v>3195</v>
      </c>
      <c r="D63" s="8">
        <v>6376</v>
      </c>
      <c r="E63" s="8">
        <v>396</v>
      </c>
      <c r="F63" s="3">
        <v>57</v>
      </c>
      <c r="G63" s="7">
        <f t="shared" si="0"/>
        <v>6376</v>
      </c>
      <c r="H63" s="3"/>
      <c r="I63" s="40">
        <f t="shared" si="7"/>
        <v>5819.7839185709117</v>
      </c>
      <c r="J63" s="40">
        <f t="shared" si="2"/>
        <v>-135.34133858267705</v>
      </c>
      <c r="K63" s="71">
        <f t="shared" si="8"/>
        <v>1.1852334482789253</v>
      </c>
      <c r="L63" s="57">
        <f t="shared" si="9"/>
        <v>7463.0886709292454</v>
      </c>
      <c r="M63" s="3"/>
      <c r="N63" s="6">
        <f t="shared" si="3"/>
        <v>-1087.0886709292454</v>
      </c>
      <c r="O63" s="6">
        <f t="shared" si="4"/>
        <v>1087.0886709292454</v>
      </c>
      <c r="P63" s="4">
        <f t="shared" si="5"/>
        <v>0.17049696846443624</v>
      </c>
      <c r="Q63" s="6">
        <f t="shared" si="6"/>
        <v>1181761.7784627131</v>
      </c>
      <c r="R63" s="3"/>
    </row>
    <row r="64" spans="1:18" customFormat="1" x14ac:dyDescent="0.2">
      <c r="A64" s="12">
        <v>42183</v>
      </c>
      <c r="B64" s="1" t="s">
        <v>11</v>
      </c>
      <c r="C64" s="8">
        <v>3507</v>
      </c>
      <c r="D64" s="8">
        <v>6106</v>
      </c>
      <c r="E64" s="8">
        <v>310</v>
      </c>
      <c r="F64" s="3">
        <v>58</v>
      </c>
      <c r="G64" s="7">
        <f t="shared" si="0"/>
        <v>6106</v>
      </c>
      <c r="H64" s="3"/>
      <c r="I64" s="40">
        <f t="shared" si="7"/>
        <v>6025.3429621180867</v>
      </c>
      <c r="J64" s="40">
        <f t="shared" si="2"/>
        <v>-135.34133858267705</v>
      </c>
      <c r="K64" s="71">
        <f t="shared" si="8"/>
        <v>0.94996638581086823</v>
      </c>
      <c r="L64" s="57">
        <f t="shared" si="9"/>
        <v>5309.9026604047276</v>
      </c>
      <c r="M64" s="3"/>
      <c r="N64" s="6">
        <f t="shared" si="3"/>
        <v>796.09733959527239</v>
      </c>
      <c r="O64" s="6">
        <f t="shared" si="4"/>
        <v>796.09733959527239</v>
      </c>
      <c r="P64" s="4">
        <f t="shared" si="5"/>
        <v>0.13037951844010356</v>
      </c>
      <c r="Q64" s="6">
        <f t="shared" si="6"/>
        <v>633770.9741106705</v>
      </c>
      <c r="R64" s="3"/>
    </row>
    <row r="65" spans="1:18" customFormat="1" x14ac:dyDescent="0.2">
      <c r="A65" s="12">
        <v>42184</v>
      </c>
      <c r="B65" s="1" t="s">
        <v>6</v>
      </c>
      <c r="C65" s="8">
        <v>3482</v>
      </c>
      <c r="D65" s="8">
        <v>6298</v>
      </c>
      <c r="E65" s="8">
        <v>458</v>
      </c>
      <c r="F65" s="3">
        <v>59</v>
      </c>
      <c r="G65" s="7">
        <f t="shared" si="0"/>
        <v>6298</v>
      </c>
      <c r="H65" s="3"/>
      <c r="I65" s="40">
        <f t="shared" si="7"/>
        <v>6410.6559268559977</v>
      </c>
      <c r="J65" s="40">
        <f t="shared" si="2"/>
        <v>-135.34133858267705</v>
      </c>
      <c r="K65" s="71">
        <f t="shared" si="8"/>
        <v>0.89707685123909908</v>
      </c>
      <c r="L65" s="57">
        <f t="shared" si="9"/>
        <v>5158.1063192525962</v>
      </c>
      <c r="M65" s="3"/>
      <c r="N65" s="6">
        <f t="shared" si="3"/>
        <v>1139.8936807474038</v>
      </c>
      <c r="O65" s="6">
        <f t="shared" si="4"/>
        <v>1139.8936807474038</v>
      </c>
      <c r="P65" s="4">
        <f t="shared" si="5"/>
        <v>0.18099296296402093</v>
      </c>
      <c r="Q65" s="6">
        <f t="shared" si="6"/>
        <v>1299357.603407864</v>
      </c>
      <c r="R65" s="3"/>
    </row>
    <row r="66" spans="1:18" customFormat="1" x14ac:dyDescent="0.2">
      <c r="A66" s="12">
        <v>42185</v>
      </c>
      <c r="B66" s="1" t="s">
        <v>9</v>
      </c>
      <c r="C66" s="8">
        <v>4387</v>
      </c>
      <c r="D66" s="8">
        <v>6320</v>
      </c>
      <c r="E66" s="8">
        <v>465</v>
      </c>
      <c r="F66" s="3">
        <v>60</v>
      </c>
      <c r="G66" s="7">
        <f t="shared" si="0"/>
        <v>6320</v>
      </c>
      <c r="H66" s="3"/>
      <c r="I66" s="40">
        <f t="shared" si="7"/>
        <v>6535.5032254495582</v>
      </c>
      <c r="J66" s="40">
        <f t="shared" si="2"/>
        <v>-135.34133858267705</v>
      </c>
      <c r="K66" s="71">
        <f t="shared" si="8"/>
        <v>0.92343057775099868</v>
      </c>
      <c r="L66" s="57">
        <f t="shared" si="9"/>
        <v>5726.423998688334</v>
      </c>
      <c r="M66" s="3"/>
      <c r="N66" s="6">
        <f t="shared" si="3"/>
        <v>593.576001311666</v>
      </c>
      <c r="O66" s="6">
        <f t="shared" si="4"/>
        <v>593.576001311666</v>
      </c>
      <c r="P66" s="4">
        <f t="shared" si="5"/>
        <v>9.3920253372099055E-2</v>
      </c>
      <c r="Q66" s="6">
        <f t="shared" si="6"/>
        <v>352332.46933314693</v>
      </c>
      <c r="R66" s="3"/>
    </row>
    <row r="67" spans="1:18" customFormat="1" x14ac:dyDescent="0.2">
      <c r="A67" s="12">
        <v>42186</v>
      </c>
      <c r="B67" s="1" t="s">
        <v>7</v>
      </c>
      <c r="C67" s="8">
        <v>3320</v>
      </c>
      <c r="D67" s="8">
        <v>6563</v>
      </c>
      <c r="E67" s="8">
        <v>546</v>
      </c>
      <c r="F67" s="3">
        <v>61</v>
      </c>
      <c r="G67" s="7">
        <f t="shared" si="0"/>
        <v>6563</v>
      </c>
      <c r="H67" s="3"/>
      <c r="I67" s="40">
        <f t="shared" si="7"/>
        <v>6470.1505159719618</v>
      </c>
      <c r="J67" s="40">
        <f t="shared" si="2"/>
        <v>-135.34133858267705</v>
      </c>
      <c r="K67" s="71">
        <f t="shared" si="8"/>
        <v>1.0013938027830469</v>
      </c>
      <c r="L67" s="57">
        <f t="shared" si="9"/>
        <v>6388.3513120163661</v>
      </c>
      <c r="M67" s="3"/>
      <c r="N67" s="6">
        <f t="shared" si="3"/>
        <v>174.64868798363386</v>
      </c>
      <c r="O67" s="6">
        <f t="shared" si="4"/>
        <v>174.64868798363386</v>
      </c>
      <c r="P67" s="4">
        <f t="shared" si="5"/>
        <v>2.6611105894199887E-2</v>
      </c>
      <c r="Q67" s="6">
        <f t="shared" si="6"/>
        <v>30502.164214404696</v>
      </c>
      <c r="R67" s="3"/>
    </row>
    <row r="68" spans="1:18" customFormat="1" x14ac:dyDescent="0.2">
      <c r="A68" s="12">
        <v>42187</v>
      </c>
      <c r="B68" s="1" t="s">
        <v>10</v>
      </c>
      <c r="C68" s="8">
        <v>3754</v>
      </c>
      <c r="D68" s="8">
        <v>4152</v>
      </c>
      <c r="E68" s="8">
        <v>235</v>
      </c>
      <c r="F68" s="3">
        <v>62</v>
      </c>
      <c r="G68" s="7">
        <f t="shared" si="0"/>
        <v>4152</v>
      </c>
      <c r="H68" s="3"/>
      <c r="I68" s="40">
        <f t="shared" si="7"/>
        <v>5642.3852250150403</v>
      </c>
      <c r="J68" s="40">
        <f t="shared" si="2"/>
        <v>-135.34133858267705</v>
      </c>
      <c r="K68" s="71">
        <f t="shared" si="8"/>
        <v>0.86867069022693921</v>
      </c>
      <c r="L68" s="57">
        <f t="shared" si="9"/>
        <v>5713.1972248752063</v>
      </c>
      <c r="M68" s="3"/>
      <c r="N68" s="6">
        <f t="shared" si="3"/>
        <v>-1561.1972248752063</v>
      </c>
      <c r="O68" s="6">
        <f t="shared" si="4"/>
        <v>1561.1972248752063</v>
      </c>
      <c r="P68" s="4">
        <f t="shared" si="5"/>
        <v>0.37601089231098417</v>
      </c>
      <c r="Q68" s="6">
        <f t="shared" si="6"/>
        <v>2437336.7749580457</v>
      </c>
      <c r="R68" s="3"/>
    </row>
    <row r="69" spans="1:18" customFormat="1" x14ac:dyDescent="0.2">
      <c r="A69" s="12">
        <v>42188</v>
      </c>
      <c r="B69" s="1" t="s">
        <v>5</v>
      </c>
      <c r="C69" s="8">
        <v>3208</v>
      </c>
      <c r="D69" s="8">
        <v>6358</v>
      </c>
      <c r="E69" s="8">
        <v>296</v>
      </c>
      <c r="F69" s="3">
        <v>63</v>
      </c>
      <c r="G69" s="7">
        <f t="shared" si="0"/>
        <v>6358</v>
      </c>
      <c r="H69" s="3"/>
      <c r="I69" s="40">
        <f t="shared" si="7"/>
        <v>5823.9101649006261</v>
      </c>
      <c r="J69" s="40">
        <f t="shared" si="2"/>
        <v>-135.34133858267705</v>
      </c>
      <c r="K69" s="71">
        <f t="shared" si="8"/>
        <v>1.0258076665824205</v>
      </c>
      <c r="L69" s="57">
        <f t="shared" si="9"/>
        <v>5558.4410346715631</v>
      </c>
      <c r="M69" s="3"/>
      <c r="N69" s="6">
        <f t="shared" si="3"/>
        <v>799.5589653284369</v>
      </c>
      <c r="O69" s="6">
        <f t="shared" si="4"/>
        <v>799.5589653284369</v>
      </c>
      <c r="P69" s="4">
        <f t="shared" si="5"/>
        <v>0.12575636447443173</v>
      </c>
      <c r="Q69" s="6">
        <f t="shared" si="6"/>
        <v>639294.5390370806</v>
      </c>
      <c r="R69" s="3"/>
    </row>
    <row r="70" spans="1:18" customFormat="1" x14ac:dyDescent="0.2">
      <c r="A70" s="12">
        <v>42189</v>
      </c>
      <c r="B70" s="1" t="s">
        <v>8</v>
      </c>
      <c r="C70" s="8">
        <v>3221</v>
      </c>
      <c r="D70" s="8">
        <v>4511</v>
      </c>
      <c r="E70" s="8">
        <v>278</v>
      </c>
      <c r="F70" s="3">
        <v>64</v>
      </c>
      <c r="G70" s="7">
        <f t="shared" ref="G70:G133" si="10">IF($G$4="Petrol",C70,IF($G$4="Diesel",D70,E70))</f>
        <v>4511</v>
      </c>
      <c r="H70" s="3"/>
      <c r="I70" s="40">
        <f t="shared" si="7"/>
        <v>4895.7968337832372</v>
      </c>
      <c r="J70" s="40">
        <f t="shared" si="2"/>
        <v>-135.34133858267705</v>
      </c>
      <c r="K70" s="71">
        <f t="shared" si="8"/>
        <v>1.1578849528207085</v>
      </c>
      <c r="L70" s="57">
        <f t="shared" si="9"/>
        <v>6923.0197623018294</v>
      </c>
      <c r="M70" s="3"/>
      <c r="N70" s="6">
        <f t="shared" si="3"/>
        <v>-2412.0197623018294</v>
      </c>
      <c r="O70" s="6">
        <f t="shared" si="4"/>
        <v>2412.0197623018294</v>
      </c>
      <c r="P70" s="4">
        <f t="shared" si="5"/>
        <v>0.53469735364704707</v>
      </c>
      <c r="Q70" s="6">
        <f t="shared" si="6"/>
        <v>5817839.3337345738</v>
      </c>
      <c r="R70" s="3"/>
    </row>
    <row r="71" spans="1:18" customFormat="1" x14ac:dyDescent="0.2">
      <c r="A71" s="12">
        <v>42190</v>
      </c>
      <c r="B71" s="1" t="s">
        <v>11</v>
      </c>
      <c r="C71" s="8">
        <v>4267</v>
      </c>
      <c r="D71" s="8">
        <v>6017</v>
      </c>
      <c r="E71" s="8">
        <v>354</v>
      </c>
      <c r="F71" s="3">
        <v>65</v>
      </c>
      <c r="G71" s="7">
        <f t="shared" si="10"/>
        <v>6017</v>
      </c>
      <c r="H71" s="3"/>
      <c r="I71" s="40">
        <f t="shared" si="7"/>
        <v>6004.6046274810979</v>
      </c>
      <c r="J71" s="40">
        <f t="shared" si="2"/>
        <v>-135.34133858267705</v>
      </c>
      <c r="K71" s="71">
        <f t="shared" si="8"/>
        <v>0.81198762930002621</v>
      </c>
      <c r="L71" s="57">
        <f t="shared" si="9"/>
        <v>3639.2180757340484</v>
      </c>
      <c r="M71" s="3"/>
      <c r="N71" s="6">
        <f t="shared" si="3"/>
        <v>2377.7819242659516</v>
      </c>
      <c r="O71" s="6">
        <f t="shared" si="4"/>
        <v>2377.7819242659516</v>
      </c>
      <c r="P71" s="4">
        <f t="shared" si="5"/>
        <v>0.39517731830911612</v>
      </c>
      <c r="Q71" s="6">
        <f t="shared" si="6"/>
        <v>5653846.8793658912</v>
      </c>
      <c r="R71" s="3"/>
    </row>
    <row r="72" spans="1:18" customFormat="1" x14ac:dyDescent="0.2">
      <c r="A72" s="12">
        <v>42191</v>
      </c>
      <c r="B72" s="1" t="s">
        <v>6</v>
      </c>
      <c r="C72" s="8">
        <v>5107</v>
      </c>
      <c r="D72" s="8">
        <v>5881</v>
      </c>
      <c r="E72" s="8">
        <v>229</v>
      </c>
      <c r="F72" s="3">
        <v>66</v>
      </c>
      <c r="G72" s="7">
        <f t="shared" si="10"/>
        <v>5881</v>
      </c>
      <c r="H72" s="3"/>
      <c r="I72" s="40">
        <f t="shared" si="7"/>
        <v>5413.5594557197164</v>
      </c>
      <c r="J72" s="40">
        <f t="shared" si="2"/>
        <v>-135.34133858267705</v>
      </c>
      <c r="K72" s="71">
        <f t="shared" si="8"/>
        <v>1.2119407746027753</v>
      </c>
      <c r="L72" s="57">
        <f t="shared" si="9"/>
        <v>7297.4863335898572</v>
      </c>
      <c r="M72" s="3"/>
      <c r="N72" s="6">
        <f t="shared" si="3"/>
        <v>-1416.4863335898572</v>
      </c>
      <c r="O72" s="6">
        <f t="shared" si="4"/>
        <v>1416.4863335898572</v>
      </c>
      <c r="P72" s="4">
        <f t="shared" si="5"/>
        <v>0.24085807406731119</v>
      </c>
      <c r="Q72" s="6">
        <f t="shared" si="6"/>
        <v>2006433.5332468362</v>
      </c>
      <c r="R72" s="3"/>
    </row>
    <row r="73" spans="1:18" customFormat="1" x14ac:dyDescent="0.2">
      <c r="A73" s="12">
        <v>42192</v>
      </c>
      <c r="B73" s="1" t="s">
        <v>9</v>
      </c>
      <c r="C73" s="8">
        <v>5344</v>
      </c>
      <c r="D73" s="8">
        <v>3676</v>
      </c>
      <c r="E73" s="8">
        <v>129</v>
      </c>
      <c r="F73" s="3">
        <v>67</v>
      </c>
      <c r="G73" s="7">
        <f t="shared" si="10"/>
        <v>3676</v>
      </c>
      <c r="H73" s="3"/>
      <c r="I73" s="40">
        <f t="shared" si="7"/>
        <v>4558.8060981377212</v>
      </c>
      <c r="J73" s="40">
        <f t="shared" si="2"/>
        <v>-135.34133858267705</v>
      </c>
      <c r="K73" s="71">
        <f t="shared" si="8"/>
        <v>1.0064035189752707</v>
      </c>
      <c r="L73" s="57">
        <f t="shared" si="9"/>
        <v>5575.9968739410942</v>
      </c>
      <c r="M73" s="3"/>
      <c r="N73" s="6">
        <f t="shared" si="3"/>
        <v>-1899.9968739410942</v>
      </c>
      <c r="O73" s="6">
        <f t="shared" si="4"/>
        <v>1899.9968739410942</v>
      </c>
      <c r="P73" s="4">
        <f t="shared" si="5"/>
        <v>0.51686530847146195</v>
      </c>
      <c r="Q73" s="6">
        <f t="shared" si="6"/>
        <v>3609988.1209859303</v>
      </c>
      <c r="R73" s="3"/>
    </row>
    <row r="74" spans="1:18" customFormat="1" x14ac:dyDescent="0.2">
      <c r="A74" s="12">
        <v>42193</v>
      </c>
      <c r="B74" s="1" t="s">
        <v>7</v>
      </c>
      <c r="C74" s="8">
        <v>4375</v>
      </c>
      <c r="D74" s="8">
        <v>5886</v>
      </c>
      <c r="E74" s="8">
        <v>362</v>
      </c>
      <c r="F74" s="3">
        <v>68</v>
      </c>
      <c r="G74" s="7">
        <f t="shared" si="10"/>
        <v>5886</v>
      </c>
      <c r="H74" s="3"/>
      <c r="I74" s="40">
        <f t="shared" si="7"/>
        <v>5363.5817897016732</v>
      </c>
      <c r="J74" s="40">
        <f t="shared" si="2"/>
        <v>-135.34133858267705</v>
      </c>
      <c r="K74" s="71">
        <f t="shared" si="8"/>
        <v>0.91463353399579972</v>
      </c>
      <c r="L74" s="57">
        <f t="shared" si="9"/>
        <v>3843.7328483132437</v>
      </c>
      <c r="M74" s="3"/>
      <c r="N74" s="6">
        <f t="shared" si="3"/>
        <v>2042.2671516867563</v>
      </c>
      <c r="O74" s="6">
        <f t="shared" si="4"/>
        <v>2042.2671516867563</v>
      </c>
      <c r="P74" s="4">
        <f t="shared" si="5"/>
        <v>0.34697029420434189</v>
      </c>
      <c r="Q74" s="6">
        <f t="shared" si="6"/>
        <v>4170855.1188587365</v>
      </c>
      <c r="R74" s="3"/>
    </row>
    <row r="75" spans="1:18" customFormat="1" x14ac:dyDescent="0.2">
      <c r="A75" s="12">
        <v>42194</v>
      </c>
      <c r="B75" s="1" t="s">
        <v>10</v>
      </c>
      <c r="C75" s="8">
        <v>4023</v>
      </c>
      <c r="D75" s="8">
        <v>4263</v>
      </c>
      <c r="E75" s="8">
        <v>342</v>
      </c>
      <c r="F75" s="3">
        <v>69</v>
      </c>
      <c r="G75" s="7">
        <f t="shared" si="10"/>
        <v>4263</v>
      </c>
      <c r="H75" s="3"/>
      <c r="I75" s="40">
        <f t="shared" si="7"/>
        <v>4610.24330077381</v>
      </c>
      <c r="J75" s="40">
        <f t="shared" si="2"/>
        <v>-135.34133858267705</v>
      </c>
      <c r="K75" s="71">
        <f t="shared" si="8"/>
        <v>1.1108580202316163</v>
      </c>
      <c r="L75" s="57">
        <f t="shared" si="9"/>
        <v>6051.1786372576371</v>
      </c>
      <c r="M75" s="3"/>
      <c r="N75" s="6">
        <f t="shared" si="3"/>
        <v>-1788.1786372576371</v>
      </c>
      <c r="O75" s="6">
        <f t="shared" si="4"/>
        <v>1788.1786372576371</v>
      </c>
      <c r="P75" s="4">
        <f t="shared" si="5"/>
        <v>0.41946484570903991</v>
      </c>
      <c r="Q75" s="6">
        <f t="shared" si="6"/>
        <v>3197582.8387445803</v>
      </c>
      <c r="R75" s="3"/>
    </row>
    <row r="76" spans="1:18" customFormat="1" x14ac:dyDescent="0.2">
      <c r="A76" s="12">
        <v>42195</v>
      </c>
      <c r="B76" s="1" t="s">
        <v>5</v>
      </c>
      <c r="C76" s="8">
        <v>3218</v>
      </c>
      <c r="D76" s="8">
        <v>3703</v>
      </c>
      <c r="E76" s="8">
        <v>366</v>
      </c>
      <c r="F76" s="3">
        <v>70</v>
      </c>
      <c r="G76" s="7">
        <f t="shared" si="10"/>
        <v>3703</v>
      </c>
      <c r="H76" s="3"/>
      <c r="I76" s="40">
        <f t="shared" si="7"/>
        <v>4317.3796067814174</v>
      </c>
      <c r="J76" s="40">
        <f t="shared" si="2"/>
        <v>-135.34133858267705</v>
      </c>
      <c r="K76" s="71">
        <f t="shared" si="8"/>
        <v>0.89742266222109424</v>
      </c>
      <c r="L76" s="57">
        <f t="shared" si="9"/>
        <v>4060.3214594517503</v>
      </c>
      <c r="M76" s="3"/>
      <c r="N76" s="6">
        <f t="shared" si="3"/>
        <v>-357.32145945175034</v>
      </c>
      <c r="O76" s="6">
        <f t="shared" si="4"/>
        <v>357.32145945175034</v>
      </c>
      <c r="P76" s="4">
        <f t="shared" si="5"/>
        <v>9.6495128126316596E-2</v>
      </c>
      <c r="Q76" s="6">
        <f t="shared" si="6"/>
        <v>127678.62538472886</v>
      </c>
      <c r="R76" s="3"/>
    </row>
    <row r="77" spans="1:18" customFormat="1" x14ac:dyDescent="0.2">
      <c r="A77" s="12">
        <v>42196</v>
      </c>
      <c r="B77" s="1" t="s">
        <v>8</v>
      </c>
      <c r="C77" s="8">
        <v>2886</v>
      </c>
      <c r="D77" s="8">
        <v>3105</v>
      </c>
      <c r="E77" s="8">
        <v>298</v>
      </c>
      <c r="F77" s="3">
        <v>71</v>
      </c>
      <c r="G77" s="7">
        <f t="shared" si="10"/>
        <v>3105</v>
      </c>
      <c r="H77" s="3"/>
      <c r="I77" s="40">
        <f t="shared" si="7"/>
        <v>3557.1177885614316</v>
      </c>
      <c r="J77" s="40">
        <f t="shared" si="2"/>
        <v>-135.34133858267705</v>
      </c>
      <c r="K77" s="71">
        <f t="shared" si="8"/>
        <v>1.1227663022066956</v>
      </c>
      <c r="L77" s="57">
        <f t="shared" si="9"/>
        <v>4956.6916374516177</v>
      </c>
      <c r="M77" s="3"/>
      <c r="N77" s="6">
        <f t="shared" si="3"/>
        <v>-1851.6916374516177</v>
      </c>
      <c r="O77" s="6">
        <f t="shared" si="4"/>
        <v>1851.6916374516177</v>
      </c>
      <c r="P77" s="4">
        <f t="shared" si="5"/>
        <v>0.59635801528232457</v>
      </c>
      <c r="Q77" s="6">
        <f t="shared" si="6"/>
        <v>3428761.920208253</v>
      </c>
      <c r="R77" s="3"/>
    </row>
    <row r="78" spans="1:18" customFormat="1" x14ac:dyDescent="0.2">
      <c r="A78" s="12">
        <v>42197</v>
      </c>
      <c r="B78" s="1" t="s">
        <v>11</v>
      </c>
      <c r="C78" s="8">
        <v>3782</v>
      </c>
      <c r="D78" s="8">
        <v>3321</v>
      </c>
      <c r="E78" s="8">
        <v>235</v>
      </c>
      <c r="F78" s="3">
        <v>72</v>
      </c>
      <c r="G78" s="7">
        <f t="shared" si="10"/>
        <v>3321</v>
      </c>
      <c r="H78" s="3"/>
      <c r="I78" s="40">
        <f t="shared" si="7"/>
        <v>3451.4311383184158</v>
      </c>
      <c r="J78" s="40">
        <f t="shared" si="2"/>
        <v>-135.34133858267705</v>
      </c>
      <c r="K78" s="71">
        <f t="shared" si="8"/>
        <v>0.95241501850629862</v>
      </c>
      <c r="L78" s="57">
        <f t="shared" si="9"/>
        <v>3250.5726072390607</v>
      </c>
      <c r="M78" s="3"/>
      <c r="N78" s="6">
        <f t="shared" si="3"/>
        <v>70.427392760939256</v>
      </c>
      <c r="O78" s="6">
        <f t="shared" si="4"/>
        <v>70.427392760939256</v>
      </c>
      <c r="P78" s="4">
        <f t="shared" si="5"/>
        <v>2.120668255373058E-2</v>
      </c>
      <c r="Q78" s="6">
        <f t="shared" si="6"/>
        <v>4960.0176511035988</v>
      </c>
      <c r="R78" s="3"/>
    </row>
    <row r="79" spans="1:18" customFormat="1" x14ac:dyDescent="0.2">
      <c r="A79" s="12">
        <v>42198</v>
      </c>
      <c r="B79" s="1" t="s">
        <v>6</v>
      </c>
      <c r="C79" s="8">
        <v>3912</v>
      </c>
      <c r="D79" s="8">
        <v>4192</v>
      </c>
      <c r="E79" s="8">
        <v>306</v>
      </c>
      <c r="F79" s="3">
        <v>73</v>
      </c>
      <c r="G79" s="7">
        <f t="shared" si="10"/>
        <v>4192</v>
      </c>
      <c r="H79" s="3"/>
      <c r="I79" s="40">
        <f t="shared" si="7"/>
        <v>3858.8359880230309</v>
      </c>
      <c r="J79" s="40">
        <f t="shared" si="2"/>
        <v>-135.34133858267705</v>
      </c>
      <c r="K79" s="71">
        <f t="shared" si="8"/>
        <v>0.93492907220329435</v>
      </c>
      <c r="L79" s="57">
        <f t="shared" si="9"/>
        <v>2974.7873959730314</v>
      </c>
      <c r="M79" s="3"/>
      <c r="N79" s="6">
        <f t="shared" si="3"/>
        <v>1217.2126040269686</v>
      </c>
      <c r="O79" s="6">
        <f t="shared" si="4"/>
        <v>1217.2126040269686</v>
      </c>
      <c r="P79" s="4">
        <f t="shared" si="5"/>
        <v>0.29036560210566997</v>
      </c>
      <c r="Q79" s="6">
        <f t="shared" si="6"/>
        <v>1481606.5234021139</v>
      </c>
      <c r="R79" s="3"/>
    </row>
    <row r="80" spans="1:18" customFormat="1" x14ac:dyDescent="0.2">
      <c r="A80" s="12">
        <v>42199</v>
      </c>
      <c r="B80" s="1" t="s">
        <v>9</v>
      </c>
      <c r="C80" s="8">
        <v>3354</v>
      </c>
      <c r="D80" s="8">
        <v>4583</v>
      </c>
      <c r="E80" s="8">
        <v>353</v>
      </c>
      <c r="F80" s="3">
        <v>74</v>
      </c>
      <c r="G80" s="7">
        <f t="shared" si="10"/>
        <v>4583</v>
      </c>
      <c r="H80" s="3"/>
      <c r="I80" s="40">
        <f t="shared" si="7"/>
        <v>4219.3028724698424</v>
      </c>
      <c r="J80" s="40">
        <f t="shared" si="2"/>
        <v>-135.34133858267705</v>
      </c>
      <c r="K80" s="71">
        <f t="shared" si="8"/>
        <v>0.9559841408170564</v>
      </c>
      <c r="L80" s="57">
        <f t="shared" si="9"/>
        <v>3438.3888153854582</v>
      </c>
      <c r="M80" s="3"/>
      <c r="N80" s="6">
        <f t="shared" si="3"/>
        <v>1144.6111846145418</v>
      </c>
      <c r="O80" s="6">
        <f t="shared" si="4"/>
        <v>1144.6111846145418</v>
      </c>
      <c r="P80" s="4">
        <f t="shared" si="5"/>
        <v>0.24975151311685398</v>
      </c>
      <c r="Q80" s="6">
        <f t="shared" si="6"/>
        <v>1310134.7639447048</v>
      </c>
      <c r="R80" s="3"/>
    </row>
    <row r="81" spans="1:18" customFormat="1" x14ac:dyDescent="0.2">
      <c r="A81" s="12">
        <v>42200</v>
      </c>
      <c r="B81" s="1" t="s">
        <v>7</v>
      </c>
      <c r="C81" s="8">
        <v>4145</v>
      </c>
      <c r="D81" s="8">
        <v>4779</v>
      </c>
      <c r="E81" s="8">
        <v>255</v>
      </c>
      <c r="F81" s="3">
        <v>75</v>
      </c>
      <c r="G81" s="7">
        <f t="shared" si="10"/>
        <v>4779</v>
      </c>
      <c r="H81" s="3"/>
      <c r="I81" s="40">
        <f t="shared" si="7"/>
        <v>4359.316235402287</v>
      </c>
      <c r="J81" s="40">
        <f t="shared" si="2"/>
        <v>-135.34133858267705</v>
      </c>
      <c r="K81" s="71">
        <f t="shared" si="8"/>
        <v>1.0203696106924476</v>
      </c>
      <c r="L81" s="57">
        <f t="shared" si="9"/>
        <v>4089.6537708389537</v>
      </c>
      <c r="M81" s="3"/>
      <c r="N81" s="6">
        <f t="shared" si="3"/>
        <v>689.34622916104627</v>
      </c>
      <c r="O81" s="6">
        <f t="shared" si="4"/>
        <v>689.34622916104627</v>
      </c>
      <c r="P81" s="4">
        <f t="shared" si="5"/>
        <v>0.14424486904395192</v>
      </c>
      <c r="Q81" s="6">
        <f t="shared" si="6"/>
        <v>475198.22365855373</v>
      </c>
      <c r="R81" s="3"/>
    </row>
    <row r="82" spans="1:18" customFormat="1" x14ac:dyDescent="0.2">
      <c r="A82" s="12">
        <v>42201</v>
      </c>
      <c r="B82" s="1" t="s">
        <v>10</v>
      </c>
      <c r="C82" s="8">
        <v>2653</v>
      </c>
      <c r="D82" s="8">
        <v>2607</v>
      </c>
      <c r="E82" s="8">
        <v>269</v>
      </c>
      <c r="F82" s="3">
        <v>76</v>
      </c>
      <c r="G82" s="7">
        <f t="shared" si="10"/>
        <v>2607</v>
      </c>
      <c r="H82" s="3"/>
      <c r="I82" s="40">
        <f t="shared" si="7"/>
        <v>3734.8398535529632</v>
      </c>
      <c r="J82" s="40">
        <f t="shared" si="2"/>
        <v>-135.34133858267705</v>
      </c>
      <c r="K82" s="71">
        <f t="shared" si="8"/>
        <v>0.83454093160467191</v>
      </c>
      <c r="L82" s="57">
        <f t="shared" si="9"/>
        <v>3669.2431891215551</v>
      </c>
      <c r="M82" s="3"/>
      <c r="N82" s="6">
        <f t="shared" si="3"/>
        <v>-1062.2431891215551</v>
      </c>
      <c r="O82" s="6">
        <f t="shared" si="4"/>
        <v>1062.2431891215551</v>
      </c>
      <c r="P82" s="4">
        <f t="shared" si="5"/>
        <v>0.40745807024225361</v>
      </c>
      <c r="Q82" s="6">
        <f t="shared" si="6"/>
        <v>1128360.592835132</v>
      </c>
      <c r="R82" s="3"/>
    </row>
    <row r="83" spans="1:18" customFormat="1" x14ac:dyDescent="0.2">
      <c r="A83" s="12">
        <v>42202</v>
      </c>
      <c r="B83" s="1" t="s">
        <v>5</v>
      </c>
      <c r="C83" s="8">
        <v>3222</v>
      </c>
      <c r="D83" s="8">
        <v>4140</v>
      </c>
      <c r="E83" s="8">
        <v>610</v>
      </c>
      <c r="F83" s="3">
        <v>77</v>
      </c>
      <c r="G83" s="7">
        <f t="shared" si="10"/>
        <v>4140</v>
      </c>
      <c r="H83" s="3"/>
      <c r="I83" s="40">
        <f t="shared" si="7"/>
        <v>3774.0368195952415</v>
      </c>
      <c r="J83" s="40">
        <f t="shared" si="2"/>
        <v>-135.34133858267705</v>
      </c>
      <c r="K83" s="71">
        <f t="shared" si="8"/>
        <v>1.0400398592892035</v>
      </c>
      <c r="L83" s="57">
        <f t="shared" si="9"/>
        <v>3692.3931725085572</v>
      </c>
      <c r="M83" s="3"/>
      <c r="N83" s="6">
        <f t="shared" si="3"/>
        <v>447.6068274914428</v>
      </c>
      <c r="O83" s="6">
        <f t="shared" si="4"/>
        <v>447.6068274914428</v>
      </c>
      <c r="P83" s="4">
        <f t="shared" si="5"/>
        <v>0.10811759118150792</v>
      </c>
      <c r="Q83" s="6">
        <f t="shared" si="6"/>
        <v>200351.87201695424</v>
      </c>
      <c r="R83" s="3"/>
    </row>
    <row r="84" spans="1:18" customFormat="1" x14ac:dyDescent="0.2">
      <c r="A84" s="12">
        <v>42203</v>
      </c>
      <c r="B84" s="1" t="s">
        <v>8</v>
      </c>
      <c r="C84" s="8">
        <v>2790</v>
      </c>
      <c r="D84" s="8">
        <v>3707</v>
      </c>
      <c r="E84" s="8">
        <v>519</v>
      </c>
      <c r="F84" s="3">
        <v>78</v>
      </c>
      <c r="G84" s="7">
        <f t="shared" si="10"/>
        <v>3707</v>
      </c>
      <c r="H84" s="3"/>
      <c r="I84" s="40">
        <f t="shared" si="7"/>
        <v>3463.8281095598022</v>
      </c>
      <c r="J84" s="40">
        <f t="shared" si="2"/>
        <v>-135.34133858267705</v>
      </c>
      <c r="K84" s="71">
        <f t="shared" si="8"/>
        <v>1.1403486064657335</v>
      </c>
      <c r="L84" s="57">
        <f t="shared" si="9"/>
        <v>4213.1907453611584</v>
      </c>
      <c r="M84" s="3"/>
      <c r="N84" s="6">
        <f t="shared" si="3"/>
        <v>-506.19074536115841</v>
      </c>
      <c r="O84" s="6">
        <f t="shared" si="4"/>
        <v>506.19074536115841</v>
      </c>
      <c r="P84" s="4">
        <f t="shared" si="5"/>
        <v>0.13654997177263511</v>
      </c>
      <c r="Q84" s="6">
        <f t="shared" si="6"/>
        <v>256229.07068928512</v>
      </c>
      <c r="R84" s="3"/>
    </row>
    <row r="85" spans="1:18" customFormat="1" x14ac:dyDescent="0.2">
      <c r="A85" s="12">
        <v>42204</v>
      </c>
      <c r="B85" s="1" t="s">
        <v>11</v>
      </c>
      <c r="C85" s="8">
        <v>2907</v>
      </c>
      <c r="D85" s="8">
        <v>2609</v>
      </c>
      <c r="E85" s="8">
        <v>390</v>
      </c>
      <c r="F85" s="3">
        <v>79</v>
      </c>
      <c r="G85" s="7">
        <f t="shared" si="10"/>
        <v>2609</v>
      </c>
      <c r="H85" s="3"/>
      <c r="I85" s="40">
        <f t="shared" si="7"/>
        <v>3282.3333179236688</v>
      </c>
      <c r="J85" s="40">
        <f t="shared" ref="J85:J148" si="11">$J$5*(I85-I84)+(1-$J$5)*J84</f>
        <v>-135.34133858267705</v>
      </c>
      <c r="K85" s="71">
        <f t="shared" si="8"/>
        <v>0.80856238000639946</v>
      </c>
      <c r="L85" s="57">
        <f t="shared" si="9"/>
        <v>2702.6900823222149</v>
      </c>
      <c r="M85" s="3"/>
      <c r="N85" s="6">
        <f t="shared" ref="N85:N148" si="12">G85-L85</f>
        <v>-93.690082322214948</v>
      </c>
      <c r="O85" s="6">
        <f t="shared" ref="O85:O148" si="13">ABS(N85)</f>
        <v>93.690082322214948</v>
      </c>
      <c r="P85" s="4">
        <f t="shared" ref="P85:P148" si="14">ABS((G85-L85)/G85)</f>
        <v>3.5910342016947087E-2</v>
      </c>
      <c r="Q85" s="6">
        <f t="shared" ref="Q85:Q148" si="15">(G85-L85)^2</f>
        <v>8777.8315255434136</v>
      </c>
      <c r="R85" s="3"/>
    </row>
    <row r="86" spans="1:18" customFormat="1" x14ac:dyDescent="0.2">
      <c r="A86" s="12">
        <v>42205</v>
      </c>
      <c r="B86" s="1" t="s">
        <v>6</v>
      </c>
      <c r="C86" s="8">
        <v>2691</v>
      </c>
      <c r="D86" s="8">
        <v>4362</v>
      </c>
      <c r="E86" s="8">
        <v>435</v>
      </c>
      <c r="F86" s="3">
        <v>80</v>
      </c>
      <c r="G86" s="7">
        <f t="shared" si="10"/>
        <v>4362</v>
      </c>
      <c r="H86" s="3"/>
      <c r="I86" s="40">
        <f t="shared" ref="I86:I149" si="16">$I$5*(G86/K72)+(1-$I$5)*(I85+J85)</f>
        <v>3327.8694988941661</v>
      </c>
      <c r="J86" s="40">
        <f t="shared" si="11"/>
        <v>-135.34133858267705</v>
      </c>
      <c r="K86" s="71">
        <f t="shared" ref="K86:K149" si="17">$K$5*(G86/I86)+(1-$K$5)*K72</f>
        <v>1.2317023224544876</v>
      </c>
      <c r="L86" s="57">
        <f t="shared" ref="L86:L149" si="18">(I85+J85)*K72</f>
        <v>3813.9678971112426</v>
      </c>
      <c r="M86" s="3"/>
      <c r="N86" s="6">
        <f t="shared" si="12"/>
        <v>548.03210288875744</v>
      </c>
      <c r="O86" s="6">
        <f t="shared" si="13"/>
        <v>548.03210288875744</v>
      </c>
      <c r="P86" s="4">
        <f t="shared" si="14"/>
        <v>0.12563780442199848</v>
      </c>
      <c r="Q86" s="6">
        <f t="shared" si="15"/>
        <v>300339.18579667364</v>
      </c>
      <c r="R86" s="3"/>
    </row>
    <row r="87" spans="1:18" customFormat="1" x14ac:dyDescent="0.2">
      <c r="A87" s="12">
        <v>42206</v>
      </c>
      <c r="B87" s="1" t="s">
        <v>9</v>
      </c>
      <c r="C87" s="8">
        <v>3292</v>
      </c>
      <c r="D87" s="8">
        <v>3103</v>
      </c>
      <c r="E87" s="8">
        <v>417</v>
      </c>
      <c r="F87" s="3">
        <v>81</v>
      </c>
      <c r="G87" s="7">
        <f t="shared" si="10"/>
        <v>3103</v>
      </c>
      <c r="H87" s="3"/>
      <c r="I87" s="40">
        <f t="shared" si="16"/>
        <v>3148.8194200729395</v>
      </c>
      <c r="J87" s="40">
        <f t="shared" si="11"/>
        <v>-135.34133858267705</v>
      </c>
      <c r="K87" s="71">
        <f t="shared" si="17"/>
        <v>1.0022125549232548</v>
      </c>
      <c r="L87" s="57">
        <f t="shared" si="18"/>
        <v>3212.9715749651295</v>
      </c>
      <c r="M87" s="3"/>
      <c r="N87" s="6">
        <f t="shared" si="12"/>
        <v>-109.97157496512955</v>
      </c>
      <c r="O87" s="6">
        <f t="shared" si="13"/>
        <v>109.97157496512955</v>
      </c>
      <c r="P87" s="4">
        <f t="shared" si="14"/>
        <v>3.5440404436071396E-2</v>
      </c>
      <c r="Q87" s="6">
        <f t="shared" si="15"/>
        <v>12093.747300311108</v>
      </c>
      <c r="R87" s="3"/>
    </row>
    <row r="88" spans="1:18" customFormat="1" x14ac:dyDescent="0.2">
      <c r="A88" s="12">
        <v>42207</v>
      </c>
      <c r="B88" s="1" t="s">
        <v>7</v>
      </c>
      <c r="C88" s="8">
        <v>3155</v>
      </c>
      <c r="D88" s="8">
        <v>4387</v>
      </c>
      <c r="E88" s="8">
        <v>502</v>
      </c>
      <c r="F88" s="3">
        <v>82</v>
      </c>
      <c r="G88" s="7">
        <f t="shared" si="10"/>
        <v>4387</v>
      </c>
      <c r="H88" s="3"/>
      <c r="I88" s="40">
        <f t="shared" si="16"/>
        <v>3726.6694667145739</v>
      </c>
      <c r="J88" s="40">
        <f t="shared" si="11"/>
        <v>-135.34133858267705</v>
      </c>
      <c r="K88" s="71">
        <f t="shared" si="17"/>
        <v>0.96714493294673587</v>
      </c>
      <c r="L88" s="57">
        <f t="shared" si="18"/>
        <v>2756.2281072923211</v>
      </c>
      <c r="M88" s="3"/>
      <c r="N88" s="6">
        <f t="shared" si="12"/>
        <v>1630.7718927076789</v>
      </c>
      <c r="O88" s="6">
        <f t="shared" si="13"/>
        <v>1630.7718927076789</v>
      </c>
      <c r="P88" s="4">
        <f t="shared" si="14"/>
        <v>0.37172826366712536</v>
      </c>
      <c r="Q88" s="6">
        <f t="shared" si="15"/>
        <v>2659416.9660453857</v>
      </c>
      <c r="R88" s="3"/>
    </row>
    <row r="89" spans="1:18" customFormat="1" x14ac:dyDescent="0.2">
      <c r="A89" s="12">
        <v>42208</v>
      </c>
      <c r="B89" s="1" t="s">
        <v>10</v>
      </c>
      <c r="C89" s="8">
        <v>3009</v>
      </c>
      <c r="D89" s="8">
        <v>4324</v>
      </c>
      <c r="E89" s="8">
        <v>249</v>
      </c>
      <c r="F89" s="3">
        <v>83</v>
      </c>
      <c r="G89" s="7">
        <f t="shared" si="10"/>
        <v>4324</v>
      </c>
      <c r="H89" s="3"/>
      <c r="I89" s="40">
        <f t="shared" si="16"/>
        <v>3711.791531911088</v>
      </c>
      <c r="J89" s="40">
        <f t="shared" si="11"/>
        <v>-135.34133858267705</v>
      </c>
      <c r="K89" s="71">
        <f t="shared" si="17"/>
        <v>1.1216736388148842</v>
      </c>
      <c r="L89" s="57">
        <f t="shared" si="18"/>
        <v>3989.4556544187153</v>
      </c>
      <c r="M89" s="3"/>
      <c r="N89" s="6">
        <f t="shared" si="12"/>
        <v>334.54434558128469</v>
      </c>
      <c r="O89" s="6">
        <f t="shared" si="13"/>
        <v>334.54434558128469</v>
      </c>
      <c r="P89" s="4">
        <f t="shared" si="14"/>
        <v>7.7369182604367412E-2</v>
      </c>
      <c r="Q89" s="6">
        <f t="shared" si="15"/>
        <v>111919.91916041003</v>
      </c>
      <c r="R89" s="3"/>
    </row>
    <row r="90" spans="1:18" customFormat="1" x14ac:dyDescent="0.2">
      <c r="A90" s="12">
        <v>42209</v>
      </c>
      <c r="B90" s="1" t="s">
        <v>5</v>
      </c>
      <c r="C90" s="8">
        <v>2485</v>
      </c>
      <c r="D90" s="8">
        <v>3072</v>
      </c>
      <c r="E90" s="8">
        <v>353</v>
      </c>
      <c r="F90" s="3">
        <v>84</v>
      </c>
      <c r="G90" s="7">
        <f t="shared" si="10"/>
        <v>3072</v>
      </c>
      <c r="H90" s="3"/>
      <c r="I90" s="40">
        <f t="shared" si="16"/>
        <v>3515.1245952173026</v>
      </c>
      <c r="J90" s="40">
        <f t="shared" si="11"/>
        <v>-135.34133858267705</v>
      </c>
      <c r="K90" s="71">
        <f t="shared" si="17"/>
        <v>0.89272567524139634</v>
      </c>
      <c r="L90" s="57">
        <f t="shared" si="18"/>
        <v>3209.5874537979298</v>
      </c>
      <c r="M90" s="3"/>
      <c r="N90" s="6">
        <f t="shared" si="12"/>
        <v>-137.58745379792981</v>
      </c>
      <c r="O90" s="6">
        <f t="shared" si="13"/>
        <v>137.58745379792981</v>
      </c>
      <c r="P90" s="4">
        <f t="shared" si="14"/>
        <v>4.478758261651361E-2</v>
      </c>
      <c r="Q90" s="6">
        <f t="shared" si="15"/>
        <v>18930.30744259747</v>
      </c>
      <c r="R90" s="3"/>
    </row>
    <row r="91" spans="1:18" customFormat="1" x14ac:dyDescent="0.2">
      <c r="A91" s="12">
        <v>42210</v>
      </c>
      <c r="B91" s="1" t="s">
        <v>8</v>
      </c>
      <c r="C91" s="8">
        <v>2412</v>
      </c>
      <c r="D91" s="8">
        <v>4891</v>
      </c>
      <c r="E91" s="8">
        <v>419</v>
      </c>
      <c r="F91" s="3">
        <v>85</v>
      </c>
      <c r="G91" s="7">
        <f t="shared" si="10"/>
        <v>4891</v>
      </c>
      <c r="H91" s="3"/>
      <c r="I91" s="40">
        <f t="shared" si="16"/>
        <v>3770.3518900300428</v>
      </c>
      <c r="J91" s="40">
        <f t="shared" si="11"/>
        <v>-135.34133858267705</v>
      </c>
      <c r="K91" s="71">
        <f t="shared" si="17"/>
        <v>1.1576583212859919</v>
      </c>
      <c r="L91" s="57">
        <f t="shared" si="18"/>
        <v>3794.706749311762</v>
      </c>
      <c r="M91" s="3"/>
      <c r="N91" s="6">
        <f t="shared" si="12"/>
        <v>1096.293250688238</v>
      </c>
      <c r="O91" s="6">
        <f t="shared" si="13"/>
        <v>1096.293250688238</v>
      </c>
      <c r="P91" s="4">
        <f t="shared" si="14"/>
        <v>0.22414501138585932</v>
      </c>
      <c r="Q91" s="6">
        <f t="shared" si="15"/>
        <v>1201858.8915045839</v>
      </c>
      <c r="R91" s="3"/>
    </row>
    <row r="92" spans="1:18" customFormat="1" x14ac:dyDescent="0.2">
      <c r="A92" s="12">
        <v>42211</v>
      </c>
      <c r="B92" s="1" t="s">
        <v>11</v>
      </c>
      <c r="C92" s="8">
        <v>2684</v>
      </c>
      <c r="D92" s="8">
        <v>3705</v>
      </c>
      <c r="E92" s="8">
        <v>234</v>
      </c>
      <c r="F92" s="3">
        <v>86</v>
      </c>
      <c r="G92" s="7">
        <f t="shared" si="10"/>
        <v>3705</v>
      </c>
      <c r="H92" s="3"/>
      <c r="I92" s="40">
        <f t="shared" si="16"/>
        <v>3737.0506720467702</v>
      </c>
      <c r="J92" s="40">
        <f t="shared" si="11"/>
        <v>-135.34133858267705</v>
      </c>
      <c r="K92" s="71">
        <f t="shared" si="17"/>
        <v>0.96021672246038281</v>
      </c>
      <c r="L92" s="57">
        <f t="shared" si="18"/>
        <v>3462.0386416273336</v>
      </c>
      <c r="M92" s="3"/>
      <c r="N92" s="6">
        <f t="shared" si="12"/>
        <v>242.96135837266638</v>
      </c>
      <c r="O92" s="6">
        <f t="shared" si="13"/>
        <v>242.96135837266638</v>
      </c>
      <c r="P92" s="4">
        <f t="shared" si="14"/>
        <v>6.5576614945389036E-2</v>
      </c>
      <c r="Q92" s="6">
        <f t="shared" si="15"/>
        <v>59030.221662291224</v>
      </c>
      <c r="R92" s="3"/>
    </row>
    <row r="93" spans="1:18" customFormat="1" x14ac:dyDescent="0.2">
      <c r="A93" s="12">
        <v>42212</v>
      </c>
      <c r="B93" s="1" t="s">
        <v>6</v>
      </c>
      <c r="C93" s="8">
        <v>3365</v>
      </c>
      <c r="D93" s="8">
        <v>3908</v>
      </c>
      <c r="E93" s="8">
        <v>263</v>
      </c>
      <c r="F93" s="3">
        <v>87</v>
      </c>
      <c r="G93" s="7">
        <f t="shared" si="10"/>
        <v>3908</v>
      </c>
      <c r="H93" s="3"/>
      <c r="I93" s="40">
        <f t="shared" si="16"/>
        <v>3833.0240933075679</v>
      </c>
      <c r="J93" s="40">
        <f t="shared" si="11"/>
        <v>-135.34133858267705</v>
      </c>
      <c r="K93" s="71">
        <f t="shared" si="17"/>
        <v>0.95185535979316227</v>
      </c>
      <c r="L93" s="57">
        <f t="shared" si="18"/>
        <v>3367.3427654815305</v>
      </c>
      <c r="M93" s="3"/>
      <c r="N93" s="6">
        <f t="shared" si="12"/>
        <v>540.65723451846952</v>
      </c>
      <c r="O93" s="6">
        <f t="shared" si="13"/>
        <v>540.65723451846952</v>
      </c>
      <c r="P93" s="4">
        <f t="shared" si="14"/>
        <v>0.13834627290646609</v>
      </c>
      <c r="Q93" s="6">
        <f t="shared" si="15"/>
        <v>292310.24523715937</v>
      </c>
      <c r="R93" s="3"/>
    </row>
    <row r="94" spans="1:18" customFormat="1" x14ac:dyDescent="0.2">
      <c r="A94" s="12">
        <v>42213</v>
      </c>
      <c r="B94" s="1" t="s">
        <v>9</v>
      </c>
      <c r="C94" s="8">
        <v>3322</v>
      </c>
      <c r="D94" s="8">
        <v>5238</v>
      </c>
      <c r="E94" s="8">
        <v>389</v>
      </c>
      <c r="F94" s="3">
        <v>88</v>
      </c>
      <c r="G94" s="7">
        <f t="shared" si="10"/>
        <v>5238</v>
      </c>
      <c r="H94" s="3"/>
      <c r="I94" s="40">
        <f t="shared" si="16"/>
        <v>4410.2778098080025</v>
      </c>
      <c r="J94" s="40">
        <f t="shared" si="11"/>
        <v>-135.34133858267705</v>
      </c>
      <c r="K94" s="71">
        <f t="shared" si="17"/>
        <v>1.0023233693778375</v>
      </c>
      <c r="L94" s="57">
        <f t="shared" si="18"/>
        <v>3534.9260712897212</v>
      </c>
      <c r="M94" s="3"/>
      <c r="N94" s="6">
        <f t="shared" si="12"/>
        <v>1703.0739287102788</v>
      </c>
      <c r="O94" s="6">
        <f t="shared" si="13"/>
        <v>1703.0739287102788</v>
      </c>
      <c r="P94" s="4">
        <f t="shared" si="14"/>
        <v>0.32513820708481839</v>
      </c>
      <c r="Q94" s="6">
        <f t="shared" si="15"/>
        <v>2900460.8066526637</v>
      </c>
      <c r="R94" s="3"/>
    </row>
    <row r="95" spans="1:18" customFormat="1" x14ac:dyDescent="0.2">
      <c r="A95" s="12">
        <v>42214</v>
      </c>
      <c r="B95" s="1" t="s">
        <v>7</v>
      </c>
      <c r="C95" s="8">
        <v>2578</v>
      </c>
      <c r="D95" s="8">
        <v>3761</v>
      </c>
      <c r="E95" s="8">
        <v>399</v>
      </c>
      <c r="F95" s="3">
        <v>89</v>
      </c>
      <c r="G95" s="7">
        <f t="shared" si="10"/>
        <v>3761</v>
      </c>
      <c r="H95" s="3"/>
      <c r="I95" s="40">
        <f t="shared" si="16"/>
        <v>4039.3295865901518</v>
      </c>
      <c r="J95" s="40">
        <f t="shared" si="11"/>
        <v>-135.34133858267705</v>
      </c>
      <c r="K95" s="71">
        <f t="shared" si="17"/>
        <v>1.0025147092788746</v>
      </c>
      <c r="L95" s="57">
        <f t="shared" si="18"/>
        <v>4362.0152628791311</v>
      </c>
      <c r="M95" s="3"/>
      <c r="N95" s="6">
        <f t="shared" si="12"/>
        <v>-601.01526287913111</v>
      </c>
      <c r="O95" s="6">
        <f t="shared" si="13"/>
        <v>601.01526287913111</v>
      </c>
      <c r="P95" s="4">
        <f t="shared" si="14"/>
        <v>0.15980198428054537</v>
      </c>
      <c r="Q95" s="6">
        <f t="shared" si="15"/>
        <v>361219.34621367109</v>
      </c>
      <c r="R95" s="3"/>
    </row>
    <row r="96" spans="1:18" customFormat="1" x14ac:dyDescent="0.2">
      <c r="A96" s="12">
        <v>42215</v>
      </c>
      <c r="B96" s="1" t="s">
        <v>10</v>
      </c>
      <c r="C96" s="8">
        <v>3154</v>
      </c>
      <c r="D96" s="8">
        <v>4083</v>
      </c>
      <c r="E96" s="8">
        <v>430</v>
      </c>
      <c r="F96" s="3">
        <v>90</v>
      </c>
      <c r="G96" s="7">
        <f t="shared" si="10"/>
        <v>4083</v>
      </c>
      <c r="H96" s="3"/>
      <c r="I96" s="40">
        <f t="shared" si="16"/>
        <v>4299.3970191256976</v>
      </c>
      <c r="J96" s="40">
        <f t="shared" si="11"/>
        <v>-135.34133858267705</v>
      </c>
      <c r="K96" s="71">
        <f t="shared" si="17"/>
        <v>0.85756635605924569</v>
      </c>
      <c r="L96" s="57">
        <f t="shared" si="18"/>
        <v>3258.037989465849</v>
      </c>
      <c r="M96" s="3"/>
      <c r="N96" s="6">
        <f t="shared" si="12"/>
        <v>824.96201053415098</v>
      </c>
      <c r="O96" s="6">
        <f t="shared" si="13"/>
        <v>824.96201053415098</v>
      </c>
      <c r="P96" s="4">
        <f t="shared" si="14"/>
        <v>0.20204800649868992</v>
      </c>
      <c r="Q96" s="6">
        <f t="shared" si="15"/>
        <v>680562.31882454862</v>
      </c>
      <c r="R96" s="3"/>
    </row>
    <row r="97" spans="1:18" customFormat="1" x14ac:dyDescent="0.2">
      <c r="A97" s="12">
        <v>42216</v>
      </c>
      <c r="B97" s="1" t="s">
        <v>5</v>
      </c>
      <c r="C97" s="8">
        <v>3015</v>
      </c>
      <c r="D97" s="8">
        <v>9086</v>
      </c>
      <c r="E97" s="8">
        <v>482</v>
      </c>
      <c r="F97" s="3">
        <v>91</v>
      </c>
      <c r="G97" s="7">
        <f t="shared" si="10"/>
        <v>9086</v>
      </c>
      <c r="H97" s="3"/>
      <c r="I97" s="40">
        <f t="shared" si="16"/>
        <v>5992.9148626076367</v>
      </c>
      <c r="J97" s="40">
        <f t="shared" si="11"/>
        <v>-135.34133858267705</v>
      </c>
      <c r="K97" s="71">
        <f t="shared" si="17"/>
        <v>1.1352566189119133</v>
      </c>
      <c r="L97" s="57">
        <f t="shared" si="18"/>
        <v>4330.7838840643717</v>
      </c>
      <c r="M97" s="3"/>
      <c r="N97" s="6">
        <f t="shared" si="12"/>
        <v>4755.2161159356283</v>
      </c>
      <c r="O97" s="6">
        <f t="shared" si="13"/>
        <v>4755.2161159356283</v>
      </c>
      <c r="P97" s="4">
        <f t="shared" si="14"/>
        <v>0.52335638520092764</v>
      </c>
      <c r="Q97" s="6">
        <f t="shared" si="15"/>
        <v>22612080.309253924</v>
      </c>
      <c r="R97" s="3"/>
    </row>
    <row r="98" spans="1:18" customFormat="1" x14ac:dyDescent="0.2">
      <c r="A98" s="12">
        <v>42217</v>
      </c>
      <c r="B98" s="1" t="s">
        <v>8</v>
      </c>
      <c r="C98" s="8">
        <v>2566</v>
      </c>
      <c r="D98" s="8">
        <v>5273</v>
      </c>
      <c r="E98" s="8">
        <v>509</v>
      </c>
      <c r="F98" s="3">
        <v>92</v>
      </c>
      <c r="G98" s="7">
        <f t="shared" si="10"/>
        <v>5273</v>
      </c>
      <c r="H98" s="3"/>
      <c r="I98" s="40">
        <f t="shared" si="16"/>
        <v>5364.1539513025</v>
      </c>
      <c r="J98" s="40">
        <f t="shared" si="11"/>
        <v>-135.34133858267705</v>
      </c>
      <c r="K98" s="71">
        <f t="shared" si="17"/>
        <v>1.1088802522425845</v>
      </c>
      <c r="L98" s="57">
        <f t="shared" si="18"/>
        <v>6679.6758053924386</v>
      </c>
      <c r="M98" s="3"/>
      <c r="N98" s="6">
        <f t="shared" si="12"/>
        <v>-1406.6758053924386</v>
      </c>
      <c r="O98" s="6">
        <f t="shared" si="13"/>
        <v>1406.6758053924386</v>
      </c>
      <c r="P98" s="4">
        <f t="shared" si="14"/>
        <v>0.26676954397732572</v>
      </c>
      <c r="Q98" s="6">
        <f t="shared" si="15"/>
        <v>1978736.8214764658</v>
      </c>
      <c r="R98" s="3"/>
    </row>
    <row r="99" spans="1:18" customFormat="1" x14ac:dyDescent="0.2">
      <c r="A99" s="12">
        <v>42218</v>
      </c>
      <c r="B99" s="1" t="s">
        <v>11</v>
      </c>
      <c r="C99" s="8">
        <v>2819</v>
      </c>
      <c r="D99" s="8">
        <v>3070</v>
      </c>
      <c r="E99" s="8">
        <v>288</v>
      </c>
      <c r="F99" s="3">
        <v>93</v>
      </c>
      <c r="G99" s="7">
        <f t="shared" si="10"/>
        <v>3070</v>
      </c>
      <c r="H99" s="3"/>
      <c r="I99" s="40">
        <f t="shared" si="16"/>
        <v>4656.0324788040916</v>
      </c>
      <c r="J99" s="40">
        <f t="shared" si="11"/>
        <v>-135.34133858267705</v>
      </c>
      <c r="K99" s="71">
        <f t="shared" si="17"/>
        <v>0.77872183634131908</v>
      </c>
      <c r="L99" s="57">
        <f t="shared" si="18"/>
        <v>4227.8211707482196</v>
      </c>
      <c r="M99" s="3"/>
      <c r="N99" s="6">
        <f t="shared" si="12"/>
        <v>-1157.8211707482196</v>
      </c>
      <c r="O99" s="6">
        <f t="shared" si="13"/>
        <v>1157.8211707482196</v>
      </c>
      <c r="P99" s="4">
        <f t="shared" si="14"/>
        <v>0.37714044649779144</v>
      </c>
      <c r="Q99" s="6">
        <f t="shared" si="15"/>
        <v>1340549.863432778</v>
      </c>
      <c r="R99" s="3"/>
    </row>
    <row r="100" spans="1:18" customFormat="1" x14ac:dyDescent="0.2">
      <c r="A100" s="12">
        <v>42219</v>
      </c>
      <c r="B100" s="1" t="s">
        <v>6</v>
      </c>
      <c r="C100" s="8">
        <v>2828</v>
      </c>
      <c r="D100" s="8">
        <v>3614</v>
      </c>
      <c r="E100" s="8">
        <v>378</v>
      </c>
      <c r="F100" s="3">
        <v>94</v>
      </c>
      <c r="G100" s="7">
        <f t="shared" si="10"/>
        <v>3614</v>
      </c>
      <c r="H100" s="3"/>
      <c r="I100" s="40">
        <f t="shared" si="16"/>
        <v>3886.0748889129009</v>
      </c>
      <c r="J100" s="40">
        <f t="shared" si="11"/>
        <v>-135.34133858267705</v>
      </c>
      <c r="K100" s="71">
        <f t="shared" si="17"/>
        <v>1.1713593028564233</v>
      </c>
      <c r="L100" s="57">
        <f t="shared" si="18"/>
        <v>5568.1457765101422</v>
      </c>
      <c r="M100" s="3"/>
      <c r="N100" s="6">
        <f t="shared" si="12"/>
        <v>-1954.1457765101422</v>
      </c>
      <c r="O100" s="6">
        <f t="shared" si="13"/>
        <v>1954.1457765101422</v>
      </c>
      <c r="P100" s="4">
        <f t="shared" si="14"/>
        <v>0.54071548879638687</v>
      </c>
      <c r="Q100" s="6">
        <f t="shared" si="15"/>
        <v>3818685.7158524268</v>
      </c>
      <c r="R100" s="3"/>
    </row>
    <row r="101" spans="1:18" customFormat="1" x14ac:dyDescent="0.2">
      <c r="A101" s="12">
        <v>42220</v>
      </c>
      <c r="B101" s="1" t="s">
        <v>9</v>
      </c>
      <c r="C101" s="8">
        <v>2958</v>
      </c>
      <c r="D101" s="8">
        <v>4181</v>
      </c>
      <c r="E101" s="8">
        <v>610</v>
      </c>
      <c r="F101" s="3">
        <v>95</v>
      </c>
      <c r="G101" s="7">
        <f t="shared" si="10"/>
        <v>4181</v>
      </c>
      <c r="H101" s="3"/>
      <c r="I101" s="40">
        <f t="shared" si="16"/>
        <v>3919.1480223359108</v>
      </c>
      <c r="J101" s="40">
        <f t="shared" si="11"/>
        <v>-135.34133858267705</v>
      </c>
      <c r="K101" s="71">
        <f t="shared" si="17"/>
        <v>1.0151327429829751</v>
      </c>
      <c r="L101" s="57">
        <f t="shared" si="18"/>
        <v>3759.0322543128236</v>
      </c>
      <c r="M101" s="3"/>
      <c r="N101" s="6">
        <f t="shared" si="12"/>
        <v>421.96774568717638</v>
      </c>
      <c r="O101" s="6">
        <f t="shared" si="13"/>
        <v>421.96774568717638</v>
      </c>
      <c r="P101" s="4">
        <f t="shared" si="14"/>
        <v>0.10092507670107065</v>
      </c>
      <c r="Q101" s="6">
        <f t="shared" si="15"/>
        <v>178056.77840031756</v>
      </c>
      <c r="R101" s="3"/>
    </row>
    <row r="102" spans="1:18" customFormat="1" x14ac:dyDescent="0.2">
      <c r="A102" s="12">
        <v>42221</v>
      </c>
      <c r="B102" s="1" t="s">
        <v>7</v>
      </c>
      <c r="C102" s="8">
        <v>2561</v>
      </c>
      <c r="D102" s="8">
        <v>3932</v>
      </c>
      <c r="E102" s="8">
        <v>641</v>
      </c>
      <c r="F102" s="3">
        <v>96</v>
      </c>
      <c r="G102" s="7">
        <f t="shared" si="10"/>
        <v>3932</v>
      </c>
      <c r="H102" s="3"/>
      <c r="I102" s="40">
        <f t="shared" si="16"/>
        <v>3896.5139024025721</v>
      </c>
      <c r="J102" s="40">
        <f t="shared" si="11"/>
        <v>-135.34133858267705</v>
      </c>
      <c r="K102" s="71">
        <f t="shared" si="17"/>
        <v>0.97553737435617238</v>
      </c>
      <c r="L102" s="57">
        <f t="shared" si="18"/>
        <v>3659.4894614419322</v>
      </c>
      <c r="M102" s="3"/>
      <c r="N102" s="6">
        <f t="shared" si="12"/>
        <v>272.51053855806776</v>
      </c>
      <c r="O102" s="6">
        <f t="shared" si="13"/>
        <v>272.51053855806776</v>
      </c>
      <c r="P102" s="4">
        <f t="shared" si="14"/>
        <v>6.9305833814361076E-2</v>
      </c>
      <c r="Q102" s="6">
        <f t="shared" si="15"/>
        <v>74261.993625208139</v>
      </c>
      <c r="R102" s="3"/>
    </row>
    <row r="103" spans="1:18" customFormat="1" x14ac:dyDescent="0.2">
      <c r="A103" s="12">
        <v>42222</v>
      </c>
      <c r="B103" s="1" t="s">
        <v>10</v>
      </c>
      <c r="C103" s="8">
        <v>2027</v>
      </c>
      <c r="D103" s="8">
        <v>4660</v>
      </c>
      <c r="E103" s="8">
        <v>579</v>
      </c>
      <c r="F103" s="3">
        <v>97</v>
      </c>
      <c r="G103" s="7">
        <f t="shared" si="10"/>
        <v>4660</v>
      </c>
      <c r="H103" s="3"/>
      <c r="I103" s="40">
        <f t="shared" si="16"/>
        <v>3918.5059873264249</v>
      </c>
      <c r="J103" s="40">
        <f t="shared" si="11"/>
        <v>-135.34133858267705</v>
      </c>
      <c r="K103" s="71">
        <f t="shared" si="17"/>
        <v>1.1351846622168555</v>
      </c>
      <c r="L103" s="57">
        <f t="shared" si="18"/>
        <v>4218.8081158705691</v>
      </c>
      <c r="M103" s="3"/>
      <c r="N103" s="6">
        <f t="shared" si="12"/>
        <v>441.19188412943095</v>
      </c>
      <c r="O103" s="6">
        <f t="shared" si="13"/>
        <v>441.19188412943095</v>
      </c>
      <c r="P103" s="4">
        <f t="shared" si="14"/>
        <v>9.4676369984856429E-2</v>
      </c>
      <c r="Q103" s="6">
        <f t="shared" si="15"/>
        <v>194650.27862167722</v>
      </c>
      <c r="R103" s="3"/>
    </row>
    <row r="104" spans="1:18" customFormat="1" x14ac:dyDescent="0.2">
      <c r="A104" s="12">
        <v>42223</v>
      </c>
      <c r="B104" s="1" t="s">
        <v>5</v>
      </c>
      <c r="C104" s="8">
        <v>2979</v>
      </c>
      <c r="D104" s="8">
        <v>3984</v>
      </c>
      <c r="E104" s="8">
        <v>398</v>
      </c>
      <c r="F104" s="3">
        <v>98</v>
      </c>
      <c r="G104" s="7">
        <f t="shared" si="10"/>
        <v>3984</v>
      </c>
      <c r="H104" s="3"/>
      <c r="I104" s="40">
        <f t="shared" si="16"/>
        <v>4054.9936332688371</v>
      </c>
      <c r="J104" s="40">
        <f t="shared" si="11"/>
        <v>-135.34133858267705</v>
      </c>
      <c r="K104" s="71">
        <f t="shared" si="17"/>
        <v>0.91067899914573425</v>
      </c>
      <c r="L104" s="57">
        <f t="shared" si="18"/>
        <v>3377.3282155991424</v>
      </c>
      <c r="M104" s="3"/>
      <c r="N104" s="6">
        <f t="shared" si="12"/>
        <v>606.67178440085763</v>
      </c>
      <c r="O104" s="6">
        <f t="shared" si="13"/>
        <v>606.67178440085763</v>
      </c>
      <c r="P104" s="4">
        <f t="shared" si="14"/>
        <v>0.15227705431748434</v>
      </c>
      <c r="Q104" s="6">
        <f t="shared" si="15"/>
        <v>368050.65398812067</v>
      </c>
      <c r="R104" s="3"/>
    </row>
    <row r="105" spans="1:18" customFormat="1" x14ac:dyDescent="0.2">
      <c r="A105" s="12">
        <v>42224</v>
      </c>
      <c r="B105" s="1" t="s">
        <v>8</v>
      </c>
      <c r="C105" s="8">
        <v>2968</v>
      </c>
      <c r="D105" s="8">
        <v>4462</v>
      </c>
      <c r="E105" s="8">
        <v>377</v>
      </c>
      <c r="F105" s="3">
        <v>99</v>
      </c>
      <c r="G105" s="7">
        <f t="shared" si="10"/>
        <v>4462</v>
      </c>
      <c r="H105" s="3"/>
      <c r="I105" s="40">
        <f t="shared" si="16"/>
        <v>3893.5243451519091</v>
      </c>
      <c r="J105" s="40">
        <f t="shared" si="11"/>
        <v>-135.34133858267705</v>
      </c>
      <c r="K105" s="71">
        <f t="shared" si="17"/>
        <v>1.155327740903147</v>
      </c>
      <c r="L105" s="57">
        <f t="shared" si="18"/>
        <v>4537.6180954911661</v>
      </c>
      <c r="M105" s="3"/>
      <c r="N105" s="6">
        <f t="shared" si="12"/>
        <v>-75.618095491166059</v>
      </c>
      <c r="O105" s="6">
        <f t="shared" si="13"/>
        <v>75.618095491166059</v>
      </c>
      <c r="P105" s="4">
        <f t="shared" si="14"/>
        <v>1.6947130320745418E-2</v>
      </c>
      <c r="Q105" s="6">
        <f t="shared" si="15"/>
        <v>5718.0963657111088</v>
      </c>
      <c r="R105" s="3"/>
    </row>
    <row r="106" spans="1:18" customFormat="1" x14ac:dyDescent="0.2">
      <c r="A106" s="12">
        <v>42225</v>
      </c>
      <c r="B106" s="1" t="s">
        <v>11</v>
      </c>
      <c r="C106" s="8">
        <v>3182</v>
      </c>
      <c r="D106" s="8">
        <v>3501</v>
      </c>
      <c r="E106" s="8">
        <v>415</v>
      </c>
      <c r="F106" s="3">
        <v>100</v>
      </c>
      <c r="G106" s="7">
        <f t="shared" si="10"/>
        <v>3501</v>
      </c>
      <c r="H106" s="3"/>
      <c r="I106" s="40">
        <f t="shared" si="16"/>
        <v>3713.3305617176866</v>
      </c>
      <c r="J106" s="40">
        <f t="shared" si="11"/>
        <v>-135.34133858267705</v>
      </c>
      <c r="K106" s="71">
        <f t="shared" si="17"/>
        <v>0.95673725300239609</v>
      </c>
      <c r="L106" s="57">
        <f t="shared" si="18"/>
        <v>3608.6701689742154</v>
      </c>
      <c r="M106" s="3"/>
      <c r="N106" s="6">
        <f t="shared" si="12"/>
        <v>-107.67016897421536</v>
      </c>
      <c r="O106" s="6">
        <f t="shared" si="13"/>
        <v>107.67016897421536</v>
      </c>
      <c r="P106" s="4">
        <f t="shared" si="14"/>
        <v>3.0754118530195759E-2</v>
      </c>
      <c r="Q106" s="6">
        <f t="shared" si="15"/>
        <v>11592.865286936087</v>
      </c>
      <c r="R106" s="3"/>
    </row>
    <row r="107" spans="1:18" customFormat="1" x14ac:dyDescent="0.2">
      <c r="A107" s="12">
        <v>42226</v>
      </c>
      <c r="B107" s="1" t="s">
        <v>6</v>
      </c>
      <c r="C107" s="8">
        <v>4036</v>
      </c>
      <c r="D107" s="8">
        <v>4325</v>
      </c>
      <c r="E107" s="8">
        <v>384</v>
      </c>
      <c r="F107" s="3">
        <v>101</v>
      </c>
      <c r="G107" s="7">
        <f t="shared" si="10"/>
        <v>4325</v>
      </c>
      <c r="H107" s="3"/>
      <c r="I107" s="40">
        <f t="shared" si="16"/>
        <v>3964.296563307586</v>
      </c>
      <c r="J107" s="40">
        <f t="shared" si="11"/>
        <v>-135.34133858267705</v>
      </c>
      <c r="K107" s="71">
        <f t="shared" si="17"/>
        <v>0.97968188889349106</v>
      </c>
      <c r="L107" s="57">
        <f t="shared" si="18"/>
        <v>3405.7282193232318</v>
      </c>
      <c r="M107" s="3"/>
      <c r="N107" s="6">
        <f t="shared" si="12"/>
        <v>919.27178067676823</v>
      </c>
      <c r="O107" s="6">
        <f t="shared" si="13"/>
        <v>919.27178067676823</v>
      </c>
      <c r="P107" s="4">
        <f t="shared" si="14"/>
        <v>0.21254838859578457</v>
      </c>
      <c r="Q107" s="6">
        <f t="shared" si="15"/>
        <v>845060.60674863623</v>
      </c>
      <c r="R107" s="3"/>
    </row>
    <row r="108" spans="1:18" customFormat="1" x14ac:dyDescent="0.2">
      <c r="A108" s="12">
        <v>42227</v>
      </c>
      <c r="B108" s="1" t="s">
        <v>9</v>
      </c>
      <c r="C108" s="8">
        <v>3502</v>
      </c>
      <c r="D108" s="8">
        <v>3124</v>
      </c>
      <c r="E108" s="8">
        <v>219</v>
      </c>
      <c r="F108" s="3">
        <v>102</v>
      </c>
      <c r="G108" s="7">
        <f t="shared" si="10"/>
        <v>3124</v>
      </c>
      <c r="H108" s="3"/>
      <c r="I108" s="40">
        <f t="shared" si="16"/>
        <v>3544.0765822220419</v>
      </c>
      <c r="J108" s="40">
        <f t="shared" si="11"/>
        <v>-135.34133858267705</v>
      </c>
      <c r="K108" s="71">
        <f t="shared" si="17"/>
        <v>0.97815285436276145</v>
      </c>
      <c r="L108" s="57">
        <f t="shared" si="18"/>
        <v>3837.8513020431456</v>
      </c>
      <c r="M108" s="3"/>
      <c r="N108" s="6">
        <f t="shared" si="12"/>
        <v>-713.85130204314555</v>
      </c>
      <c r="O108" s="6">
        <f t="shared" si="13"/>
        <v>713.85130204314555</v>
      </c>
      <c r="P108" s="4">
        <f t="shared" si="14"/>
        <v>0.22850553842610294</v>
      </c>
      <c r="Q108" s="6">
        <f t="shared" si="15"/>
        <v>509583.68142869422</v>
      </c>
      <c r="R108" s="3"/>
    </row>
    <row r="109" spans="1:18" customFormat="1" x14ac:dyDescent="0.2">
      <c r="A109" s="12">
        <v>42228</v>
      </c>
      <c r="B109" s="1" t="s">
        <v>7</v>
      </c>
      <c r="C109" s="8">
        <v>3224</v>
      </c>
      <c r="D109" s="8">
        <v>4621</v>
      </c>
      <c r="E109" s="8">
        <v>285</v>
      </c>
      <c r="F109" s="3">
        <v>103</v>
      </c>
      <c r="G109" s="7">
        <f t="shared" si="10"/>
        <v>4621</v>
      </c>
      <c r="H109" s="3"/>
      <c r="I109" s="40">
        <f t="shared" si="16"/>
        <v>3889.0046170753176</v>
      </c>
      <c r="J109" s="40">
        <f t="shared" si="11"/>
        <v>-135.34133858267705</v>
      </c>
      <c r="K109" s="71">
        <f t="shared" si="17"/>
        <v>1.0396561240129962</v>
      </c>
      <c r="L109" s="57">
        <f t="shared" si="18"/>
        <v>3417.3072217857716</v>
      </c>
      <c r="M109" s="3"/>
      <c r="N109" s="6">
        <f t="shared" si="12"/>
        <v>1203.6927782142284</v>
      </c>
      <c r="O109" s="6">
        <f t="shared" si="13"/>
        <v>1203.6927782142284</v>
      </c>
      <c r="P109" s="4">
        <f t="shared" si="14"/>
        <v>0.26048318074317861</v>
      </c>
      <c r="Q109" s="6">
        <f t="shared" si="15"/>
        <v>1448876.3043250877</v>
      </c>
      <c r="R109" s="3"/>
    </row>
    <row r="110" spans="1:18" customFormat="1" x14ac:dyDescent="0.2">
      <c r="A110" s="12">
        <v>42229</v>
      </c>
      <c r="B110" s="1" t="s">
        <v>10</v>
      </c>
      <c r="C110" s="8">
        <v>3228</v>
      </c>
      <c r="D110" s="8">
        <v>3450</v>
      </c>
      <c r="E110" s="8">
        <v>373</v>
      </c>
      <c r="F110" s="3">
        <v>104</v>
      </c>
      <c r="G110" s="7">
        <f t="shared" si="10"/>
        <v>3450</v>
      </c>
      <c r="H110" s="3"/>
      <c r="I110" s="40">
        <f t="shared" si="16"/>
        <v>3861.4028877987257</v>
      </c>
      <c r="J110" s="40">
        <f t="shared" si="11"/>
        <v>-135.34133858267705</v>
      </c>
      <c r="K110" s="71">
        <f t="shared" si="17"/>
        <v>0.86474461744563036</v>
      </c>
      <c r="L110" s="57">
        <f t="shared" si="18"/>
        <v>3219.0153396103351</v>
      </c>
      <c r="M110" s="3"/>
      <c r="N110" s="6">
        <f t="shared" si="12"/>
        <v>230.9846603896649</v>
      </c>
      <c r="O110" s="6">
        <f t="shared" si="13"/>
        <v>230.9846603896649</v>
      </c>
      <c r="P110" s="4">
        <f t="shared" si="14"/>
        <v>6.6952075475265188E-2</v>
      </c>
      <c r="Q110" s="6">
        <f t="shared" si="15"/>
        <v>53353.913335328827</v>
      </c>
      <c r="R110" s="3"/>
    </row>
    <row r="111" spans="1:18" customFormat="1" x14ac:dyDescent="0.2">
      <c r="A111" s="12">
        <v>42230</v>
      </c>
      <c r="B111" s="1" t="s">
        <v>5</v>
      </c>
      <c r="C111" s="8">
        <v>3020</v>
      </c>
      <c r="D111" s="8">
        <v>3625</v>
      </c>
      <c r="E111" s="8">
        <v>455</v>
      </c>
      <c r="F111" s="3">
        <v>105</v>
      </c>
      <c r="G111" s="7">
        <f t="shared" si="10"/>
        <v>3625</v>
      </c>
      <c r="H111" s="3"/>
      <c r="I111" s="40">
        <f t="shared" si="16"/>
        <v>3512.8811894131368</v>
      </c>
      <c r="J111" s="40">
        <f t="shared" si="11"/>
        <v>-135.34133858267705</v>
      </c>
      <c r="K111" s="71">
        <f t="shared" si="17"/>
        <v>1.1145885916056404</v>
      </c>
      <c r="L111" s="57">
        <f t="shared" si="18"/>
        <v>4230.0360362206975</v>
      </c>
      <c r="M111" s="3"/>
      <c r="N111" s="6">
        <f t="shared" si="12"/>
        <v>-605.0360362206975</v>
      </c>
      <c r="O111" s="6">
        <f t="shared" si="13"/>
        <v>605.0360362206975</v>
      </c>
      <c r="P111" s="4">
        <f t="shared" si="14"/>
        <v>0.16690649275053723</v>
      </c>
      <c r="Q111" s="6">
        <f t="shared" si="15"/>
        <v>366068.60512565315</v>
      </c>
      <c r="R111" s="3"/>
    </row>
    <row r="112" spans="1:18" customFormat="1" x14ac:dyDescent="0.2">
      <c r="A112" s="12">
        <v>42231</v>
      </c>
      <c r="B112" s="1" t="s">
        <v>8</v>
      </c>
      <c r="C112" s="8">
        <v>3707</v>
      </c>
      <c r="D112" s="8">
        <v>4076</v>
      </c>
      <c r="E112" s="8">
        <v>385</v>
      </c>
      <c r="F112" s="3">
        <v>106</v>
      </c>
      <c r="G112" s="7">
        <f t="shared" si="10"/>
        <v>4076</v>
      </c>
      <c r="H112" s="3"/>
      <c r="I112" s="40">
        <f t="shared" si="16"/>
        <v>3496.8359633125456</v>
      </c>
      <c r="J112" s="40">
        <f t="shared" si="11"/>
        <v>-135.34133858267705</v>
      </c>
      <c r="K112" s="71">
        <f t="shared" si="17"/>
        <v>1.120229234982002</v>
      </c>
      <c r="L112" s="57">
        <f t="shared" si="18"/>
        <v>3745.2872417482613</v>
      </c>
      <c r="M112" s="3"/>
      <c r="N112" s="6">
        <f t="shared" si="12"/>
        <v>330.71275825173871</v>
      </c>
      <c r="O112" s="6">
        <f t="shared" si="13"/>
        <v>330.71275825173871</v>
      </c>
      <c r="P112" s="4">
        <f t="shared" si="14"/>
        <v>8.1136594271771029E-2</v>
      </c>
      <c r="Q112" s="6">
        <f t="shared" si="15"/>
        <v>109370.92847047297</v>
      </c>
      <c r="R112" s="3"/>
    </row>
    <row r="113" spans="1:18" customFormat="1" x14ac:dyDescent="0.2">
      <c r="A113" s="12">
        <v>42232</v>
      </c>
      <c r="B113" s="1" t="s">
        <v>11</v>
      </c>
      <c r="C113" s="8">
        <v>1542</v>
      </c>
      <c r="D113" s="8">
        <v>2052</v>
      </c>
      <c r="E113" s="8">
        <v>429</v>
      </c>
      <c r="F113" s="3">
        <v>107</v>
      </c>
      <c r="G113" s="7">
        <f t="shared" si="10"/>
        <v>2052</v>
      </c>
      <c r="H113" s="3"/>
      <c r="I113" s="40">
        <f t="shared" si="16"/>
        <v>3070.9316839607695</v>
      </c>
      <c r="J113" s="40">
        <f t="shared" si="11"/>
        <v>-135.34133858267705</v>
      </c>
      <c r="K113" s="71">
        <f t="shared" si="17"/>
        <v>0.75661769368094434</v>
      </c>
      <c r="L113" s="57">
        <f t="shared" si="18"/>
        <v>2617.6692670211164</v>
      </c>
      <c r="M113" s="3"/>
      <c r="N113" s="6">
        <f t="shared" si="12"/>
        <v>-565.66926702111641</v>
      </c>
      <c r="O113" s="6">
        <f t="shared" si="13"/>
        <v>565.66926702111641</v>
      </c>
      <c r="P113" s="4">
        <f t="shared" si="14"/>
        <v>0.27566728412335106</v>
      </c>
      <c r="Q113" s="6">
        <f t="shared" si="15"/>
        <v>319981.7196522071</v>
      </c>
      <c r="R113" s="3"/>
    </row>
    <row r="114" spans="1:18" customFormat="1" x14ac:dyDescent="0.2">
      <c r="A114" s="12">
        <v>42233</v>
      </c>
      <c r="B114" s="1" t="s">
        <v>6</v>
      </c>
      <c r="C114" s="8">
        <v>4694</v>
      </c>
      <c r="D114" s="8">
        <v>5770</v>
      </c>
      <c r="E114" s="8">
        <v>379</v>
      </c>
      <c r="F114" s="3">
        <v>108</v>
      </c>
      <c r="G114" s="7">
        <f t="shared" si="10"/>
        <v>5770</v>
      </c>
      <c r="H114" s="3"/>
      <c r="I114" s="40">
        <f t="shared" si="16"/>
        <v>3731.7146204423534</v>
      </c>
      <c r="J114" s="40">
        <f t="shared" si="11"/>
        <v>-135.34133858267705</v>
      </c>
      <c r="K114" s="71">
        <f t="shared" si="17"/>
        <v>1.2463286671307852</v>
      </c>
      <c r="L114" s="57">
        <f t="shared" si="18"/>
        <v>3438.6310604341293</v>
      </c>
      <c r="M114" s="3"/>
      <c r="N114" s="6">
        <f t="shared" si="12"/>
        <v>2331.3689395658707</v>
      </c>
      <c r="O114" s="6">
        <f t="shared" si="13"/>
        <v>2331.3689395658707</v>
      </c>
      <c r="P114" s="4">
        <f t="shared" si="14"/>
        <v>0.4040500761812601</v>
      </c>
      <c r="Q114" s="6">
        <f t="shared" si="15"/>
        <v>5435281.1323724929</v>
      </c>
      <c r="R114" s="3"/>
    </row>
    <row r="115" spans="1:18" customFormat="1" x14ac:dyDescent="0.2">
      <c r="A115" s="12">
        <v>42234</v>
      </c>
      <c r="B115" s="1" t="s">
        <v>9</v>
      </c>
      <c r="C115" s="8">
        <v>2655</v>
      </c>
      <c r="D115" s="8">
        <v>2995</v>
      </c>
      <c r="E115" s="8">
        <v>333</v>
      </c>
      <c r="F115" s="3">
        <v>109</v>
      </c>
      <c r="G115" s="7">
        <f t="shared" si="10"/>
        <v>2995</v>
      </c>
      <c r="H115" s="3"/>
      <c r="I115" s="40">
        <f t="shared" si="16"/>
        <v>3337.9651952569975</v>
      </c>
      <c r="J115" s="40">
        <f t="shared" si="11"/>
        <v>-135.34133858267705</v>
      </c>
      <c r="K115" s="71">
        <f t="shared" si="17"/>
        <v>0.99155683720648347</v>
      </c>
      <c r="L115" s="57">
        <f t="shared" si="18"/>
        <v>3650.7962744048973</v>
      </c>
      <c r="M115" s="3"/>
      <c r="N115" s="6">
        <f t="shared" si="12"/>
        <v>-655.7962744048973</v>
      </c>
      <c r="O115" s="6">
        <f t="shared" si="13"/>
        <v>655.7962744048973</v>
      </c>
      <c r="P115" s="4">
        <f t="shared" si="14"/>
        <v>0.21896369763101747</v>
      </c>
      <c r="Q115" s="6">
        <f t="shared" si="15"/>
        <v>430068.75352334336</v>
      </c>
      <c r="R115" s="3"/>
    </row>
    <row r="116" spans="1:18" customFormat="1" x14ac:dyDescent="0.2">
      <c r="A116" s="12">
        <v>42235</v>
      </c>
      <c r="B116" s="1" t="s">
        <v>7</v>
      </c>
      <c r="C116" s="8">
        <v>3341</v>
      </c>
      <c r="D116" s="8">
        <v>3500</v>
      </c>
      <c r="E116" s="8">
        <v>378</v>
      </c>
      <c r="F116" s="3">
        <v>110</v>
      </c>
      <c r="G116" s="7">
        <f t="shared" si="10"/>
        <v>3500</v>
      </c>
      <c r="H116" s="3"/>
      <c r="I116" s="40">
        <f t="shared" si="16"/>
        <v>3356.680786397781</v>
      </c>
      <c r="J116" s="40">
        <f t="shared" si="11"/>
        <v>-135.34133858267705</v>
      </c>
      <c r="K116" s="71">
        <f t="shared" si="17"/>
        <v>0.98896924074032266</v>
      </c>
      <c r="L116" s="57">
        <f t="shared" si="18"/>
        <v>3124.2792681905053</v>
      </c>
      <c r="M116" s="3"/>
      <c r="N116" s="6">
        <f t="shared" si="12"/>
        <v>375.72073180949474</v>
      </c>
      <c r="O116" s="6">
        <f t="shared" si="13"/>
        <v>375.72073180949474</v>
      </c>
      <c r="P116" s="4">
        <f t="shared" si="14"/>
        <v>0.10734878051699849</v>
      </c>
      <c r="Q116" s="6">
        <f t="shared" si="15"/>
        <v>141166.06831146227</v>
      </c>
      <c r="R116" s="3"/>
    </row>
    <row r="117" spans="1:18" customFormat="1" x14ac:dyDescent="0.2">
      <c r="A117" s="12">
        <v>42236</v>
      </c>
      <c r="B117" s="1" t="s">
        <v>10</v>
      </c>
      <c r="C117" s="8">
        <v>3434</v>
      </c>
      <c r="D117" s="8">
        <v>4153</v>
      </c>
      <c r="E117" s="8">
        <v>429</v>
      </c>
      <c r="F117" s="3">
        <v>111</v>
      </c>
      <c r="G117" s="7">
        <f t="shared" si="10"/>
        <v>4153</v>
      </c>
      <c r="H117" s="3"/>
      <c r="I117" s="40">
        <f t="shared" si="16"/>
        <v>3396.177915444573</v>
      </c>
      <c r="J117" s="40">
        <f t="shared" si="11"/>
        <v>-135.34133858267705</v>
      </c>
      <c r="K117" s="71">
        <f t="shared" si="17"/>
        <v>1.1527167778856977</v>
      </c>
      <c r="L117" s="57">
        <f t="shared" si="18"/>
        <v>3656.8151329538209</v>
      </c>
      <c r="M117" s="3"/>
      <c r="N117" s="6">
        <f t="shared" si="12"/>
        <v>496.18486704617908</v>
      </c>
      <c r="O117" s="6">
        <f t="shared" si="13"/>
        <v>496.18486704617908</v>
      </c>
      <c r="P117" s="4">
        <f t="shared" si="14"/>
        <v>0.11947625019171179</v>
      </c>
      <c r="Q117" s="6">
        <f t="shared" si="15"/>
        <v>246199.42228563441</v>
      </c>
      <c r="R117" s="3"/>
    </row>
    <row r="118" spans="1:18" customFormat="1" x14ac:dyDescent="0.2">
      <c r="A118" s="12">
        <v>42237</v>
      </c>
      <c r="B118" s="1" t="s">
        <v>5</v>
      </c>
      <c r="C118" s="8">
        <v>3520</v>
      </c>
      <c r="D118" s="8">
        <v>7225</v>
      </c>
      <c r="E118" s="8">
        <v>656</v>
      </c>
      <c r="F118" s="3">
        <v>112</v>
      </c>
      <c r="G118" s="7">
        <f t="shared" si="10"/>
        <v>7225</v>
      </c>
      <c r="H118" s="3"/>
      <c r="I118" s="40">
        <f t="shared" si="16"/>
        <v>5129.9582383023917</v>
      </c>
      <c r="J118" s="40">
        <f t="shared" si="11"/>
        <v>-135.34133858267705</v>
      </c>
      <c r="K118" s="71">
        <f t="shared" si="17"/>
        <v>1.0102219056286645</v>
      </c>
      <c r="L118" s="57">
        <f t="shared" si="18"/>
        <v>2969.5753901943935</v>
      </c>
      <c r="M118" s="3"/>
      <c r="N118" s="6">
        <f t="shared" si="12"/>
        <v>4255.4246098056065</v>
      </c>
      <c r="O118" s="6">
        <f t="shared" si="13"/>
        <v>4255.4246098056065</v>
      </c>
      <c r="P118" s="4">
        <f t="shared" si="14"/>
        <v>0.58898610516340577</v>
      </c>
      <c r="Q118" s="6">
        <f t="shared" si="15"/>
        <v>18108638.609739199</v>
      </c>
      <c r="R118" s="3"/>
    </row>
    <row r="119" spans="1:18" customFormat="1" x14ac:dyDescent="0.2">
      <c r="A119" s="12">
        <v>42238</v>
      </c>
      <c r="B119" s="1" t="s">
        <v>8</v>
      </c>
      <c r="C119" s="8">
        <v>3512</v>
      </c>
      <c r="D119" s="8">
        <v>3980</v>
      </c>
      <c r="E119" s="8">
        <v>314</v>
      </c>
      <c r="F119" s="3">
        <v>113</v>
      </c>
      <c r="G119" s="7">
        <f t="shared" si="10"/>
        <v>3980</v>
      </c>
      <c r="H119" s="3"/>
      <c r="I119" s="40">
        <f t="shared" si="16"/>
        <v>4374.7341093938303</v>
      </c>
      <c r="J119" s="40">
        <f t="shared" si="11"/>
        <v>-135.34133858267705</v>
      </c>
      <c r="K119" s="71">
        <f t="shared" si="17"/>
        <v>1.1062161081137996</v>
      </c>
      <c r="L119" s="57">
        <f t="shared" si="18"/>
        <v>5770.4194594298579</v>
      </c>
      <c r="M119" s="3"/>
      <c r="N119" s="6">
        <f t="shared" si="12"/>
        <v>-1790.4194594298579</v>
      </c>
      <c r="O119" s="6">
        <f t="shared" si="13"/>
        <v>1790.4194594298579</v>
      </c>
      <c r="P119" s="4">
        <f t="shared" si="14"/>
        <v>0.44985413553514014</v>
      </c>
      <c r="Q119" s="6">
        <f t="shared" si="15"/>
        <v>3205601.8407051046</v>
      </c>
      <c r="R119" s="3"/>
    </row>
    <row r="120" spans="1:18" customFormat="1" x14ac:dyDescent="0.2">
      <c r="A120" s="12">
        <v>42239</v>
      </c>
      <c r="B120" s="1" t="s">
        <v>11</v>
      </c>
      <c r="C120" s="8">
        <v>2831</v>
      </c>
      <c r="D120" s="8">
        <v>3001</v>
      </c>
      <c r="E120" s="8">
        <v>270</v>
      </c>
      <c r="F120" s="3">
        <v>114</v>
      </c>
      <c r="G120" s="7">
        <f t="shared" si="10"/>
        <v>3001</v>
      </c>
      <c r="H120" s="3"/>
      <c r="I120" s="40">
        <f t="shared" si="16"/>
        <v>3798.3166067406664</v>
      </c>
      <c r="J120" s="40">
        <f t="shared" si="11"/>
        <v>-135.34133858267705</v>
      </c>
      <c r="K120" s="71">
        <f t="shared" si="17"/>
        <v>0.92340717223750612</v>
      </c>
      <c r="L120" s="57">
        <f t="shared" si="18"/>
        <v>4055.9849939440792</v>
      </c>
      <c r="M120" s="3"/>
      <c r="N120" s="6">
        <f t="shared" si="12"/>
        <v>-1054.9849939440792</v>
      </c>
      <c r="O120" s="6">
        <f t="shared" si="13"/>
        <v>1054.9849939440792</v>
      </c>
      <c r="P120" s="4">
        <f t="shared" si="14"/>
        <v>0.35154448315364184</v>
      </c>
      <c r="Q120" s="6">
        <f t="shared" si="15"/>
        <v>1112993.3374471888</v>
      </c>
      <c r="R120" s="3"/>
    </row>
    <row r="121" spans="1:18" customFormat="1" x14ac:dyDescent="0.2">
      <c r="A121" s="12">
        <v>42240</v>
      </c>
      <c r="B121" s="1" t="s">
        <v>6</v>
      </c>
      <c r="C121" s="8">
        <v>3328</v>
      </c>
      <c r="D121" s="8">
        <v>4574</v>
      </c>
      <c r="E121" s="8">
        <v>392</v>
      </c>
      <c r="F121" s="3">
        <v>115</v>
      </c>
      <c r="G121" s="7">
        <f t="shared" si="10"/>
        <v>4574</v>
      </c>
      <c r="H121" s="3"/>
      <c r="I121" s="40">
        <f t="shared" si="16"/>
        <v>4065.3301474275704</v>
      </c>
      <c r="J121" s="40">
        <f t="shared" si="11"/>
        <v>-135.34133858267705</v>
      </c>
      <c r="K121" s="71">
        <f t="shared" si="17"/>
        <v>1.008770285690324</v>
      </c>
      <c r="L121" s="57">
        <f t="shared" si="18"/>
        <v>3588.5505296791612</v>
      </c>
      <c r="M121" s="3"/>
      <c r="N121" s="6">
        <f t="shared" si="12"/>
        <v>985.44947032083883</v>
      </c>
      <c r="O121" s="6">
        <f t="shared" si="13"/>
        <v>985.44947032083883</v>
      </c>
      <c r="P121" s="4">
        <f t="shared" si="14"/>
        <v>0.21544588332331413</v>
      </c>
      <c r="Q121" s="6">
        <f t="shared" si="15"/>
        <v>971110.65855562175</v>
      </c>
      <c r="R121" s="3"/>
    </row>
    <row r="122" spans="1:18" customFormat="1" x14ac:dyDescent="0.2">
      <c r="A122" s="12">
        <v>42241</v>
      </c>
      <c r="B122" s="1" t="s">
        <v>9</v>
      </c>
      <c r="C122" s="8">
        <v>3732</v>
      </c>
      <c r="D122" s="8">
        <v>6521</v>
      </c>
      <c r="E122" s="8">
        <v>556</v>
      </c>
      <c r="F122" s="3">
        <v>116</v>
      </c>
      <c r="G122" s="7">
        <f t="shared" si="10"/>
        <v>6521</v>
      </c>
      <c r="H122" s="3"/>
      <c r="I122" s="40">
        <f t="shared" si="16"/>
        <v>5024.6521703329354</v>
      </c>
      <c r="J122" s="40">
        <f t="shared" si="11"/>
        <v>-135.34133858267705</v>
      </c>
      <c r="K122" s="71">
        <f t="shared" si="17"/>
        <v>1.042082538765269</v>
      </c>
      <c r="L122" s="57">
        <f t="shared" si="18"/>
        <v>3844.1297709853411</v>
      </c>
      <c r="M122" s="3"/>
      <c r="N122" s="6">
        <f t="shared" si="12"/>
        <v>2676.8702290146589</v>
      </c>
      <c r="O122" s="6">
        <f t="shared" si="13"/>
        <v>2676.8702290146589</v>
      </c>
      <c r="P122" s="4">
        <f t="shared" si="14"/>
        <v>0.41049995844420473</v>
      </c>
      <c r="Q122" s="6">
        <f t="shared" si="15"/>
        <v>7165634.222984992</v>
      </c>
      <c r="R122" s="3"/>
    </row>
    <row r="123" spans="1:18" customFormat="1" x14ac:dyDescent="0.2">
      <c r="A123" s="12">
        <v>42242</v>
      </c>
      <c r="B123" s="1" t="s">
        <v>7</v>
      </c>
      <c r="C123" s="8">
        <v>3280</v>
      </c>
      <c r="D123" s="8">
        <v>3657</v>
      </c>
      <c r="E123" s="8">
        <v>528</v>
      </c>
      <c r="F123" s="3">
        <v>117</v>
      </c>
      <c r="G123" s="7">
        <f t="shared" si="10"/>
        <v>3657</v>
      </c>
      <c r="H123" s="3"/>
      <c r="I123" s="40">
        <f t="shared" si="16"/>
        <v>4340.5901863402369</v>
      </c>
      <c r="J123" s="40">
        <f t="shared" si="11"/>
        <v>-135.34133858267705</v>
      </c>
      <c r="K123" s="71">
        <f t="shared" si="17"/>
        <v>1.0002273305852141</v>
      </c>
      <c r="L123" s="57">
        <f t="shared" si="18"/>
        <v>5083.2019484322327</v>
      </c>
      <c r="M123" s="3"/>
      <c r="N123" s="6">
        <f t="shared" si="12"/>
        <v>-1426.2019484322327</v>
      </c>
      <c r="O123" s="6">
        <f t="shared" si="13"/>
        <v>1426.2019484322327</v>
      </c>
      <c r="P123" s="4">
        <f t="shared" si="14"/>
        <v>0.38999232934980388</v>
      </c>
      <c r="Q123" s="6">
        <f t="shared" si="15"/>
        <v>2034051.9977118969</v>
      </c>
      <c r="R123" s="3"/>
    </row>
    <row r="124" spans="1:18" customFormat="1" x14ac:dyDescent="0.2">
      <c r="A124" s="12">
        <v>42243</v>
      </c>
      <c r="B124" s="1" t="s">
        <v>10</v>
      </c>
      <c r="C124" s="8">
        <v>3412</v>
      </c>
      <c r="D124" s="8">
        <v>5536</v>
      </c>
      <c r="E124" s="8">
        <v>553</v>
      </c>
      <c r="F124" s="3">
        <v>118</v>
      </c>
      <c r="G124" s="7">
        <f t="shared" si="10"/>
        <v>5536</v>
      </c>
      <c r="H124" s="3"/>
      <c r="I124" s="40">
        <f t="shared" si="16"/>
        <v>5083.9053461319563</v>
      </c>
      <c r="J124" s="40">
        <f t="shared" si="11"/>
        <v>-135.34133858267705</v>
      </c>
      <c r="K124" s="71">
        <f t="shared" si="17"/>
        <v>0.90958102326882195</v>
      </c>
      <c r="L124" s="57">
        <f t="shared" si="18"/>
        <v>3636.4663061177889</v>
      </c>
      <c r="M124" s="3"/>
      <c r="N124" s="6">
        <f t="shared" si="12"/>
        <v>1899.5336938822111</v>
      </c>
      <c r="O124" s="6">
        <f t="shared" si="13"/>
        <v>1899.5336938822111</v>
      </c>
      <c r="P124" s="4">
        <f t="shared" si="14"/>
        <v>0.34312386088912772</v>
      </c>
      <c r="Q124" s="6">
        <f t="shared" si="15"/>
        <v>3608228.2541937977</v>
      </c>
      <c r="R124" s="3"/>
    </row>
    <row r="125" spans="1:18" customFormat="1" x14ac:dyDescent="0.2">
      <c r="A125" s="12">
        <v>42244</v>
      </c>
      <c r="B125" s="1" t="s">
        <v>5</v>
      </c>
      <c r="C125" s="8">
        <v>4567</v>
      </c>
      <c r="D125" s="8">
        <v>4157</v>
      </c>
      <c r="E125" s="8">
        <v>559</v>
      </c>
      <c r="F125" s="3">
        <v>119</v>
      </c>
      <c r="G125" s="7">
        <f t="shared" si="10"/>
        <v>4157</v>
      </c>
      <c r="H125" s="3"/>
      <c r="I125" s="40">
        <f t="shared" si="16"/>
        <v>4460.9893103464165</v>
      </c>
      <c r="J125" s="40">
        <f t="shared" si="11"/>
        <v>-135.34133858267705</v>
      </c>
      <c r="K125" s="71">
        <f t="shared" si="17"/>
        <v>1.0780420887616993</v>
      </c>
      <c r="L125" s="57">
        <f t="shared" si="18"/>
        <v>5515.6129876447148</v>
      </c>
      <c r="M125" s="3"/>
      <c r="N125" s="6">
        <f t="shared" si="12"/>
        <v>-1358.6129876447148</v>
      </c>
      <c r="O125" s="6">
        <f t="shared" si="13"/>
        <v>1358.6129876447148</v>
      </c>
      <c r="P125" s="4">
        <f t="shared" si="14"/>
        <v>0.32682535185102596</v>
      </c>
      <c r="Q125" s="6">
        <f t="shared" si="15"/>
        <v>1845829.2501968981</v>
      </c>
      <c r="R125" s="3"/>
    </row>
    <row r="126" spans="1:18" customFormat="1" x14ac:dyDescent="0.2">
      <c r="A126" s="12">
        <v>42245</v>
      </c>
      <c r="B126" s="1" t="s">
        <v>8</v>
      </c>
      <c r="C126" s="8">
        <v>4183</v>
      </c>
      <c r="D126" s="8">
        <v>3612</v>
      </c>
      <c r="E126" s="8">
        <v>412</v>
      </c>
      <c r="F126" s="3">
        <v>120</v>
      </c>
      <c r="G126" s="7">
        <f t="shared" si="10"/>
        <v>3612</v>
      </c>
      <c r="H126" s="3"/>
      <c r="I126" s="40">
        <f t="shared" si="16"/>
        <v>3885.1248075097146</v>
      </c>
      <c r="J126" s="40">
        <f t="shared" si="11"/>
        <v>-135.34133858267705</v>
      </c>
      <c r="K126" s="71">
        <f t="shared" si="17"/>
        <v>1.0821233605197256</v>
      </c>
      <c r="L126" s="57">
        <f t="shared" si="18"/>
        <v>4845.7173182103425</v>
      </c>
      <c r="M126" s="3"/>
      <c r="N126" s="6">
        <f t="shared" si="12"/>
        <v>-1233.7173182103425</v>
      </c>
      <c r="O126" s="6">
        <f t="shared" si="13"/>
        <v>1233.7173182103425</v>
      </c>
      <c r="P126" s="4">
        <f t="shared" si="14"/>
        <v>0.34156071932733734</v>
      </c>
      <c r="Q126" s="6">
        <f t="shared" si="15"/>
        <v>1522058.4212521194</v>
      </c>
      <c r="R126" s="3"/>
    </row>
    <row r="127" spans="1:18" customFormat="1" x14ac:dyDescent="0.2">
      <c r="A127" s="12">
        <v>42246</v>
      </c>
      <c r="B127" s="1" t="s">
        <v>11</v>
      </c>
      <c r="C127" s="8">
        <v>3416</v>
      </c>
      <c r="D127" s="8">
        <v>3769</v>
      </c>
      <c r="E127" s="8">
        <v>676</v>
      </c>
      <c r="F127" s="3">
        <v>121</v>
      </c>
      <c r="G127" s="7">
        <f t="shared" si="10"/>
        <v>3769</v>
      </c>
      <c r="H127" s="3"/>
      <c r="I127" s="40">
        <f t="shared" si="16"/>
        <v>4242.4219508023725</v>
      </c>
      <c r="J127" s="40">
        <f t="shared" si="11"/>
        <v>-135.34133858267705</v>
      </c>
      <c r="K127" s="71">
        <f t="shared" si="17"/>
        <v>0.78297567949406</v>
      </c>
      <c r="L127" s="57">
        <f t="shared" si="18"/>
        <v>2837.152520062506</v>
      </c>
      <c r="M127" s="3"/>
      <c r="N127" s="6">
        <f t="shared" si="12"/>
        <v>931.84747993749397</v>
      </c>
      <c r="O127" s="6">
        <f t="shared" si="13"/>
        <v>931.84747993749397</v>
      </c>
      <c r="P127" s="4">
        <f t="shared" si="14"/>
        <v>0.24723997875762641</v>
      </c>
      <c r="Q127" s="6">
        <f t="shared" si="15"/>
        <v>868339.72586585826</v>
      </c>
      <c r="R127" s="3"/>
    </row>
    <row r="128" spans="1:18" customFormat="1" x14ac:dyDescent="0.2">
      <c r="A128" s="12">
        <v>42247</v>
      </c>
      <c r="B128" s="1" t="s">
        <v>6</v>
      </c>
      <c r="C128" s="8">
        <v>3489</v>
      </c>
      <c r="D128" s="8">
        <v>3800</v>
      </c>
      <c r="E128" s="8">
        <v>745</v>
      </c>
      <c r="F128" s="3">
        <v>122</v>
      </c>
      <c r="G128" s="7">
        <f t="shared" si="10"/>
        <v>3800</v>
      </c>
      <c r="H128" s="3"/>
      <c r="I128" s="40">
        <f t="shared" si="16"/>
        <v>3683.8303604983889</v>
      </c>
      <c r="J128" s="40">
        <f t="shared" si="11"/>
        <v>-135.34133858267705</v>
      </c>
      <c r="K128" s="71">
        <f t="shared" si="17"/>
        <v>1.2033699363694248</v>
      </c>
      <c r="L128" s="57">
        <f t="shared" si="18"/>
        <v>5118.7723052264619</v>
      </c>
      <c r="M128" s="3"/>
      <c r="N128" s="6">
        <f t="shared" si="12"/>
        <v>-1318.7723052264619</v>
      </c>
      <c r="O128" s="6">
        <f t="shared" si="13"/>
        <v>1318.7723052264619</v>
      </c>
      <c r="P128" s="4">
        <f t="shared" si="14"/>
        <v>0.34704534348064786</v>
      </c>
      <c r="Q128" s="6">
        <f t="shared" si="15"/>
        <v>1739160.3930323164</v>
      </c>
      <c r="R128" s="3"/>
    </row>
    <row r="129" spans="1:18" customFormat="1" x14ac:dyDescent="0.2">
      <c r="A129" s="12">
        <v>42248</v>
      </c>
      <c r="B129" s="1" t="s">
        <v>9</v>
      </c>
      <c r="C129" s="8">
        <v>3428</v>
      </c>
      <c r="D129" s="8">
        <v>3805</v>
      </c>
      <c r="E129" s="8">
        <v>821</v>
      </c>
      <c r="F129" s="3">
        <v>123</v>
      </c>
      <c r="G129" s="7">
        <f t="shared" si="10"/>
        <v>3805</v>
      </c>
      <c r="H129" s="3"/>
      <c r="I129" s="40">
        <f t="shared" si="16"/>
        <v>3664.0533296055892</v>
      </c>
      <c r="J129" s="40">
        <f t="shared" si="11"/>
        <v>-135.34133858267705</v>
      </c>
      <c r="K129" s="71">
        <f t="shared" si="17"/>
        <v>1.0009389533319002</v>
      </c>
      <c r="L129" s="57">
        <f t="shared" si="18"/>
        <v>3518.5285514326711</v>
      </c>
      <c r="M129" s="3"/>
      <c r="N129" s="6">
        <f t="shared" si="12"/>
        <v>286.47144856732893</v>
      </c>
      <c r="O129" s="6">
        <f t="shared" si="13"/>
        <v>286.47144856732893</v>
      </c>
      <c r="P129" s="4">
        <f t="shared" si="14"/>
        <v>7.5288159938851226E-2</v>
      </c>
      <c r="Q129" s="6">
        <f t="shared" si="15"/>
        <v>82065.890844263791</v>
      </c>
      <c r="R129" s="3"/>
    </row>
    <row r="130" spans="1:18" customFormat="1" x14ac:dyDescent="0.2">
      <c r="A130" s="12">
        <v>42249</v>
      </c>
      <c r="B130" s="1" t="s">
        <v>7</v>
      </c>
      <c r="C130" s="8">
        <v>3721</v>
      </c>
      <c r="D130" s="8">
        <v>4307</v>
      </c>
      <c r="E130" s="8">
        <v>666</v>
      </c>
      <c r="F130" s="3">
        <v>124</v>
      </c>
      <c r="G130" s="7">
        <f t="shared" si="10"/>
        <v>4307</v>
      </c>
      <c r="H130" s="3"/>
      <c r="I130" s="40">
        <f t="shared" si="16"/>
        <v>3859.2429510495549</v>
      </c>
      <c r="J130" s="40">
        <f t="shared" si="11"/>
        <v>-135.34133858267705</v>
      </c>
      <c r="K130" s="71">
        <f t="shared" si="17"/>
        <v>1.0143797906894898</v>
      </c>
      <c r="L130" s="57">
        <f t="shared" si="18"/>
        <v>3489.7876185532018</v>
      </c>
      <c r="M130" s="3"/>
      <c r="N130" s="6">
        <f t="shared" si="12"/>
        <v>817.21238144679819</v>
      </c>
      <c r="O130" s="6">
        <f t="shared" si="13"/>
        <v>817.21238144679819</v>
      </c>
      <c r="P130" s="4">
        <f t="shared" si="14"/>
        <v>0.18974051113229584</v>
      </c>
      <c r="Q130" s="6">
        <f t="shared" si="15"/>
        <v>667836.07638994721</v>
      </c>
      <c r="R130" s="3"/>
    </row>
    <row r="131" spans="1:18" customFormat="1" x14ac:dyDescent="0.2">
      <c r="A131" s="12">
        <v>42250</v>
      </c>
      <c r="B131" s="1" t="s">
        <v>10</v>
      </c>
      <c r="C131" s="8">
        <v>4254</v>
      </c>
      <c r="D131" s="8">
        <v>5138</v>
      </c>
      <c r="E131" s="8">
        <v>411</v>
      </c>
      <c r="F131" s="3">
        <v>125</v>
      </c>
      <c r="G131" s="7">
        <f t="shared" si="10"/>
        <v>5138</v>
      </c>
      <c r="H131" s="3"/>
      <c r="I131" s="40">
        <f t="shared" si="16"/>
        <v>4017.2594080094896</v>
      </c>
      <c r="J131" s="40">
        <f t="shared" si="11"/>
        <v>-135.34133858267705</v>
      </c>
      <c r="K131" s="71">
        <f t="shared" si="17"/>
        <v>1.1779696992308806</v>
      </c>
      <c r="L131" s="57">
        <f t="shared" si="18"/>
        <v>4292.6038678861732</v>
      </c>
      <c r="M131" s="3"/>
      <c r="N131" s="6">
        <f t="shared" si="12"/>
        <v>845.39613211382675</v>
      </c>
      <c r="O131" s="6">
        <f t="shared" si="13"/>
        <v>845.39613211382675</v>
      </c>
      <c r="P131" s="4">
        <f t="shared" si="14"/>
        <v>0.16453797822378877</v>
      </c>
      <c r="Q131" s="6">
        <f t="shared" si="15"/>
        <v>714694.62019301881</v>
      </c>
      <c r="R131" s="3"/>
    </row>
    <row r="132" spans="1:18" customFormat="1" x14ac:dyDescent="0.2">
      <c r="A132" s="12">
        <v>42251</v>
      </c>
      <c r="B132" s="1" t="s">
        <v>5</v>
      </c>
      <c r="C132" s="8">
        <v>4335</v>
      </c>
      <c r="D132" s="8">
        <v>6332</v>
      </c>
      <c r="E132" s="8">
        <v>597</v>
      </c>
      <c r="F132" s="3">
        <v>126</v>
      </c>
      <c r="G132" s="7">
        <f t="shared" si="10"/>
        <v>6332</v>
      </c>
      <c r="H132" s="3"/>
      <c r="I132" s="40">
        <f t="shared" si="16"/>
        <v>4836.3227668420004</v>
      </c>
      <c r="J132" s="40">
        <f t="shared" si="11"/>
        <v>-135.34133858267705</v>
      </c>
      <c r="K132" s="71">
        <f t="shared" si="17"/>
        <v>1.0700293613328644</v>
      </c>
      <c r="L132" s="57">
        <f t="shared" si="18"/>
        <v>3921.5986695907009</v>
      </c>
      <c r="M132" s="3"/>
      <c r="N132" s="6">
        <f t="shared" si="12"/>
        <v>2410.4013304092991</v>
      </c>
      <c r="O132" s="6">
        <f t="shared" si="13"/>
        <v>2410.4013304092991</v>
      </c>
      <c r="P132" s="4">
        <f t="shared" si="14"/>
        <v>0.38066982476457661</v>
      </c>
      <c r="Q132" s="6">
        <f t="shared" si="15"/>
        <v>5810034.5736389188</v>
      </c>
      <c r="R132" s="3"/>
    </row>
    <row r="133" spans="1:18" customFormat="1" x14ac:dyDescent="0.2">
      <c r="A133" s="12">
        <v>42252</v>
      </c>
      <c r="B133" s="1" t="s">
        <v>8</v>
      </c>
      <c r="C133" s="8">
        <v>3723</v>
      </c>
      <c r="D133" s="8">
        <v>4653</v>
      </c>
      <c r="E133" s="8">
        <v>305</v>
      </c>
      <c r="F133" s="3">
        <v>127</v>
      </c>
      <c r="G133" s="7">
        <f t="shared" si="10"/>
        <v>4653</v>
      </c>
      <c r="H133" s="3"/>
      <c r="I133" s="40">
        <f t="shared" si="16"/>
        <v>4503.0810809872237</v>
      </c>
      <c r="J133" s="40">
        <f t="shared" si="11"/>
        <v>-135.34133858267705</v>
      </c>
      <c r="K133" s="71">
        <f t="shared" si="17"/>
        <v>1.0916313905826387</v>
      </c>
      <c r="L133" s="57">
        <f t="shared" si="18"/>
        <v>5200.3013798842794</v>
      </c>
      <c r="M133" s="3"/>
      <c r="N133" s="6">
        <f t="shared" si="12"/>
        <v>-547.30137988427941</v>
      </c>
      <c r="O133" s="6">
        <f t="shared" si="13"/>
        <v>547.30137988427941</v>
      </c>
      <c r="P133" s="4">
        <f t="shared" si="14"/>
        <v>0.11762333545761432</v>
      </c>
      <c r="Q133" s="6">
        <f t="shared" si="15"/>
        <v>299538.80042323633</v>
      </c>
      <c r="R133" s="3"/>
    </row>
    <row r="134" spans="1:18" customFormat="1" x14ac:dyDescent="0.2">
      <c r="A134" s="12">
        <v>42253</v>
      </c>
      <c r="B134" s="1" t="s">
        <v>11</v>
      </c>
      <c r="C134" s="8">
        <v>3316</v>
      </c>
      <c r="D134" s="8">
        <v>4667</v>
      </c>
      <c r="E134" s="8">
        <v>358</v>
      </c>
      <c r="F134" s="3">
        <v>128</v>
      </c>
      <c r="G134" s="7">
        <f t="shared" ref="G134:G197" si="19">IF($G$4="Petrol",C134,IF($G$4="Diesel",D134,E134))</f>
        <v>4667</v>
      </c>
      <c r="H134" s="3"/>
      <c r="I134" s="40">
        <f t="shared" si="16"/>
        <v>4642.2872289098077</v>
      </c>
      <c r="J134" s="40">
        <f t="shared" si="11"/>
        <v>-135.34133858267705</v>
      </c>
      <c r="K134" s="71">
        <f t="shared" si="17"/>
        <v>0.93979041861958801</v>
      </c>
      <c r="L134" s="57">
        <f t="shared" si="18"/>
        <v>4033.2022046031557</v>
      </c>
      <c r="M134" s="3"/>
      <c r="N134" s="6">
        <f t="shared" si="12"/>
        <v>633.79779539684432</v>
      </c>
      <c r="O134" s="6">
        <f t="shared" si="13"/>
        <v>633.79779539684432</v>
      </c>
      <c r="P134" s="4">
        <f t="shared" si="14"/>
        <v>0.13580411300553769</v>
      </c>
      <c r="Q134" s="6">
        <f t="shared" si="15"/>
        <v>401699.64544990013</v>
      </c>
      <c r="R134" s="3"/>
    </row>
    <row r="135" spans="1:18" customFormat="1" x14ac:dyDescent="0.2">
      <c r="A135" s="12">
        <v>42254</v>
      </c>
      <c r="B135" s="1" t="s">
        <v>6</v>
      </c>
      <c r="C135" s="8">
        <v>3513</v>
      </c>
      <c r="D135" s="8">
        <v>4548</v>
      </c>
      <c r="E135" s="8">
        <v>477</v>
      </c>
      <c r="F135" s="3">
        <v>129</v>
      </c>
      <c r="G135" s="7">
        <f t="shared" si="19"/>
        <v>4548</v>
      </c>
      <c r="H135" s="3"/>
      <c r="I135" s="40">
        <f t="shared" si="16"/>
        <v>4507.5513429839066</v>
      </c>
      <c r="J135" s="40">
        <f t="shared" si="11"/>
        <v>-135.34133858267705</v>
      </c>
      <c r="K135" s="71">
        <f t="shared" si="17"/>
        <v>1.0088109349876748</v>
      </c>
      <c r="L135" s="57">
        <f t="shared" si="18"/>
        <v>4546.4730933761311</v>
      </c>
      <c r="M135" s="3"/>
      <c r="N135" s="6">
        <f t="shared" si="12"/>
        <v>1.5269066238688538</v>
      </c>
      <c r="O135" s="6">
        <f t="shared" si="13"/>
        <v>1.5269066238688538</v>
      </c>
      <c r="P135" s="4">
        <f t="shared" si="14"/>
        <v>3.3573144764046915E-4</v>
      </c>
      <c r="Q135" s="6">
        <f t="shared" si="15"/>
        <v>2.3314438380145814</v>
      </c>
      <c r="R135" s="3"/>
    </row>
    <row r="136" spans="1:18" customFormat="1" x14ac:dyDescent="0.2">
      <c r="A136" s="12">
        <v>42255</v>
      </c>
      <c r="B136" s="1" t="s">
        <v>9</v>
      </c>
      <c r="C136" s="8">
        <v>3000</v>
      </c>
      <c r="D136" s="8">
        <v>3770</v>
      </c>
      <c r="E136" s="8">
        <v>409</v>
      </c>
      <c r="F136" s="3">
        <v>130</v>
      </c>
      <c r="G136" s="7">
        <f t="shared" si="19"/>
        <v>3770</v>
      </c>
      <c r="H136" s="3"/>
      <c r="I136" s="40">
        <f t="shared" si="16"/>
        <v>4070.4282655639627</v>
      </c>
      <c r="J136" s="40">
        <f t="shared" si="11"/>
        <v>-135.34133858267705</v>
      </c>
      <c r="K136" s="71">
        <f t="shared" si="17"/>
        <v>1.0189045245581843</v>
      </c>
      <c r="L136" s="57">
        <f t="shared" si="18"/>
        <v>4556.2037014013413</v>
      </c>
      <c r="M136" s="3"/>
      <c r="N136" s="6">
        <f t="shared" si="12"/>
        <v>-786.20370140134128</v>
      </c>
      <c r="O136" s="6">
        <f t="shared" si="13"/>
        <v>786.20370140134128</v>
      </c>
      <c r="P136" s="4">
        <f t="shared" si="14"/>
        <v>0.20854209586242475</v>
      </c>
      <c r="Q136" s="6">
        <f t="shared" si="15"/>
        <v>618116.26009716943</v>
      </c>
      <c r="R136" s="3"/>
    </row>
    <row r="137" spans="1:18" customFormat="1" x14ac:dyDescent="0.2">
      <c r="A137" s="12">
        <v>42256</v>
      </c>
      <c r="B137" s="1" t="s">
        <v>7</v>
      </c>
      <c r="C137" s="8">
        <v>3371</v>
      </c>
      <c r="D137" s="8">
        <v>4599</v>
      </c>
      <c r="E137" s="8">
        <v>393</v>
      </c>
      <c r="F137" s="3">
        <v>131</v>
      </c>
      <c r="G137" s="7">
        <f t="shared" si="19"/>
        <v>4599</v>
      </c>
      <c r="H137" s="3"/>
      <c r="I137" s="40">
        <f t="shared" si="16"/>
        <v>4200.2340538916515</v>
      </c>
      <c r="J137" s="40">
        <f t="shared" si="11"/>
        <v>-135.34133858267705</v>
      </c>
      <c r="K137" s="71">
        <f t="shared" si="17"/>
        <v>1.0191696609096044</v>
      </c>
      <c r="L137" s="57">
        <f t="shared" si="18"/>
        <v>3935.9814925952646</v>
      </c>
      <c r="M137" s="3"/>
      <c r="N137" s="6">
        <f t="shared" si="12"/>
        <v>663.01850740473537</v>
      </c>
      <c r="O137" s="6">
        <f t="shared" si="13"/>
        <v>663.01850740473537</v>
      </c>
      <c r="P137" s="4">
        <f t="shared" si="14"/>
        <v>0.14416579852244735</v>
      </c>
      <c r="Q137" s="6">
        <f t="shared" si="15"/>
        <v>439593.54116120312</v>
      </c>
      <c r="R137" s="3"/>
    </row>
    <row r="138" spans="1:18" customFormat="1" x14ac:dyDescent="0.2">
      <c r="A138" s="12">
        <v>42257</v>
      </c>
      <c r="B138" s="1" t="s">
        <v>10</v>
      </c>
      <c r="C138" s="8">
        <v>3435</v>
      </c>
      <c r="D138" s="8">
        <v>6301</v>
      </c>
      <c r="E138" s="8">
        <v>388</v>
      </c>
      <c r="F138" s="3">
        <v>132</v>
      </c>
      <c r="G138" s="7">
        <f t="shared" si="19"/>
        <v>6301</v>
      </c>
      <c r="H138" s="3"/>
      <c r="I138" s="40">
        <f t="shared" si="16"/>
        <v>5209.8817412120743</v>
      </c>
      <c r="J138" s="40">
        <f t="shared" si="11"/>
        <v>-135.34133858267705</v>
      </c>
      <c r="K138" s="71">
        <f t="shared" si="17"/>
        <v>0.96955130713769644</v>
      </c>
      <c r="L138" s="57">
        <f t="shared" si="18"/>
        <v>3697.3492754687172</v>
      </c>
      <c r="M138" s="3"/>
      <c r="N138" s="6">
        <f t="shared" si="12"/>
        <v>2603.6507245312828</v>
      </c>
      <c r="O138" s="6">
        <f t="shared" si="13"/>
        <v>2603.6507245312828</v>
      </c>
      <c r="P138" s="4">
        <f t="shared" si="14"/>
        <v>0.41321230352821503</v>
      </c>
      <c r="Q138" s="6">
        <f t="shared" si="15"/>
        <v>6778997.0953522734</v>
      </c>
      <c r="R138" s="3"/>
    </row>
    <row r="139" spans="1:18" customFormat="1" x14ac:dyDescent="0.2">
      <c r="A139" s="12">
        <v>42258</v>
      </c>
      <c r="B139" s="1" t="s">
        <v>5</v>
      </c>
      <c r="C139" s="8">
        <v>3398</v>
      </c>
      <c r="D139" s="8">
        <v>4478</v>
      </c>
      <c r="E139" s="8">
        <v>304</v>
      </c>
      <c r="F139" s="3">
        <v>133</v>
      </c>
      <c r="G139" s="7">
        <f t="shared" si="19"/>
        <v>4478</v>
      </c>
      <c r="H139" s="3"/>
      <c r="I139" s="40">
        <f t="shared" si="16"/>
        <v>4706.2549171169157</v>
      </c>
      <c r="J139" s="40">
        <f t="shared" si="11"/>
        <v>-135.34133858267705</v>
      </c>
      <c r="K139" s="71">
        <f t="shared" si="17"/>
        <v>1.0527336049850249</v>
      </c>
      <c r="L139" s="57">
        <f t="shared" si="18"/>
        <v>5470.5681351562298</v>
      </c>
      <c r="M139" s="3"/>
      <c r="N139" s="6">
        <f t="shared" si="12"/>
        <v>-992.5681351562298</v>
      </c>
      <c r="O139" s="6">
        <f t="shared" si="13"/>
        <v>992.5681351562298</v>
      </c>
      <c r="P139" s="4">
        <f t="shared" si="14"/>
        <v>0.22165434014207902</v>
      </c>
      <c r="Q139" s="6">
        <f t="shared" si="15"/>
        <v>985191.50292751566</v>
      </c>
      <c r="R139" s="3"/>
    </row>
    <row r="140" spans="1:18" customFormat="1" x14ac:dyDescent="0.2">
      <c r="A140" s="12">
        <v>42259</v>
      </c>
      <c r="B140" s="1" t="s">
        <v>8</v>
      </c>
      <c r="C140" s="8">
        <v>3172</v>
      </c>
      <c r="D140" s="8">
        <v>4661</v>
      </c>
      <c r="E140" s="8">
        <v>244</v>
      </c>
      <c r="F140" s="3">
        <v>134</v>
      </c>
      <c r="G140" s="7">
        <f t="shared" si="19"/>
        <v>4661</v>
      </c>
      <c r="H140" s="3"/>
      <c r="I140" s="40">
        <f t="shared" si="16"/>
        <v>4465.4570760106471</v>
      </c>
      <c r="J140" s="40">
        <f t="shared" si="11"/>
        <v>-135.34133858267705</v>
      </c>
      <c r="K140" s="71">
        <f t="shared" si="17"/>
        <v>1.0744567134358776</v>
      </c>
      <c r="L140" s="57">
        <f t="shared" si="18"/>
        <v>4946.2923622487151</v>
      </c>
      <c r="M140" s="3"/>
      <c r="N140" s="6">
        <f t="shared" si="12"/>
        <v>-285.29236224871511</v>
      </c>
      <c r="O140" s="6">
        <f t="shared" si="13"/>
        <v>285.29236224871511</v>
      </c>
      <c r="P140" s="4">
        <f t="shared" si="14"/>
        <v>6.1208402113004746E-2</v>
      </c>
      <c r="Q140" s="6">
        <f t="shared" si="15"/>
        <v>81391.731957452081</v>
      </c>
      <c r="R140" s="3"/>
    </row>
    <row r="141" spans="1:18" customFormat="1" x14ac:dyDescent="0.2">
      <c r="A141" s="12">
        <v>42260</v>
      </c>
      <c r="B141" s="1" t="s">
        <v>11</v>
      </c>
      <c r="C141" s="8">
        <v>2989</v>
      </c>
      <c r="D141" s="8">
        <v>4167</v>
      </c>
      <c r="E141" s="8">
        <v>220</v>
      </c>
      <c r="F141" s="3">
        <v>135</v>
      </c>
      <c r="G141" s="7">
        <f t="shared" si="19"/>
        <v>4167</v>
      </c>
      <c r="H141" s="3"/>
      <c r="I141" s="40">
        <f t="shared" si="16"/>
        <v>4726.8711966530882</v>
      </c>
      <c r="J141" s="40">
        <f t="shared" si="11"/>
        <v>-135.34133858267705</v>
      </c>
      <c r="K141" s="71">
        <f t="shared" si="17"/>
        <v>0.80269167316232792</v>
      </c>
      <c r="L141" s="57">
        <f t="shared" si="18"/>
        <v>3390.3753118005875</v>
      </c>
      <c r="M141" s="3"/>
      <c r="N141" s="6">
        <f t="shared" si="12"/>
        <v>776.6246881994125</v>
      </c>
      <c r="O141" s="6">
        <f t="shared" si="13"/>
        <v>776.6246881994125</v>
      </c>
      <c r="P141" s="4">
        <f t="shared" si="14"/>
        <v>0.18637501516664567</v>
      </c>
      <c r="Q141" s="6">
        <f t="shared" si="15"/>
        <v>603145.90632083465</v>
      </c>
      <c r="R141" s="3"/>
    </row>
    <row r="142" spans="1:18" customFormat="1" x14ac:dyDescent="0.2">
      <c r="A142" s="12">
        <v>42261</v>
      </c>
      <c r="B142" s="1" t="s">
        <v>6</v>
      </c>
      <c r="C142" s="8">
        <v>4623</v>
      </c>
      <c r="D142" s="8">
        <v>7319</v>
      </c>
      <c r="E142" s="8">
        <v>496</v>
      </c>
      <c r="F142" s="3">
        <v>136</v>
      </c>
      <c r="G142" s="7">
        <f t="shared" si="19"/>
        <v>7319</v>
      </c>
      <c r="H142" s="3"/>
      <c r="I142" s="40">
        <f t="shared" si="16"/>
        <v>5187.752500051005</v>
      </c>
      <c r="J142" s="40">
        <f t="shared" si="11"/>
        <v>-135.34133858267705</v>
      </c>
      <c r="K142" s="71">
        <f t="shared" si="17"/>
        <v>1.2448605280698855</v>
      </c>
      <c r="L142" s="57">
        <f t="shared" si="18"/>
        <v>5525.3089931445047</v>
      </c>
      <c r="M142" s="3"/>
      <c r="N142" s="6">
        <f t="shared" si="12"/>
        <v>1793.6910068554953</v>
      </c>
      <c r="O142" s="6">
        <f t="shared" si="13"/>
        <v>1793.6910068554953</v>
      </c>
      <c r="P142" s="4">
        <f t="shared" si="14"/>
        <v>0.2450732349850383</v>
      </c>
      <c r="Q142" s="6">
        <f t="shared" si="15"/>
        <v>3217327.4280742803</v>
      </c>
      <c r="R142" s="3"/>
    </row>
    <row r="143" spans="1:18" customFormat="1" x14ac:dyDescent="0.2">
      <c r="A143" s="12">
        <v>42262</v>
      </c>
      <c r="B143" s="1" t="s">
        <v>9</v>
      </c>
      <c r="C143" s="8">
        <v>3812</v>
      </c>
      <c r="D143" s="8">
        <v>6959</v>
      </c>
      <c r="E143" s="8">
        <v>457</v>
      </c>
      <c r="F143" s="3">
        <v>137</v>
      </c>
      <c r="G143" s="7">
        <f t="shared" si="19"/>
        <v>6959</v>
      </c>
      <c r="H143" s="3"/>
      <c r="I143" s="40">
        <f t="shared" si="16"/>
        <v>5812.4354781988013</v>
      </c>
      <c r="J143" s="40">
        <f t="shared" si="11"/>
        <v>-135.34133858267705</v>
      </c>
      <c r="K143" s="71">
        <f t="shared" si="17"/>
        <v>1.0402032830753454</v>
      </c>
      <c r="L143" s="57">
        <f t="shared" si="18"/>
        <v>5057.155139762518</v>
      </c>
      <c r="M143" s="3"/>
      <c r="N143" s="6">
        <f t="shared" si="12"/>
        <v>1901.844860237482</v>
      </c>
      <c r="O143" s="6">
        <f t="shared" si="13"/>
        <v>1901.844860237482</v>
      </c>
      <c r="P143" s="4">
        <f t="shared" si="14"/>
        <v>0.27329283808557003</v>
      </c>
      <c r="Q143" s="6">
        <f t="shared" si="15"/>
        <v>3617013.8724117274</v>
      </c>
      <c r="R143" s="3"/>
    </row>
    <row r="144" spans="1:18" customFormat="1" x14ac:dyDescent="0.2">
      <c r="A144" s="12">
        <v>42263</v>
      </c>
      <c r="B144" s="1" t="s">
        <v>7</v>
      </c>
      <c r="C144" s="8">
        <v>3912</v>
      </c>
      <c r="D144" s="8">
        <v>3740</v>
      </c>
      <c r="E144" s="8">
        <v>488</v>
      </c>
      <c r="F144" s="3">
        <v>138</v>
      </c>
      <c r="G144" s="7">
        <f t="shared" si="19"/>
        <v>3740</v>
      </c>
      <c r="H144" s="3"/>
      <c r="I144" s="40">
        <f t="shared" si="16"/>
        <v>4881.0492721622213</v>
      </c>
      <c r="J144" s="40">
        <f t="shared" si="11"/>
        <v>-135.34133858267705</v>
      </c>
      <c r="K144" s="71">
        <f t="shared" si="17"/>
        <v>0.96474957097632386</v>
      </c>
      <c r="L144" s="57">
        <f t="shared" si="18"/>
        <v>5758.7295650683336</v>
      </c>
      <c r="M144" s="3"/>
      <c r="N144" s="6">
        <f t="shared" si="12"/>
        <v>-2018.7295650683336</v>
      </c>
      <c r="O144" s="6">
        <f t="shared" si="13"/>
        <v>2018.7295650683336</v>
      </c>
      <c r="P144" s="4">
        <f t="shared" si="14"/>
        <v>0.539767263387255</v>
      </c>
      <c r="Q144" s="6">
        <f t="shared" si="15"/>
        <v>4075269.0568809835</v>
      </c>
      <c r="R144" s="3"/>
    </row>
    <row r="145" spans="1:18" customFormat="1" x14ac:dyDescent="0.2">
      <c r="A145" s="12">
        <v>42264</v>
      </c>
      <c r="B145" s="1" t="s">
        <v>10</v>
      </c>
      <c r="C145" s="8">
        <v>3557</v>
      </c>
      <c r="D145" s="8">
        <v>8875</v>
      </c>
      <c r="E145" s="8">
        <v>344</v>
      </c>
      <c r="F145" s="3">
        <v>139</v>
      </c>
      <c r="G145" s="7">
        <f t="shared" si="19"/>
        <v>8875</v>
      </c>
      <c r="H145" s="3"/>
      <c r="I145" s="40">
        <f t="shared" si="16"/>
        <v>5861.0846211083817</v>
      </c>
      <c r="J145" s="40">
        <f t="shared" si="11"/>
        <v>-135.34133858267705</v>
      </c>
      <c r="K145" s="71">
        <f t="shared" si="17"/>
        <v>1.2452207300250246</v>
      </c>
      <c r="L145" s="57">
        <f t="shared" si="18"/>
        <v>5590.3001471562993</v>
      </c>
      <c r="M145" s="3"/>
      <c r="N145" s="6">
        <f t="shared" si="12"/>
        <v>3284.6998528437007</v>
      </c>
      <c r="O145" s="6">
        <f t="shared" si="13"/>
        <v>3284.6998528437007</v>
      </c>
      <c r="P145" s="4">
        <f t="shared" si="14"/>
        <v>0.37010702567252968</v>
      </c>
      <c r="Q145" s="6">
        <f t="shared" si="15"/>
        <v>10789253.123271428</v>
      </c>
      <c r="R145" s="3"/>
    </row>
    <row r="146" spans="1:18" customFormat="1" x14ac:dyDescent="0.2">
      <c r="A146" s="12">
        <v>42265</v>
      </c>
      <c r="B146" s="1" t="s">
        <v>5</v>
      </c>
      <c r="C146" s="8">
        <v>3490</v>
      </c>
      <c r="D146" s="8">
        <v>5568</v>
      </c>
      <c r="E146" s="8">
        <v>500</v>
      </c>
      <c r="F146" s="3">
        <v>140</v>
      </c>
      <c r="G146" s="7">
        <f t="shared" si="19"/>
        <v>5568</v>
      </c>
      <c r="H146" s="3"/>
      <c r="I146" s="40">
        <f t="shared" si="16"/>
        <v>5516.8841809171408</v>
      </c>
      <c r="J146" s="40">
        <f t="shared" si="11"/>
        <v>-135.34133858267705</v>
      </c>
      <c r="K146" s="71">
        <f t="shared" si="17"/>
        <v>1.0578765574797873</v>
      </c>
      <c r="L146" s="57">
        <f t="shared" si="18"/>
        <v>6126.7134277569185</v>
      </c>
      <c r="M146" s="3"/>
      <c r="N146" s="6">
        <f t="shared" si="12"/>
        <v>-558.71342775691846</v>
      </c>
      <c r="O146" s="6">
        <f t="shared" si="13"/>
        <v>558.71342775691846</v>
      </c>
      <c r="P146" s="4">
        <f t="shared" si="14"/>
        <v>0.10034364722645805</v>
      </c>
      <c r="Q146" s="6">
        <f t="shared" si="15"/>
        <v>312160.69435588532</v>
      </c>
      <c r="R146" s="3"/>
    </row>
    <row r="147" spans="1:18" customFormat="1" x14ac:dyDescent="0.2">
      <c r="A147" s="12">
        <v>42266</v>
      </c>
      <c r="B147" s="1" t="s">
        <v>8</v>
      </c>
      <c r="C147" s="8">
        <v>3115</v>
      </c>
      <c r="D147" s="8">
        <v>8802</v>
      </c>
      <c r="E147" s="8">
        <v>528</v>
      </c>
      <c r="F147" s="3">
        <v>141</v>
      </c>
      <c r="G147" s="7">
        <f t="shared" si="19"/>
        <v>8802</v>
      </c>
      <c r="H147" s="3"/>
      <c r="I147" s="40">
        <f t="shared" si="16"/>
        <v>6454.1902318456687</v>
      </c>
      <c r="J147" s="40">
        <f t="shared" si="11"/>
        <v>-135.34133858267705</v>
      </c>
      <c r="K147" s="71">
        <f t="shared" si="17"/>
        <v>1.146058151463009</v>
      </c>
      <c r="L147" s="57">
        <f t="shared" si="18"/>
        <v>5874.6610964576166</v>
      </c>
      <c r="M147" s="3"/>
      <c r="N147" s="6">
        <f t="shared" si="12"/>
        <v>2927.3389035423834</v>
      </c>
      <c r="O147" s="6">
        <f t="shared" si="13"/>
        <v>2927.3389035423834</v>
      </c>
      <c r="P147" s="4">
        <f t="shared" si="14"/>
        <v>0.33257656254741913</v>
      </c>
      <c r="Q147" s="6">
        <f t="shared" si="15"/>
        <v>8569313.056192724</v>
      </c>
      <c r="R147" s="3"/>
    </row>
    <row r="148" spans="1:18" customFormat="1" x14ac:dyDescent="0.2">
      <c r="A148" s="12">
        <v>42267</v>
      </c>
      <c r="B148" s="1" t="s">
        <v>11</v>
      </c>
      <c r="C148" s="8">
        <v>3221</v>
      </c>
      <c r="D148" s="8">
        <v>4618</v>
      </c>
      <c r="E148" s="8">
        <v>535</v>
      </c>
      <c r="F148" s="3">
        <v>142</v>
      </c>
      <c r="G148" s="7">
        <f t="shared" si="19"/>
        <v>4618</v>
      </c>
      <c r="H148" s="3"/>
      <c r="I148" s="40">
        <f t="shared" si="16"/>
        <v>5756.8539546327338</v>
      </c>
      <c r="J148" s="40">
        <f t="shared" si="11"/>
        <v>-135.34133858267705</v>
      </c>
      <c r="K148" s="71">
        <f t="shared" si="17"/>
        <v>0.91226718477695812</v>
      </c>
      <c r="L148" s="57">
        <f t="shared" si="18"/>
        <v>5938.3936465935476</v>
      </c>
      <c r="M148" s="3"/>
      <c r="N148" s="6">
        <f t="shared" si="12"/>
        <v>-1320.3936465935476</v>
      </c>
      <c r="O148" s="6">
        <f t="shared" si="13"/>
        <v>1320.3936465935476</v>
      </c>
      <c r="P148" s="4">
        <f t="shared" si="14"/>
        <v>0.28592326691068592</v>
      </c>
      <c r="Q148" s="6">
        <f t="shared" si="15"/>
        <v>1743439.3819646062</v>
      </c>
      <c r="R148" s="3"/>
    </row>
    <row r="149" spans="1:18" customFormat="1" x14ac:dyDescent="0.2">
      <c r="A149" s="12">
        <v>42268</v>
      </c>
      <c r="B149" s="1" t="s">
        <v>6</v>
      </c>
      <c r="C149" s="8">
        <v>3764</v>
      </c>
      <c r="D149" s="8">
        <v>9839</v>
      </c>
      <c r="E149" s="8">
        <v>486</v>
      </c>
      <c r="F149" s="3">
        <v>143</v>
      </c>
      <c r="G149" s="7">
        <f t="shared" si="19"/>
        <v>9839</v>
      </c>
      <c r="H149" s="3"/>
      <c r="I149" s="40">
        <f t="shared" si="16"/>
        <v>7274.1341161563987</v>
      </c>
      <c r="J149" s="40">
        <f t="shared" ref="J149:J212" si="20">$J$5*(I149-I148)+(1-$J$5)*J148</f>
        <v>-135.34133858267705</v>
      </c>
      <c r="K149" s="71">
        <f t="shared" si="17"/>
        <v>1.0775689183055825</v>
      </c>
      <c r="L149" s="57">
        <f t="shared" si="18"/>
        <v>5671.0433982424674</v>
      </c>
      <c r="M149" s="3"/>
      <c r="N149" s="6">
        <f t="shared" ref="N149:N212" si="21">G149-L149</f>
        <v>4167.9566017575326</v>
      </c>
      <c r="O149" s="6">
        <f t="shared" ref="O149:O212" si="22">ABS(N149)</f>
        <v>4167.9566017575326</v>
      </c>
      <c r="P149" s="4">
        <f t="shared" ref="P149:P212" si="23">ABS((G149-L149)/G149)</f>
        <v>0.42361587577574272</v>
      </c>
      <c r="Q149" s="6">
        <f t="shared" ref="Q149:Q212" si="24">(G149-L149)^2</f>
        <v>17371862.234134197</v>
      </c>
      <c r="R149" s="3"/>
    </row>
    <row r="150" spans="1:18" customFormat="1" x14ac:dyDescent="0.2">
      <c r="A150" s="12">
        <v>42269</v>
      </c>
      <c r="B150" s="1" t="s">
        <v>9</v>
      </c>
      <c r="C150" s="8">
        <v>4081</v>
      </c>
      <c r="D150" s="8">
        <v>10541</v>
      </c>
      <c r="E150" s="8">
        <v>420</v>
      </c>
      <c r="F150" s="3">
        <v>144</v>
      </c>
      <c r="G150" s="7">
        <f t="shared" si="19"/>
        <v>10541</v>
      </c>
      <c r="H150" s="3"/>
      <c r="I150" s="40">
        <f t="shared" ref="I150:I213" si="25">$I$5*(G150/K136)+(1-$I$5)*(I149+J149)</f>
        <v>8421.4455326838579</v>
      </c>
      <c r="J150" s="40">
        <f t="shared" si="20"/>
        <v>-135.34133858267705</v>
      </c>
      <c r="K150" s="71">
        <f t="shared" ref="K150:K213" si="26">$K$5*(G150/I150)+(1-$K$5)*K136</f>
        <v>1.0654606896683174</v>
      </c>
      <c r="L150" s="57">
        <f t="shared" ref="L150:L213" si="27">(I149+J149)*K136</f>
        <v>7273.7482609531526</v>
      </c>
      <c r="M150" s="3"/>
      <c r="N150" s="6">
        <f t="shared" si="21"/>
        <v>3267.2517390468474</v>
      </c>
      <c r="O150" s="6">
        <f t="shared" si="22"/>
        <v>3267.2517390468474</v>
      </c>
      <c r="P150" s="4">
        <f t="shared" si="23"/>
        <v>0.30995652585588157</v>
      </c>
      <c r="Q150" s="6">
        <f t="shared" si="24"/>
        <v>10674933.92630465</v>
      </c>
      <c r="R150" s="3"/>
    </row>
    <row r="151" spans="1:18" customFormat="1" x14ac:dyDescent="0.2">
      <c r="A151" s="12">
        <v>42270</v>
      </c>
      <c r="B151" s="1" t="s">
        <v>7</v>
      </c>
      <c r="C151" s="8">
        <v>4341</v>
      </c>
      <c r="D151" s="8">
        <v>6461</v>
      </c>
      <c r="E151" s="8">
        <v>514</v>
      </c>
      <c r="F151" s="3">
        <v>145</v>
      </c>
      <c r="G151" s="7">
        <f t="shared" si="19"/>
        <v>6461</v>
      </c>
      <c r="H151" s="3"/>
      <c r="I151" s="40">
        <f t="shared" si="25"/>
        <v>7507.4522864323098</v>
      </c>
      <c r="J151" s="40">
        <f t="shared" si="20"/>
        <v>-135.34133858267705</v>
      </c>
      <c r="K151" s="71">
        <f t="shared" si="26"/>
        <v>0.98745803476422034</v>
      </c>
      <c r="L151" s="57">
        <f t="shared" si="27"/>
        <v>8444.9460017637502</v>
      </c>
      <c r="M151" s="3"/>
      <c r="N151" s="6">
        <f t="shared" si="21"/>
        <v>-1983.9460017637502</v>
      </c>
      <c r="O151" s="6">
        <f t="shared" si="22"/>
        <v>1983.9460017637502</v>
      </c>
      <c r="P151" s="4">
        <f t="shared" si="23"/>
        <v>0.3070648509152995</v>
      </c>
      <c r="Q151" s="6">
        <f t="shared" si="24"/>
        <v>3936041.7379143704</v>
      </c>
      <c r="R151" s="3"/>
    </row>
    <row r="152" spans="1:18" customFormat="1" x14ac:dyDescent="0.2">
      <c r="A152" s="12">
        <v>42271</v>
      </c>
      <c r="B152" s="1" t="s">
        <v>10</v>
      </c>
      <c r="C152" s="8">
        <v>3658</v>
      </c>
      <c r="D152" s="8">
        <v>9237</v>
      </c>
      <c r="E152" s="8">
        <v>550</v>
      </c>
      <c r="F152" s="3">
        <v>146</v>
      </c>
      <c r="G152" s="7">
        <f t="shared" si="19"/>
        <v>9237</v>
      </c>
      <c r="H152" s="3"/>
      <c r="I152" s="40">
        <f t="shared" si="25"/>
        <v>8234.1015114295897</v>
      </c>
      <c r="J152" s="40">
        <f t="shared" si="20"/>
        <v>-135.34133858267705</v>
      </c>
      <c r="K152" s="71">
        <f t="shared" si="26"/>
        <v>1.0000006795373164</v>
      </c>
      <c r="L152" s="57">
        <f t="shared" si="27"/>
        <v>7147.6398058517334</v>
      </c>
      <c r="M152" s="3"/>
      <c r="N152" s="6">
        <f t="shared" si="21"/>
        <v>2089.3601941482666</v>
      </c>
      <c r="O152" s="6">
        <f t="shared" si="22"/>
        <v>2089.3601941482666</v>
      </c>
      <c r="P152" s="4">
        <f t="shared" si="23"/>
        <v>0.226194672961813</v>
      </c>
      <c r="Q152" s="6">
        <f t="shared" si="24"/>
        <v>4365426.0208912827</v>
      </c>
      <c r="R152" s="3"/>
    </row>
    <row r="153" spans="1:18" customFormat="1" x14ac:dyDescent="0.2">
      <c r="A153" s="12">
        <v>42272</v>
      </c>
      <c r="B153" s="1" t="s">
        <v>5</v>
      </c>
      <c r="C153" s="8">
        <v>3376</v>
      </c>
      <c r="D153" s="8">
        <v>4735</v>
      </c>
      <c r="E153" s="8">
        <v>586</v>
      </c>
      <c r="F153" s="3">
        <v>147</v>
      </c>
      <c r="G153" s="7">
        <f t="shared" si="19"/>
        <v>4735</v>
      </c>
      <c r="H153" s="3"/>
      <c r="I153" s="40">
        <f t="shared" si="25"/>
        <v>6658.3817239327836</v>
      </c>
      <c r="J153" s="40">
        <f t="shared" si="20"/>
        <v>-135.34133858267705</v>
      </c>
      <c r="K153" s="71">
        <f t="shared" si="26"/>
        <v>0.98441363506120017</v>
      </c>
      <c r="L153" s="57">
        <f t="shared" si="27"/>
        <v>8525.8369926702744</v>
      </c>
      <c r="M153" s="3"/>
      <c r="N153" s="6">
        <f t="shared" si="21"/>
        <v>-3790.8369926702744</v>
      </c>
      <c r="O153" s="6">
        <f t="shared" si="22"/>
        <v>3790.8369926702744</v>
      </c>
      <c r="P153" s="4">
        <f t="shared" si="23"/>
        <v>0.80059915367904422</v>
      </c>
      <c r="Q153" s="6">
        <f t="shared" si="24"/>
        <v>14370445.10499741</v>
      </c>
      <c r="R153" s="3"/>
    </row>
    <row r="154" spans="1:18" customFormat="1" x14ac:dyDescent="0.2">
      <c r="A154" s="12">
        <v>42273</v>
      </c>
      <c r="B154" s="1" t="s">
        <v>8</v>
      </c>
      <c r="C154" s="8">
        <v>3768</v>
      </c>
      <c r="D154" s="8">
        <v>6924</v>
      </c>
      <c r="E154" s="8">
        <v>601</v>
      </c>
      <c r="F154" s="3">
        <v>148</v>
      </c>
      <c r="G154" s="7">
        <f t="shared" si="19"/>
        <v>6924</v>
      </c>
      <c r="H154" s="3"/>
      <c r="I154" s="40">
        <f t="shared" si="25"/>
        <v>6491.4990368738727</v>
      </c>
      <c r="J154" s="40">
        <f t="shared" si="20"/>
        <v>-135.34133858267705</v>
      </c>
      <c r="K154" s="71">
        <f t="shared" si="26"/>
        <v>1.0728905198604675</v>
      </c>
      <c r="L154" s="57">
        <f t="shared" si="27"/>
        <v>7008.7245340527761</v>
      </c>
      <c r="M154" s="3"/>
      <c r="N154" s="6">
        <f t="shared" si="21"/>
        <v>-84.724534052776107</v>
      </c>
      <c r="O154" s="6">
        <f t="shared" si="22"/>
        <v>84.724534052776107</v>
      </c>
      <c r="P154" s="4">
        <f t="shared" si="23"/>
        <v>1.2236356737835949E-2</v>
      </c>
      <c r="Q154" s="6">
        <f t="shared" si="24"/>
        <v>7178.2466704600183</v>
      </c>
      <c r="R154" s="3"/>
    </row>
    <row r="155" spans="1:18" customFormat="1" x14ac:dyDescent="0.2">
      <c r="A155" s="12">
        <v>42274</v>
      </c>
      <c r="B155" s="1" t="s">
        <v>11</v>
      </c>
      <c r="C155" s="8">
        <v>3622</v>
      </c>
      <c r="D155" s="8">
        <v>5109</v>
      </c>
      <c r="E155" s="8">
        <v>668</v>
      </c>
      <c r="F155" s="3">
        <v>149</v>
      </c>
      <c r="G155" s="7">
        <f t="shared" si="19"/>
        <v>5109</v>
      </c>
      <c r="H155" s="3"/>
      <c r="I155" s="40">
        <f t="shared" si="25"/>
        <v>6359.6285912917865</v>
      </c>
      <c r="J155" s="40">
        <f t="shared" si="20"/>
        <v>-135.34133858267705</v>
      </c>
      <c r="K155" s="71">
        <f t="shared" si="26"/>
        <v>0.80282309861603252</v>
      </c>
      <c r="L155" s="57">
        <f t="shared" si="27"/>
        <v>5102.0348577249706</v>
      </c>
      <c r="M155" s="3"/>
      <c r="N155" s="6">
        <f t="shared" si="21"/>
        <v>6.9651422750293932</v>
      </c>
      <c r="O155" s="6">
        <f t="shared" si="22"/>
        <v>6.9651422750293932</v>
      </c>
      <c r="P155" s="4">
        <f t="shared" si="23"/>
        <v>1.3633083333390865E-3</v>
      </c>
      <c r="Q155" s="6">
        <f t="shared" si="24"/>
        <v>48.513206911401632</v>
      </c>
      <c r="R155" s="3"/>
    </row>
    <row r="156" spans="1:18" customFormat="1" x14ac:dyDescent="0.2">
      <c r="A156" s="12">
        <v>42275</v>
      </c>
      <c r="B156" s="1" t="s">
        <v>6</v>
      </c>
      <c r="C156" s="8">
        <v>3599</v>
      </c>
      <c r="D156" s="8">
        <v>9004</v>
      </c>
      <c r="E156" s="8">
        <v>721</v>
      </c>
      <c r="F156" s="3">
        <v>150</v>
      </c>
      <c r="G156" s="7">
        <f t="shared" si="19"/>
        <v>9004</v>
      </c>
      <c r="H156" s="3"/>
      <c r="I156" s="40">
        <f t="shared" si="25"/>
        <v>6627.7478671060317</v>
      </c>
      <c r="J156" s="40">
        <f t="shared" si="20"/>
        <v>-135.34133858267705</v>
      </c>
      <c r="K156" s="71">
        <f t="shared" si="26"/>
        <v>1.2675945941613069</v>
      </c>
      <c r="L156" s="57">
        <f t="shared" si="27"/>
        <v>7748.3695162661188</v>
      </c>
      <c r="M156" s="3"/>
      <c r="N156" s="6">
        <f t="shared" si="21"/>
        <v>1255.6304837338812</v>
      </c>
      <c r="O156" s="6">
        <f t="shared" si="22"/>
        <v>1255.6304837338812</v>
      </c>
      <c r="P156" s="4">
        <f t="shared" si="23"/>
        <v>0.13945251929518893</v>
      </c>
      <c r="Q156" s="6">
        <f t="shared" si="24"/>
        <v>1576607.9116817806</v>
      </c>
      <c r="R156" s="3"/>
    </row>
    <row r="157" spans="1:18" customFormat="1" x14ac:dyDescent="0.2">
      <c r="A157" s="12">
        <v>42276</v>
      </c>
      <c r="B157" s="1" t="s">
        <v>9</v>
      </c>
      <c r="C157" s="8">
        <v>4238</v>
      </c>
      <c r="D157" s="8">
        <v>10409</v>
      </c>
      <c r="E157" s="8">
        <v>751</v>
      </c>
      <c r="F157" s="3">
        <v>151</v>
      </c>
      <c r="G157" s="7">
        <f t="shared" si="19"/>
        <v>10409</v>
      </c>
      <c r="H157" s="3"/>
      <c r="I157" s="40">
        <f t="shared" si="25"/>
        <v>7898.1230739134207</v>
      </c>
      <c r="J157" s="40">
        <f t="shared" si="20"/>
        <v>-135.34133858267705</v>
      </c>
      <c r="K157" s="71">
        <f t="shared" si="26"/>
        <v>1.095744236992017</v>
      </c>
      <c r="L157" s="57">
        <f t="shared" si="27"/>
        <v>6753.4225860297993</v>
      </c>
      <c r="M157" s="3"/>
      <c r="N157" s="6">
        <f t="shared" si="21"/>
        <v>3655.5774139702007</v>
      </c>
      <c r="O157" s="6">
        <f t="shared" si="22"/>
        <v>3655.5774139702007</v>
      </c>
      <c r="P157" s="4">
        <f t="shared" si="23"/>
        <v>0.35119391045923726</v>
      </c>
      <c r="Q157" s="6">
        <f t="shared" si="24"/>
        <v>13363246.22952906</v>
      </c>
      <c r="R157" s="3"/>
    </row>
    <row r="158" spans="1:18" customFormat="1" x14ac:dyDescent="0.2">
      <c r="A158" s="12">
        <v>42277</v>
      </c>
      <c r="B158" s="1" t="s">
        <v>7</v>
      </c>
      <c r="C158" s="8">
        <v>4609</v>
      </c>
      <c r="D158" s="8">
        <v>6353</v>
      </c>
      <c r="E158" s="8">
        <v>791</v>
      </c>
      <c r="F158" s="3">
        <v>152</v>
      </c>
      <c r="G158" s="7">
        <f t="shared" si="19"/>
        <v>6353</v>
      </c>
      <c r="H158" s="3"/>
      <c r="I158" s="40">
        <f t="shared" si="25"/>
        <v>7291.7204846505674</v>
      </c>
      <c r="J158" s="40">
        <f t="shared" si="20"/>
        <v>-135.34133858267705</v>
      </c>
      <c r="K158" s="71">
        <f t="shared" si="26"/>
        <v>0.94605208495280213</v>
      </c>
      <c r="L158" s="57">
        <f t="shared" si="27"/>
        <v>7489.140348743178</v>
      </c>
      <c r="M158" s="3"/>
      <c r="N158" s="6">
        <f t="shared" si="21"/>
        <v>-1136.140348743178</v>
      </c>
      <c r="O158" s="6">
        <f t="shared" si="22"/>
        <v>1136.140348743178</v>
      </c>
      <c r="P158" s="4">
        <f t="shared" si="23"/>
        <v>0.1788352508646589</v>
      </c>
      <c r="Q158" s="6">
        <f t="shared" si="24"/>
        <v>1290814.8920422702</v>
      </c>
      <c r="R158" s="3"/>
    </row>
    <row r="159" spans="1:18" customFormat="1" x14ac:dyDescent="0.2">
      <c r="A159" s="12">
        <v>42278</v>
      </c>
      <c r="B159" s="1" t="s">
        <v>10</v>
      </c>
      <c r="C159" s="8">
        <v>4247</v>
      </c>
      <c r="D159" s="8">
        <v>4641</v>
      </c>
      <c r="E159" s="8">
        <v>437</v>
      </c>
      <c r="F159" s="3">
        <v>153</v>
      </c>
      <c r="G159" s="7">
        <f t="shared" si="19"/>
        <v>4641</v>
      </c>
      <c r="H159" s="3"/>
      <c r="I159" s="40">
        <f t="shared" si="25"/>
        <v>5784.6475127480044</v>
      </c>
      <c r="J159" s="40">
        <f t="shared" si="20"/>
        <v>-135.34133858267705</v>
      </c>
      <c r="K159" s="71">
        <f t="shared" si="26"/>
        <v>1.1566357992020107</v>
      </c>
      <c r="L159" s="57">
        <f t="shared" si="27"/>
        <v>8911.2716646025201</v>
      </c>
      <c r="M159" s="3"/>
      <c r="N159" s="6">
        <f t="shared" si="21"/>
        <v>-4270.2716646025201</v>
      </c>
      <c r="O159" s="6">
        <f t="shared" si="22"/>
        <v>4270.2716646025201</v>
      </c>
      <c r="P159" s="4">
        <f t="shared" si="23"/>
        <v>0.92011886761528117</v>
      </c>
      <c r="Q159" s="6">
        <f t="shared" si="24"/>
        <v>18235220.089507177</v>
      </c>
      <c r="R159" s="3"/>
    </row>
    <row r="160" spans="1:18" customFormat="1" x14ac:dyDescent="0.2">
      <c r="A160" s="12">
        <v>42279</v>
      </c>
      <c r="B160" s="1" t="s">
        <v>5</v>
      </c>
      <c r="C160" s="8">
        <v>3204</v>
      </c>
      <c r="D160" s="8">
        <v>7102</v>
      </c>
      <c r="E160" s="8">
        <v>561</v>
      </c>
      <c r="F160" s="3">
        <v>154</v>
      </c>
      <c r="G160" s="7">
        <f t="shared" si="19"/>
        <v>7102</v>
      </c>
      <c r="H160" s="3"/>
      <c r="I160" s="40">
        <f t="shared" si="25"/>
        <v>6074.9631846605944</v>
      </c>
      <c r="J160" s="40">
        <f t="shared" si="20"/>
        <v>-135.34133858267705</v>
      </c>
      <c r="K160" s="71">
        <f t="shared" si="26"/>
        <v>1.08011336250604</v>
      </c>
      <c r="L160" s="57">
        <f t="shared" si="27"/>
        <v>5976.2685676753235</v>
      </c>
      <c r="M160" s="3"/>
      <c r="N160" s="6">
        <f t="shared" si="21"/>
        <v>1125.7314323246765</v>
      </c>
      <c r="O160" s="6">
        <f t="shared" si="22"/>
        <v>1125.7314323246765</v>
      </c>
      <c r="P160" s="4">
        <f t="shared" si="23"/>
        <v>0.15850907241969536</v>
      </c>
      <c r="Q160" s="6">
        <f t="shared" si="24"/>
        <v>1267271.2577237675</v>
      </c>
      <c r="R160" s="3"/>
    </row>
    <row r="161" spans="1:18" customFormat="1" x14ac:dyDescent="0.2">
      <c r="A161" s="12">
        <v>42280</v>
      </c>
      <c r="B161" s="1" t="s">
        <v>8</v>
      </c>
      <c r="C161" s="8">
        <v>3909</v>
      </c>
      <c r="D161" s="8">
        <v>8974</v>
      </c>
      <c r="E161" s="8">
        <v>458</v>
      </c>
      <c r="F161" s="3">
        <v>155</v>
      </c>
      <c r="G161" s="7">
        <f t="shared" si="19"/>
        <v>8974</v>
      </c>
      <c r="H161" s="3"/>
      <c r="I161" s="40">
        <f t="shared" si="25"/>
        <v>6695.9003870676679</v>
      </c>
      <c r="J161" s="40">
        <f t="shared" si="20"/>
        <v>-135.34133858267705</v>
      </c>
      <c r="K161" s="71">
        <f t="shared" si="26"/>
        <v>1.1848911299979883</v>
      </c>
      <c r="L161" s="57">
        <f t="shared" si="27"/>
        <v>6807.1520333053631</v>
      </c>
      <c r="M161" s="3"/>
      <c r="N161" s="6">
        <f t="shared" si="21"/>
        <v>2166.8479666946369</v>
      </c>
      <c r="O161" s="6">
        <f t="shared" si="22"/>
        <v>2166.8479666946369</v>
      </c>
      <c r="P161" s="4">
        <f t="shared" si="23"/>
        <v>0.24145843176895887</v>
      </c>
      <c r="Q161" s="6">
        <f t="shared" si="24"/>
        <v>4695230.1107686823</v>
      </c>
      <c r="R161" s="3"/>
    </row>
    <row r="162" spans="1:18" customFormat="1" x14ac:dyDescent="0.2">
      <c r="A162" s="12">
        <v>42281</v>
      </c>
      <c r="B162" s="1" t="s">
        <v>11</v>
      </c>
      <c r="C162" s="8">
        <v>4552</v>
      </c>
      <c r="D162" s="8">
        <v>5593</v>
      </c>
      <c r="E162" s="8">
        <v>442</v>
      </c>
      <c r="F162" s="3">
        <v>156</v>
      </c>
      <c r="G162" s="7">
        <f t="shared" si="19"/>
        <v>5593</v>
      </c>
      <c r="H162" s="3"/>
      <c r="I162" s="40">
        <f t="shared" si="25"/>
        <v>6388.687149433732</v>
      </c>
      <c r="J162" s="40">
        <f t="shared" si="20"/>
        <v>-135.34133858267705</v>
      </c>
      <c r="K162" s="71">
        <f t="shared" si="26"/>
        <v>0.90490449398514228</v>
      </c>
      <c r="L162" s="57">
        <f t="shared" si="27"/>
        <v>5984.9827337244014</v>
      </c>
      <c r="M162" s="3"/>
      <c r="N162" s="6">
        <f t="shared" si="21"/>
        <v>-391.98273372440144</v>
      </c>
      <c r="O162" s="6">
        <f t="shared" si="22"/>
        <v>391.98273372440144</v>
      </c>
      <c r="P162" s="4">
        <f t="shared" si="23"/>
        <v>7.0084522389487119E-2</v>
      </c>
      <c r="Q162" s="6">
        <f t="shared" si="24"/>
        <v>153650.46353805502</v>
      </c>
      <c r="R162" s="3"/>
    </row>
    <row r="163" spans="1:18" customFormat="1" x14ac:dyDescent="0.2">
      <c r="A163" s="12">
        <v>42282</v>
      </c>
      <c r="B163" s="1" t="s">
        <v>6</v>
      </c>
      <c r="C163" s="8">
        <v>3918</v>
      </c>
      <c r="D163" s="8">
        <v>6960</v>
      </c>
      <c r="E163" s="8">
        <v>918</v>
      </c>
      <c r="F163" s="3">
        <v>157</v>
      </c>
      <c r="G163" s="7">
        <f t="shared" si="19"/>
        <v>6960</v>
      </c>
      <c r="H163" s="3"/>
      <c r="I163" s="40">
        <f t="shared" si="25"/>
        <v>6335.6009371993241</v>
      </c>
      <c r="J163" s="40">
        <f t="shared" si="20"/>
        <v>-135.34133858267705</v>
      </c>
      <c r="K163" s="71">
        <f t="shared" si="26"/>
        <v>1.0817659424743762</v>
      </c>
      <c r="L163" s="57">
        <f t="shared" si="27"/>
        <v>6738.4110811895171</v>
      </c>
      <c r="M163" s="3"/>
      <c r="N163" s="6">
        <f t="shared" si="21"/>
        <v>221.58891881048294</v>
      </c>
      <c r="O163" s="6">
        <f t="shared" si="22"/>
        <v>221.58891881048294</v>
      </c>
      <c r="P163" s="4">
        <f t="shared" si="23"/>
        <v>3.18374883348395E-2</v>
      </c>
      <c r="Q163" s="6">
        <f t="shared" si="24"/>
        <v>49101.648939598796</v>
      </c>
      <c r="R163" s="3"/>
    </row>
    <row r="164" spans="1:18" customFormat="1" x14ac:dyDescent="0.2">
      <c r="A164" s="12">
        <v>42283</v>
      </c>
      <c r="B164" s="1" t="s">
        <v>9</v>
      </c>
      <c r="C164" s="8">
        <v>2818</v>
      </c>
      <c r="D164" s="8">
        <v>4878</v>
      </c>
      <c r="E164" s="8">
        <v>971</v>
      </c>
      <c r="F164" s="3">
        <v>158</v>
      </c>
      <c r="G164" s="7">
        <f t="shared" si="19"/>
        <v>4878</v>
      </c>
      <c r="H164" s="3"/>
      <c r="I164" s="40">
        <f t="shared" si="25"/>
        <v>5551.4762564165048</v>
      </c>
      <c r="J164" s="40">
        <f t="shared" si="20"/>
        <v>-135.34133858267705</v>
      </c>
      <c r="K164" s="71">
        <f t="shared" si="26"/>
        <v>1.0281055908460763</v>
      </c>
      <c r="L164" s="57">
        <f t="shared" si="27"/>
        <v>6606.1328680646975</v>
      </c>
      <c r="M164" s="3"/>
      <c r="N164" s="6">
        <f t="shared" si="21"/>
        <v>-1728.1328680646975</v>
      </c>
      <c r="O164" s="6">
        <f t="shared" si="22"/>
        <v>1728.1328680646975</v>
      </c>
      <c r="P164" s="4">
        <f t="shared" si="23"/>
        <v>0.3542707806610696</v>
      </c>
      <c r="Q164" s="6">
        <f t="shared" si="24"/>
        <v>2986443.209685517</v>
      </c>
      <c r="R164" s="3"/>
    </row>
    <row r="165" spans="1:18" customFormat="1" x14ac:dyDescent="0.2">
      <c r="A165" s="12">
        <v>42284</v>
      </c>
      <c r="B165" s="1" t="s">
        <v>7</v>
      </c>
      <c r="C165" s="8">
        <v>3289</v>
      </c>
      <c r="D165" s="8">
        <v>8528</v>
      </c>
      <c r="E165" s="8">
        <v>804</v>
      </c>
      <c r="F165" s="3">
        <v>159</v>
      </c>
      <c r="G165" s="7">
        <f t="shared" si="19"/>
        <v>8528</v>
      </c>
      <c r="H165" s="3"/>
      <c r="I165" s="40">
        <f t="shared" si="25"/>
        <v>6704.2075026205584</v>
      </c>
      <c r="J165" s="40">
        <f t="shared" si="20"/>
        <v>-135.34133858267705</v>
      </c>
      <c r="K165" s="71">
        <f t="shared" si="26"/>
        <v>1.0443738278408818</v>
      </c>
      <c r="L165" s="57">
        <f t="shared" si="27"/>
        <v>5348.2059419820635</v>
      </c>
      <c r="M165" s="3"/>
      <c r="N165" s="6">
        <f t="shared" si="21"/>
        <v>3179.7940580179365</v>
      </c>
      <c r="O165" s="6">
        <f t="shared" si="22"/>
        <v>3179.7940580179365</v>
      </c>
      <c r="P165" s="4">
        <f t="shared" si="23"/>
        <v>0.37286515689703759</v>
      </c>
      <c r="Q165" s="6">
        <f t="shared" si="24"/>
        <v>10111090.251406176</v>
      </c>
      <c r="R165" s="3"/>
    </row>
    <row r="166" spans="1:18" customFormat="1" x14ac:dyDescent="0.2">
      <c r="A166" s="12">
        <v>42285</v>
      </c>
      <c r="B166" s="1" t="s">
        <v>10</v>
      </c>
      <c r="C166" s="8">
        <v>3676</v>
      </c>
      <c r="D166" s="8">
        <v>8039</v>
      </c>
      <c r="E166" s="8">
        <v>597</v>
      </c>
      <c r="F166" s="3">
        <v>160</v>
      </c>
      <c r="G166" s="7">
        <f t="shared" si="19"/>
        <v>8039</v>
      </c>
      <c r="H166" s="3"/>
      <c r="I166" s="40">
        <f t="shared" si="25"/>
        <v>7156.9175133040189</v>
      </c>
      <c r="J166" s="40">
        <f t="shared" si="20"/>
        <v>-135.34133858267705</v>
      </c>
      <c r="K166" s="71">
        <f t="shared" si="26"/>
        <v>1.0246503313368172</v>
      </c>
      <c r="L166" s="57">
        <f t="shared" si="27"/>
        <v>6568.8706278275668</v>
      </c>
      <c r="M166" s="3"/>
      <c r="N166" s="6">
        <f t="shared" si="21"/>
        <v>1470.1293721724332</v>
      </c>
      <c r="O166" s="6">
        <f t="shared" si="22"/>
        <v>1470.1293721724332</v>
      </c>
      <c r="P166" s="4">
        <f t="shared" si="23"/>
        <v>0.18287465756592031</v>
      </c>
      <c r="Q166" s="6">
        <f t="shared" si="24"/>
        <v>2161280.3709241129</v>
      </c>
      <c r="R166" s="3"/>
    </row>
    <row r="167" spans="1:18" customFormat="1" x14ac:dyDescent="0.2">
      <c r="A167" s="12">
        <v>42286</v>
      </c>
      <c r="B167" s="1" t="s">
        <v>5</v>
      </c>
      <c r="C167" s="8">
        <v>3330</v>
      </c>
      <c r="D167" s="8">
        <v>9599</v>
      </c>
      <c r="E167" s="8">
        <v>441</v>
      </c>
      <c r="F167" s="3">
        <v>161</v>
      </c>
      <c r="G167" s="7">
        <f t="shared" si="19"/>
        <v>9599</v>
      </c>
      <c r="H167" s="3"/>
      <c r="I167" s="40">
        <f t="shared" si="25"/>
        <v>8113.3386527233488</v>
      </c>
      <c r="J167" s="40">
        <f t="shared" si="20"/>
        <v>-135.34133858267705</v>
      </c>
      <c r="K167" s="71">
        <f t="shared" si="26"/>
        <v>1.0241535959674035</v>
      </c>
      <c r="L167" s="57">
        <f t="shared" si="27"/>
        <v>6912.1353260165533</v>
      </c>
      <c r="M167" s="3"/>
      <c r="N167" s="6">
        <f t="shared" si="21"/>
        <v>2686.8646739834467</v>
      </c>
      <c r="O167" s="6">
        <f t="shared" si="22"/>
        <v>2686.8646739834467</v>
      </c>
      <c r="P167" s="4">
        <f t="shared" si="23"/>
        <v>0.27991089425809423</v>
      </c>
      <c r="Q167" s="6">
        <f t="shared" si="24"/>
        <v>7219241.7763001733</v>
      </c>
      <c r="R167" s="3"/>
    </row>
    <row r="168" spans="1:18" customFormat="1" x14ac:dyDescent="0.2">
      <c r="A168" s="12">
        <v>42287</v>
      </c>
      <c r="B168" s="1" t="s">
        <v>8</v>
      </c>
      <c r="C168" s="8">
        <v>3104</v>
      </c>
      <c r="D168" s="8">
        <v>6965</v>
      </c>
      <c r="E168" s="8">
        <v>512</v>
      </c>
      <c r="F168" s="3">
        <v>162</v>
      </c>
      <c r="G168" s="7">
        <f t="shared" si="19"/>
        <v>6965</v>
      </c>
      <c r="H168" s="3"/>
      <c r="I168" s="40">
        <f t="shared" si="25"/>
        <v>7383.5218643916442</v>
      </c>
      <c r="J168" s="40">
        <f t="shared" si="20"/>
        <v>-135.34133858267705</v>
      </c>
      <c r="K168" s="71">
        <f t="shared" si="26"/>
        <v>1.0469757699874513</v>
      </c>
      <c r="L168" s="57">
        <f t="shared" si="27"/>
        <v>8559.5176858137984</v>
      </c>
      <c r="M168" s="3"/>
      <c r="N168" s="6">
        <f t="shared" si="21"/>
        <v>-1594.5176858137984</v>
      </c>
      <c r="O168" s="6">
        <f t="shared" si="22"/>
        <v>1594.5176858137984</v>
      </c>
      <c r="P168" s="4">
        <f t="shared" si="23"/>
        <v>0.22893290535732927</v>
      </c>
      <c r="Q168" s="6">
        <f t="shared" si="24"/>
        <v>2542486.6503729909</v>
      </c>
      <c r="R168" s="3"/>
    </row>
    <row r="169" spans="1:18" customFormat="1" x14ac:dyDescent="0.2">
      <c r="A169" s="12">
        <v>42288</v>
      </c>
      <c r="B169" s="1" t="s">
        <v>11</v>
      </c>
      <c r="C169" s="8">
        <v>3696</v>
      </c>
      <c r="D169" s="8">
        <v>6345</v>
      </c>
      <c r="E169" s="8">
        <v>411</v>
      </c>
      <c r="F169" s="3">
        <v>163</v>
      </c>
      <c r="G169" s="7">
        <f t="shared" si="19"/>
        <v>6345</v>
      </c>
      <c r="H169" s="3"/>
      <c r="I169" s="40">
        <f t="shared" si="25"/>
        <v>7510.2523330842723</v>
      </c>
      <c r="J169" s="40">
        <f t="shared" si="20"/>
        <v>-135.34133858267705</v>
      </c>
      <c r="K169" s="71">
        <f t="shared" si="26"/>
        <v>0.81122750199871863</v>
      </c>
      <c r="L169" s="57">
        <f t="shared" si="27"/>
        <v>5819.0067490583388</v>
      </c>
      <c r="M169" s="3"/>
      <c r="N169" s="6">
        <f t="shared" si="21"/>
        <v>525.99325094166124</v>
      </c>
      <c r="O169" s="6">
        <f t="shared" si="22"/>
        <v>525.99325094166124</v>
      </c>
      <c r="P169" s="4">
        <f t="shared" si="23"/>
        <v>8.2898857516416277E-2</v>
      </c>
      <c r="Q169" s="6">
        <f t="shared" si="24"/>
        <v>276668.90003617742</v>
      </c>
      <c r="R169" s="3"/>
    </row>
    <row r="170" spans="1:18" customFormat="1" x14ac:dyDescent="0.2">
      <c r="A170" s="12">
        <v>42289</v>
      </c>
      <c r="B170" s="1" t="s">
        <v>6</v>
      </c>
      <c r="C170" s="8">
        <v>4803</v>
      </c>
      <c r="D170" s="8">
        <v>5102</v>
      </c>
      <c r="E170" s="8">
        <v>369</v>
      </c>
      <c r="F170" s="3">
        <v>164</v>
      </c>
      <c r="G170" s="7">
        <f t="shared" si="19"/>
        <v>5102</v>
      </c>
      <c r="H170" s="3"/>
      <c r="I170" s="40">
        <f t="shared" si="25"/>
        <v>6034.9250625292043</v>
      </c>
      <c r="J170" s="40">
        <f t="shared" si="20"/>
        <v>-135.34133858267705</v>
      </c>
      <c r="K170" s="71">
        <f t="shared" si="26"/>
        <v>1.1831581393907213</v>
      </c>
      <c r="L170" s="57">
        <f t="shared" si="27"/>
        <v>9348.3973090510099</v>
      </c>
      <c r="M170" s="3"/>
      <c r="N170" s="6">
        <f t="shared" si="21"/>
        <v>-4246.3973090510099</v>
      </c>
      <c r="O170" s="6">
        <f t="shared" si="22"/>
        <v>4246.3973090510099</v>
      </c>
      <c r="P170" s="4">
        <f t="shared" si="23"/>
        <v>0.83230053097824575</v>
      </c>
      <c r="Q170" s="6">
        <f t="shared" si="24"/>
        <v>18031890.106315657</v>
      </c>
      <c r="R170" s="3"/>
    </row>
    <row r="171" spans="1:18" customFormat="1" x14ac:dyDescent="0.2">
      <c r="A171" s="12">
        <v>42290</v>
      </c>
      <c r="B171" s="1" t="s">
        <v>9</v>
      </c>
      <c r="C171" s="8">
        <v>4522</v>
      </c>
      <c r="D171" s="8">
        <v>7657</v>
      </c>
      <c r="E171" s="8">
        <v>425</v>
      </c>
      <c r="F171" s="3">
        <v>165</v>
      </c>
      <c r="G171" s="7">
        <f t="shared" si="19"/>
        <v>7657</v>
      </c>
      <c r="H171" s="3"/>
      <c r="I171" s="40">
        <f t="shared" si="25"/>
        <v>6334.9280656543924</v>
      </c>
      <c r="J171" s="40">
        <f t="shared" si="20"/>
        <v>-135.34133858267705</v>
      </c>
      <c r="K171" s="71">
        <f t="shared" si="26"/>
        <v>1.1183345197192858</v>
      </c>
      <c r="L171" s="57">
        <f t="shared" si="27"/>
        <v>6464.4348661663098</v>
      </c>
      <c r="M171" s="3"/>
      <c r="N171" s="6">
        <f t="shared" si="21"/>
        <v>1192.5651338336902</v>
      </c>
      <c r="O171" s="6">
        <f t="shared" si="22"/>
        <v>1192.5651338336902</v>
      </c>
      <c r="P171" s="4">
        <f t="shared" si="23"/>
        <v>0.15574835233560014</v>
      </c>
      <c r="Q171" s="6">
        <f t="shared" si="24"/>
        <v>1422211.5984357675</v>
      </c>
      <c r="R171" s="3"/>
    </row>
    <row r="172" spans="1:18" customFormat="1" x14ac:dyDescent="0.2">
      <c r="A172" s="12">
        <v>42291</v>
      </c>
      <c r="B172" s="1" t="s">
        <v>7</v>
      </c>
      <c r="C172" s="8">
        <v>5003</v>
      </c>
      <c r="D172" s="8">
        <v>7084</v>
      </c>
      <c r="E172" s="8">
        <v>317</v>
      </c>
      <c r="F172" s="3">
        <v>166</v>
      </c>
      <c r="G172" s="7">
        <f t="shared" si="19"/>
        <v>7084</v>
      </c>
      <c r="H172" s="3"/>
      <c r="I172" s="40">
        <f t="shared" si="25"/>
        <v>6714.9359643471216</v>
      </c>
      <c r="J172" s="40">
        <f t="shared" si="20"/>
        <v>-135.34133858267705</v>
      </c>
      <c r="K172" s="71">
        <f t="shared" si="26"/>
        <v>0.96783400020822052</v>
      </c>
      <c r="L172" s="57">
        <f t="shared" si="27"/>
        <v>5865.1319489919151</v>
      </c>
      <c r="M172" s="3"/>
      <c r="N172" s="6">
        <f t="shared" si="21"/>
        <v>1218.8680510080849</v>
      </c>
      <c r="O172" s="6">
        <f t="shared" si="22"/>
        <v>1218.8680510080849</v>
      </c>
      <c r="P172" s="4">
        <f t="shared" si="23"/>
        <v>0.17205929573801312</v>
      </c>
      <c r="Q172" s="6">
        <f t="shared" si="24"/>
        <v>1485639.3257682475</v>
      </c>
      <c r="R172" s="3"/>
    </row>
    <row r="173" spans="1:18" customFormat="1" x14ac:dyDescent="0.2">
      <c r="A173" s="12">
        <v>42292</v>
      </c>
      <c r="B173" s="1" t="s">
        <v>10</v>
      </c>
      <c r="C173" s="8">
        <v>3641</v>
      </c>
      <c r="D173" s="8">
        <v>9238</v>
      </c>
      <c r="E173" s="8">
        <v>389</v>
      </c>
      <c r="F173" s="3">
        <v>167</v>
      </c>
      <c r="G173" s="7">
        <f t="shared" si="19"/>
        <v>9238</v>
      </c>
      <c r="H173" s="3"/>
      <c r="I173" s="40">
        <f t="shared" si="25"/>
        <v>7142.5394395863059</v>
      </c>
      <c r="J173" s="40">
        <f t="shared" si="20"/>
        <v>-135.34133858267705</v>
      </c>
      <c r="K173" s="71">
        <f t="shared" si="26"/>
        <v>1.1839841448491937</v>
      </c>
      <c r="L173" s="57">
        <f t="shared" si="27"/>
        <v>7610.1946883963128</v>
      </c>
      <c r="M173" s="3"/>
      <c r="N173" s="6">
        <f t="shared" si="21"/>
        <v>1627.8053116036872</v>
      </c>
      <c r="O173" s="6">
        <f t="shared" si="22"/>
        <v>1627.8053116036872</v>
      </c>
      <c r="P173" s="4">
        <f t="shared" si="23"/>
        <v>0.17620754617922571</v>
      </c>
      <c r="Q173" s="6">
        <f t="shared" si="24"/>
        <v>2649750.1324851774</v>
      </c>
      <c r="R173" s="3"/>
    </row>
    <row r="174" spans="1:18" customFormat="1" x14ac:dyDescent="0.2">
      <c r="A174" s="12">
        <v>42293</v>
      </c>
      <c r="B174" s="1" t="s">
        <v>5</v>
      </c>
      <c r="C174" s="8">
        <v>3725</v>
      </c>
      <c r="D174" s="8">
        <v>13769</v>
      </c>
      <c r="E174" s="8">
        <v>415</v>
      </c>
      <c r="F174" s="3">
        <v>168</v>
      </c>
      <c r="G174" s="7">
        <f t="shared" si="19"/>
        <v>13769</v>
      </c>
      <c r="H174" s="3"/>
      <c r="I174" s="40">
        <f t="shared" si="25"/>
        <v>9303.4132623429959</v>
      </c>
      <c r="J174" s="40">
        <f t="shared" si="20"/>
        <v>-135.34133858267705</v>
      </c>
      <c r="K174" s="71">
        <f t="shared" si="26"/>
        <v>1.1600895801268511</v>
      </c>
      <c r="L174" s="57">
        <f t="shared" si="27"/>
        <v>7568.5683026209672</v>
      </c>
      <c r="M174" s="3"/>
      <c r="N174" s="6">
        <f t="shared" si="21"/>
        <v>6200.4316973790328</v>
      </c>
      <c r="O174" s="6">
        <f t="shared" si="22"/>
        <v>6200.4316973790328</v>
      </c>
      <c r="P174" s="4">
        <f t="shared" si="23"/>
        <v>0.4503182291654465</v>
      </c>
      <c r="Q174" s="6">
        <f t="shared" si="24"/>
        <v>38445353.233862631</v>
      </c>
      <c r="R174" s="3"/>
    </row>
    <row r="175" spans="1:18" customFormat="1" x14ac:dyDescent="0.2">
      <c r="A175" s="12">
        <v>42294</v>
      </c>
      <c r="B175" s="1" t="s">
        <v>8</v>
      </c>
      <c r="C175" s="8">
        <v>3777</v>
      </c>
      <c r="D175" s="8">
        <v>9034</v>
      </c>
      <c r="E175" s="8">
        <v>368</v>
      </c>
      <c r="F175" s="3">
        <v>169</v>
      </c>
      <c r="G175" s="7">
        <f t="shared" si="19"/>
        <v>9034</v>
      </c>
      <c r="H175" s="3"/>
      <c r="I175" s="40">
        <f t="shared" si="25"/>
        <v>8550.5748203259136</v>
      </c>
      <c r="J175" s="40">
        <f t="shared" si="20"/>
        <v>-135.34133858267705</v>
      </c>
      <c r="K175" s="71">
        <f t="shared" si="26"/>
        <v>1.1592203351321413</v>
      </c>
      <c r="L175" s="57">
        <f t="shared" si="27"/>
        <v>10863.167101647194</v>
      </c>
      <c r="M175" s="3"/>
      <c r="N175" s="6">
        <f t="shared" si="21"/>
        <v>-1829.1671016471937</v>
      </c>
      <c r="O175" s="6">
        <f t="shared" si="22"/>
        <v>1829.1671016471937</v>
      </c>
      <c r="P175" s="4">
        <f t="shared" si="23"/>
        <v>0.20247588019118815</v>
      </c>
      <c r="Q175" s="6">
        <f t="shared" si="24"/>
        <v>3345852.2857483951</v>
      </c>
      <c r="R175" s="3"/>
    </row>
    <row r="176" spans="1:18" customFormat="1" x14ac:dyDescent="0.2">
      <c r="A176" s="12">
        <v>42295</v>
      </c>
      <c r="B176" s="1" t="s">
        <v>11</v>
      </c>
      <c r="C176" s="8">
        <v>4423</v>
      </c>
      <c r="D176" s="8">
        <v>6859</v>
      </c>
      <c r="E176" s="8">
        <v>411</v>
      </c>
      <c r="F176" s="3">
        <v>170</v>
      </c>
      <c r="G176" s="7">
        <f t="shared" si="19"/>
        <v>6859</v>
      </c>
      <c r="H176" s="3"/>
      <c r="I176" s="40">
        <f t="shared" si="25"/>
        <v>8081.0622623101708</v>
      </c>
      <c r="J176" s="40">
        <f t="shared" si="20"/>
        <v>-135.34133858267705</v>
      </c>
      <c r="K176" s="71">
        <f t="shared" si="26"/>
        <v>0.8936785055540486</v>
      </c>
      <c r="L176" s="57">
        <f t="shared" si="27"/>
        <v>7614.9825955636907</v>
      </c>
      <c r="M176" s="3"/>
      <c r="N176" s="6">
        <f t="shared" si="21"/>
        <v>-755.98259556369067</v>
      </c>
      <c r="O176" s="6">
        <f t="shared" si="22"/>
        <v>755.98259556369067</v>
      </c>
      <c r="P176" s="4">
        <f t="shared" si="23"/>
        <v>0.11021761124999135</v>
      </c>
      <c r="Q176" s="6">
        <f t="shared" si="24"/>
        <v>571509.68479521468</v>
      </c>
      <c r="R176" s="3"/>
    </row>
    <row r="177" spans="1:18" customFormat="1" x14ac:dyDescent="0.2">
      <c r="A177" s="12">
        <v>42296</v>
      </c>
      <c r="B177" s="1" t="s">
        <v>6</v>
      </c>
      <c r="C177" s="8">
        <v>5412</v>
      </c>
      <c r="D177" s="8">
        <v>7750</v>
      </c>
      <c r="E177" s="8">
        <v>521</v>
      </c>
      <c r="F177" s="3">
        <v>171</v>
      </c>
      <c r="G177" s="7">
        <f t="shared" si="19"/>
        <v>7750</v>
      </c>
      <c r="H177" s="3"/>
      <c r="I177" s="40">
        <f t="shared" si="25"/>
        <v>7633.117152245949</v>
      </c>
      <c r="J177" s="40">
        <f t="shared" si="20"/>
        <v>-135.34133858267705</v>
      </c>
      <c r="K177" s="71">
        <f t="shared" si="26"/>
        <v>1.0684752734043381</v>
      </c>
      <c r="L177" s="57">
        <f t="shared" si="27"/>
        <v>8595.4102836944439</v>
      </c>
      <c r="M177" s="3"/>
      <c r="N177" s="6">
        <f t="shared" si="21"/>
        <v>-845.41028369444393</v>
      </c>
      <c r="O177" s="6">
        <f t="shared" si="22"/>
        <v>845.41028369444393</v>
      </c>
      <c r="P177" s="4">
        <f t="shared" si="23"/>
        <v>0.10908519789605728</v>
      </c>
      <c r="Q177" s="6">
        <f t="shared" si="24"/>
        <v>714718.54777632013</v>
      </c>
      <c r="R177" s="3"/>
    </row>
    <row r="178" spans="1:18" customFormat="1" x14ac:dyDescent="0.2">
      <c r="A178" s="12">
        <v>42297</v>
      </c>
      <c r="B178" s="1" t="s">
        <v>9</v>
      </c>
      <c r="C178" s="8">
        <v>5585</v>
      </c>
      <c r="D178" s="8">
        <v>9904</v>
      </c>
      <c r="E178" s="8">
        <v>359</v>
      </c>
      <c r="F178" s="3">
        <v>172</v>
      </c>
      <c r="G178" s="7">
        <f t="shared" si="19"/>
        <v>9904</v>
      </c>
      <c r="H178" s="3"/>
      <c r="I178" s="40">
        <f t="shared" si="25"/>
        <v>8351.9661951222515</v>
      </c>
      <c r="J178" s="40">
        <f t="shared" si="20"/>
        <v>-135.34133858267705</v>
      </c>
      <c r="K178" s="71">
        <f t="shared" si="26"/>
        <v>1.0596501835674097</v>
      </c>
      <c r="L178" s="57">
        <f t="shared" si="27"/>
        <v>7708.5052329376986</v>
      </c>
      <c r="M178" s="3"/>
      <c r="N178" s="6">
        <f t="shared" si="21"/>
        <v>2195.4947670623014</v>
      </c>
      <c r="O178" s="6">
        <f t="shared" si="22"/>
        <v>2195.4947670623014</v>
      </c>
      <c r="P178" s="4">
        <f t="shared" si="23"/>
        <v>0.22167758148851993</v>
      </c>
      <c r="Q178" s="6">
        <f t="shared" si="24"/>
        <v>4820197.2721979497</v>
      </c>
      <c r="R178" s="3"/>
    </row>
    <row r="179" spans="1:18" customFormat="1" x14ac:dyDescent="0.2">
      <c r="A179" s="12">
        <v>42298</v>
      </c>
      <c r="B179" s="1" t="s">
        <v>7</v>
      </c>
      <c r="C179" s="8">
        <v>5175</v>
      </c>
      <c r="D179" s="8">
        <v>3860</v>
      </c>
      <c r="E179" s="8">
        <v>478</v>
      </c>
      <c r="F179" s="3">
        <v>173</v>
      </c>
      <c r="G179" s="7">
        <f t="shared" si="19"/>
        <v>3860</v>
      </c>
      <c r="H179" s="3"/>
      <c r="I179" s="40">
        <f t="shared" si="25"/>
        <v>6408.3727431685047</v>
      </c>
      <c r="J179" s="40">
        <f t="shared" si="20"/>
        <v>-135.34133858267705</v>
      </c>
      <c r="K179" s="71">
        <f t="shared" si="26"/>
        <v>0.95596646186692746</v>
      </c>
      <c r="L179" s="57">
        <f t="shared" si="27"/>
        <v>8581.2279533567726</v>
      </c>
      <c r="M179" s="3"/>
      <c r="N179" s="6">
        <f t="shared" si="21"/>
        <v>-4721.2279533567726</v>
      </c>
      <c r="O179" s="6">
        <f t="shared" si="22"/>
        <v>4721.2279533567726</v>
      </c>
      <c r="P179" s="4">
        <f t="shared" si="23"/>
        <v>1.2231160500924281</v>
      </c>
      <c r="Q179" s="6">
        <f t="shared" si="24"/>
        <v>22289993.38755738</v>
      </c>
      <c r="R179" s="3"/>
    </row>
    <row r="180" spans="1:18" customFormat="1" x14ac:dyDescent="0.2">
      <c r="A180" s="12">
        <v>42299</v>
      </c>
      <c r="B180" s="1" t="s">
        <v>10</v>
      </c>
      <c r="C180" s="8">
        <v>4066</v>
      </c>
      <c r="D180" s="8">
        <v>5220</v>
      </c>
      <c r="E180" s="8">
        <v>488</v>
      </c>
      <c r="F180" s="3">
        <v>174</v>
      </c>
      <c r="G180" s="7">
        <f t="shared" si="19"/>
        <v>5220</v>
      </c>
      <c r="H180" s="3"/>
      <c r="I180" s="40">
        <f t="shared" si="25"/>
        <v>5801.5871780975422</v>
      </c>
      <c r="J180" s="40">
        <f t="shared" si="20"/>
        <v>-135.34133858267705</v>
      </c>
      <c r="K180" s="71">
        <f t="shared" si="26"/>
        <v>0.99967102129377872</v>
      </c>
      <c r="L180" s="57">
        <f t="shared" si="27"/>
        <v>6427.6637071951282</v>
      </c>
      <c r="M180" s="3"/>
      <c r="N180" s="6">
        <f t="shared" si="21"/>
        <v>-1207.6637071951282</v>
      </c>
      <c r="O180" s="6">
        <f t="shared" si="22"/>
        <v>1207.6637071951282</v>
      </c>
      <c r="P180" s="4">
        <f t="shared" si="23"/>
        <v>0.23135320061209352</v>
      </c>
      <c r="Q180" s="6">
        <f t="shared" si="24"/>
        <v>1458451.6296762803</v>
      </c>
      <c r="R180" s="3"/>
    </row>
    <row r="181" spans="1:18" customFormat="1" x14ac:dyDescent="0.2">
      <c r="A181" s="12">
        <v>42300</v>
      </c>
      <c r="B181" s="1" t="s">
        <v>5</v>
      </c>
      <c r="C181" s="8">
        <v>4158</v>
      </c>
      <c r="D181" s="8">
        <v>7377</v>
      </c>
      <c r="E181" s="8">
        <v>623</v>
      </c>
      <c r="F181" s="3">
        <v>175</v>
      </c>
      <c r="G181" s="7">
        <f t="shared" si="19"/>
        <v>7377</v>
      </c>
      <c r="H181" s="3"/>
      <c r="I181" s="40">
        <f t="shared" si="25"/>
        <v>6280.9559587870936</v>
      </c>
      <c r="J181" s="40">
        <f t="shared" si="20"/>
        <v>-135.34133858267705</v>
      </c>
      <c r="K181" s="71">
        <f t="shared" si="26"/>
        <v>1.0542234253020346</v>
      </c>
      <c r="L181" s="57">
        <f t="shared" si="27"/>
        <v>5803.1060521744885</v>
      </c>
      <c r="M181" s="3"/>
      <c r="N181" s="6">
        <f t="shared" si="21"/>
        <v>1573.8939478255115</v>
      </c>
      <c r="O181" s="6">
        <f t="shared" si="22"/>
        <v>1573.8939478255115</v>
      </c>
      <c r="P181" s="4">
        <f t="shared" si="23"/>
        <v>0.21335149082628596</v>
      </c>
      <c r="Q181" s="6">
        <f t="shared" si="24"/>
        <v>2477142.1590017742</v>
      </c>
      <c r="R181" s="3"/>
    </row>
    <row r="182" spans="1:18" customFormat="1" x14ac:dyDescent="0.2">
      <c r="A182" s="12">
        <v>42301</v>
      </c>
      <c r="B182" s="1" t="s">
        <v>8</v>
      </c>
      <c r="C182" s="8">
        <v>3167</v>
      </c>
      <c r="D182" s="8">
        <v>5170</v>
      </c>
      <c r="E182" s="8">
        <v>351</v>
      </c>
      <c r="F182" s="3">
        <v>176</v>
      </c>
      <c r="G182" s="7">
        <f t="shared" si="19"/>
        <v>5170</v>
      </c>
      <c r="H182" s="3"/>
      <c r="I182" s="40">
        <f t="shared" si="25"/>
        <v>5662.5816273588189</v>
      </c>
      <c r="J182" s="40">
        <f t="shared" si="20"/>
        <v>-135.34133858267705</v>
      </c>
      <c r="K182" s="71">
        <f t="shared" si="26"/>
        <v>1.0201828402129585</v>
      </c>
      <c r="L182" s="57">
        <f t="shared" si="27"/>
        <v>6434.3095990346574</v>
      </c>
      <c r="M182" s="3"/>
      <c r="N182" s="6">
        <f t="shared" si="21"/>
        <v>-1264.3095990346574</v>
      </c>
      <c r="O182" s="6">
        <f t="shared" si="22"/>
        <v>1264.3095990346574</v>
      </c>
      <c r="P182" s="4">
        <f t="shared" si="23"/>
        <v>0.24454731122527221</v>
      </c>
      <c r="Q182" s="6">
        <f t="shared" si="24"/>
        <v>1598478.7622111761</v>
      </c>
      <c r="R182" s="3"/>
    </row>
    <row r="183" spans="1:18" customFormat="1" x14ac:dyDescent="0.2">
      <c r="A183" s="12">
        <v>42302</v>
      </c>
      <c r="B183" s="1" t="s">
        <v>11</v>
      </c>
      <c r="C183" s="8">
        <v>3355</v>
      </c>
      <c r="D183" s="8">
        <v>4775</v>
      </c>
      <c r="E183" s="8">
        <v>306</v>
      </c>
      <c r="F183" s="3">
        <v>177</v>
      </c>
      <c r="G183" s="7">
        <f t="shared" si="19"/>
        <v>4775</v>
      </c>
      <c r="H183" s="3"/>
      <c r="I183" s="40">
        <f t="shared" si="25"/>
        <v>5670.8008396066361</v>
      </c>
      <c r="J183" s="40">
        <f t="shared" si="20"/>
        <v>-135.34133858267705</v>
      </c>
      <c r="K183" s="71">
        <f t="shared" si="26"/>
        <v>0.81738855069341376</v>
      </c>
      <c r="L183" s="57">
        <f t="shared" si="27"/>
        <v>4483.8493324105457</v>
      </c>
      <c r="M183" s="3"/>
      <c r="N183" s="6">
        <f t="shared" si="21"/>
        <v>291.15066758945432</v>
      </c>
      <c r="O183" s="6">
        <f t="shared" si="22"/>
        <v>291.15066758945432</v>
      </c>
      <c r="P183" s="4">
        <f t="shared" si="23"/>
        <v>6.09739617988386E-2</v>
      </c>
      <c r="Q183" s="6">
        <f t="shared" si="24"/>
        <v>84768.711237784926</v>
      </c>
      <c r="R183" s="3"/>
    </row>
    <row r="184" spans="1:18" customFormat="1" x14ac:dyDescent="0.2">
      <c r="A184" s="12">
        <v>42303</v>
      </c>
      <c r="B184" s="1" t="s">
        <v>6</v>
      </c>
      <c r="C184" s="8">
        <v>3795</v>
      </c>
      <c r="D184" s="8">
        <v>8361</v>
      </c>
      <c r="E184" s="8">
        <v>307</v>
      </c>
      <c r="F184" s="3">
        <v>178</v>
      </c>
      <c r="G184" s="7">
        <f t="shared" si="19"/>
        <v>8361</v>
      </c>
      <c r="H184" s="3"/>
      <c r="I184" s="40">
        <f t="shared" si="25"/>
        <v>6147.947713978735</v>
      </c>
      <c r="J184" s="40">
        <f t="shared" si="20"/>
        <v>-135.34133858267705</v>
      </c>
      <c r="K184" s="71">
        <f t="shared" si="26"/>
        <v>1.2185197160412817</v>
      </c>
      <c r="L184" s="57">
        <f t="shared" si="27"/>
        <v>6549.3239639041985</v>
      </c>
      <c r="M184" s="3"/>
      <c r="N184" s="6">
        <f t="shared" si="21"/>
        <v>1811.6760360958015</v>
      </c>
      <c r="O184" s="6">
        <f t="shared" si="22"/>
        <v>1811.6760360958015</v>
      </c>
      <c r="P184" s="4">
        <f t="shared" si="23"/>
        <v>0.21668174095153708</v>
      </c>
      <c r="Q184" s="6">
        <f t="shared" si="24"/>
        <v>3282170.0597637957</v>
      </c>
      <c r="R184" s="3"/>
    </row>
    <row r="185" spans="1:18" customFormat="1" x14ac:dyDescent="0.2">
      <c r="A185" s="12">
        <v>42304</v>
      </c>
      <c r="B185" s="1" t="s">
        <v>9</v>
      </c>
      <c r="C185" s="8">
        <v>4531</v>
      </c>
      <c r="D185" s="8">
        <v>6283</v>
      </c>
      <c r="E185" s="8">
        <v>298</v>
      </c>
      <c r="F185" s="3">
        <v>179</v>
      </c>
      <c r="G185" s="7">
        <f t="shared" si="19"/>
        <v>6283</v>
      </c>
      <c r="H185" s="3"/>
      <c r="I185" s="40">
        <f t="shared" si="25"/>
        <v>5854.8341684895277</v>
      </c>
      <c r="J185" s="40">
        <f t="shared" si="20"/>
        <v>-135.34133858267705</v>
      </c>
      <c r="K185" s="71">
        <f t="shared" si="26"/>
        <v>1.1092936775626212</v>
      </c>
      <c r="L185" s="57">
        <f t="shared" si="27"/>
        <v>6724.1052630896666</v>
      </c>
      <c r="M185" s="3"/>
      <c r="N185" s="6">
        <f t="shared" si="21"/>
        <v>-441.10526308966655</v>
      </c>
      <c r="O185" s="6">
        <f t="shared" si="22"/>
        <v>441.10526308966655</v>
      </c>
      <c r="P185" s="4">
        <f t="shared" si="23"/>
        <v>7.0206153603321109E-2</v>
      </c>
      <c r="Q185" s="6">
        <f t="shared" si="24"/>
        <v>194573.85312540396</v>
      </c>
      <c r="R185" s="3"/>
    </row>
    <row r="186" spans="1:18" customFormat="1" x14ac:dyDescent="0.2">
      <c r="A186" s="12">
        <v>42305</v>
      </c>
      <c r="B186" s="1" t="s">
        <v>7</v>
      </c>
      <c r="C186" s="8">
        <v>4602</v>
      </c>
      <c r="D186" s="8">
        <v>5977</v>
      </c>
      <c r="E186" s="8">
        <v>205</v>
      </c>
      <c r="F186" s="3">
        <v>180</v>
      </c>
      <c r="G186" s="7">
        <f t="shared" si="19"/>
        <v>5977</v>
      </c>
      <c r="H186" s="3"/>
      <c r="I186" s="40">
        <f t="shared" si="25"/>
        <v>5901.9540268369183</v>
      </c>
      <c r="J186" s="40">
        <f t="shared" si="20"/>
        <v>-135.34133858267705</v>
      </c>
      <c r="K186" s="71">
        <f t="shared" si="26"/>
        <v>0.97681028921206337</v>
      </c>
      <c r="L186" s="57">
        <f t="shared" si="27"/>
        <v>5535.5196247309823</v>
      </c>
      <c r="M186" s="3"/>
      <c r="N186" s="6">
        <f t="shared" si="21"/>
        <v>441.48037526901771</v>
      </c>
      <c r="O186" s="6">
        <f t="shared" si="22"/>
        <v>441.48037526901771</v>
      </c>
      <c r="P186" s="4">
        <f t="shared" si="23"/>
        <v>7.3863204830018014E-2</v>
      </c>
      <c r="Q186" s="6">
        <f t="shared" si="24"/>
        <v>194904.92174767272</v>
      </c>
      <c r="R186" s="3"/>
    </row>
    <row r="187" spans="1:18" customFormat="1" x14ac:dyDescent="0.2">
      <c r="A187" s="12">
        <v>42306</v>
      </c>
      <c r="B187" s="1" t="s">
        <v>10</v>
      </c>
      <c r="C187" s="8">
        <v>4532</v>
      </c>
      <c r="D187" s="8">
        <v>7190</v>
      </c>
      <c r="E187" s="8">
        <v>296</v>
      </c>
      <c r="F187" s="3">
        <v>181</v>
      </c>
      <c r="G187" s="7">
        <f t="shared" si="19"/>
        <v>7190</v>
      </c>
      <c r="H187" s="3"/>
      <c r="I187" s="40">
        <f t="shared" si="25"/>
        <v>5889.0541953293059</v>
      </c>
      <c r="J187" s="40">
        <f t="shared" si="20"/>
        <v>-135.34133858267705</v>
      </c>
      <c r="K187" s="71">
        <f t="shared" si="26"/>
        <v>1.1913691407198359</v>
      </c>
      <c r="L187" s="57">
        <f t="shared" si="27"/>
        <v>6827.5779923792079</v>
      </c>
      <c r="M187" s="3"/>
      <c r="N187" s="6">
        <f t="shared" si="21"/>
        <v>362.4220076207921</v>
      </c>
      <c r="O187" s="6">
        <f t="shared" si="22"/>
        <v>362.4220076207921</v>
      </c>
      <c r="P187" s="4">
        <f t="shared" si="23"/>
        <v>5.0406398834602517E-2</v>
      </c>
      <c r="Q187" s="6">
        <f t="shared" si="24"/>
        <v>131349.71160788549</v>
      </c>
      <c r="R187" s="3"/>
    </row>
    <row r="188" spans="1:18" customFormat="1" x14ac:dyDescent="0.2">
      <c r="A188" s="12">
        <v>42307</v>
      </c>
      <c r="B188" s="1" t="s">
        <v>5</v>
      </c>
      <c r="C188" s="8">
        <v>4233</v>
      </c>
      <c r="D188" s="8">
        <v>11257</v>
      </c>
      <c r="E188" s="8">
        <v>355</v>
      </c>
      <c r="F188" s="3">
        <v>182</v>
      </c>
      <c r="G188" s="7">
        <f t="shared" si="19"/>
        <v>11257</v>
      </c>
      <c r="H188" s="3"/>
      <c r="I188" s="40">
        <f t="shared" si="25"/>
        <v>7333.6521119014924</v>
      </c>
      <c r="J188" s="40">
        <f t="shared" si="20"/>
        <v>-135.34133858267705</v>
      </c>
      <c r="K188" s="71">
        <f t="shared" si="26"/>
        <v>1.2350674099654404</v>
      </c>
      <c r="L188" s="57">
        <f t="shared" si="27"/>
        <v>6674.8223321536616</v>
      </c>
      <c r="M188" s="3"/>
      <c r="N188" s="6">
        <f t="shared" si="21"/>
        <v>4582.1776678463384</v>
      </c>
      <c r="O188" s="6">
        <f t="shared" si="22"/>
        <v>4582.1776678463384</v>
      </c>
      <c r="P188" s="4">
        <f t="shared" si="23"/>
        <v>0.40705140515646604</v>
      </c>
      <c r="Q188" s="6">
        <f t="shared" si="24"/>
        <v>20996352.17970971</v>
      </c>
      <c r="R188" s="3"/>
    </row>
    <row r="189" spans="1:18" customFormat="1" x14ac:dyDescent="0.2">
      <c r="A189" s="12">
        <v>42308</v>
      </c>
      <c r="B189" s="1" t="s">
        <v>8</v>
      </c>
      <c r="C189" s="8">
        <v>4031</v>
      </c>
      <c r="D189" s="8">
        <v>12660</v>
      </c>
      <c r="E189" s="8">
        <v>312</v>
      </c>
      <c r="F189" s="3">
        <v>183</v>
      </c>
      <c r="G189" s="7">
        <f t="shared" si="19"/>
        <v>12660</v>
      </c>
      <c r="H189" s="3"/>
      <c r="I189" s="40">
        <f t="shared" si="25"/>
        <v>8687.4398516061192</v>
      </c>
      <c r="J189" s="40">
        <f t="shared" si="20"/>
        <v>-135.34133858267705</v>
      </c>
      <c r="K189" s="71">
        <f t="shared" si="26"/>
        <v>1.2188315234226046</v>
      </c>
      <c r="L189" s="57">
        <f t="shared" si="27"/>
        <v>8344.42822703194</v>
      </c>
      <c r="M189" s="3"/>
      <c r="N189" s="6">
        <f t="shared" si="21"/>
        <v>4315.57177296806</v>
      </c>
      <c r="O189" s="6">
        <f t="shared" si="22"/>
        <v>4315.57177296806</v>
      </c>
      <c r="P189" s="4">
        <f t="shared" si="23"/>
        <v>0.34088244652196364</v>
      </c>
      <c r="Q189" s="6">
        <f t="shared" si="24"/>
        <v>18624159.727638684</v>
      </c>
      <c r="R189" s="3"/>
    </row>
    <row r="190" spans="1:18" customFormat="1" x14ac:dyDescent="0.2">
      <c r="A190" s="12">
        <v>42309</v>
      </c>
      <c r="B190" s="1" t="s">
        <v>11</v>
      </c>
      <c r="C190" s="8">
        <v>3900</v>
      </c>
      <c r="D190" s="8">
        <v>7258</v>
      </c>
      <c r="E190" s="8">
        <v>265</v>
      </c>
      <c r="F190" s="3">
        <v>184</v>
      </c>
      <c r="G190" s="7">
        <f t="shared" si="19"/>
        <v>7258</v>
      </c>
      <c r="H190" s="3"/>
      <c r="I190" s="40">
        <f t="shared" si="25"/>
        <v>8379.8546396044603</v>
      </c>
      <c r="J190" s="40">
        <f t="shared" si="20"/>
        <v>-135.34133858267705</v>
      </c>
      <c r="K190" s="71">
        <f t="shared" si="26"/>
        <v>0.88816776626292471</v>
      </c>
      <c r="L190" s="57">
        <f t="shared" si="27"/>
        <v>7642.8266184697914</v>
      </c>
      <c r="M190" s="3"/>
      <c r="N190" s="6">
        <f t="shared" si="21"/>
        <v>-384.82661846979136</v>
      </c>
      <c r="O190" s="6">
        <f t="shared" si="22"/>
        <v>384.82661846979136</v>
      </c>
      <c r="P190" s="4">
        <f t="shared" si="23"/>
        <v>5.3021027620527877E-2</v>
      </c>
      <c r="Q190" s="6">
        <f t="shared" si="24"/>
        <v>148091.52628289437</v>
      </c>
      <c r="R190" s="3"/>
    </row>
    <row r="191" spans="1:18" customFormat="1" x14ac:dyDescent="0.2">
      <c r="A191" s="12">
        <v>42310</v>
      </c>
      <c r="B191" s="1" t="s">
        <v>6</v>
      </c>
      <c r="C191" s="8">
        <v>4168</v>
      </c>
      <c r="D191" s="8">
        <v>12037</v>
      </c>
      <c r="E191" s="8">
        <v>402</v>
      </c>
      <c r="F191" s="3">
        <v>185</v>
      </c>
      <c r="G191" s="7">
        <f t="shared" si="19"/>
        <v>12037</v>
      </c>
      <c r="H191" s="3"/>
      <c r="I191" s="40">
        <f t="shared" si="25"/>
        <v>9452.9423501359634</v>
      </c>
      <c r="J191" s="40">
        <f t="shared" si="20"/>
        <v>-135.34133858267705</v>
      </c>
      <c r="K191" s="71">
        <f t="shared" si="26"/>
        <v>1.1094522468423529</v>
      </c>
      <c r="L191" s="57">
        <f t="shared" si="27"/>
        <v>8809.0586033949512</v>
      </c>
      <c r="M191" s="3"/>
      <c r="N191" s="6">
        <f t="shared" si="21"/>
        <v>3227.9413966050488</v>
      </c>
      <c r="O191" s="6">
        <f t="shared" si="22"/>
        <v>3227.9413966050488</v>
      </c>
      <c r="P191" s="4">
        <f t="shared" si="23"/>
        <v>0.26816826423569401</v>
      </c>
      <c r="Q191" s="6">
        <f t="shared" si="24"/>
        <v>10419605.659916554</v>
      </c>
      <c r="R191" s="3"/>
    </row>
    <row r="192" spans="1:18" customFormat="1" x14ac:dyDescent="0.2">
      <c r="A192" s="12">
        <v>42311</v>
      </c>
      <c r="B192" s="1" t="s">
        <v>9</v>
      </c>
      <c r="C192" s="8">
        <v>4340</v>
      </c>
      <c r="D192" s="8">
        <v>14579</v>
      </c>
      <c r="E192" s="8">
        <v>458</v>
      </c>
      <c r="F192" s="3">
        <v>186</v>
      </c>
      <c r="G192" s="7">
        <f t="shared" si="19"/>
        <v>14579</v>
      </c>
      <c r="H192" s="3"/>
      <c r="I192" s="40">
        <f t="shared" si="25"/>
        <v>11093.886223662754</v>
      </c>
      <c r="J192" s="40">
        <f t="shared" si="20"/>
        <v>-135.34133858267705</v>
      </c>
      <c r="K192" s="71">
        <f t="shared" si="26"/>
        <v>1.1105495955443905</v>
      </c>
      <c r="L192" s="57">
        <f t="shared" si="27"/>
        <v>9873.3976223003228</v>
      </c>
      <c r="M192" s="3"/>
      <c r="N192" s="6">
        <f t="shared" si="21"/>
        <v>4705.6023776996772</v>
      </c>
      <c r="O192" s="6">
        <f t="shared" si="22"/>
        <v>4705.6023776996772</v>
      </c>
      <c r="P192" s="4">
        <f t="shared" si="23"/>
        <v>0.32276578487548374</v>
      </c>
      <c r="Q192" s="6">
        <f t="shared" si="24"/>
        <v>22142693.737012856</v>
      </c>
      <c r="R192" s="3"/>
    </row>
    <row r="193" spans="1:18" customFormat="1" x14ac:dyDescent="0.2">
      <c r="A193" s="12">
        <v>42312</v>
      </c>
      <c r="B193" s="1" t="s">
        <v>7</v>
      </c>
      <c r="C193" s="8">
        <v>4850</v>
      </c>
      <c r="D193" s="8">
        <v>10608</v>
      </c>
      <c r="E193" s="8">
        <v>359</v>
      </c>
      <c r="F193" s="3">
        <v>187</v>
      </c>
      <c r="G193" s="7">
        <f t="shared" si="19"/>
        <v>10608</v>
      </c>
      <c r="H193" s="3"/>
      <c r="I193" s="40">
        <f t="shared" si="25"/>
        <v>11013.776370394866</v>
      </c>
      <c r="J193" s="40">
        <f t="shared" si="20"/>
        <v>-135.34133858267705</v>
      </c>
      <c r="K193" s="71">
        <f t="shared" si="26"/>
        <v>0.95740464562400718</v>
      </c>
      <c r="L193" s="57">
        <f t="shared" si="27"/>
        <v>10476.001380999916</v>
      </c>
      <c r="M193" s="3"/>
      <c r="N193" s="6">
        <f t="shared" si="21"/>
        <v>131.99861900008364</v>
      </c>
      <c r="O193" s="6">
        <f t="shared" si="22"/>
        <v>131.99861900008364</v>
      </c>
      <c r="P193" s="4">
        <f t="shared" si="23"/>
        <v>1.2443308729268819E-2</v>
      </c>
      <c r="Q193" s="6">
        <f t="shared" si="24"/>
        <v>17423.635417929239</v>
      </c>
      <c r="R193" s="3"/>
    </row>
    <row r="194" spans="1:18" customFormat="1" x14ac:dyDescent="0.2">
      <c r="A194" s="12">
        <v>42313</v>
      </c>
      <c r="B194" s="1" t="s">
        <v>10</v>
      </c>
      <c r="C194" s="8">
        <v>4767</v>
      </c>
      <c r="D194" s="8">
        <v>9635</v>
      </c>
      <c r="E194" s="8">
        <v>366</v>
      </c>
      <c r="F194" s="3">
        <v>188</v>
      </c>
      <c r="G194" s="7">
        <f t="shared" si="19"/>
        <v>9635</v>
      </c>
      <c r="H194" s="3"/>
      <c r="I194" s="40">
        <f t="shared" si="25"/>
        <v>10382.329320265169</v>
      </c>
      <c r="J194" s="40">
        <f t="shared" si="20"/>
        <v>-135.34133858267705</v>
      </c>
      <c r="K194" s="71">
        <f t="shared" si="26"/>
        <v>0.98534063873606526</v>
      </c>
      <c r="L194" s="57">
        <f t="shared" si="27"/>
        <v>10874.856258329712</v>
      </c>
      <c r="M194" s="3"/>
      <c r="N194" s="6">
        <f t="shared" si="21"/>
        <v>-1239.8562583297116</v>
      </c>
      <c r="O194" s="6">
        <f t="shared" si="22"/>
        <v>1239.8562583297116</v>
      </c>
      <c r="P194" s="4">
        <f t="shared" si="23"/>
        <v>0.12868253848777494</v>
      </c>
      <c r="Q194" s="6">
        <f t="shared" si="24"/>
        <v>1537243.5413193526</v>
      </c>
      <c r="R194" s="3"/>
    </row>
    <row r="195" spans="1:18" customFormat="1" x14ac:dyDescent="0.2">
      <c r="A195" s="12">
        <v>42314</v>
      </c>
      <c r="B195" s="1" t="s">
        <v>5</v>
      </c>
      <c r="C195" s="8">
        <v>4916</v>
      </c>
      <c r="D195" s="8">
        <v>12165</v>
      </c>
      <c r="E195" s="8">
        <v>256</v>
      </c>
      <c r="F195" s="3">
        <v>189</v>
      </c>
      <c r="G195" s="7">
        <f t="shared" si="19"/>
        <v>12165</v>
      </c>
      <c r="H195" s="3"/>
      <c r="I195" s="40">
        <f t="shared" si="25"/>
        <v>10763.912648019355</v>
      </c>
      <c r="J195" s="40">
        <f t="shared" si="20"/>
        <v>-135.34133858267705</v>
      </c>
      <c r="K195" s="71">
        <f t="shared" si="26"/>
        <v>1.0694117897060056</v>
      </c>
      <c r="L195" s="57">
        <f t="shared" si="27"/>
        <v>10802.6147690781</v>
      </c>
      <c r="M195" s="3"/>
      <c r="N195" s="6">
        <f t="shared" si="21"/>
        <v>1362.3852309219001</v>
      </c>
      <c r="O195" s="6">
        <f t="shared" si="22"/>
        <v>1362.3852309219001</v>
      </c>
      <c r="P195" s="4">
        <f t="shared" si="23"/>
        <v>0.11199220969353885</v>
      </c>
      <c r="Q195" s="6">
        <f t="shared" si="24"/>
        <v>1856093.517434119</v>
      </c>
      <c r="R195" s="3"/>
    </row>
    <row r="196" spans="1:18" customFormat="1" x14ac:dyDescent="0.2">
      <c r="A196" s="12">
        <v>42315</v>
      </c>
      <c r="B196" s="1" t="s">
        <v>8</v>
      </c>
      <c r="C196" s="8">
        <v>4752</v>
      </c>
      <c r="D196" s="8">
        <v>9794</v>
      </c>
      <c r="E196" s="8">
        <v>298</v>
      </c>
      <c r="F196" s="3">
        <v>190</v>
      </c>
      <c r="G196" s="7">
        <f t="shared" si="19"/>
        <v>9794</v>
      </c>
      <c r="H196" s="3"/>
      <c r="I196" s="40">
        <f t="shared" si="25"/>
        <v>10217.238742561476</v>
      </c>
      <c r="J196" s="40">
        <f t="shared" si="20"/>
        <v>-135.34133858267705</v>
      </c>
      <c r="K196" s="71">
        <f t="shared" si="26"/>
        <v>1.0078614752066155</v>
      </c>
      <c r="L196" s="57">
        <f t="shared" si="27"/>
        <v>10843.086065867074</v>
      </c>
      <c r="M196" s="3"/>
      <c r="N196" s="6">
        <f t="shared" si="21"/>
        <v>-1049.0860658670736</v>
      </c>
      <c r="O196" s="6">
        <f t="shared" si="22"/>
        <v>1049.0860658670736</v>
      </c>
      <c r="P196" s="4">
        <f t="shared" si="23"/>
        <v>0.10711517927987274</v>
      </c>
      <c r="Q196" s="6">
        <f t="shared" si="24"/>
        <v>1100581.5735964538</v>
      </c>
      <c r="R196" s="3"/>
    </row>
    <row r="197" spans="1:18" customFormat="1" x14ac:dyDescent="0.2">
      <c r="A197" s="12">
        <v>42316</v>
      </c>
      <c r="B197" s="1" t="s">
        <v>11</v>
      </c>
      <c r="C197" s="8">
        <v>4169</v>
      </c>
      <c r="D197" s="8">
        <v>6392</v>
      </c>
      <c r="E197" s="8">
        <v>361</v>
      </c>
      <c r="F197" s="3">
        <v>191</v>
      </c>
      <c r="G197" s="7">
        <f t="shared" si="19"/>
        <v>6392</v>
      </c>
      <c r="H197" s="3"/>
      <c r="I197" s="40">
        <f t="shared" si="25"/>
        <v>9177.1489801309199</v>
      </c>
      <c r="J197" s="40">
        <f t="shared" si="20"/>
        <v>-135.34133858267705</v>
      </c>
      <c r="K197" s="71">
        <f t="shared" si="26"/>
        <v>0.79321336280513943</v>
      </c>
      <c r="L197" s="57">
        <f t="shared" si="27"/>
        <v>8240.8275072779215</v>
      </c>
      <c r="M197" s="3"/>
      <c r="N197" s="6">
        <f t="shared" si="21"/>
        <v>-1848.8275072779215</v>
      </c>
      <c r="O197" s="6">
        <f t="shared" si="22"/>
        <v>1848.8275072779215</v>
      </c>
      <c r="P197" s="4">
        <f t="shared" si="23"/>
        <v>0.28924084907351716</v>
      </c>
      <c r="Q197" s="6">
        <f t="shared" si="24"/>
        <v>3418163.1516674929</v>
      </c>
      <c r="R197" s="3"/>
    </row>
    <row r="198" spans="1:18" customFormat="1" x14ac:dyDescent="0.2">
      <c r="A198" s="12">
        <v>42317</v>
      </c>
      <c r="B198" s="1" t="s">
        <v>6</v>
      </c>
      <c r="C198" s="8">
        <v>5940</v>
      </c>
      <c r="D198" s="8">
        <v>5291</v>
      </c>
      <c r="E198" s="8">
        <v>222</v>
      </c>
      <c r="F198" s="3">
        <v>192</v>
      </c>
      <c r="G198" s="7">
        <f t="shared" ref="G198:G261" si="28">IF($G$4="Petrol",C198,IF($G$4="Diesel",D198,E198))</f>
        <v>5291</v>
      </c>
      <c r="H198" s="3"/>
      <c r="I198" s="40">
        <f t="shared" si="25"/>
        <v>7161.9460998790237</v>
      </c>
      <c r="J198" s="40">
        <f t="shared" si="20"/>
        <v>-135.34133858267705</v>
      </c>
      <c r="K198" s="71">
        <f t="shared" si="26"/>
        <v>1.1225689093747644</v>
      </c>
      <c r="L198" s="57">
        <f t="shared" si="27"/>
        <v>11017.620879879256</v>
      </c>
      <c r="M198" s="3"/>
      <c r="N198" s="6">
        <f t="shared" si="21"/>
        <v>-5726.6208798792559</v>
      </c>
      <c r="O198" s="6">
        <f t="shared" si="22"/>
        <v>5726.6208798792559</v>
      </c>
      <c r="P198" s="4">
        <f t="shared" si="23"/>
        <v>1.0823324286296081</v>
      </c>
      <c r="Q198" s="6">
        <f t="shared" si="24"/>
        <v>32794186.701869063</v>
      </c>
      <c r="R198" s="3"/>
    </row>
    <row r="199" spans="1:18" customFormat="1" x14ac:dyDescent="0.2">
      <c r="A199" s="12">
        <v>42318</v>
      </c>
      <c r="B199" s="1" t="s">
        <v>9</v>
      </c>
      <c r="C199" s="8">
        <v>4510</v>
      </c>
      <c r="D199" s="8">
        <v>3947</v>
      </c>
      <c r="E199" s="8">
        <v>365</v>
      </c>
      <c r="F199" s="3">
        <v>193</v>
      </c>
      <c r="G199" s="7">
        <f t="shared" si="28"/>
        <v>3947</v>
      </c>
      <c r="H199" s="3"/>
      <c r="I199" s="40">
        <f t="shared" si="25"/>
        <v>5639.2108495627253</v>
      </c>
      <c r="J199" s="40">
        <f t="shared" si="20"/>
        <v>-135.34133858267705</v>
      </c>
      <c r="K199" s="71">
        <f t="shared" si="26"/>
        <v>1.0274190676766839</v>
      </c>
      <c r="L199" s="57">
        <f t="shared" si="27"/>
        <v>7794.5682364374488</v>
      </c>
      <c r="M199" s="3"/>
      <c r="N199" s="6">
        <f t="shared" si="21"/>
        <v>-3847.5682364374488</v>
      </c>
      <c r="O199" s="6">
        <f t="shared" si="22"/>
        <v>3847.5682364374488</v>
      </c>
      <c r="P199" s="4">
        <f t="shared" si="23"/>
        <v>0.97480826866922954</v>
      </c>
      <c r="Q199" s="6">
        <f t="shared" si="24"/>
        <v>14803781.33404238</v>
      </c>
      <c r="R199" s="3"/>
    </row>
    <row r="200" spans="1:18" customFormat="1" x14ac:dyDescent="0.2">
      <c r="A200" s="12">
        <v>42319</v>
      </c>
      <c r="B200" s="1" t="s">
        <v>7</v>
      </c>
      <c r="C200" s="8">
        <v>3838</v>
      </c>
      <c r="D200" s="8">
        <v>2042</v>
      </c>
      <c r="E200" s="8">
        <v>199</v>
      </c>
      <c r="F200" s="3">
        <v>194</v>
      </c>
      <c r="G200" s="7">
        <f t="shared" si="28"/>
        <v>2042</v>
      </c>
      <c r="H200" s="3"/>
      <c r="I200" s="40">
        <f t="shared" si="25"/>
        <v>4138.5127346932568</v>
      </c>
      <c r="J200" s="40">
        <f t="shared" si="20"/>
        <v>-135.34133858267705</v>
      </c>
      <c r="K200" s="71">
        <f t="shared" si="26"/>
        <v>0.88013102545081234</v>
      </c>
      <c r="L200" s="57">
        <f t="shared" si="27"/>
        <v>5376.2363688058786</v>
      </c>
      <c r="M200" s="3"/>
      <c r="N200" s="6">
        <f t="shared" si="21"/>
        <v>-3334.2363688058786</v>
      </c>
      <c r="O200" s="6">
        <f t="shared" si="22"/>
        <v>3334.2363688058786</v>
      </c>
      <c r="P200" s="4">
        <f t="shared" si="23"/>
        <v>1.6328287800224675</v>
      </c>
      <c r="Q200" s="6">
        <f t="shared" si="24"/>
        <v>11117132.16306781</v>
      </c>
      <c r="R200" s="3"/>
    </row>
    <row r="201" spans="1:18" customFormat="1" x14ac:dyDescent="0.2">
      <c r="A201" s="12">
        <v>42320</v>
      </c>
      <c r="B201" s="1" t="s">
        <v>10</v>
      </c>
      <c r="C201" s="8">
        <v>3847</v>
      </c>
      <c r="D201" s="8">
        <v>1763</v>
      </c>
      <c r="E201" s="8">
        <v>194</v>
      </c>
      <c r="F201" s="3">
        <v>195</v>
      </c>
      <c r="G201" s="7">
        <f t="shared" si="28"/>
        <v>1763</v>
      </c>
      <c r="H201" s="3"/>
      <c r="I201" s="40">
        <f t="shared" si="25"/>
        <v>2993.826848367105</v>
      </c>
      <c r="J201" s="40">
        <f t="shared" si="20"/>
        <v>-135.34133858267705</v>
      </c>
      <c r="K201" s="71">
        <f t="shared" si="26"/>
        <v>1.0708709949578727</v>
      </c>
      <c r="L201" s="57">
        <f t="shared" si="27"/>
        <v>4769.2548663384869</v>
      </c>
      <c r="M201" s="3"/>
      <c r="N201" s="6">
        <f t="shared" si="21"/>
        <v>-3006.2548663384869</v>
      </c>
      <c r="O201" s="6">
        <f t="shared" si="22"/>
        <v>3006.2548663384869</v>
      </c>
      <c r="P201" s="4">
        <f t="shared" si="23"/>
        <v>1.7051927772765099</v>
      </c>
      <c r="Q201" s="6">
        <f t="shared" si="24"/>
        <v>9037568.3213838339</v>
      </c>
      <c r="R201" s="3"/>
    </row>
    <row r="202" spans="1:18" customFormat="1" x14ac:dyDescent="0.2">
      <c r="A202" s="12">
        <v>42321</v>
      </c>
      <c r="B202" s="1" t="s">
        <v>5</v>
      </c>
      <c r="C202" s="8">
        <v>4614</v>
      </c>
      <c r="D202" s="8">
        <v>8011</v>
      </c>
      <c r="E202" s="8">
        <v>428</v>
      </c>
      <c r="F202" s="3">
        <v>196</v>
      </c>
      <c r="G202" s="7">
        <f t="shared" si="28"/>
        <v>8011</v>
      </c>
      <c r="H202" s="3"/>
      <c r="I202" s="40">
        <f t="shared" si="25"/>
        <v>4309.605560027574</v>
      </c>
      <c r="J202" s="40">
        <f t="shared" si="20"/>
        <v>-135.34133858267705</v>
      </c>
      <c r="K202" s="71">
        <f t="shared" si="26"/>
        <v>1.3598280909864147</v>
      </c>
      <c r="L202" s="57">
        <f t="shared" si="27"/>
        <v>3530.422294993195</v>
      </c>
      <c r="M202" s="3"/>
      <c r="N202" s="6">
        <f t="shared" si="21"/>
        <v>4480.5777050068045</v>
      </c>
      <c r="O202" s="6">
        <f t="shared" si="22"/>
        <v>4480.5777050068045</v>
      </c>
      <c r="P202" s="4">
        <f t="shared" si="23"/>
        <v>0.55930317126536067</v>
      </c>
      <c r="Q202" s="6">
        <f t="shared" si="24"/>
        <v>20075576.570604045</v>
      </c>
      <c r="R202" s="3"/>
    </row>
    <row r="203" spans="1:18" customFormat="1" x14ac:dyDescent="0.2">
      <c r="A203" s="12">
        <v>42322</v>
      </c>
      <c r="B203" s="1" t="s">
        <v>8</v>
      </c>
      <c r="C203" s="8">
        <v>3778</v>
      </c>
      <c r="D203" s="8">
        <v>4922</v>
      </c>
      <c r="E203" s="8">
        <v>256</v>
      </c>
      <c r="F203" s="3">
        <v>197</v>
      </c>
      <c r="G203" s="7">
        <f t="shared" si="28"/>
        <v>4922</v>
      </c>
      <c r="H203" s="3"/>
      <c r="I203" s="40">
        <f t="shared" si="25"/>
        <v>4119.8761236619375</v>
      </c>
      <c r="J203" s="40">
        <f t="shared" si="20"/>
        <v>-135.34133858267705</v>
      </c>
      <c r="K203" s="71">
        <f t="shared" si="26"/>
        <v>1.2140044417759404</v>
      </c>
      <c r="L203" s="57">
        <f t="shared" si="27"/>
        <v>5087.7248201921566</v>
      </c>
      <c r="M203" s="3"/>
      <c r="N203" s="6">
        <f t="shared" si="21"/>
        <v>-165.72482019215659</v>
      </c>
      <c r="O203" s="6">
        <f t="shared" si="22"/>
        <v>165.72482019215659</v>
      </c>
      <c r="P203" s="4">
        <f t="shared" si="23"/>
        <v>3.367021946203913E-2</v>
      </c>
      <c r="Q203" s="6">
        <f t="shared" si="24"/>
        <v>27464.716027722632</v>
      </c>
      <c r="R203" s="3"/>
    </row>
    <row r="204" spans="1:18" customFormat="1" x14ac:dyDescent="0.2">
      <c r="A204" s="12">
        <v>42323</v>
      </c>
      <c r="B204" s="1" t="s">
        <v>11</v>
      </c>
      <c r="C204" s="8">
        <v>4779</v>
      </c>
      <c r="D204" s="8">
        <v>6251</v>
      </c>
      <c r="E204" s="8">
        <v>299</v>
      </c>
      <c r="F204" s="3">
        <v>198</v>
      </c>
      <c r="G204" s="7">
        <f t="shared" si="28"/>
        <v>6251</v>
      </c>
      <c r="H204" s="3"/>
      <c r="I204" s="40">
        <f t="shared" si="25"/>
        <v>5205.9547660139779</v>
      </c>
      <c r="J204" s="40">
        <f t="shared" si="20"/>
        <v>-135.34133858267705</v>
      </c>
      <c r="K204" s="71">
        <f t="shared" si="26"/>
        <v>0.95068228501466789</v>
      </c>
      <c r="L204" s="57">
        <f t="shared" si="27"/>
        <v>3538.9353596607693</v>
      </c>
      <c r="M204" s="3"/>
      <c r="N204" s="6">
        <f t="shared" si="21"/>
        <v>2712.0646403392307</v>
      </c>
      <c r="O204" s="6">
        <f t="shared" si="22"/>
        <v>2712.0646403392307</v>
      </c>
      <c r="P204" s="4">
        <f t="shared" si="23"/>
        <v>0.43386092470632387</v>
      </c>
      <c r="Q204" s="6">
        <f t="shared" si="24"/>
        <v>7355294.6133783609</v>
      </c>
      <c r="R204" s="3"/>
    </row>
    <row r="205" spans="1:18" customFormat="1" x14ac:dyDescent="0.2">
      <c r="A205" s="12">
        <v>42324</v>
      </c>
      <c r="B205" s="1" t="s">
        <v>6</v>
      </c>
      <c r="C205" s="8">
        <v>5093</v>
      </c>
      <c r="D205" s="8">
        <v>10190</v>
      </c>
      <c r="E205" s="8">
        <v>386</v>
      </c>
      <c r="F205" s="3">
        <v>199</v>
      </c>
      <c r="G205" s="7">
        <f t="shared" si="28"/>
        <v>10190</v>
      </c>
      <c r="H205" s="3"/>
      <c r="I205" s="40">
        <f t="shared" si="25"/>
        <v>6716.2530854006136</v>
      </c>
      <c r="J205" s="40">
        <f t="shared" si="20"/>
        <v>-135.34133858267705</v>
      </c>
      <c r="K205" s="71">
        <f t="shared" si="26"/>
        <v>1.1910047997082802</v>
      </c>
      <c r="L205" s="57">
        <f t="shared" si="27"/>
        <v>5625.6034599326604</v>
      </c>
      <c r="M205" s="3"/>
      <c r="N205" s="6">
        <f t="shared" si="21"/>
        <v>4564.3965400673396</v>
      </c>
      <c r="O205" s="6">
        <f t="shared" si="22"/>
        <v>4564.3965400673396</v>
      </c>
      <c r="P205" s="4">
        <f t="shared" si="23"/>
        <v>0.44792900295067123</v>
      </c>
      <c r="Q205" s="6">
        <f t="shared" si="24"/>
        <v>20833715.774978701</v>
      </c>
      <c r="R205" s="3"/>
    </row>
    <row r="206" spans="1:18" customFormat="1" x14ac:dyDescent="0.2">
      <c r="A206" s="12">
        <v>42325</v>
      </c>
      <c r="B206" s="1" t="s">
        <v>9</v>
      </c>
      <c r="C206" s="8">
        <v>4869</v>
      </c>
      <c r="D206" s="8">
        <v>7446</v>
      </c>
      <c r="E206" s="8">
        <v>285</v>
      </c>
      <c r="F206" s="3">
        <v>200</v>
      </c>
      <c r="G206" s="7">
        <f t="shared" si="28"/>
        <v>7446</v>
      </c>
      <c r="H206" s="3"/>
      <c r="I206" s="40">
        <f t="shared" si="25"/>
        <v>6630.4623915833599</v>
      </c>
      <c r="J206" s="40">
        <f t="shared" si="20"/>
        <v>-135.34133858267705</v>
      </c>
      <c r="K206" s="71">
        <f t="shared" si="26"/>
        <v>1.1130393969452577</v>
      </c>
      <c r="L206" s="57">
        <f t="shared" si="27"/>
        <v>7308.4288787419873</v>
      </c>
      <c r="M206" s="3"/>
      <c r="N206" s="6">
        <f t="shared" si="21"/>
        <v>137.57112125801268</v>
      </c>
      <c r="O206" s="6">
        <f t="shared" si="22"/>
        <v>137.57112125801268</v>
      </c>
      <c r="P206" s="4">
        <f t="shared" si="23"/>
        <v>1.8475842231804013E-2</v>
      </c>
      <c r="Q206" s="6">
        <f t="shared" si="24"/>
        <v>18925.813404186829</v>
      </c>
      <c r="R206" s="3"/>
    </row>
    <row r="207" spans="1:18" customFormat="1" x14ac:dyDescent="0.2">
      <c r="A207" s="12">
        <v>42326</v>
      </c>
      <c r="B207" s="1" t="s">
        <v>7</v>
      </c>
      <c r="C207" s="8">
        <v>4889</v>
      </c>
      <c r="D207" s="8">
        <v>6353</v>
      </c>
      <c r="E207" s="8">
        <v>227</v>
      </c>
      <c r="F207" s="3">
        <v>201</v>
      </c>
      <c r="G207" s="7">
        <f t="shared" si="28"/>
        <v>6353</v>
      </c>
      <c r="H207" s="3"/>
      <c r="I207" s="40">
        <f t="shared" si="25"/>
        <v>6551.3317390807206</v>
      </c>
      <c r="J207" s="40">
        <f t="shared" si="20"/>
        <v>-135.34133858267705</v>
      </c>
      <c r="K207" s="71">
        <f t="shared" si="26"/>
        <v>0.95986901657010248</v>
      </c>
      <c r="L207" s="57">
        <f t="shared" si="27"/>
        <v>6218.4590700331473</v>
      </c>
      <c r="M207" s="3"/>
      <c r="N207" s="6">
        <f t="shared" si="21"/>
        <v>134.54092996685267</v>
      </c>
      <c r="O207" s="6">
        <f t="shared" si="22"/>
        <v>134.54092996685267</v>
      </c>
      <c r="P207" s="4">
        <f t="shared" si="23"/>
        <v>2.1177542887903772E-2</v>
      </c>
      <c r="Q207" s="6">
        <f t="shared" si="24"/>
        <v>18101.261836345555</v>
      </c>
      <c r="R207" s="3"/>
    </row>
    <row r="208" spans="1:18" customFormat="1" x14ac:dyDescent="0.2">
      <c r="A208" s="12">
        <v>42327</v>
      </c>
      <c r="B208" s="1" t="s">
        <v>10</v>
      </c>
      <c r="C208" s="8">
        <v>5105</v>
      </c>
      <c r="D208" s="8">
        <v>10216</v>
      </c>
      <c r="E208" s="8">
        <v>355</v>
      </c>
      <c r="F208" s="3">
        <v>202</v>
      </c>
      <c r="G208" s="7">
        <f t="shared" si="28"/>
        <v>10216</v>
      </c>
      <c r="H208" s="3"/>
      <c r="I208" s="40">
        <f t="shared" si="25"/>
        <v>7996.7894734537113</v>
      </c>
      <c r="J208" s="40">
        <f t="shared" si="20"/>
        <v>-135.34133858267705</v>
      </c>
      <c r="K208" s="71">
        <f t="shared" si="26"/>
        <v>1.0437750481986467</v>
      </c>
      <c r="L208" s="57">
        <f t="shared" si="27"/>
        <v>6321.9360793512051</v>
      </c>
      <c r="M208" s="3"/>
      <c r="N208" s="6">
        <f t="shared" si="21"/>
        <v>3894.0639206487949</v>
      </c>
      <c r="O208" s="6">
        <f t="shared" si="22"/>
        <v>3894.0639206487949</v>
      </c>
      <c r="P208" s="4">
        <f t="shared" si="23"/>
        <v>0.38117305409639729</v>
      </c>
      <c r="Q208" s="6">
        <f t="shared" si="24"/>
        <v>15163733.818098664</v>
      </c>
      <c r="R208" s="3"/>
    </row>
    <row r="209" spans="1:18" customFormat="1" x14ac:dyDescent="0.2">
      <c r="A209" s="12">
        <v>42328</v>
      </c>
      <c r="B209" s="1" t="s">
        <v>5</v>
      </c>
      <c r="C209" s="8">
        <v>4569</v>
      </c>
      <c r="D209" s="8">
        <v>7995</v>
      </c>
      <c r="E209" s="8">
        <v>377</v>
      </c>
      <c r="F209" s="3">
        <v>203</v>
      </c>
      <c r="G209" s="7">
        <f t="shared" si="28"/>
        <v>7995</v>
      </c>
      <c r="H209" s="3"/>
      <c r="I209" s="40">
        <f t="shared" si="25"/>
        <v>7707.2978539182986</v>
      </c>
      <c r="J209" s="40">
        <f t="shared" si="20"/>
        <v>-135.34133858267705</v>
      </c>
      <c r="K209" s="71">
        <f t="shared" si="26"/>
        <v>1.0629951389824239</v>
      </c>
      <c r="L209" s="57">
        <f t="shared" si="27"/>
        <v>8407.1253195933714</v>
      </c>
      <c r="M209" s="3"/>
      <c r="N209" s="6">
        <f t="shared" si="21"/>
        <v>-412.12531959337139</v>
      </c>
      <c r="O209" s="6">
        <f t="shared" si="22"/>
        <v>412.12531959337139</v>
      </c>
      <c r="P209" s="4">
        <f t="shared" si="23"/>
        <v>5.1547882375656211E-2</v>
      </c>
      <c r="Q209" s="6">
        <f t="shared" si="24"/>
        <v>169847.27904993852</v>
      </c>
      <c r="R209" s="3"/>
    </row>
    <row r="210" spans="1:18" customFormat="1" x14ac:dyDescent="0.2">
      <c r="A210" s="12">
        <v>42329</v>
      </c>
      <c r="B210" s="1" t="s">
        <v>8</v>
      </c>
      <c r="C210" s="8">
        <v>4751</v>
      </c>
      <c r="D210" s="8">
        <v>7352</v>
      </c>
      <c r="E210" s="8">
        <v>323</v>
      </c>
      <c r="F210" s="3">
        <v>204</v>
      </c>
      <c r="G210" s="7">
        <f t="shared" si="28"/>
        <v>7352</v>
      </c>
      <c r="H210" s="3"/>
      <c r="I210" s="40">
        <f t="shared" si="25"/>
        <v>7461.0352148903567</v>
      </c>
      <c r="J210" s="40">
        <f t="shared" si="20"/>
        <v>-135.34133858267705</v>
      </c>
      <c r="K210" s="71">
        <f t="shared" si="26"/>
        <v>1.0033663896476241</v>
      </c>
      <c r="L210" s="57">
        <f t="shared" si="27"/>
        <v>7631.4832637465033</v>
      </c>
      <c r="M210" s="3"/>
      <c r="N210" s="6">
        <f t="shared" si="21"/>
        <v>-279.48326374650333</v>
      </c>
      <c r="O210" s="6">
        <f t="shared" si="22"/>
        <v>279.48326374650333</v>
      </c>
      <c r="P210" s="4">
        <f t="shared" si="23"/>
        <v>3.8014589737010787E-2</v>
      </c>
      <c r="Q210" s="6">
        <f t="shared" si="24"/>
        <v>78110.894714397538</v>
      </c>
      <c r="R210" s="3"/>
    </row>
    <row r="211" spans="1:18" customFormat="1" x14ac:dyDescent="0.2">
      <c r="A211" s="12">
        <v>42330</v>
      </c>
      <c r="B211" s="1" t="s">
        <v>11</v>
      </c>
      <c r="C211" s="8">
        <v>4786</v>
      </c>
      <c r="D211" s="8">
        <v>3736</v>
      </c>
      <c r="E211" s="8">
        <v>366</v>
      </c>
      <c r="F211" s="3">
        <v>205</v>
      </c>
      <c r="G211" s="7">
        <f t="shared" si="28"/>
        <v>3736</v>
      </c>
      <c r="H211" s="3"/>
      <c r="I211" s="40">
        <f t="shared" si="25"/>
        <v>6279.3987069123878</v>
      </c>
      <c r="J211" s="40">
        <f t="shared" si="20"/>
        <v>-135.34133858267705</v>
      </c>
      <c r="K211" s="71">
        <f t="shared" si="26"/>
        <v>0.75356297515468418</v>
      </c>
      <c r="L211" s="57">
        <f t="shared" si="27"/>
        <v>5810.8382745070321</v>
      </c>
      <c r="M211" s="3"/>
      <c r="N211" s="6">
        <f t="shared" si="21"/>
        <v>-2074.8382745070321</v>
      </c>
      <c r="O211" s="6">
        <f t="shared" si="22"/>
        <v>2074.8382745070321</v>
      </c>
      <c r="P211" s="4">
        <f t="shared" si="23"/>
        <v>0.55536356384021202</v>
      </c>
      <c r="Q211" s="6">
        <f t="shared" si="24"/>
        <v>4304953.8653593184</v>
      </c>
      <c r="R211" s="3"/>
    </row>
    <row r="212" spans="1:18" customFormat="1" x14ac:dyDescent="0.2">
      <c r="A212" s="12">
        <v>42331</v>
      </c>
      <c r="B212" s="1" t="s">
        <v>6</v>
      </c>
      <c r="C212" s="8">
        <v>5326</v>
      </c>
      <c r="D212" s="8">
        <v>6769</v>
      </c>
      <c r="E212" s="8">
        <v>295</v>
      </c>
      <c r="F212" s="3">
        <v>206</v>
      </c>
      <c r="G212" s="7">
        <f t="shared" si="28"/>
        <v>6769</v>
      </c>
      <c r="H212" s="3"/>
      <c r="I212" s="40">
        <f t="shared" si="25"/>
        <v>6098.4021651499861</v>
      </c>
      <c r="J212" s="40">
        <f t="shared" si="20"/>
        <v>-135.34133858267705</v>
      </c>
      <c r="K212" s="71">
        <f t="shared" si="26"/>
        <v>1.1200477024953479</v>
      </c>
      <c r="L212" s="57">
        <f t="shared" si="27"/>
        <v>6897.1277791018683</v>
      </c>
      <c r="M212" s="3"/>
      <c r="N212" s="6">
        <f t="shared" si="21"/>
        <v>-128.12777910186833</v>
      </c>
      <c r="O212" s="6">
        <f t="shared" si="22"/>
        <v>128.12777910186833</v>
      </c>
      <c r="P212" s="4">
        <f t="shared" si="23"/>
        <v>1.8928612660934898E-2</v>
      </c>
      <c r="Q212" s="6">
        <f t="shared" si="24"/>
        <v>16416.727777577165</v>
      </c>
      <c r="R212" s="3"/>
    </row>
    <row r="213" spans="1:18" customFormat="1" x14ac:dyDescent="0.2">
      <c r="A213" s="12">
        <v>42332</v>
      </c>
      <c r="B213" s="1" t="s">
        <v>9</v>
      </c>
      <c r="C213" s="8">
        <v>3497</v>
      </c>
      <c r="D213" s="8">
        <v>6593</v>
      </c>
      <c r="E213" s="8">
        <v>655</v>
      </c>
      <c r="F213" s="3">
        <v>207</v>
      </c>
      <c r="G213" s="7">
        <f t="shared" si="28"/>
        <v>6593</v>
      </c>
      <c r="H213" s="3"/>
      <c r="I213" s="40">
        <f t="shared" si="25"/>
        <v>6144.656679610458</v>
      </c>
      <c r="J213" s="40">
        <f t="shared" ref="J213:J276" si="29">$J$5*(I213-I212)+(1-$J$5)*J212</f>
        <v>-135.34133858267705</v>
      </c>
      <c r="K213" s="71">
        <f t="shared" si="26"/>
        <v>1.0365282035530616</v>
      </c>
      <c r="L213" s="57">
        <f t="shared" si="27"/>
        <v>6126.5623949311403</v>
      </c>
      <c r="M213" s="3"/>
      <c r="N213" s="6">
        <f t="shared" ref="N213:N276" si="30">G213-L213</f>
        <v>466.43760506885974</v>
      </c>
      <c r="O213" s="6">
        <f t="shared" ref="O213:O276" si="31">ABS(N213)</f>
        <v>466.43760506885974</v>
      </c>
      <c r="P213" s="4">
        <f t="shared" ref="P213:P276" si="32">ABS((G213-L213)/G213)</f>
        <v>7.0747399525081106E-2</v>
      </c>
      <c r="Q213" s="6">
        <f t="shared" ref="Q213:Q276" si="33">(G213-L213)^2</f>
        <v>217564.03942237358</v>
      </c>
      <c r="R213" s="3"/>
    </row>
    <row r="214" spans="1:18" customFormat="1" x14ac:dyDescent="0.2">
      <c r="A214" s="12">
        <v>42333</v>
      </c>
      <c r="B214" s="1" t="s">
        <v>7</v>
      </c>
      <c r="C214" s="8">
        <v>4860</v>
      </c>
      <c r="D214" s="8">
        <v>6587</v>
      </c>
      <c r="E214" s="8">
        <v>614</v>
      </c>
      <c r="F214" s="3">
        <v>208</v>
      </c>
      <c r="G214" s="7">
        <f t="shared" si="28"/>
        <v>6587</v>
      </c>
      <c r="H214" s="3"/>
      <c r="I214" s="40">
        <f t="shared" ref="I214:I277" si="34">$I$5*(G214/K200)+(1-$I$5)*(I213+J213)</f>
        <v>6599.2343822201146</v>
      </c>
      <c r="J214" s="40">
        <f t="shared" si="29"/>
        <v>-135.34133858267705</v>
      </c>
      <c r="K214" s="71">
        <f t="shared" ref="K214:K277" si="35">$K$5*(G214/I214)+(1-$K$5)*K200</f>
        <v>0.90373403849379952</v>
      </c>
      <c r="L214" s="57">
        <f t="shared" ref="L214:L277" si="36">(I213+J213)*K200</f>
        <v>5288.9848733560793</v>
      </c>
      <c r="M214" s="3"/>
      <c r="N214" s="6">
        <f t="shared" si="30"/>
        <v>1298.0151266439207</v>
      </c>
      <c r="O214" s="6">
        <f t="shared" si="31"/>
        <v>1298.0151266439207</v>
      </c>
      <c r="P214" s="4">
        <f t="shared" si="32"/>
        <v>0.19705710135781399</v>
      </c>
      <c r="Q214" s="6">
        <f t="shared" si="33"/>
        <v>1684843.2689964334</v>
      </c>
      <c r="R214" s="3"/>
    </row>
    <row r="215" spans="1:18" customFormat="1" x14ac:dyDescent="0.2">
      <c r="A215" s="12">
        <v>42334</v>
      </c>
      <c r="B215" s="1" t="s">
        <v>10</v>
      </c>
      <c r="C215" s="8">
        <v>4825</v>
      </c>
      <c r="D215" s="8">
        <v>7018</v>
      </c>
      <c r="E215" s="8">
        <v>512</v>
      </c>
      <c r="F215" s="3">
        <v>209</v>
      </c>
      <c r="G215" s="7">
        <f t="shared" si="28"/>
        <v>7018</v>
      </c>
      <c r="H215" s="3"/>
      <c r="I215" s="40">
        <f t="shared" si="34"/>
        <v>6499.7533575354646</v>
      </c>
      <c r="J215" s="40">
        <f t="shared" si="29"/>
        <v>-135.34133858267705</v>
      </c>
      <c r="K215" s="71">
        <f t="shared" si="35"/>
        <v>1.0726434515994296</v>
      </c>
      <c r="L215" s="57">
        <f t="shared" si="36"/>
        <v>6921.9955749412948</v>
      </c>
      <c r="M215" s="3"/>
      <c r="N215" s="6">
        <f t="shared" si="30"/>
        <v>96.004425058705237</v>
      </c>
      <c r="O215" s="6">
        <f t="shared" si="31"/>
        <v>96.004425058705237</v>
      </c>
      <c r="P215" s="4">
        <f t="shared" si="32"/>
        <v>1.3679741387675297E-2</v>
      </c>
      <c r="Q215" s="6">
        <f t="shared" si="33"/>
        <v>9216.84963085255</v>
      </c>
      <c r="R215" s="3"/>
    </row>
    <row r="216" spans="1:18" customFormat="1" x14ac:dyDescent="0.2">
      <c r="A216" s="12">
        <v>42335</v>
      </c>
      <c r="B216" s="1" t="s">
        <v>5</v>
      </c>
      <c r="C216" s="8">
        <v>4903</v>
      </c>
      <c r="D216" s="8">
        <v>9172</v>
      </c>
      <c r="E216" s="8">
        <v>655</v>
      </c>
      <c r="F216" s="3">
        <v>210</v>
      </c>
      <c r="G216" s="7">
        <f t="shared" si="28"/>
        <v>9172</v>
      </c>
      <c r="H216" s="3"/>
      <c r="I216" s="40">
        <f t="shared" si="34"/>
        <v>6516.6353058363675</v>
      </c>
      <c r="J216" s="40">
        <f t="shared" si="29"/>
        <v>-135.34133858267705</v>
      </c>
      <c r="K216" s="71">
        <f t="shared" si="35"/>
        <v>1.3693574335946095</v>
      </c>
      <c r="L216" s="57">
        <f t="shared" si="36"/>
        <v>8654.5062459835626</v>
      </c>
      <c r="M216" s="3"/>
      <c r="N216" s="6">
        <f t="shared" si="30"/>
        <v>517.49375401643738</v>
      </c>
      <c r="O216" s="6">
        <f t="shared" si="31"/>
        <v>517.49375401643738</v>
      </c>
      <c r="P216" s="4">
        <f t="shared" si="32"/>
        <v>5.6421037289188548E-2</v>
      </c>
      <c r="Q216" s="6">
        <f t="shared" si="33"/>
        <v>267799.78544602502</v>
      </c>
      <c r="R216" s="3"/>
    </row>
    <row r="217" spans="1:18" customFormat="1" x14ac:dyDescent="0.2">
      <c r="A217" s="12">
        <v>42336</v>
      </c>
      <c r="B217" s="1" t="s">
        <v>8</v>
      </c>
      <c r="C217" s="8">
        <v>3529</v>
      </c>
      <c r="D217" s="8">
        <v>6966</v>
      </c>
      <c r="E217" s="8">
        <v>880</v>
      </c>
      <c r="F217" s="3">
        <v>211</v>
      </c>
      <c r="G217" s="7">
        <f t="shared" si="28"/>
        <v>6966</v>
      </c>
      <c r="H217" s="3"/>
      <c r="I217" s="40">
        <f t="shared" si="34"/>
        <v>6123.9903879087578</v>
      </c>
      <c r="J217" s="40">
        <f t="shared" si="29"/>
        <v>-135.34133858267705</v>
      </c>
      <c r="K217" s="71">
        <f t="shared" si="35"/>
        <v>1.1987022775779199</v>
      </c>
      <c r="L217" s="57">
        <f t="shared" si="36"/>
        <v>7746.9192205239924</v>
      </c>
      <c r="M217" s="3"/>
      <c r="N217" s="6">
        <f t="shared" si="30"/>
        <v>-780.91922052399241</v>
      </c>
      <c r="O217" s="6">
        <f t="shared" si="31"/>
        <v>780.91922052399241</v>
      </c>
      <c r="P217" s="4">
        <f t="shared" si="32"/>
        <v>0.11210439571116744</v>
      </c>
      <c r="Q217" s="6">
        <f t="shared" si="33"/>
        <v>609834.8289837999</v>
      </c>
      <c r="R217" s="3"/>
    </row>
    <row r="218" spans="1:18" customFormat="1" x14ac:dyDescent="0.2">
      <c r="A218" s="12">
        <v>42337</v>
      </c>
      <c r="B218" s="1" t="s">
        <v>11</v>
      </c>
      <c r="C218" s="8">
        <v>4653</v>
      </c>
      <c r="D218" s="8">
        <v>5669</v>
      </c>
      <c r="E218" s="8">
        <v>357</v>
      </c>
      <c r="F218" s="3">
        <v>212</v>
      </c>
      <c r="G218" s="7">
        <f t="shared" si="28"/>
        <v>5669</v>
      </c>
      <c r="H218" s="3"/>
      <c r="I218" s="40">
        <f t="shared" si="34"/>
        <v>5978.4237352554137</v>
      </c>
      <c r="J218" s="40">
        <f t="shared" si="29"/>
        <v>-135.34133858267705</v>
      </c>
      <c r="K218" s="71">
        <f t="shared" si="35"/>
        <v>0.9501944795975793</v>
      </c>
      <c r="L218" s="57">
        <f t="shared" si="36"/>
        <v>5693.302562364237</v>
      </c>
      <c r="M218" s="3"/>
      <c r="N218" s="6">
        <f t="shared" si="30"/>
        <v>-24.302562364237019</v>
      </c>
      <c r="O218" s="6">
        <f t="shared" si="31"/>
        <v>24.302562364237019</v>
      </c>
      <c r="P218" s="4">
        <f t="shared" si="32"/>
        <v>4.2869222727530461E-3</v>
      </c>
      <c r="Q218" s="6">
        <f t="shared" si="33"/>
        <v>590.61453746762959</v>
      </c>
      <c r="R218" s="3"/>
    </row>
    <row r="219" spans="1:18" customFormat="1" x14ac:dyDescent="0.2">
      <c r="A219" s="12">
        <v>42338</v>
      </c>
      <c r="B219" s="1" t="s">
        <v>6</v>
      </c>
      <c r="C219" s="8">
        <v>4552</v>
      </c>
      <c r="D219" s="8">
        <v>6433</v>
      </c>
      <c r="E219" s="8">
        <v>352</v>
      </c>
      <c r="F219" s="3">
        <v>213</v>
      </c>
      <c r="G219" s="7">
        <f t="shared" si="28"/>
        <v>6433</v>
      </c>
      <c r="H219" s="3"/>
      <c r="I219" s="40">
        <f t="shared" si="34"/>
        <v>5666.3780946725892</v>
      </c>
      <c r="J219" s="40">
        <f t="shared" si="29"/>
        <v>-135.34133858267705</v>
      </c>
      <c r="K219" s="71">
        <f t="shared" si="35"/>
        <v>1.1798624614300171</v>
      </c>
      <c r="L219" s="57">
        <f t="shared" si="36"/>
        <v>6959.1391795281907</v>
      </c>
      <c r="M219" s="3"/>
      <c r="N219" s="6">
        <f t="shared" si="30"/>
        <v>-526.13917952819065</v>
      </c>
      <c r="O219" s="6">
        <f t="shared" si="31"/>
        <v>526.13917952819065</v>
      </c>
      <c r="P219" s="4">
        <f t="shared" si="32"/>
        <v>8.1787529850488205E-2</v>
      </c>
      <c r="Q219" s="6">
        <f t="shared" si="33"/>
        <v>276822.43623459764</v>
      </c>
      <c r="R219" s="3"/>
    </row>
    <row r="220" spans="1:18" customFormat="1" x14ac:dyDescent="0.2">
      <c r="A220" s="12">
        <v>42339</v>
      </c>
      <c r="B220" s="1" t="s">
        <v>9</v>
      </c>
      <c r="C220" s="8">
        <v>2967</v>
      </c>
      <c r="D220" s="8">
        <v>8725</v>
      </c>
      <c r="E220" s="8">
        <v>292</v>
      </c>
      <c r="F220" s="3">
        <v>214</v>
      </c>
      <c r="G220" s="7">
        <f t="shared" si="28"/>
        <v>8725</v>
      </c>
      <c r="H220" s="3"/>
      <c r="I220" s="40">
        <f t="shared" si="34"/>
        <v>6454.1804261413217</v>
      </c>
      <c r="J220" s="40">
        <f t="shared" si="29"/>
        <v>-135.34133858267705</v>
      </c>
      <c r="K220" s="71">
        <f t="shared" si="35"/>
        <v>1.1607989205082896</v>
      </c>
      <c r="L220" s="57">
        <f t="shared" si="36"/>
        <v>6156.2618154803704</v>
      </c>
      <c r="M220" s="3"/>
      <c r="N220" s="6">
        <f t="shared" si="30"/>
        <v>2568.7381845196296</v>
      </c>
      <c r="O220" s="6">
        <f t="shared" si="31"/>
        <v>2568.7381845196296</v>
      </c>
      <c r="P220" s="4">
        <f t="shared" si="32"/>
        <v>0.29441125324007217</v>
      </c>
      <c r="Q220" s="6">
        <f t="shared" si="33"/>
        <v>6598415.8606092026</v>
      </c>
      <c r="R220" s="3"/>
    </row>
    <row r="221" spans="1:18" customFormat="1" x14ac:dyDescent="0.2">
      <c r="A221" s="12">
        <v>42340</v>
      </c>
      <c r="B221" s="1" t="s">
        <v>7</v>
      </c>
      <c r="C221" s="8">
        <v>5670</v>
      </c>
      <c r="D221" s="8">
        <v>5138</v>
      </c>
      <c r="E221" s="8">
        <v>411</v>
      </c>
      <c r="F221" s="3">
        <v>215</v>
      </c>
      <c r="G221" s="7">
        <f t="shared" si="28"/>
        <v>5138</v>
      </c>
      <c r="H221" s="3"/>
      <c r="I221" s="40">
        <f t="shared" si="34"/>
        <v>5932.4289233247755</v>
      </c>
      <c r="J221" s="40">
        <f t="shared" si="29"/>
        <v>-135.34133858267705</v>
      </c>
      <c r="K221" s="71">
        <f t="shared" si="35"/>
        <v>0.94111262778923266</v>
      </c>
      <c r="L221" s="57">
        <f t="shared" si="36"/>
        <v>6065.2578608396398</v>
      </c>
      <c r="M221" s="3"/>
      <c r="N221" s="6">
        <f t="shared" si="30"/>
        <v>-927.25786083963976</v>
      </c>
      <c r="O221" s="6">
        <f t="shared" si="31"/>
        <v>927.25786083963976</v>
      </c>
      <c r="P221" s="4">
        <f t="shared" si="32"/>
        <v>0.18047058404819769</v>
      </c>
      <c r="Q221" s="6">
        <f t="shared" si="33"/>
        <v>859807.14048890478</v>
      </c>
      <c r="R221" s="3"/>
    </row>
    <row r="222" spans="1:18" customFormat="1" x14ac:dyDescent="0.2">
      <c r="A222" s="12">
        <v>42341</v>
      </c>
      <c r="B222" s="1" t="s">
        <v>10</v>
      </c>
      <c r="C222" s="8">
        <v>5181</v>
      </c>
      <c r="D222" s="8">
        <v>6520</v>
      </c>
      <c r="E222" s="8">
        <v>309</v>
      </c>
      <c r="F222" s="3">
        <v>216</v>
      </c>
      <c r="G222" s="7">
        <f t="shared" si="28"/>
        <v>6520</v>
      </c>
      <c r="H222" s="3"/>
      <c r="I222" s="40">
        <f t="shared" si="34"/>
        <v>5976.8752229439096</v>
      </c>
      <c r="J222" s="40">
        <f t="shared" si="29"/>
        <v>-135.34133858267705</v>
      </c>
      <c r="K222" s="71">
        <f t="shared" si="35"/>
        <v>1.0531942435338233</v>
      </c>
      <c r="L222" s="57">
        <f t="shared" si="36"/>
        <v>6050.8553731759603</v>
      </c>
      <c r="M222" s="3"/>
      <c r="N222" s="6">
        <f t="shared" si="30"/>
        <v>469.14462682403973</v>
      </c>
      <c r="O222" s="6">
        <f t="shared" si="31"/>
        <v>469.14462682403973</v>
      </c>
      <c r="P222" s="4">
        <f t="shared" si="32"/>
        <v>7.1954697365650272E-2</v>
      </c>
      <c r="Q222" s="6">
        <f t="shared" si="33"/>
        <v>220096.6808778675</v>
      </c>
      <c r="R222" s="3"/>
    </row>
    <row r="223" spans="1:18" customFormat="1" x14ac:dyDescent="0.2">
      <c r="A223" s="12">
        <v>42342</v>
      </c>
      <c r="B223" s="1" t="s">
        <v>5</v>
      </c>
      <c r="C223" s="8">
        <v>4592</v>
      </c>
      <c r="D223" s="8">
        <v>7279</v>
      </c>
      <c r="E223" s="8">
        <v>470</v>
      </c>
      <c r="F223" s="3">
        <v>217</v>
      </c>
      <c r="G223" s="7">
        <f t="shared" si="28"/>
        <v>7279</v>
      </c>
      <c r="H223" s="3"/>
      <c r="I223" s="40">
        <f t="shared" si="34"/>
        <v>6243.9733076484081</v>
      </c>
      <c r="J223" s="40">
        <f t="shared" si="29"/>
        <v>-135.34133858267705</v>
      </c>
      <c r="K223" s="71">
        <f t="shared" si="35"/>
        <v>1.083548933639032</v>
      </c>
      <c r="L223" s="57">
        <f t="shared" si="36"/>
        <v>6209.5221232771073</v>
      </c>
      <c r="M223" s="3"/>
      <c r="N223" s="6">
        <f t="shared" si="30"/>
        <v>1069.4778767228927</v>
      </c>
      <c r="O223" s="6">
        <f t="shared" si="31"/>
        <v>1069.4778767228927</v>
      </c>
      <c r="P223" s="4">
        <f t="shared" si="32"/>
        <v>0.14692648395698485</v>
      </c>
      <c r="Q223" s="6">
        <f t="shared" si="33"/>
        <v>1143782.9287997067</v>
      </c>
      <c r="R223" s="3"/>
    </row>
    <row r="224" spans="1:18" customFormat="1" x14ac:dyDescent="0.2">
      <c r="A224" s="12">
        <v>42343</v>
      </c>
      <c r="B224" s="1" t="s">
        <v>8</v>
      </c>
      <c r="C224" s="8">
        <v>4215</v>
      </c>
      <c r="D224" s="8">
        <v>4699</v>
      </c>
      <c r="E224" s="8">
        <v>384</v>
      </c>
      <c r="F224" s="3">
        <v>218</v>
      </c>
      <c r="G224" s="7">
        <f t="shared" si="28"/>
        <v>4699</v>
      </c>
      <c r="H224" s="3"/>
      <c r="I224" s="40">
        <f t="shared" si="34"/>
        <v>5538.4729447078134</v>
      </c>
      <c r="J224" s="40">
        <f t="shared" si="29"/>
        <v>-135.34133858267705</v>
      </c>
      <c r="K224" s="71">
        <f t="shared" si="35"/>
        <v>0.97237887336797946</v>
      </c>
      <c r="L224" s="57">
        <f t="shared" si="36"/>
        <v>6129.1960044875395</v>
      </c>
      <c r="M224" s="3"/>
      <c r="N224" s="6">
        <f t="shared" si="30"/>
        <v>-1430.1960044875395</v>
      </c>
      <c r="O224" s="6">
        <f t="shared" si="31"/>
        <v>1430.1960044875395</v>
      </c>
      <c r="P224" s="4">
        <f t="shared" si="32"/>
        <v>0.30436178005693543</v>
      </c>
      <c r="Q224" s="6">
        <f t="shared" si="33"/>
        <v>2045460.6112521223</v>
      </c>
      <c r="R224" s="3"/>
    </row>
    <row r="225" spans="1:18" customFormat="1" x14ac:dyDescent="0.2">
      <c r="A225" s="12">
        <v>42344</v>
      </c>
      <c r="B225" s="1" t="s">
        <v>11</v>
      </c>
      <c r="C225" s="8">
        <v>3952</v>
      </c>
      <c r="D225" s="8">
        <v>7017</v>
      </c>
      <c r="E225" s="8">
        <v>357</v>
      </c>
      <c r="F225" s="3">
        <v>219</v>
      </c>
      <c r="G225" s="7">
        <f t="shared" si="28"/>
        <v>7017</v>
      </c>
      <c r="H225" s="3"/>
      <c r="I225" s="40">
        <f t="shared" si="34"/>
        <v>6966.5842537987737</v>
      </c>
      <c r="J225" s="40">
        <f t="shared" si="29"/>
        <v>-135.34133858267705</v>
      </c>
      <c r="K225" s="71">
        <f t="shared" si="35"/>
        <v>0.80429773924163173</v>
      </c>
      <c r="L225" s="57">
        <f t="shared" si="36"/>
        <v>4071.599928263965</v>
      </c>
      <c r="M225" s="3"/>
      <c r="N225" s="6">
        <f t="shared" si="30"/>
        <v>2945.400071736035</v>
      </c>
      <c r="O225" s="6">
        <f t="shared" si="31"/>
        <v>2945.400071736035</v>
      </c>
      <c r="P225" s="4">
        <f t="shared" si="32"/>
        <v>0.4197520410055629</v>
      </c>
      <c r="Q225" s="6">
        <f t="shared" si="33"/>
        <v>8675381.5825826395</v>
      </c>
      <c r="R225" s="3"/>
    </row>
    <row r="226" spans="1:18" customFormat="1" x14ac:dyDescent="0.2">
      <c r="A226" s="12">
        <v>42345</v>
      </c>
      <c r="B226" s="1" t="s">
        <v>6</v>
      </c>
      <c r="C226" s="8">
        <v>3255</v>
      </c>
      <c r="D226" s="8">
        <v>6105</v>
      </c>
      <c r="E226" s="8">
        <v>516</v>
      </c>
      <c r="F226" s="3">
        <v>220</v>
      </c>
      <c r="G226" s="7">
        <f t="shared" si="28"/>
        <v>6105</v>
      </c>
      <c r="H226" s="3"/>
      <c r="I226" s="40">
        <f t="shared" si="34"/>
        <v>6279.0100312307532</v>
      </c>
      <c r="J226" s="40">
        <f t="shared" si="29"/>
        <v>-135.34133858267705</v>
      </c>
      <c r="K226" s="71">
        <f t="shared" si="35"/>
        <v>1.0904955675310599</v>
      </c>
      <c r="L226" s="57">
        <f t="shared" si="36"/>
        <v>7651.3179323754121</v>
      </c>
      <c r="M226" s="3"/>
      <c r="N226" s="6">
        <f t="shared" si="30"/>
        <v>-1546.3179323754121</v>
      </c>
      <c r="O226" s="6">
        <f t="shared" si="31"/>
        <v>1546.3179323754121</v>
      </c>
      <c r="P226" s="4">
        <f t="shared" si="32"/>
        <v>0.25328713061022312</v>
      </c>
      <c r="Q226" s="6">
        <f t="shared" si="33"/>
        <v>2391099.1479857694</v>
      </c>
      <c r="R226" s="3"/>
    </row>
    <row r="227" spans="1:18" customFormat="1" x14ac:dyDescent="0.2">
      <c r="A227" s="12">
        <v>42346</v>
      </c>
      <c r="B227" s="1" t="s">
        <v>9</v>
      </c>
      <c r="C227" s="8">
        <v>3911</v>
      </c>
      <c r="D227" s="8">
        <v>5209</v>
      </c>
      <c r="E227" s="8">
        <v>251</v>
      </c>
      <c r="F227" s="3">
        <v>221</v>
      </c>
      <c r="G227" s="7">
        <f t="shared" si="28"/>
        <v>5209</v>
      </c>
      <c r="H227" s="3"/>
      <c r="I227" s="40">
        <f t="shared" si="34"/>
        <v>5696.3732426091765</v>
      </c>
      <c r="J227" s="40">
        <f t="shared" si="29"/>
        <v>-135.34133858267705</v>
      </c>
      <c r="K227" s="71">
        <f t="shared" si="35"/>
        <v>1.0121108595936665</v>
      </c>
      <c r="L227" s="57">
        <f t="shared" si="36"/>
        <v>6368.0858732156967</v>
      </c>
      <c r="M227" s="3"/>
      <c r="N227" s="6">
        <f t="shared" si="30"/>
        <v>-1159.0858732156967</v>
      </c>
      <c r="O227" s="6">
        <f t="shared" si="31"/>
        <v>1159.0858732156967</v>
      </c>
      <c r="P227" s="4">
        <f t="shared" si="32"/>
        <v>0.22251600560869586</v>
      </c>
      <c r="Q227" s="6">
        <f t="shared" si="33"/>
        <v>1343480.0614881942</v>
      </c>
      <c r="R227" s="3"/>
    </row>
    <row r="228" spans="1:18" customFormat="1" x14ac:dyDescent="0.2">
      <c r="A228" s="12">
        <v>42347</v>
      </c>
      <c r="B228" s="1" t="s">
        <v>7</v>
      </c>
      <c r="C228" s="8">
        <v>4015</v>
      </c>
      <c r="D228" s="8">
        <v>5298</v>
      </c>
      <c r="E228" s="8">
        <v>303</v>
      </c>
      <c r="F228" s="3">
        <v>222</v>
      </c>
      <c r="G228" s="7">
        <f t="shared" si="28"/>
        <v>5298</v>
      </c>
      <c r="H228" s="3"/>
      <c r="I228" s="40">
        <f t="shared" si="34"/>
        <v>5681.5568228998018</v>
      </c>
      <c r="J228" s="40">
        <f t="shared" si="29"/>
        <v>-135.34133858267705</v>
      </c>
      <c r="K228" s="71">
        <f t="shared" si="35"/>
        <v>0.90948540955640111</v>
      </c>
      <c r="L228" s="57">
        <f t="shared" si="36"/>
        <v>5025.6938208187321</v>
      </c>
      <c r="M228" s="3"/>
      <c r="N228" s="6">
        <f t="shared" si="30"/>
        <v>272.30617918126791</v>
      </c>
      <c r="O228" s="6">
        <f t="shared" si="31"/>
        <v>272.30617918126791</v>
      </c>
      <c r="P228" s="4">
        <f t="shared" si="32"/>
        <v>5.1397919815263857E-2</v>
      </c>
      <c r="Q228" s="6">
        <f t="shared" si="33"/>
        <v>74150.655220300789</v>
      </c>
      <c r="R228" s="3"/>
    </row>
    <row r="229" spans="1:18" customFormat="1" x14ac:dyDescent="0.2">
      <c r="A229" s="12">
        <v>42348</v>
      </c>
      <c r="B229" s="1" t="s">
        <v>10</v>
      </c>
      <c r="C229" s="8">
        <v>3580</v>
      </c>
      <c r="D229" s="8">
        <v>6433</v>
      </c>
      <c r="E229" s="8">
        <v>497</v>
      </c>
      <c r="F229" s="3">
        <v>223</v>
      </c>
      <c r="G229" s="7">
        <f t="shared" si="28"/>
        <v>6433</v>
      </c>
      <c r="H229" s="3"/>
      <c r="I229" s="40">
        <f t="shared" si="34"/>
        <v>5726.6625019598823</v>
      </c>
      <c r="J229" s="40">
        <f t="shared" si="29"/>
        <v>-135.34133858267705</v>
      </c>
      <c r="K229" s="71">
        <f t="shared" si="35"/>
        <v>1.0827831435283102</v>
      </c>
      <c r="L229" s="57">
        <f t="shared" si="36"/>
        <v>5949.1117204121228</v>
      </c>
      <c r="M229" s="3"/>
      <c r="N229" s="6">
        <f t="shared" si="30"/>
        <v>483.88827958787715</v>
      </c>
      <c r="O229" s="6">
        <f t="shared" si="31"/>
        <v>483.88827958787715</v>
      </c>
      <c r="P229" s="4">
        <f t="shared" si="32"/>
        <v>7.5219692147967851E-2</v>
      </c>
      <c r="Q229" s="6">
        <f t="shared" si="33"/>
        <v>234147.86712251557</v>
      </c>
      <c r="R229" s="3"/>
    </row>
    <row r="230" spans="1:18" customFormat="1" x14ac:dyDescent="0.2">
      <c r="A230" s="12">
        <v>42349</v>
      </c>
      <c r="B230" s="1" t="s">
        <v>5</v>
      </c>
      <c r="C230" s="8">
        <v>3986</v>
      </c>
      <c r="D230" s="8">
        <v>5712</v>
      </c>
      <c r="E230" s="8">
        <v>358</v>
      </c>
      <c r="F230" s="3">
        <v>224</v>
      </c>
      <c r="G230" s="7">
        <f t="shared" si="28"/>
        <v>5712</v>
      </c>
      <c r="H230" s="3"/>
      <c r="I230" s="40">
        <f t="shared" si="34"/>
        <v>5023.31250443094</v>
      </c>
      <c r="J230" s="40">
        <f t="shared" si="29"/>
        <v>-135.34133858267705</v>
      </c>
      <c r="K230" s="71">
        <f t="shared" si="35"/>
        <v>1.3229056025296644</v>
      </c>
      <c r="L230" s="57">
        <f t="shared" si="36"/>
        <v>7656.5171986854357</v>
      </c>
      <c r="M230" s="3"/>
      <c r="N230" s="6">
        <f t="shared" si="30"/>
        <v>-1944.5171986854357</v>
      </c>
      <c r="O230" s="6">
        <f t="shared" si="31"/>
        <v>1944.5171986854357</v>
      </c>
      <c r="P230" s="4">
        <f t="shared" si="32"/>
        <v>0.34042668044212809</v>
      </c>
      <c r="Q230" s="6">
        <f t="shared" si="33"/>
        <v>3781147.1359834541</v>
      </c>
      <c r="R230" s="3"/>
    </row>
    <row r="231" spans="1:18" customFormat="1" x14ac:dyDescent="0.2">
      <c r="A231" s="12">
        <v>42350</v>
      </c>
      <c r="B231" s="1" t="s">
        <v>8</v>
      </c>
      <c r="C231" s="8">
        <v>3893</v>
      </c>
      <c r="D231" s="8">
        <v>4592</v>
      </c>
      <c r="E231" s="8">
        <v>322</v>
      </c>
      <c r="F231" s="3">
        <v>225</v>
      </c>
      <c r="G231" s="7">
        <f t="shared" si="28"/>
        <v>4592</v>
      </c>
      <c r="H231" s="3"/>
      <c r="I231" s="40">
        <f t="shared" si="34"/>
        <v>4465.1064752770417</v>
      </c>
      <c r="J231" s="40">
        <f t="shared" si="29"/>
        <v>-135.34133858267705</v>
      </c>
      <c r="K231" s="71">
        <f t="shared" si="35"/>
        <v>1.1646456070034368</v>
      </c>
      <c r="L231" s="57">
        <f t="shared" si="36"/>
        <v>5859.2221692375133</v>
      </c>
      <c r="M231" s="3"/>
      <c r="N231" s="6">
        <f t="shared" si="30"/>
        <v>-1267.2221692375133</v>
      </c>
      <c r="O231" s="6">
        <f t="shared" si="31"/>
        <v>1267.2221692375133</v>
      </c>
      <c r="P231" s="4">
        <f t="shared" si="32"/>
        <v>0.2759630159489358</v>
      </c>
      <c r="Q231" s="6">
        <f t="shared" si="33"/>
        <v>1605852.0262070289</v>
      </c>
      <c r="R231" s="3"/>
    </row>
    <row r="232" spans="1:18" customFormat="1" x14ac:dyDescent="0.2">
      <c r="A232" s="12">
        <v>42351</v>
      </c>
      <c r="B232" s="1" t="s">
        <v>11</v>
      </c>
      <c r="C232" s="8">
        <v>3867</v>
      </c>
      <c r="D232" s="8">
        <v>5085</v>
      </c>
      <c r="E232" s="8">
        <v>376</v>
      </c>
      <c r="F232" s="3">
        <v>226</v>
      </c>
      <c r="G232" s="7">
        <f t="shared" si="28"/>
        <v>5085</v>
      </c>
      <c r="H232" s="3"/>
      <c r="I232" s="40">
        <f t="shared" si="34"/>
        <v>4738.4734969324236</v>
      </c>
      <c r="J232" s="40">
        <f t="shared" si="29"/>
        <v>-135.34133858267705</v>
      </c>
      <c r="K232" s="71">
        <f t="shared" si="35"/>
        <v>0.97478166540214228</v>
      </c>
      <c r="L232" s="57">
        <f t="shared" si="36"/>
        <v>4114.1189308410439</v>
      </c>
      <c r="M232" s="3"/>
      <c r="N232" s="6">
        <f t="shared" si="30"/>
        <v>970.88106915895605</v>
      </c>
      <c r="O232" s="6">
        <f t="shared" si="31"/>
        <v>970.88106915895605</v>
      </c>
      <c r="P232" s="4">
        <f t="shared" si="32"/>
        <v>0.1909303970814073</v>
      </c>
      <c r="Q232" s="6">
        <f t="shared" si="33"/>
        <v>942610.05045123759</v>
      </c>
      <c r="R232" s="3"/>
    </row>
    <row r="233" spans="1:18" customFormat="1" x14ac:dyDescent="0.2">
      <c r="A233" s="12">
        <v>42352</v>
      </c>
      <c r="B233" s="1" t="s">
        <v>6</v>
      </c>
      <c r="C233" s="8">
        <v>3549</v>
      </c>
      <c r="D233" s="8">
        <v>5881</v>
      </c>
      <c r="E233" s="8">
        <v>445</v>
      </c>
      <c r="F233" s="3">
        <v>227</v>
      </c>
      <c r="G233" s="7">
        <f t="shared" si="28"/>
        <v>5881</v>
      </c>
      <c r="H233" s="3"/>
      <c r="I233" s="40">
        <f t="shared" si="34"/>
        <v>4755.6710096380466</v>
      </c>
      <c r="J233" s="40">
        <f t="shared" si="29"/>
        <v>-135.34133858267705</v>
      </c>
      <c r="K233" s="71">
        <f t="shared" si="35"/>
        <v>1.1912157403372401</v>
      </c>
      <c r="L233" s="57">
        <f t="shared" si="36"/>
        <v>5431.0628386381986</v>
      </c>
      <c r="M233" s="3"/>
      <c r="N233" s="6">
        <f t="shared" si="30"/>
        <v>449.93716136180137</v>
      </c>
      <c r="O233" s="6">
        <f t="shared" si="31"/>
        <v>449.93716136180137</v>
      </c>
      <c r="P233" s="4">
        <f t="shared" si="32"/>
        <v>7.6506914021731237E-2</v>
      </c>
      <c r="Q233" s="6">
        <f t="shared" si="33"/>
        <v>202443.4491743157</v>
      </c>
      <c r="R233" s="3"/>
    </row>
    <row r="234" spans="1:18" customFormat="1" x14ac:dyDescent="0.2">
      <c r="A234" s="12">
        <v>42353</v>
      </c>
      <c r="B234" s="1" t="s">
        <v>9</v>
      </c>
      <c r="C234" s="8">
        <v>3240</v>
      </c>
      <c r="D234" s="8">
        <v>3636</v>
      </c>
      <c r="E234" s="8">
        <v>582</v>
      </c>
      <c r="F234" s="3">
        <v>228</v>
      </c>
      <c r="G234" s="7">
        <f t="shared" si="28"/>
        <v>3636</v>
      </c>
      <c r="H234" s="3"/>
      <c r="I234" s="40">
        <f t="shared" si="34"/>
        <v>4025.1279822746264</v>
      </c>
      <c r="J234" s="40">
        <f t="shared" si="29"/>
        <v>-135.34133858267705</v>
      </c>
      <c r="K234" s="71">
        <f t="shared" si="35"/>
        <v>1.1093041992822361</v>
      </c>
      <c r="L234" s="57">
        <f t="shared" si="36"/>
        <v>5363.2736945534934</v>
      </c>
      <c r="M234" s="3"/>
      <c r="N234" s="6">
        <f t="shared" si="30"/>
        <v>-1727.2736945534934</v>
      </c>
      <c r="O234" s="6">
        <f t="shared" si="31"/>
        <v>1727.2736945534934</v>
      </c>
      <c r="P234" s="4">
        <f t="shared" si="32"/>
        <v>0.47504777077928861</v>
      </c>
      <c r="Q234" s="6">
        <f t="shared" si="33"/>
        <v>2983474.4158964748</v>
      </c>
      <c r="R234" s="3"/>
    </row>
    <row r="235" spans="1:18" customFormat="1" x14ac:dyDescent="0.2">
      <c r="A235" s="12">
        <v>42354</v>
      </c>
      <c r="B235" s="1" t="s">
        <v>7</v>
      </c>
      <c r="C235" s="8">
        <v>3657</v>
      </c>
      <c r="D235" s="8">
        <v>5761</v>
      </c>
      <c r="E235" s="8">
        <v>407</v>
      </c>
      <c r="F235" s="3">
        <v>229</v>
      </c>
      <c r="G235" s="7">
        <f t="shared" si="28"/>
        <v>5761</v>
      </c>
      <c r="H235" s="3"/>
      <c r="I235" s="40">
        <f t="shared" si="34"/>
        <v>4782.4630814311222</v>
      </c>
      <c r="J235" s="40">
        <f t="shared" si="29"/>
        <v>-135.34133858267705</v>
      </c>
      <c r="K235" s="71">
        <f t="shared" si="35"/>
        <v>0.99381198294043949</v>
      </c>
      <c r="L235" s="57">
        <f t="shared" si="36"/>
        <v>3660.7273297843903</v>
      </c>
      <c r="M235" s="3"/>
      <c r="N235" s="6">
        <f t="shared" si="30"/>
        <v>2100.2726702156097</v>
      </c>
      <c r="O235" s="6">
        <f t="shared" si="31"/>
        <v>2100.2726702156097</v>
      </c>
      <c r="P235" s="4">
        <f t="shared" si="32"/>
        <v>0.36456737896469532</v>
      </c>
      <c r="Q235" s="6">
        <f t="shared" si="33"/>
        <v>4411145.2892546067</v>
      </c>
      <c r="R235" s="3"/>
    </row>
    <row r="236" spans="1:18" customFormat="1" x14ac:dyDescent="0.2">
      <c r="A236" s="12">
        <v>42355</v>
      </c>
      <c r="B236" s="1" t="s">
        <v>10</v>
      </c>
      <c r="C236" s="8">
        <v>2712</v>
      </c>
      <c r="D236" s="8">
        <v>4447</v>
      </c>
      <c r="E236" s="8">
        <v>376</v>
      </c>
      <c r="F236" s="3">
        <v>230</v>
      </c>
      <c r="G236" s="7">
        <f t="shared" si="28"/>
        <v>4447</v>
      </c>
      <c r="H236" s="3"/>
      <c r="I236" s="40">
        <f t="shared" si="34"/>
        <v>4477.2302451251253</v>
      </c>
      <c r="J236" s="40">
        <f t="shared" si="29"/>
        <v>-135.34133858267705</v>
      </c>
      <c r="K236" s="71">
        <f t="shared" si="35"/>
        <v>1.0412049954296616</v>
      </c>
      <c r="L236" s="57">
        <f t="shared" si="36"/>
        <v>4894.3218685688507</v>
      </c>
      <c r="M236" s="3"/>
      <c r="N236" s="6">
        <f t="shared" si="30"/>
        <v>-447.32186856885073</v>
      </c>
      <c r="O236" s="6">
        <f t="shared" si="31"/>
        <v>447.32186856885073</v>
      </c>
      <c r="P236" s="4">
        <f t="shared" si="32"/>
        <v>0.10058958141867567</v>
      </c>
      <c r="Q236" s="6">
        <f t="shared" si="33"/>
        <v>200096.85409992817</v>
      </c>
      <c r="R236" s="3"/>
    </row>
    <row r="237" spans="1:18" customFormat="1" x14ac:dyDescent="0.2">
      <c r="A237" s="12">
        <v>42356</v>
      </c>
      <c r="B237" s="1" t="s">
        <v>5</v>
      </c>
      <c r="C237" s="8">
        <v>3555</v>
      </c>
      <c r="D237" s="8">
        <v>4176</v>
      </c>
      <c r="E237" s="8">
        <v>286</v>
      </c>
      <c r="F237" s="3">
        <v>231</v>
      </c>
      <c r="G237" s="7">
        <f t="shared" si="28"/>
        <v>4176</v>
      </c>
      <c r="H237" s="3"/>
      <c r="I237" s="40">
        <f t="shared" si="34"/>
        <v>4146.7342335041849</v>
      </c>
      <c r="J237" s="40">
        <f t="shared" si="29"/>
        <v>-135.34133858267705</v>
      </c>
      <c r="K237" s="71">
        <f t="shared" si="35"/>
        <v>1.0682506560578382</v>
      </c>
      <c r="L237" s="57">
        <f t="shared" si="36"/>
        <v>4704.649094663213</v>
      </c>
      <c r="M237" s="3"/>
      <c r="N237" s="6">
        <f t="shared" si="30"/>
        <v>-528.64909466321296</v>
      </c>
      <c r="O237" s="6">
        <f t="shared" si="31"/>
        <v>528.64909466321296</v>
      </c>
      <c r="P237" s="4">
        <f t="shared" si="32"/>
        <v>0.12659221615498395</v>
      </c>
      <c r="Q237" s="6">
        <f t="shared" si="33"/>
        <v>279469.86528823472</v>
      </c>
      <c r="R237" s="3"/>
    </row>
    <row r="238" spans="1:18" customFormat="1" x14ac:dyDescent="0.2">
      <c r="A238" s="12">
        <v>42357</v>
      </c>
      <c r="B238" s="1" t="s">
        <v>8</v>
      </c>
      <c r="C238" s="8">
        <v>3416</v>
      </c>
      <c r="D238" s="8">
        <v>5589</v>
      </c>
      <c r="E238" s="8">
        <v>355</v>
      </c>
      <c r="F238" s="3">
        <v>232</v>
      </c>
      <c r="G238" s="7">
        <f t="shared" si="28"/>
        <v>5589</v>
      </c>
      <c r="H238" s="3"/>
      <c r="I238" s="40">
        <f t="shared" si="34"/>
        <v>4705.9395752095561</v>
      </c>
      <c r="J238" s="40">
        <f t="shared" si="29"/>
        <v>-135.34133858267705</v>
      </c>
      <c r="K238" s="71">
        <f t="shared" si="35"/>
        <v>1.0154327103979559</v>
      </c>
      <c r="L238" s="57">
        <f t="shared" si="36"/>
        <v>3900.5937038000934</v>
      </c>
      <c r="M238" s="3"/>
      <c r="N238" s="6">
        <f t="shared" si="30"/>
        <v>1688.4062961999066</v>
      </c>
      <c r="O238" s="6">
        <f t="shared" si="31"/>
        <v>1688.4062961999066</v>
      </c>
      <c r="P238" s="4">
        <f t="shared" si="32"/>
        <v>0.3020945242798187</v>
      </c>
      <c r="Q238" s="6">
        <f t="shared" si="33"/>
        <v>2850715.8210474867</v>
      </c>
      <c r="R238" s="3"/>
    </row>
    <row r="239" spans="1:18" customFormat="1" x14ac:dyDescent="0.2">
      <c r="A239" s="12">
        <v>42358</v>
      </c>
      <c r="B239" s="1" t="s">
        <v>11</v>
      </c>
      <c r="C239" s="8">
        <v>3446</v>
      </c>
      <c r="D239" s="8">
        <v>3635</v>
      </c>
      <c r="E239" s="8">
        <v>259</v>
      </c>
      <c r="F239" s="3">
        <v>233</v>
      </c>
      <c r="G239" s="7">
        <f t="shared" si="28"/>
        <v>3635</v>
      </c>
      <c r="H239" s="3"/>
      <c r="I239" s="40">
        <f t="shared" si="34"/>
        <v>4550.1471888646111</v>
      </c>
      <c r="J239" s="40">
        <f t="shared" si="29"/>
        <v>-135.34133858267705</v>
      </c>
      <c r="K239" s="71">
        <f t="shared" si="35"/>
        <v>0.80321324257827742</v>
      </c>
      <c r="L239" s="57">
        <f t="shared" si="36"/>
        <v>3676.1218287007873</v>
      </c>
      <c r="M239" s="3"/>
      <c r="N239" s="6">
        <f t="shared" si="30"/>
        <v>-41.121828700787319</v>
      </c>
      <c r="O239" s="6">
        <f t="shared" si="31"/>
        <v>41.121828700787319</v>
      </c>
      <c r="P239" s="4">
        <f t="shared" si="32"/>
        <v>1.1312745172156071E-2</v>
      </c>
      <c r="Q239" s="6">
        <f t="shared" si="33"/>
        <v>1691.0047956968956</v>
      </c>
      <c r="R239" s="3"/>
    </row>
    <row r="240" spans="1:18" customFormat="1" x14ac:dyDescent="0.2">
      <c r="A240" s="12">
        <v>42359</v>
      </c>
      <c r="B240" s="1" t="s">
        <v>6</v>
      </c>
      <c r="C240" s="8">
        <v>3927</v>
      </c>
      <c r="D240" s="8">
        <v>4970</v>
      </c>
      <c r="E240" s="8">
        <v>305</v>
      </c>
      <c r="F240" s="3">
        <v>234</v>
      </c>
      <c r="G240" s="7">
        <f t="shared" si="28"/>
        <v>4970</v>
      </c>
      <c r="H240" s="3"/>
      <c r="I240" s="40">
        <f t="shared" si="34"/>
        <v>4471.9078847669753</v>
      </c>
      <c r="J240" s="40">
        <f t="shared" si="29"/>
        <v>-135.34133858267705</v>
      </c>
      <c r="K240" s="71">
        <f t="shared" si="35"/>
        <v>1.0946729466569844</v>
      </c>
      <c r="L240" s="57">
        <f t="shared" si="36"/>
        <v>4814.326211242641</v>
      </c>
      <c r="M240" s="3"/>
      <c r="N240" s="6">
        <f t="shared" si="30"/>
        <v>155.67378875735903</v>
      </c>
      <c r="O240" s="6">
        <f t="shared" si="31"/>
        <v>155.67378875735903</v>
      </c>
      <c r="P240" s="4">
        <f t="shared" si="32"/>
        <v>3.1322693914961577E-2</v>
      </c>
      <c r="Q240" s="6">
        <f t="shared" si="33"/>
        <v>24234.328506070844</v>
      </c>
      <c r="R240" s="3"/>
    </row>
    <row r="241" spans="1:18" customFormat="1" x14ac:dyDescent="0.2">
      <c r="A241" s="12">
        <v>42360</v>
      </c>
      <c r="B241" s="1" t="s">
        <v>9</v>
      </c>
      <c r="C241" s="8">
        <v>3621</v>
      </c>
      <c r="D241" s="8">
        <v>4447</v>
      </c>
      <c r="E241" s="8">
        <v>267</v>
      </c>
      <c r="F241" s="3">
        <v>235</v>
      </c>
      <c r="G241" s="7">
        <f t="shared" si="28"/>
        <v>4447</v>
      </c>
      <c r="H241" s="3"/>
      <c r="I241" s="40">
        <f t="shared" si="34"/>
        <v>4359.4549105200094</v>
      </c>
      <c r="J241" s="40">
        <f t="shared" si="29"/>
        <v>-135.34133858267705</v>
      </c>
      <c r="K241" s="71">
        <f t="shared" si="35"/>
        <v>1.0137050195915098</v>
      </c>
      <c r="L241" s="57">
        <f t="shared" si="36"/>
        <v>4389.0860947437277</v>
      </c>
      <c r="M241" s="3"/>
      <c r="N241" s="6">
        <f t="shared" si="30"/>
        <v>57.913905256272301</v>
      </c>
      <c r="O241" s="6">
        <f t="shared" si="31"/>
        <v>57.913905256272301</v>
      </c>
      <c r="P241" s="4">
        <f t="shared" si="32"/>
        <v>1.3023140376944525E-2</v>
      </c>
      <c r="Q241" s="6">
        <f t="shared" si="33"/>
        <v>3354.0204220324845</v>
      </c>
      <c r="R241" s="3"/>
    </row>
    <row r="242" spans="1:18" customFormat="1" x14ac:dyDescent="0.2">
      <c r="A242" s="12">
        <v>42361</v>
      </c>
      <c r="B242" s="1" t="s">
        <v>7</v>
      </c>
      <c r="C242" s="8">
        <v>3347</v>
      </c>
      <c r="D242" s="8">
        <v>4470</v>
      </c>
      <c r="E242" s="8">
        <v>257</v>
      </c>
      <c r="F242" s="3">
        <v>236</v>
      </c>
      <c r="G242" s="7">
        <f t="shared" si="28"/>
        <v>4470</v>
      </c>
      <c r="H242" s="3"/>
      <c r="I242" s="40">
        <f t="shared" si="34"/>
        <v>4500.4150195087632</v>
      </c>
      <c r="J242" s="40">
        <f t="shared" si="29"/>
        <v>-135.34133858267705</v>
      </c>
      <c r="K242" s="71">
        <f t="shared" si="35"/>
        <v>0.92623667365868112</v>
      </c>
      <c r="L242" s="57">
        <f t="shared" si="36"/>
        <v>3841.7696619861772</v>
      </c>
      <c r="M242" s="3"/>
      <c r="N242" s="6">
        <f t="shared" si="30"/>
        <v>628.2303380138228</v>
      </c>
      <c r="O242" s="6">
        <f t="shared" si="31"/>
        <v>628.2303380138228</v>
      </c>
      <c r="P242" s="4">
        <f t="shared" si="32"/>
        <v>0.14054369977937869</v>
      </c>
      <c r="Q242" s="6">
        <f t="shared" si="33"/>
        <v>394673.35760096204</v>
      </c>
      <c r="R242" s="3"/>
    </row>
    <row r="243" spans="1:18" customFormat="1" x14ac:dyDescent="0.2">
      <c r="A243" s="12">
        <v>42362</v>
      </c>
      <c r="B243" s="1" t="s">
        <v>10</v>
      </c>
      <c r="C243" s="8">
        <v>3004</v>
      </c>
      <c r="D243" s="8">
        <v>4208</v>
      </c>
      <c r="E243" s="8">
        <v>408</v>
      </c>
      <c r="F243" s="3">
        <v>237</v>
      </c>
      <c r="G243" s="7">
        <f t="shared" si="28"/>
        <v>4208</v>
      </c>
      <c r="H243" s="3"/>
      <c r="I243" s="40">
        <f t="shared" si="34"/>
        <v>4173.5567719071623</v>
      </c>
      <c r="J243" s="40">
        <f t="shared" si="29"/>
        <v>-135.34133858267705</v>
      </c>
      <c r="K243" s="71">
        <f t="shared" si="35"/>
        <v>1.0678770603872698</v>
      </c>
      <c r="L243" s="57">
        <f t="shared" si="36"/>
        <v>4726.4282019658394</v>
      </c>
      <c r="M243" s="3"/>
      <c r="N243" s="6">
        <f t="shared" si="30"/>
        <v>-518.42820196583943</v>
      </c>
      <c r="O243" s="6">
        <f t="shared" si="31"/>
        <v>518.42820196583943</v>
      </c>
      <c r="P243" s="4">
        <f t="shared" si="32"/>
        <v>0.1232006183378896</v>
      </c>
      <c r="Q243" s="6">
        <f t="shared" si="33"/>
        <v>268767.8005935332</v>
      </c>
      <c r="R243" s="3"/>
    </row>
    <row r="244" spans="1:18" customFormat="1" x14ac:dyDescent="0.2">
      <c r="A244" s="12">
        <v>42363</v>
      </c>
      <c r="B244" s="1" t="s">
        <v>5</v>
      </c>
      <c r="C244" s="8">
        <v>3237</v>
      </c>
      <c r="D244" s="8">
        <v>5312</v>
      </c>
      <c r="E244" s="8">
        <v>280</v>
      </c>
      <c r="F244" s="3">
        <v>238</v>
      </c>
      <c r="G244" s="7">
        <f t="shared" si="28"/>
        <v>5312</v>
      </c>
      <c r="H244" s="3"/>
      <c r="I244" s="40">
        <f t="shared" si="34"/>
        <v>4029.090724529236</v>
      </c>
      <c r="J244" s="40">
        <f t="shared" si="29"/>
        <v>-135.34133858267705</v>
      </c>
      <c r="K244" s="71">
        <f t="shared" si="35"/>
        <v>1.3220068045716142</v>
      </c>
      <c r="L244" s="57">
        <f t="shared" si="36"/>
        <v>5342.1778209667182</v>
      </c>
      <c r="M244" s="3"/>
      <c r="N244" s="6">
        <f t="shared" si="30"/>
        <v>-30.177820966718173</v>
      </c>
      <c r="O244" s="6">
        <f t="shared" si="31"/>
        <v>30.177820966718173</v>
      </c>
      <c r="P244" s="4">
        <f t="shared" si="32"/>
        <v>5.681065694035801E-3</v>
      </c>
      <c r="Q244" s="6">
        <f t="shared" si="33"/>
        <v>910.70087829929491</v>
      </c>
      <c r="R244" s="3"/>
    </row>
    <row r="245" spans="1:18" customFormat="1" x14ac:dyDescent="0.2">
      <c r="A245" s="12">
        <v>42364</v>
      </c>
      <c r="B245" s="1" t="s">
        <v>8</v>
      </c>
      <c r="C245" s="8">
        <v>3104</v>
      </c>
      <c r="D245" s="8">
        <v>4662</v>
      </c>
      <c r="E245" s="8">
        <v>480</v>
      </c>
      <c r="F245" s="3">
        <v>239</v>
      </c>
      <c r="G245" s="7">
        <f t="shared" si="28"/>
        <v>4662</v>
      </c>
      <c r="H245" s="3"/>
      <c r="I245" s="40">
        <f t="shared" si="34"/>
        <v>3937.4234039037265</v>
      </c>
      <c r="J245" s="40">
        <f t="shared" si="29"/>
        <v>-135.34133858267705</v>
      </c>
      <c r="K245" s="71">
        <f t="shared" si="35"/>
        <v>1.1685210921572744</v>
      </c>
      <c r="L245" s="57">
        <f t="shared" si="36"/>
        <v>4534.8381171149895</v>
      </c>
      <c r="M245" s="3"/>
      <c r="N245" s="6">
        <f t="shared" si="30"/>
        <v>127.16188288501053</v>
      </c>
      <c r="O245" s="6">
        <f t="shared" si="31"/>
        <v>127.16188288501053</v>
      </c>
      <c r="P245" s="4">
        <f t="shared" si="32"/>
        <v>2.7276251155085914E-2</v>
      </c>
      <c r="Q245" s="6">
        <f t="shared" si="33"/>
        <v>16170.144458861134</v>
      </c>
      <c r="R245" s="3"/>
    </row>
    <row r="246" spans="1:18" customFormat="1" x14ac:dyDescent="0.2">
      <c r="A246" s="12">
        <v>42365</v>
      </c>
      <c r="B246" s="1" t="s">
        <v>11</v>
      </c>
      <c r="C246" s="8">
        <v>2766</v>
      </c>
      <c r="D246" s="8">
        <v>4310</v>
      </c>
      <c r="E246" s="8">
        <v>371</v>
      </c>
      <c r="F246" s="3">
        <v>240</v>
      </c>
      <c r="G246" s="7">
        <f t="shared" si="28"/>
        <v>4310</v>
      </c>
      <c r="H246" s="3"/>
      <c r="I246" s="40">
        <f t="shared" si="34"/>
        <v>4049.8504154250227</v>
      </c>
      <c r="J246" s="40">
        <f t="shared" si="29"/>
        <v>-135.34133858267705</v>
      </c>
      <c r="K246" s="71">
        <f t="shared" si="35"/>
        <v>0.99267269989776674</v>
      </c>
      <c r="L246" s="57">
        <f t="shared" si="36"/>
        <v>3706.1998876292691</v>
      </c>
      <c r="M246" s="3"/>
      <c r="N246" s="6">
        <f t="shared" si="30"/>
        <v>603.80011237073086</v>
      </c>
      <c r="O246" s="6">
        <f t="shared" si="31"/>
        <v>603.80011237073086</v>
      </c>
      <c r="P246" s="4">
        <f t="shared" si="32"/>
        <v>0.1400928334966893</v>
      </c>
      <c r="Q246" s="6">
        <f t="shared" si="33"/>
        <v>364574.5756989072</v>
      </c>
      <c r="R246" s="3"/>
    </row>
    <row r="247" spans="1:18" customFormat="1" x14ac:dyDescent="0.2">
      <c r="A247" s="12">
        <v>42366</v>
      </c>
      <c r="B247" s="1" t="s">
        <v>6</v>
      </c>
      <c r="C247" s="8">
        <v>3365</v>
      </c>
      <c r="D247" s="8">
        <v>3754</v>
      </c>
      <c r="E247" s="8">
        <v>405</v>
      </c>
      <c r="F247" s="3">
        <v>241</v>
      </c>
      <c r="G247" s="7">
        <f t="shared" si="28"/>
        <v>3754</v>
      </c>
      <c r="H247" s="3"/>
      <c r="I247" s="40">
        <f t="shared" si="34"/>
        <v>3609.2663580816779</v>
      </c>
      <c r="J247" s="40">
        <f t="shared" si="29"/>
        <v>-135.34133858267705</v>
      </c>
      <c r="K247" s="71">
        <f t="shared" si="35"/>
        <v>1.1609927064735688</v>
      </c>
      <c r="L247" s="57">
        <f t="shared" si="36"/>
        <v>4663.024828027601</v>
      </c>
      <c r="M247" s="3"/>
      <c r="N247" s="6">
        <f t="shared" si="30"/>
        <v>-909.02482802760096</v>
      </c>
      <c r="O247" s="6">
        <f t="shared" si="31"/>
        <v>909.02482802760096</v>
      </c>
      <c r="P247" s="4">
        <f t="shared" si="32"/>
        <v>0.2421483292561537</v>
      </c>
      <c r="Q247" s="6">
        <f t="shared" si="33"/>
        <v>826326.13797060947</v>
      </c>
      <c r="R247" s="3"/>
    </row>
    <row r="248" spans="1:18" customFormat="1" x14ac:dyDescent="0.2">
      <c r="A248" s="12">
        <v>42367</v>
      </c>
      <c r="B248" s="1" t="s">
        <v>9</v>
      </c>
      <c r="C248" s="8">
        <v>3372</v>
      </c>
      <c r="D248" s="8">
        <v>4517</v>
      </c>
      <c r="E248" s="8">
        <v>338</v>
      </c>
      <c r="F248" s="3">
        <v>242</v>
      </c>
      <c r="G248" s="7">
        <f t="shared" si="28"/>
        <v>4517</v>
      </c>
      <c r="H248" s="3"/>
      <c r="I248" s="40">
        <f t="shared" si="34"/>
        <v>3713.1237490476151</v>
      </c>
      <c r="J248" s="40">
        <f t="shared" si="29"/>
        <v>-135.34133858267705</v>
      </c>
      <c r="K248" s="71">
        <f t="shared" si="35"/>
        <v>1.1307425492876173</v>
      </c>
      <c r="L248" s="57">
        <f t="shared" si="36"/>
        <v>3853.6396121218659</v>
      </c>
      <c r="M248" s="3"/>
      <c r="N248" s="6">
        <f t="shared" si="30"/>
        <v>663.36038787813413</v>
      </c>
      <c r="O248" s="6">
        <f t="shared" si="31"/>
        <v>663.36038787813413</v>
      </c>
      <c r="P248" s="4">
        <f t="shared" si="32"/>
        <v>0.146858620296244</v>
      </c>
      <c r="Q248" s="6">
        <f t="shared" si="33"/>
        <v>440047.00420582859</v>
      </c>
      <c r="R248" s="3"/>
    </row>
    <row r="249" spans="1:18" customFormat="1" x14ac:dyDescent="0.2">
      <c r="A249" s="12">
        <v>42368</v>
      </c>
      <c r="B249" s="1" t="s">
        <v>7</v>
      </c>
      <c r="C249" s="8">
        <v>2754</v>
      </c>
      <c r="D249" s="8">
        <v>3741</v>
      </c>
      <c r="E249" s="8">
        <v>287</v>
      </c>
      <c r="F249" s="3">
        <v>243</v>
      </c>
      <c r="G249" s="7">
        <f t="shared" si="28"/>
        <v>3741</v>
      </c>
      <c r="H249" s="3"/>
      <c r="I249" s="40">
        <f t="shared" si="34"/>
        <v>3652.3868512679119</v>
      </c>
      <c r="J249" s="40">
        <f t="shared" si="29"/>
        <v>-135.34133858267705</v>
      </c>
      <c r="K249" s="71">
        <f t="shared" si="35"/>
        <v>0.99990192825043545</v>
      </c>
      <c r="L249" s="57">
        <f t="shared" si="36"/>
        <v>3555.6430318735856</v>
      </c>
      <c r="M249" s="3"/>
      <c r="N249" s="6">
        <f t="shared" si="30"/>
        <v>185.35696812641436</v>
      </c>
      <c r="O249" s="6">
        <f t="shared" si="31"/>
        <v>185.35696812641436</v>
      </c>
      <c r="P249" s="4">
        <f t="shared" si="32"/>
        <v>4.9547438686558233E-2</v>
      </c>
      <c r="Q249" s="6">
        <f t="shared" si="33"/>
        <v>34357.205633016587</v>
      </c>
      <c r="R249" s="3"/>
    </row>
    <row r="250" spans="1:18" customFormat="1" x14ac:dyDescent="0.2">
      <c r="A250" s="12">
        <v>42369</v>
      </c>
      <c r="B250" s="1" t="s">
        <v>10</v>
      </c>
      <c r="C250" s="8">
        <v>3837</v>
      </c>
      <c r="D250" s="8">
        <v>4962</v>
      </c>
      <c r="E250" s="8">
        <v>333</v>
      </c>
      <c r="F250" s="3">
        <v>244</v>
      </c>
      <c r="G250" s="7">
        <f t="shared" si="28"/>
        <v>4962</v>
      </c>
      <c r="H250" s="3"/>
      <c r="I250" s="40">
        <f t="shared" si="34"/>
        <v>4016.4801672422614</v>
      </c>
      <c r="J250" s="40">
        <f t="shared" si="29"/>
        <v>-135.34133858267705</v>
      </c>
      <c r="K250" s="71">
        <f t="shared" si="35"/>
        <v>1.0800460081245538</v>
      </c>
      <c r="L250" s="57">
        <f t="shared" si="36"/>
        <v>3661.965356961342</v>
      </c>
      <c r="M250" s="3"/>
      <c r="N250" s="6">
        <f t="shared" si="30"/>
        <v>1300.034643038658</v>
      </c>
      <c r="O250" s="6">
        <f t="shared" si="31"/>
        <v>1300.034643038658</v>
      </c>
      <c r="P250" s="4">
        <f t="shared" si="32"/>
        <v>0.26199811427623099</v>
      </c>
      <c r="Q250" s="6">
        <f t="shared" si="33"/>
        <v>1690090.0731006509</v>
      </c>
      <c r="R250" s="3"/>
    </row>
    <row r="251" spans="1:18" customFormat="1" x14ac:dyDescent="0.2">
      <c r="A251" s="12">
        <v>42370</v>
      </c>
      <c r="B251" s="1" t="s">
        <v>5</v>
      </c>
      <c r="C251" s="8">
        <v>3769</v>
      </c>
      <c r="D251" s="8">
        <v>5540</v>
      </c>
      <c r="E251" s="8">
        <v>633</v>
      </c>
      <c r="F251" s="3">
        <v>245</v>
      </c>
      <c r="G251" s="7">
        <f t="shared" si="28"/>
        <v>5540</v>
      </c>
      <c r="H251" s="3"/>
      <c r="I251" s="40">
        <f t="shared" si="34"/>
        <v>4403.1028048585849</v>
      </c>
      <c r="J251" s="40">
        <f t="shared" si="29"/>
        <v>-135.34133858267705</v>
      </c>
      <c r="K251" s="71">
        <f t="shared" si="35"/>
        <v>1.1062412539197282</v>
      </c>
      <c r="L251" s="57">
        <f t="shared" si="36"/>
        <v>4146.0290999671506</v>
      </c>
      <c r="M251" s="3"/>
      <c r="N251" s="6">
        <f t="shared" si="30"/>
        <v>1393.9709000328494</v>
      </c>
      <c r="O251" s="6">
        <f t="shared" si="31"/>
        <v>1393.9709000328494</v>
      </c>
      <c r="P251" s="4">
        <f t="shared" si="32"/>
        <v>0.25161929603481037</v>
      </c>
      <c r="Q251" s="6">
        <f t="shared" si="33"/>
        <v>1943154.8701383921</v>
      </c>
      <c r="R251" s="3"/>
    </row>
    <row r="252" spans="1:18" customFormat="1" x14ac:dyDescent="0.2">
      <c r="A252" s="12">
        <v>42371</v>
      </c>
      <c r="B252" s="1" t="s">
        <v>8</v>
      </c>
      <c r="C252" s="8">
        <v>3451</v>
      </c>
      <c r="D252" s="8">
        <v>4555</v>
      </c>
      <c r="E252" s="8">
        <v>387</v>
      </c>
      <c r="F252" s="3">
        <v>246</v>
      </c>
      <c r="G252" s="7">
        <f t="shared" si="28"/>
        <v>4555</v>
      </c>
      <c r="H252" s="3"/>
      <c r="I252" s="40">
        <f t="shared" si="34"/>
        <v>4354.9658293816592</v>
      </c>
      <c r="J252" s="40">
        <f t="shared" si="29"/>
        <v>-135.34133858267705</v>
      </c>
      <c r="K252" s="71">
        <f t="shared" si="35"/>
        <v>1.0215326546631609</v>
      </c>
      <c r="L252" s="57">
        <f t="shared" si="36"/>
        <v>4333.6245930324994</v>
      </c>
      <c r="M252" s="3"/>
      <c r="N252" s="6">
        <f t="shared" si="30"/>
        <v>221.37540696750057</v>
      </c>
      <c r="O252" s="6">
        <f t="shared" si="31"/>
        <v>221.37540696750057</v>
      </c>
      <c r="P252" s="4">
        <f t="shared" si="32"/>
        <v>4.8600528423161489E-2</v>
      </c>
      <c r="Q252" s="6">
        <f t="shared" si="33"/>
        <v>49007.070810026496</v>
      </c>
      <c r="R252" s="3"/>
    </row>
    <row r="253" spans="1:18" customFormat="1" x14ac:dyDescent="0.2">
      <c r="A253" s="12">
        <v>42372</v>
      </c>
      <c r="B253" s="1" t="s">
        <v>11</v>
      </c>
      <c r="C253" s="8">
        <v>3237</v>
      </c>
      <c r="D253" s="8">
        <v>3515</v>
      </c>
      <c r="E253" s="8">
        <v>280</v>
      </c>
      <c r="F253" s="3">
        <v>247</v>
      </c>
      <c r="G253" s="7">
        <f t="shared" si="28"/>
        <v>3515</v>
      </c>
      <c r="H253" s="3"/>
      <c r="I253" s="40">
        <f t="shared" si="34"/>
        <v>4282.243841983488</v>
      </c>
      <c r="J253" s="40">
        <f t="shared" si="29"/>
        <v>-135.34133858267705</v>
      </c>
      <c r="K253" s="71">
        <f t="shared" si="35"/>
        <v>0.80673686435011172</v>
      </c>
      <c r="L253" s="57">
        <f t="shared" si="36"/>
        <v>3389.258269717363</v>
      </c>
      <c r="M253" s="3"/>
      <c r="N253" s="6">
        <f t="shared" si="30"/>
        <v>125.74173028263704</v>
      </c>
      <c r="O253" s="6">
        <f t="shared" si="31"/>
        <v>125.74173028263704</v>
      </c>
      <c r="P253" s="4">
        <f t="shared" si="32"/>
        <v>3.5772896239726043E-2</v>
      </c>
      <c r="Q253" s="6">
        <f t="shared" si="33"/>
        <v>15810.982734471439</v>
      </c>
      <c r="R253" s="3"/>
    </row>
    <row r="254" spans="1:18" customFormat="1" x14ac:dyDescent="0.2">
      <c r="A254" s="12">
        <v>42373</v>
      </c>
      <c r="B254" s="1" t="s">
        <v>6</v>
      </c>
      <c r="C254" s="8">
        <v>3735</v>
      </c>
      <c r="D254" s="8">
        <v>5748</v>
      </c>
      <c r="E254" s="8">
        <v>192</v>
      </c>
      <c r="F254" s="3">
        <v>248</v>
      </c>
      <c r="G254" s="7">
        <f t="shared" si="28"/>
        <v>5748</v>
      </c>
      <c r="H254" s="3"/>
      <c r="I254" s="40">
        <f t="shared" si="34"/>
        <v>4588.494860567811</v>
      </c>
      <c r="J254" s="40">
        <f t="shared" si="29"/>
        <v>-135.34133858267705</v>
      </c>
      <c r="K254" s="71">
        <f t="shared" si="35"/>
        <v>1.1262780299052231</v>
      </c>
      <c r="L254" s="57">
        <f t="shared" si="36"/>
        <v>4539.5019828969907</v>
      </c>
      <c r="M254" s="3"/>
      <c r="N254" s="6">
        <f t="shared" si="30"/>
        <v>1208.4980171030093</v>
      </c>
      <c r="O254" s="6">
        <f t="shared" si="31"/>
        <v>1208.4980171030093</v>
      </c>
      <c r="P254" s="4">
        <f t="shared" si="32"/>
        <v>0.21024669747790697</v>
      </c>
      <c r="Q254" s="6">
        <f t="shared" si="33"/>
        <v>1460467.4573419052</v>
      </c>
      <c r="R254" s="3"/>
    </row>
    <row r="255" spans="1:18" customFormat="1" x14ac:dyDescent="0.2">
      <c r="A255" s="12">
        <v>42374</v>
      </c>
      <c r="B255" s="1" t="s">
        <v>9</v>
      </c>
      <c r="C255" s="8">
        <v>3111</v>
      </c>
      <c r="D255" s="8">
        <v>4762</v>
      </c>
      <c r="E255" s="8">
        <v>535</v>
      </c>
      <c r="F255" s="3">
        <v>249</v>
      </c>
      <c r="G255" s="7">
        <f t="shared" si="28"/>
        <v>4762</v>
      </c>
      <c r="H255" s="3"/>
      <c r="I255" s="40">
        <f t="shared" si="34"/>
        <v>4550.9397288057025</v>
      </c>
      <c r="J255" s="40">
        <f t="shared" si="29"/>
        <v>-135.34133858267705</v>
      </c>
      <c r="K255" s="71">
        <f t="shared" si="35"/>
        <v>1.0202394745354013</v>
      </c>
      <c r="L255" s="57">
        <f t="shared" si="36"/>
        <v>4514.1840782479412</v>
      </c>
      <c r="M255" s="3"/>
      <c r="N255" s="6">
        <f t="shared" si="30"/>
        <v>247.81592175205878</v>
      </c>
      <c r="O255" s="6">
        <f t="shared" si="31"/>
        <v>247.81592175205878</v>
      </c>
      <c r="P255" s="4">
        <f t="shared" si="32"/>
        <v>5.2040302761877107E-2</v>
      </c>
      <c r="Q255" s="6">
        <f t="shared" si="33"/>
        <v>61412.731073822521</v>
      </c>
      <c r="R255" s="3"/>
    </row>
    <row r="256" spans="1:18" customFormat="1" x14ac:dyDescent="0.2">
      <c r="A256" s="12">
        <v>42375</v>
      </c>
      <c r="B256" s="1" t="s">
        <v>7</v>
      </c>
      <c r="C256" s="8">
        <v>3094</v>
      </c>
      <c r="D256" s="8">
        <v>4077</v>
      </c>
      <c r="E256" s="8">
        <v>441</v>
      </c>
      <c r="F256" s="3">
        <v>250</v>
      </c>
      <c r="G256" s="7">
        <f t="shared" si="28"/>
        <v>4077</v>
      </c>
      <c r="H256" s="3"/>
      <c r="I256" s="40">
        <f t="shared" si="34"/>
        <v>4410.032138944337</v>
      </c>
      <c r="J256" s="40">
        <f t="shared" si="29"/>
        <v>-135.34133858267705</v>
      </c>
      <c r="K256" s="71">
        <f t="shared" si="35"/>
        <v>0.92588595063172696</v>
      </c>
      <c r="L256" s="57">
        <f t="shared" si="36"/>
        <v>4089.8891651728022</v>
      </c>
      <c r="M256" s="3"/>
      <c r="N256" s="6">
        <f t="shared" si="30"/>
        <v>-12.889165172802223</v>
      </c>
      <c r="O256" s="6">
        <f t="shared" si="31"/>
        <v>12.889165172802223</v>
      </c>
      <c r="P256" s="4">
        <f t="shared" si="32"/>
        <v>3.1614336945798927E-3</v>
      </c>
      <c r="Q256" s="6">
        <f t="shared" si="33"/>
        <v>166.13057885177776</v>
      </c>
      <c r="R256" s="3"/>
    </row>
    <row r="257" spans="1:18" customFormat="1" x14ac:dyDescent="0.2">
      <c r="A257" s="12">
        <v>42376</v>
      </c>
      <c r="B257" s="1" t="s">
        <v>10</v>
      </c>
      <c r="C257" s="8">
        <v>3236</v>
      </c>
      <c r="D257" s="8">
        <v>3987</v>
      </c>
      <c r="E257" s="8">
        <v>357</v>
      </c>
      <c r="F257" s="3">
        <v>251</v>
      </c>
      <c r="G257" s="7">
        <f t="shared" si="28"/>
        <v>3987</v>
      </c>
      <c r="H257" s="3"/>
      <c r="I257" s="40">
        <f t="shared" si="34"/>
        <v>4058.2448189318657</v>
      </c>
      <c r="J257" s="40">
        <f t="shared" si="29"/>
        <v>-135.34133858267705</v>
      </c>
      <c r="K257" s="71">
        <f t="shared" si="35"/>
        <v>1.0507905334258885</v>
      </c>
      <c r="L257" s="57">
        <f t="shared" si="36"/>
        <v>4564.844245954715</v>
      </c>
      <c r="M257" s="3"/>
      <c r="N257" s="6">
        <f t="shared" si="30"/>
        <v>-577.84424595471501</v>
      </c>
      <c r="O257" s="6">
        <f t="shared" si="31"/>
        <v>577.84424595471501</v>
      </c>
      <c r="P257" s="4">
        <f t="shared" si="32"/>
        <v>0.14493209078372585</v>
      </c>
      <c r="Q257" s="6">
        <f t="shared" si="33"/>
        <v>333903.97258297319</v>
      </c>
      <c r="R257" s="3"/>
    </row>
    <row r="258" spans="1:18" customFormat="1" x14ac:dyDescent="0.2">
      <c r="A258" s="12">
        <v>42377</v>
      </c>
      <c r="B258" s="1" t="s">
        <v>5</v>
      </c>
      <c r="C258" s="8">
        <v>3155</v>
      </c>
      <c r="D258" s="8">
        <v>3437</v>
      </c>
      <c r="E258" s="8">
        <v>212</v>
      </c>
      <c r="F258" s="3">
        <v>252</v>
      </c>
      <c r="G258" s="7">
        <f t="shared" si="28"/>
        <v>3437</v>
      </c>
      <c r="H258" s="3"/>
      <c r="I258" s="40">
        <f t="shared" si="34"/>
        <v>3393.6762211094515</v>
      </c>
      <c r="J258" s="40">
        <f t="shared" si="29"/>
        <v>-135.34133858267705</v>
      </c>
      <c r="K258" s="71">
        <f t="shared" si="35"/>
        <v>1.260158650036914</v>
      </c>
      <c r="L258" s="57">
        <f t="shared" si="36"/>
        <v>5186.1050946992955</v>
      </c>
      <c r="M258" s="3"/>
      <c r="N258" s="6">
        <f t="shared" si="30"/>
        <v>-1749.1050946992955</v>
      </c>
      <c r="O258" s="6">
        <f t="shared" si="31"/>
        <v>1749.1050946992955</v>
      </c>
      <c r="P258" s="4">
        <f t="shared" si="32"/>
        <v>0.50890459549004818</v>
      </c>
      <c r="Q258" s="6">
        <f t="shared" si="33"/>
        <v>3059368.6323030316</v>
      </c>
      <c r="R258" s="3"/>
    </row>
    <row r="259" spans="1:18" customFormat="1" x14ac:dyDescent="0.2">
      <c r="A259" s="12">
        <v>42378</v>
      </c>
      <c r="B259" s="1" t="s">
        <v>8</v>
      </c>
      <c r="C259" s="8">
        <v>3503</v>
      </c>
      <c r="D259" s="8">
        <v>4385</v>
      </c>
      <c r="E259" s="8">
        <v>21</v>
      </c>
      <c r="F259" s="3">
        <v>253</v>
      </c>
      <c r="G259" s="7">
        <f t="shared" si="28"/>
        <v>4385</v>
      </c>
      <c r="H259" s="3"/>
      <c r="I259" s="40">
        <f t="shared" si="34"/>
        <v>3456.0435822950908</v>
      </c>
      <c r="J259" s="40">
        <f t="shared" si="29"/>
        <v>-135.34133858267705</v>
      </c>
      <c r="K259" s="71">
        <f t="shared" si="35"/>
        <v>1.1885752477500273</v>
      </c>
      <c r="L259" s="57">
        <f t="shared" si="36"/>
        <v>3807.4330355443308</v>
      </c>
      <c r="M259" s="3"/>
      <c r="N259" s="6">
        <f t="shared" si="30"/>
        <v>577.56696445566922</v>
      </c>
      <c r="O259" s="6">
        <f t="shared" si="31"/>
        <v>577.56696445566922</v>
      </c>
      <c r="P259" s="4">
        <f t="shared" si="32"/>
        <v>0.13171424502979914</v>
      </c>
      <c r="Q259" s="6">
        <f t="shared" si="33"/>
        <v>333583.59843053628</v>
      </c>
      <c r="R259" s="3"/>
    </row>
    <row r="260" spans="1:18" customFormat="1" x14ac:dyDescent="0.2">
      <c r="A260" s="12">
        <v>42379</v>
      </c>
      <c r="B260" s="1" t="s">
        <v>11</v>
      </c>
      <c r="C260" s="8">
        <v>2924</v>
      </c>
      <c r="D260" s="8">
        <v>4451</v>
      </c>
      <c r="E260" s="8">
        <v>543</v>
      </c>
      <c r="F260" s="3">
        <v>254</v>
      </c>
      <c r="G260" s="7">
        <f t="shared" si="28"/>
        <v>4451</v>
      </c>
      <c r="H260" s="3"/>
      <c r="I260" s="40">
        <f t="shared" si="34"/>
        <v>3785.9631653823017</v>
      </c>
      <c r="J260" s="40">
        <f t="shared" si="29"/>
        <v>-135.34133858267705</v>
      </c>
      <c r="K260" s="71">
        <f t="shared" si="35"/>
        <v>1.0292698717477733</v>
      </c>
      <c r="L260" s="57">
        <f t="shared" si="36"/>
        <v>3296.3704618225734</v>
      </c>
      <c r="M260" s="3"/>
      <c r="N260" s="6">
        <f t="shared" si="30"/>
        <v>1154.6295381774266</v>
      </c>
      <c r="O260" s="6">
        <f t="shared" si="31"/>
        <v>1154.6295381774266</v>
      </c>
      <c r="P260" s="4">
        <f t="shared" si="32"/>
        <v>0.25940901778868269</v>
      </c>
      <c r="Q260" s="6">
        <f t="shared" si="33"/>
        <v>1333169.3704318176</v>
      </c>
      <c r="R260" s="3"/>
    </row>
    <row r="261" spans="1:18" customFormat="1" x14ac:dyDescent="0.2">
      <c r="A261" s="12">
        <v>42380</v>
      </c>
      <c r="B261" s="1" t="s">
        <v>6</v>
      </c>
      <c r="C261" s="8">
        <v>3231</v>
      </c>
      <c r="D261" s="8">
        <v>5319</v>
      </c>
      <c r="E261" s="8">
        <v>614</v>
      </c>
      <c r="F261" s="3">
        <v>255</v>
      </c>
      <c r="G261" s="7">
        <f t="shared" si="28"/>
        <v>5319</v>
      </c>
      <c r="H261" s="3"/>
      <c r="I261" s="40">
        <f t="shared" si="34"/>
        <v>4022.9427480136192</v>
      </c>
      <c r="J261" s="40">
        <f t="shared" si="29"/>
        <v>-135.34133858267705</v>
      </c>
      <c r="K261" s="71">
        <f t="shared" si="35"/>
        <v>1.1932274585746572</v>
      </c>
      <c r="L261" s="57">
        <f t="shared" si="36"/>
        <v>4238.3453150075802</v>
      </c>
      <c r="M261" s="3"/>
      <c r="N261" s="6">
        <f t="shared" si="30"/>
        <v>1080.6546849924198</v>
      </c>
      <c r="O261" s="6">
        <f t="shared" si="31"/>
        <v>1080.6546849924198</v>
      </c>
      <c r="P261" s="4">
        <f t="shared" si="32"/>
        <v>0.20316876950412105</v>
      </c>
      <c r="Q261" s="6">
        <f t="shared" si="33"/>
        <v>1167814.5481960659</v>
      </c>
      <c r="R261" s="3"/>
    </row>
    <row r="262" spans="1:18" customFormat="1" x14ac:dyDescent="0.2">
      <c r="A262" s="12">
        <v>42381</v>
      </c>
      <c r="B262" s="1" t="s">
        <v>9</v>
      </c>
      <c r="C262" s="8">
        <v>3366</v>
      </c>
      <c r="D262" s="8">
        <v>4274</v>
      </c>
      <c r="E262" s="8">
        <v>352</v>
      </c>
      <c r="F262" s="3">
        <v>256</v>
      </c>
      <c r="G262" s="7">
        <f t="shared" ref="G262:G325" si="37">IF($G$4="Petrol",C262,IF($G$4="Diesel",D262,E262))</f>
        <v>4274</v>
      </c>
      <c r="H262" s="3"/>
      <c r="I262" s="40">
        <f t="shared" si="34"/>
        <v>3844.4876773472379</v>
      </c>
      <c r="J262" s="40">
        <f t="shared" si="29"/>
        <v>-135.34133858267705</v>
      </c>
      <c r="K262" s="71">
        <f t="shared" si="35"/>
        <v>1.1269383598545586</v>
      </c>
      <c r="L262" s="57">
        <f t="shared" si="36"/>
        <v>4395.8763283140779</v>
      </c>
      <c r="M262" s="3"/>
      <c r="N262" s="6">
        <f t="shared" si="30"/>
        <v>-121.87632831407791</v>
      </c>
      <c r="O262" s="6">
        <f t="shared" si="31"/>
        <v>121.87632831407791</v>
      </c>
      <c r="P262" s="4">
        <f t="shared" si="32"/>
        <v>2.8515752998146446E-2</v>
      </c>
      <c r="Q262" s="6">
        <f t="shared" si="33"/>
        <v>14853.839403320908</v>
      </c>
      <c r="R262" s="3"/>
    </row>
    <row r="263" spans="1:18" customFormat="1" x14ac:dyDescent="0.2">
      <c r="A263" s="12">
        <v>42382</v>
      </c>
      <c r="B263" s="1" t="s">
        <v>7</v>
      </c>
      <c r="C263" s="8">
        <v>2613</v>
      </c>
      <c r="D263" s="8">
        <v>4361</v>
      </c>
      <c r="E263" s="8">
        <v>910</v>
      </c>
      <c r="F263" s="3">
        <v>257</v>
      </c>
      <c r="G263" s="7">
        <f t="shared" si="37"/>
        <v>4361</v>
      </c>
      <c r="H263" s="3"/>
      <c r="I263" s="40">
        <f t="shared" si="34"/>
        <v>3970.0588963980799</v>
      </c>
      <c r="J263" s="40">
        <f t="shared" si="29"/>
        <v>-135.34133858267705</v>
      </c>
      <c r="K263" s="71">
        <f t="shared" si="35"/>
        <v>1.0196160163501766</v>
      </c>
      <c r="L263" s="57">
        <f t="shared" si="36"/>
        <v>3708.7825762937273</v>
      </c>
      <c r="M263" s="3"/>
      <c r="N263" s="6">
        <f t="shared" si="30"/>
        <v>652.21742370627271</v>
      </c>
      <c r="O263" s="6">
        <f t="shared" si="31"/>
        <v>652.21742370627271</v>
      </c>
      <c r="P263" s="4">
        <f t="shared" si="32"/>
        <v>0.14955685019634779</v>
      </c>
      <c r="Q263" s="6">
        <f t="shared" si="33"/>
        <v>425387.56778604764</v>
      </c>
      <c r="R263" s="3"/>
    </row>
    <row r="264" spans="1:18" customFormat="1" x14ac:dyDescent="0.2">
      <c r="A264" s="12">
        <v>42383</v>
      </c>
      <c r="B264" s="1" t="s">
        <v>10</v>
      </c>
      <c r="C264" s="8">
        <v>2912</v>
      </c>
      <c r="D264" s="8">
        <v>5522</v>
      </c>
      <c r="E264" s="8">
        <v>1116</v>
      </c>
      <c r="F264" s="3">
        <v>258</v>
      </c>
      <c r="G264" s="7">
        <f t="shared" si="37"/>
        <v>5522</v>
      </c>
      <c r="H264" s="3"/>
      <c r="I264" s="40">
        <f t="shared" si="34"/>
        <v>4345.9285984610542</v>
      </c>
      <c r="J264" s="40">
        <f t="shared" si="29"/>
        <v>-135.34133858267705</v>
      </c>
      <c r="K264" s="71">
        <f t="shared" si="35"/>
        <v>1.1181597114160011</v>
      </c>
      <c r="L264" s="57">
        <f t="shared" si="36"/>
        <v>4141.6713906036639</v>
      </c>
      <c r="M264" s="3"/>
      <c r="N264" s="6">
        <f t="shared" si="30"/>
        <v>1380.3286093963361</v>
      </c>
      <c r="O264" s="6">
        <f t="shared" si="31"/>
        <v>1380.3286093963361</v>
      </c>
      <c r="P264" s="4">
        <f t="shared" si="32"/>
        <v>0.24996896222316844</v>
      </c>
      <c r="Q264" s="6">
        <f t="shared" si="33"/>
        <v>1905307.069918023</v>
      </c>
      <c r="R264" s="3"/>
    </row>
    <row r="265" spans="1:18" customFormat="1" x14ac:dyDescent="0.2">
      <c r="A265" s="12">
        <v>42384</v>
      </c>
      <c r="B265" s="1" t="s">
        <v>5</v>
      </c>
      <c r="C265" s="8">
        <v>3280</v>
      </c>
      <c r="D265" s="8">
        <v>3078</v>
      </c>
      <c r="E265" s="8">
        <v>391</v>
      </c>
      <c r="F265" s="3">
        <v>259</v>
      </c>
      <c r="G265" s="7">
        <f t="shared" si="37"/>
        <v>3078</v>
      </c>
      <c r="H265" s="3"/>
      <c r="I265" s="40">
        <f t="shared" si="34"/>
        <v>3639.3103075831477</v>
      </c>
      <c r="J265" s="40">
        <f t="shared" si="29"/>
        <v>-135.34133858267705</v>
      </c>
      <c r="K265" s="71">
        <f t="shared" si="35"/>
        <v>1.0541459326667677</v>
      </c>
      <c r="L265" s="57">
        <f t="shared" si="36"/>
        <v>4657.9253301062881</v>
      </c>
      <c r="M265" s="3"/>
      <c r="N265" s="6">
        <f t="shared" si="30"/>
        <v>-1579.9253301062881</v>
      </c>
      <c r="O265" s="6">
        <f t="shared" si="31"/>
        <v>1579.9253301062881</v>
      </c>
      <c r="P265" s="4">
        <f t="shared" si="32"/>
        <v>0.51329607865701365</v>
      </c>
      <c r="Q265" s="6">
        <f t="shared" si="33"/>
        <v>2496164.0487114633</v>
      </c>
      <c r="R265" s="3"/>
    </row>
    <row r="266" spans="1:18" customFormat="1" x14ac:dyDescent="0.2">
      <c r="A266" s="12">
        <v>42385</v>
      </c>
      <c r="B266" s="1" t="s">
        <v>8</v>
      </c>
      <c r="C266" s="8">
        <v>3437</v>
      </c>
      <c r="D266" s="8">
        <v>3441</v>
      </c>
      <c r="E266" s="8">
        <v>274</v>
      </c>
      <c r="F266" s="3">
        <v>260</v>
      </c>
      <c r="G266" s="7">
        <f t="shared" si="37"/>
        <v>3441</v>
      </c>
      <c r="H266" s="3"/>
      <c r="I266" s="40">
        <f t="shared" si="34"/>
        <v>3449.7685586157313</v>
      </c>
      <c r="J266" s="40">
        <f t="shared" si="29"/>
        <v>-135.34133858267705</v>
      </c>
      <c r="K266" s="71">
        <f t="shared" si="35"/>
        <v>1.0167177673891254</v>
      </c>
      <c r="L266" s="57">
        <f t="shared" si="36"/>
        <v>3579.4187227603898</v>
      </c>
      <c r="M266" s="3"/>
      <c r="N266" s="6">
        <f t="shared" si="30"/>
        <v>-138.41872276038976</v>
      </c>
      <c r="O266" s="6">
        <f t="shared" si="31"/>
        <v>138.41872276038976</v>
      </c>
      <c r="P266" s="4">
        <f t="shared" si="32"/>
        <v>4.0226307108511987E-2</v>
      </c>
      <c r="Q266" s="6">
        <f t="shared" si="33"/>
        <v>19159.742810617641</v>
      </c>
      <c r="R266" s="3"/>
    </row>
    <row r="267" spans="1:18" customFormat="1" x14ac:dyDescent="0.2">
      <c r="A267" s="12">
        <v>42386</v>
      </c>
      <c r="B267" s="1" t="s">
        <v>11</v>
      </c>
      <c r="C267" s="8">
        <v>3584</v>
      </c>
      <c r="D267" s="8">
        <v>3285</v>
      </c>
      <c r="E267" s="8">
        <v>149</v>
      </c>
      <c r="F267" s="3">
        <v>261</v>
      </c>
      <c r="G267" s="7">
        <f t="shared" si="37"/>
        <v>3285</v>
      </c>
      <c r="H267" s="3"/>
      <c r="I267" s="40">
        <f t="shared" si="34"/>
        <v>3617.4402119513979</v>
      </c>
      <c r="J267" s="40">
        <f t="shared" si="29"/>
        <v>-135.34133858267705</v>
      </c>
      <c r="K267" s="71">
        <f t="shared" si="35"/>
        <v>0.8270096321058793</v>
      </c>
      <c r="L267" s="57">
        <f t="shared" si="36"/>
        <v>2673.870622606124</v>
      </c>
      <c r="M267" s="3"/>
      <c r="N267" s="6">
        <f t="shared" si="30"/>
        <v>611.12937739387598</v>
      </c>
      <c r="O267" s="6">
        <f t="shared" si="31"/>
        <v>611.12937739387598</v>
      </c>
      <c r="P267" s="4">
        <f t="shared" si="32"/>
        <v>0.18603634015034276</v>
      </c>
      <c r="Q267" s="6">
        <f t="shared" si="33"/>
        <v>373479.11591382651</v>
      </c>
      <c r="R267" s="3"/>
    </row>
    <row r="268" spans="1:18" customFormat="1" x14ac:dyDescent="0.2">
      <c r="A268" s="12">
        <v>42387</v>
      </c>
      <c r="B268" s="1" t="s">
        <v>6</v>
      </c>
      <c r="C268" s="8">
        <v>3185</v>
      </c>
      <c r="D268" s="8">
        <v>3661</v>
      </c>
      <c r="E268" s="8">
        <v>197</v>
      </c>
      <c r="F268" s="3">
        <v>262</v>
      </c>
      <c r="G268" s="7">
        <f t="shared" si="37"/>
        <v>3661</v>
      </c>
      <c r="H268" s="3"/>
      <c r="I268" s="40">
        <f t="shared" si="34"/>
        <v>3389.4711377269741</v>
      </c>
      <c r="J268" s="40">
        <f t="shared" si="29"/>
        <v>-135.34133858267705</v>
      </c>
      <c r="K268" s="71">
        <f t="shared" si="35"/>
        <v>1.1170443253500817</v>
      </c>
      <c r="L268" s="57">
        <f t="shared" si="36"/>
        <v>3921.8114590329196</v>
      </c>
      <c r="M268" s="3"/>
      <c r="N268" s="6">
        <f t="shared" si="30"/>
        <v>-260.81145903291963</v>
      </c>
      <c r="O268" s="6">
        <f t="shared" si="31"/>
        <v>260.81145903291963</v>
      </c>
      <c r="P268" s="4">
        <f t="shared" si="32"/>
        <v>7.1240496867773728E-2</v>
      </c>
      <c r="Q268" s="6">
        <f t="shared" si="33"/>
        <v>68022.617162880313</v>
      </c>
      <c r="R268" s="3"/>
    </row>
    <row r="269" spans="1:18" customFormat="1" x14ac:dyDescent="0.2">
      <c r="A269" s="12">
        <v>42388</v>
      </c>
      <c r="B269" s="1" t="s">
        <v>9</v>
      </c>
      <c r="C269" s="8">
        <v>2908</v>
      </c>
      <c r="D269" s="8">
        <v>4386</v>
      </c>
      <c r="E269" s="8">
        <v>146</v>
      </c>
      <c r="F269" s="3">
        <v>263</v>
      </c>
      <c r="G269" s="7">
        <f t="shared" si="37"/>
        <v>4386</v>
      </c>
      <c r="H269" s="3"/>
      <c r="I269" s="40">
        <f t="shared" si="34"/>
        <v>3672.0741544679222</v>
      </c>
      <c r="J269" s="40">
        <f t="shared" si="29"/>
        <v>-135.34133858267705</v>
      </c>
      <c r="K269" s="71">
        <f t="shared" si="35"/>
        <v>1.0550756443557954</v>
      </c>
      <c r="L269" s="57">
        <f t="shared" si="36"/>
        <v>3319.9916763489687</v>
      </c>
      <c r="M269" s="3"/>
      <c r="N269" s="6">
        <f t="shared" si="30"/>
        <v>1066.0083236510313</v>
      </c>
      <c r="O269" s="6">
        <f t="shared" si="31"/>
        <v>1066.0083236510313</v>
      </c>
      <c r="P269" s="4">
        <f t="shared" si="32"/>
        <v>0.24304795340880786</v>
      </c>
      <c r="Q269" s="6">
        <f t="shared" si="33"/>
        <v>1136373.746093282</v>
      </c>
      <c r="R269" s="3"/>
    </row>
    <row r="270" spans="1:18" customFormat="1" x14ac:dyDescent="0.2">
      <c r="A270" s="12">
        <v>42389</v>
      </c>
      <c r="B270" s="1" t="s">
        <v>7</v>
      </c>
      <c r="C270" s="8">
        <v>3499</v>
      </c>
      <c r="D270" s="8">
        <v>4355</v>
      </c>
      <c r="E270" s="8">
        <v>139</v>
      </c>
      <c r="F270" s="3">
        <v>264</v>
      </c>
      <c r="G270" s="7">
        <f t="shared" si="37"/>
        <v>4355</v>
      </c>
      <c r="H270" s="3"/>
      <c r="I270" s="40">
        <f t="shared" si="34"/>
        <v>4003.4809175910859</v>
      </c>
      <c r="J270" s="40">
        <f t="shared" si="29"/>
        <v>-135.34133858267705</v>
      </c>
      <c r="K270" s="71">
        <f t="shared" si="35"/>
        <v>0.95826943281254096</v>
      </c>
      <c r="L270" s="57">
        <f t="shared" si="36"/>
        <v>3274.6112253663346</v>
      </c>
      <c r="M270" s="3"/>
      <c r="N270" s="6">
        <f t="shared" si="30"/>
        <v>1080.3887746336654</v>
      </c>
      <c r="O270" s="6">
        <f t="shared" si="31"/>
        <v>1080.3887746336654</v>
      </c>
      <c r="P270" s="4">
        <f t="shared" si="32"/>
        <v>0.24808008602380377</v>
      </c>
      <c r="Q270" s="6">
        <f t="shared" si="33"/>
        <v>1167239.9043544331</v>
      </c>
      <c r="R270" s="3"/>
    </row>
    <row r="271" spans="1:18" customFormat="1" x14ac:dyDescent="0.2">
      <c r="A271" s="12">
        <v>42390</v>
      </c>
      <c r="B271" s="1" t="s">
        <v>10</v>
      </c>
      <c r="C271" s="8">
        <v>3262</v>
      </c>
      <c r="D271" s="8">
        <v>4115</v>
      </c>
      <c r="E271" s="8">
        <v>264</v>
      </c>
      <c r="F271" s="3">
        <v>265</v>
      </c>
      <c r="G271" s="7">
        <f t="shared" si="37"/>
        <v>4115</v>
      </c>
      <c r="H271" s="3"/>
      <c r="I271" s="40">
        <f t="shared" si="34"/>
        <v>3887.323439846461</v>
      </c>
      <c r="J271" s="40">
        <f t="shared" si="29"/>
        <v>-135.34133858267705</v>
      </c>
      <c r="K271" s="71">
        <f t="shared" si="35"/>
        <v>1.0523462222957589</v>
      </c>
      <c r="L271" s="57">
        <f t="shared" si="36"/>
        <v>4064.6044515920375</v>
      </c>
      <c r="M271" s="3"/>
      <c r="N271" s="6">
        <f t="shared" si="30"/>
        <v>50.395548407962451</v>
      </c>
      <c r="O271" s="6">
        <f t="shared" si="31"/>
        <v>50.395548407962451</v>
      </c>
      <c r="P271" s="4">
        <f t="shared" si="32"/>
        <v>1.2246791836685894E-2</v>
      </c>
      <c r="Q271" s="6">
        <f t="shared" si="33"/>
        <v>2539.7112993392866</v>
      </c>
      <c r="R271" s="3"/>
    </row>
    <row r="272" spans="1:18" customFormat="1" x14ac:dyDescent="0.2">
      <c r="A272" s="12">
        <v>42391</v>
      </c>
      <c r="B272" s="1" t="s">
        <v>5</v>
      </c>
      <c r="C272" s="8">
        <v>3321</v>
      </c>
      <c r="D272" s="8">
        <v>3782</v>
      </c>
      <c r="E272" s="8">
        <v>482</v>
      </c>
      <c r="F272" s="3">
        <v>266</v>
      </c>
      <c r="G272" s="7">
        <f t="shared" si="37"/>
        <v>3782</v>
      </c>
      <c r="H272" s="3"/>
      <c r="I272" s="40">
        <f t="shared" si="34"/>
        <v>3451.6730252078382</v>
      </c>
      <c r="J272" s="40">
        <f t="shared" si="29"/>
        <v>-135.34133858267705</v>
      </c>
      <c r="K272" s="71">
        <f t="shared" si="35"/>
        <v>1.2272670281672233</v>
      </c>
      <c r="L272" s="57">
        <f t="shared" si="36"/>
        <v>4728.092699691234</v>
      </c>
      <c r="M272" s="3"/>
      <c r="N272" s="6">
        <f t="shared" si="30"/>
        <v>-946.09269969123397</v>
      </c>
      <c r="O272" s="6">
        <f t="shared" si="31"/>
        <v>946.09269969123397</v>
      </c>
      <c r="P272" s="4">
        <f t="shared" si="32"/>
        <v>0.25015671594162719</v>
      </c>
      <c r="Q272" s="6">
        <f t="shared" si="33"/>
        <v>895091.39640904742</v>
      </c>
      <c r="R272" s="3"/>
    </row>
    <row r="273" spans="1:18" customFormat="1" x14ac:dyDescent="0.2">
      <c r="A273" s="12">
        <v>42392</v>
      </c>
      <c r="B273" s="1" t="s">
        <v>8</v>
      </c>
      <c r="C273" s="8">
        <v>3209</v>
      </c>
      <c r="D273" s="8">
        <v>3602</v>
      </c>
      <c r="E273" s="8">
        <v>227</v>
      </c>
      <c r="F273" s="3">
        <v>267</v>
      </c>
      <c r="G273" s="7">
        <f t="shared" si="37"/>
        <v>3602</v>
      </c>
      <c r="H273" s="3"/>
      <c r="I273" s="40">
        <f t="shared" si="34"/>
        <v>3202.00665530894</v>
      </c>
      <c r="J273" s="40">
        <f t="shared" si="29"/>
        <v>-135.34133858267705</v>
      </c>
      <c r="K273" s="71">
        <f t="shared" si="35"/>
        <v>1.1758441153338524</v>
      </c>
      <c r="L273" s="57">
        <f t="shared" si="36"/>
        <v>3941.7097560517668</v>
      </c>
      <c r="M273" s="3"/>
      <c r="N273" s="6">
        <f t="shared" si="30"/>
        <v>-339.70975605176682</v>
      </c>
      <c r="O273" s="6">
        <f t="shared" si="31"/>
        <v>339.70975605176682</v>
      </c>
      <c r="P273" s="4">
        <f t="shared" si="32"/>
        <v>9.4311425888885844E-2</v>
      </c>
      <c r="Q273" s="6">
        <f t="shared" si="33"/>
        <v>115402.71835675092</v>
      </c>
      <c r="R273" s="3"/>
    </row>
    <row r="274" spans="1:18" customFormat="1" x14ac:dyDescent="0.2">
      <c r="A274" s="12">
        <v>42393</v>
      </c>
      <c r="B274" s="1" t="s">
        <v>11</v>
      </c>
      <c r="C274" s="8">
        <v>3727</v>
      </c>
      <c r="D274" s="8">
        <v>3775</v>
      </c>
      <c r="E274" s="8">
        <v>138</v>
      </c>
      <c r="F274" s="3">
        <v>268</v>
      </c>
      <c r="G274" s="7">
        <f t="shared" si="37"/>
        <v>3775</v>
      </c>
      <c r="H274" s="3"/>
      <c r="I274" s="40">
        <f t="shared" si="34"/>
        <v>3307.0585507026672</v>
      </c>
      <c r="J274" s="40">
        <f t="shared" si="29"/>
        <v>-135.34133858267705</v>
      </c>
      <c r="K274" s="71">
        <f t="shared" si="35"/>
        <v>1.0517154537636726</v>
      </c>
      <c r="L274" s="57">
        <f t="shared" si="36"/>
        <v>3156.4262172401855</v>
      </c>
      <c r="M274" s="3"/>
      <c r="N274" s="6">
        <f t="shared" si="30"/>
        <v>618.57378275981455</v>
      </c>
      <c r="O274" s="6">
        <f t="shared" si="31"/>
        <v>618.57378275981455</v>
      </c>
      <c r="P274" s="4">
        <f t="shared" si="32"/>
        <v>0.16386060470458663</v>
      </c>
      <c r="Q274" s="6">
        <f t="shared" si="33"/>
        <v>382633.52471778623</v>
      </c>
      <c r="R274" s="3"/>
    </row>
    <row r="275" spans="1:18" customFormat="1" x14ac:dyDescent="0.2">
      <c r="A275" s="12">
        <v>42394</v>
      </c>
      <c r="B275" s="1" t="s">
        <v>6</v>
      </c>
      <c r="C275" s="8">
        <v>3703</v>
      </c>
      <c r="D275" s="8">
        <v>3526</v>
      </c>
      <c r="E275" s="8">
        <v>160</v>
      </c>
      <c r="F275" s="3">
        <v>269</v>
      </c>
      <c r="G275" s="7">
        <f t="shared" si="37"/>
        <v>3526</v>
      </c>
      <c r="H275" s="3"/>
      <c r="I275" s="40">
        <f t="shared" si="34"/>
        <v>3085.0346382394614</v>
      </c>
      <c r="J275" s="40">
        <f t="shared" si="29"/>
        <v>-135.34133858267705</v>
      </c>
      <c r="K275" s="71">
        <f t="shared" si="35"/>
        <v>1.1831693516686164</v>
      </c>
      <c r="L275" s="57">
        <f t="shared" si="36"/>
        <v>3784.5800683354328</v>
      </c>
      <c r="M275" s="3"/>
      <c r="N275" s="6">
        <f t="shared" si="30"/>
        <v>-258.58006833543277</v>
      </c>
      <c r="O275" s="6">
        <f t="shared" si="31"/>
        <v>258.58006833543277</v>
      </c>
      <c r="P275" s="4">
        <f t="shared" si="32"/>
        <v>7.3335243430355301E-2</v>
      </c>
      <c r="Q275" s="6">
        <f t="shared" si="33"/>
        <v>66863.651740357076</v>
      </c>
      <c r="R275" s="3"/>
    </row>
    <row r="276" spans="1:18" customFormat="1" x14ac:dyDescent="0.2">
      <c r="A276" s="12">
        <v>42395</v>
      </c>
      <c r="B276" s="1" t="s">
        <v>9</v>
      </c>
      <c r="C276" s="8">
        <v>3081</v>
      </c>
      <c r="D276" s="8">
        <v>3862</v>
      </c>
      <c r="E276" s="8">
        <v>164</v>
      </c>
      <c r="F276" s="3">
        <v>270</v>
      </c>
      <c r="G276" s="7">
        <f t="shared" si="37"/>
        <v>3862</v>
      </c>
      <c r="H276" s="3"/>
      <c r="I276" s="40">
        <f t="shared" si="34"/>
        <v>3140.6096762650741</v>
      </c>
      <c r="J276" s="40">
        <f t="shared" si="29"/>
        <v>-135.34133858267705</v>
      </c>
      <c r="K276" s="71">
        <f t="shared" si="35"/>
        <v>1.1474901963292063</v>
      </c>
      <c r="L276" s="57">
        <f t="shared" si="36"/>
        <v>3324.1225291891974</v>
      </c>
      <c r="M276" s="3"/>
      <c r="N276" s="6">
        <f t="shared" si="30"/>
        <v>537.87747081080261</v>
      </c>
      <c r="O276" s="6">
        <f t="shared" si="31"/>
        <v>537.87747081080261</v>
      </c>
      <c r="P276" s="4">
        <f t="shared" si="32"/>
        <v>0.13927433216230001</v>
      </c>
      <c r="Q276" s="6">
        <f t="shared" si="33"/>
        <v>289312.17360582581</v>
      </c>
      <c r="R276" s="3"/>
    </row>
    <row r="277" spans="1:18" customFormat="1" x14ac:dyDescent="0.2">
      <c r="A277" s="12">
        <v>42396</v>
      </c>
      <c r="B277" s="1" t="s">
        <v>7</v>
      </c>
      <c r="C277" s="8">
        <v>2847</v>
      </c>
      <c r="D277" s="8">
        <v>5593</v>
      </c>
      <c r="E277" s="8">
        <v>363</v>
      </c>
      <c r="F277" s="3">
        <v>271</v>
      </c>
      <c r="G277" s="7">
        <f t="shared" si="37"/>
        <v>5593</v>
      </c>
      <c r="H277" s="3"/>
      <c r="I277" s="40">
        <f t="shared" si="34"/>
        <v>3997.3203372266935</v>
      </c>
      <c r="J277" s="40">
        <f t="shared" ref="J277:J340" si="38">$J$5*(I277-I276)+(1-$J$5)*J276</f>
        <v>-135.34133858267705</v>
      </c>
      <c r="K277" s="71">
        <f t="shared" si="35"/>
        <v>1.0955302805912077</v>
      </c>
      <c r="L277" s="57">
        <f t="shared" si="36"/>
        <v>3064.2197305310428</v>
      </c>
      <c r="M277" s="3"/>
      <c r="N277" s="6">
        <f t="shared" ref="N277:N340" si="39">G277-L277</f>
        <v>2528.7802694689572</v>
      </c>
      <c r="O277" s="6">
        <f t="shared" ref="O277:O340" si="40">ABS(N277)</f>
        <v>2528.7802694689572</v>
      </c>
      <c r="P277" s="4">
        <f t="shared" ref="P277:P340" si="41">ABS((G277-L277)/G277)</f>
        <v>0.45213307160181604</v>
      </c>
      <c r="Q277" s="6">
        <f t="shared" ref="Q277:Q340" si="42">(G277-L277)^2</f>
        <v>6394729.6512554912</v>
      </c>
      <c r="R277" s="3"/>
    </row>
    <row r="278" spans="1:18" customFormat="1" x14ac:dyDescent="0.2">
      <c r="A278" s="12">
        <v>42397</v>
      </c>
      <c r="B278" s="1" t="s">
        <v>10</v>
      </c>
      <c r="C278" s="8">
        <v>3809</v>
      </c>
      <c r="D278" s="8">
        <v>4505</v>
      </c>
      <c r="E278" s="8">
        <v>279</v>
      </c>
      <c r="F278" s="3">
        <v>272</v>
      </c>
      <c r="G278" s="7">
        <f t="shared" si="37"/>
        <v>4505</v>
      </c>
      <c r="H278" s="3"/>
      <c r="I278" s="40">
        <f t="shared" ref="I278:I341" si="43">$I$5*(G278/K264)+(1-$I$5)*(I277+J277)</f>
        <v>3928.7639759511067</v>
      </c>
      <c r="J278" s="40">
        <f t="shared" si="38"/>
        <v>-135.34133858267705</v>
      </c>
      <c r="K278" s="71">
        <f t="shared" ref="K278:K341" si="44">$K$5*(G278/I278)+(1-$K$5)*K264</f>
        <v>1.1238619835359145</v>
      </c>
      <c r="L278" s="57">
        <f t="shared" ref="L278:L341" si="45">(I277+J277)*K264</f>
        <v>4318.3093226184501</v>
      </c>
      <c r="M278" s="3"/>
      <c r="N278" s="6">
        <f t="shared" si="39"/>
        <v>186.6906773815499</v>
      </c>
      <c r="O278" s="6">
        <f t="shared" si="40"/>
        <v>186.6906773815499</v>
      </c>
      <c r="P278" s="4">
        <f t="shared" si="41"/>
        <v>4.1440771893795761E-2</v>
      </c>
      <c r="Q278" s="6">
        <f t="shared" si="42"/>
        <v>34853.409021181949</v>
      </c>
      <c r="R278" s="3"/>
    </row>
    <row r="279" spans="1:18" customFormat="1" x14ac:dyDescent="0.2">
      <c r="A279" s="12">
        <v>42398</v>
      </c>
      <c r="B279" s="1" t="s">
        <v>5</v>
      </c>
      <c r="C279" s="8">
        <v>3440</v>
      </c>
      <c r="D279" s="8">
        <v>4557</v>
      </c>
      <c r="E279" s="8">
        <v>158</v>
      </c>
      <c r="F279" s="3">
        <v>273</v>
      </c>
      <c r="G279" s="7">
        <f t="shared" si="37"/>
        <v>4557</v>
      </c>
      <c r="H279" s="3"/>
      <c r="I279" s="40">
        <f t="shared" si="43"/>
        <v>4005.2259327698366</v>
      </c>
      <c r="J279" s="40">
        <f t="shared" si="38"/>
        <v>-135.34133858267705</v>
      </c>
      <c r="K279" s="71">
        <f t="shared" si="44"/>
        <v>1.0708694523473472</v>
      </c>
      <c r="L279" s="57">
        <f t="shared" si="45"/>
        <v>3998.8210440679732</v>
      </c>
      <c r="M279" s="3"/>
      <c r="N279" s="6">
        <f t="shared" si="39"/>
        <v>558.17895593202684</v>
      </c>
      <c r="O279" s="6">
        <f t="shared" si="40"/>
        <v>558.17895593202684</v>
      </c>
      <c r="P279" s="4">
        <f t="shared" si="41"/>
        <v>0.12248825014966576</v>
      </c>
      <c r="Q279" s="6">
        <f t="shared" si="42"/>
        <v>311563.74684536754</v>
      </c>
      <c r="R279" s="3"/>
    </row>
    <row r="280" spans="1:18" customFormat="1" x14ac:dyDescent="0.2">
      <c r="A280" s="12">
        <v>42399</v>
      </c>
      <c r="B280" s="1" t="s">
        <v>8</v>
      </c>
      <c r="C280" s="8">
        <v>3219</v>
      </c>
      <c r="D280" s="8">
        <v>3740</v>
      </c>
      <c r="E280" s="8">
        <v>281</v>
      </c>
      <c r="F280" s="3">
        <v>274</v>
      </c>
      <c r="G280" s="7">
        <f t="shared" si="37"/>
        <v>3740</v>
      </c>
      <c r="H280" s="3"/>
      <c r="I280" s="40">
        <f t="shared" si="43"/>
        <v>3793.3322092887579</v>
      </c>
      <c r="J280" s="40">
        <f t="shared" si="38"/>
        <v>-135.34133858267705</v>
      </c>
      <c r="K280" s="71">
        <f t="shared" si="44"/>
        <v>1.0105623215514294</v>
      </c>
      <c r="L280" s="57">
        <f t="shared" si="45"/>
        <v>3934.5804246555408</v>
      </c>
      <c r="M280" s="3"/>
      <c r="N280" s="6">
        <f t="shared" si="39"/>
        <v>-194.58042465554081</v>
      </c>
      <c r="O280" s="6">
        <f t="shared" si="40"/>
        <v>194.58042465554081</v>
      </c>
      <c r="P280" s="4">
        <f t="shared" si="41"/>
        <v>5.2026851512176689E-2</v>
      </c>
      <c r="Q280" s="6">
        <f t="shared" si="42"/>
        <v>37861.541659130591</v>
      </c>
      <c r="R280" s="3"/>
    </row>
    <row r="281" spans="1:18" customFormat="1" x14ac:dyDescent="0.2">
      <c r="A281" s="12">
        <v>42400</v>
      </c>
      <c r="B281" s="1" t="s">
        <v>11</v>
      </c>
      <c r="C281" s="8">
        <v>3450</v>
      </c>
      <c r="D281" s="8">
        <v>4950</v>
      </c>
      <c r="E281" s="8">
        <v>441</v>
      </c>
      <c r="F281" s="3">
        <v>275</v>
      </c>
      <c r="G281" s="7">
        <f t="shared" si="37"/>
        <v>4950</v>
      </c>
      <c r="H281" s="3"/>
      <c r="I281" s="40">
        <f t="shared" si="43"/>
        <v>4588.9625261966776</v>
      </c>
      <c r="J281" s="40">
        <f t="shared" si="38"/>
        <v>-135.34133858267705</v>
      </c>
      <c r="K281" s="71">
        <f t="shared" si="44"/>
        <v>0.87734274260175371</v>
      </c>
      <c r="L281" s="57">
        <f t="shared" si="45"/>
        <v>3025.1936842293012</v>
      </c>
      <c r="M281" s="3"/>
      <c r="N281" s="6">
        <f t="shared" si="39"/>
        <v>1924.8063157706988</v>
      </c>
      <c r="O281" s="6">
        <f t="shared" si="40"/>
        <v>1924.8063157706988</v>
      </c>
      <c r="P281" s="4">
        <f t="shared" si="41"/>
        <v>0.38884976076175731</v>
      </c>
      <c r="Q281" s="6">
        <f t="shared" si="42"/>
        <v>3704879.3532307711</v>
      </c>
      <c r="R281" s="3"/>
    </row>
    <row r="282" spans="1:18" customFormat="1" x14ac:dyDescent="0.2">
      <c r="A282" s="12">
        <v>42401</v>
      </c>
      <c r="B282" s="1" t="s">
        <v>6</v>
      </c>
      <c r="C282" s="8">
        <v>3698</v>
      </c>
      <c r="D282" s="8">
        <v>4263</v>
      </c>
      <c r="E282" s="8">
        <v>393</v>
      </c>
      <c r="F282" s="3">
        <v>276</v>
      </c>
      <c r="G282" s="7">
        <f t="shared" si="37"/>
        <v>4263</v>
      </c>
      <c r="H282" s="3"/>
      <c r="I282" s="40">
        <f t="shared" si="43"/>
        <v>4198.7012139916451</v>
      </c>
      <c r="J282" s="40">
        <f t="shared" si="38"/>
        <v>-135.34133858267705</v>
      </c>
      <c r="K282" s="71">
        <f t="shared" si="44"/>
        <v>1.0966982543552468</v>
      </c>
      <c r="L282" s="57">
        <f t="shared" si="45"/>
        <v>4974.892274883111</v>
      </c>
      <c r="M282" s="3"/>
      <c r="N282" s="6">
        <f t="shared" si="39"/>
        <v>-711.89227488311099</v>
      </c>
      <c r="O282" s="6">
        <f t="shared" si="40"/>
        <v>711.89227488311099</v>
      </c>
      <c r="P282" s="4">
        <f t="shared" si="41"/>
        <v>0.16699326176005419</v>
      </c>
      <c r="Q282" s="6">
        <f t="shared" si="42"/>
        <v>506790.61103825085</v>
      </c>
      <c r="R282" s="3"/>
    </row>
    <row r="283" spans="1:18" customFormat="1" x14ac:dyDescent="0.2">
      <c r="A283" s="12">
        <v>42402</v>
      </c>
      <c r="B283" s="1" t="s">
        <v>9</v>
      </c>
      <c r="C283" s="8">
        <v>3478</v>
      </c>
      <c r="D283" s="8">
        <v>4574</v>
      </c>
      <c r="E283" s="8">
        <v>498</v>
      </c>
      <c r="F283" s="3">
        <v>277</v>
      </c>
      <c r="G283" s="7">
        <f t="shared" si="37"/>
        <v>4574</v>
      </c>
      <c r="H283" s="3"/>
      <c r="I283" s="40">
        <f t="shared" si="43"/>
        <v>4172.1095988009974</v>
      </c>
      <c r="J283" s="40">
        <f t="shared" si="38"/>
        <v>-135.34133858267705</v>
      </c>
      <c r="K283" s="71">
        <f t="shared" si="44"/>
        <v>1.0633260880532238</v>
      </c>
      <c r="L283" s="57">
        <f t="shared" si="45"/>
        <v>4287.1520387966011</v>
      </c>
      <c r="M283" s="3"/>
      <c r="N283" s="6">
        <f t="shared" si="39"/>
        <v>286.84796120339888</v>
      </c>
      <c r="O283" s="6">
        <f t="shared" si="40"/>
        <v>286.84796120339888</v>
      </c>
      <c r="P283" s="4">
        <f t="shared" si="41"/>
        <v>6.2712715610712483E-2</v>
      </c>
      <c r="Q283" s="6">
        <f t="shared" si="42"/>
        <v>82281.752846546631</v>
      </c>
      <c r="R283" s="3"/>
    </row>
    <row r="284" spans="1:18" customFormat="1" x14ac:dyDescent="0.2">
      <c r="A284" s="12">
        <v>42403</v>
      </c>
      <c r="B284" s="1" t="s">
        <v>7</v>
      </c>
      <c r="C284" s="8">
        <v>3563</v>
      </c>
      <c r="D284" s="8">
        <v>4211</v>
      </c>
      <c r="E284" s="8">
        <v>169</v>
      </c>
      <c r="F284" s="3">
        <v>278</v>
      </c>
      <c r="G284" s="7">
        <f t="shared" si="37"/>
        <v>4211</v>
      </c>
      <c r="H284" s="3"/>
      <c r="I284" s="40">
        <f t="shared" si="43"/>
        <v>4179.8129435404735</v>
      </c>
      <c r="J284" s="40">
        <f t="shared" si="38"/>
        <v>-135.34133858267705</v>
      </c>
      <c r="K284" s="71">
        <f t="shared" si="44"/>
        <v>0.9681078166880065</v>
      </c>
      <c r="L284" s="57">
        <f t="shared" si="45"/>
        <v>3868.3116311150775</v>
      </c>
      <c r="M284" s="3"/>
      <c r="N284" s="6">
        <f t="shared" si="39"/>
        <v>342.68836888492251</v>
      </c>
      <c r="O284" s="6">
        <f t="shared" si="40"/>
        <v>342.68836888492251</v>
      </c>
      <c r="P284" s="4">
        <f t="shared" si="41"/>
        <v>8.1379332435270124E-2</v>
      </c>
      <c r="Q284" s="6">
        <f t="shared" si="42"/>
        <v>117435.31816900872</v>
      </c>
      <c r="R284" s="3"/>
    </row>
    <row r="285" spans="1:18" customFormat="1" x14ac:dyDescent="0.2">
      <c r="A285" s="12">
        <v>42404</v>
      </c>
      <c r="B285" s="1" t="s">
        <v>10</v>
      </c>
      <c r="C285" s="8">
        <v>3576</v>
      </c>
      <c r="D285" s="8">
        <v>7013</v>
      </c>
      <c r="E285" s="8">
        <v>427</v>
      </c>
      <c r="F285" s="3">
        <v>279</v>
      </c>
      <c r="G285" s="7">
        <f t="shared" si="37"/>
        <v>7013</v>
      </c>
      <c r="H285" s="3"/>
      <c r="I285" s="40">
        <f t="shared" si="43"/>
        <v>5092.3455943093359</v>
      </c>
      <c r="J285" s="40">
        <f t="shared" si="38"/>
        <v>-135.34133858267705</v>
      </c>
      <c r="K285" s="71">
        <f t="shared" si="44"/>
        <v>1.1173099731084515</v>
      </c>
      <c r="L285" s="57">
        <f t="shared" si="45"/>
        <v>4256.1844146598023</v>
      </c>
      <c r="M285" s="3"/>
      <c r="N285" s="6">
        <f t="shared" si="39"/>
        <v>2756.8155853401977</v>
      </c>
      <c r="O285" s="6">
        <f t="shared" si="40"/>
        <v>2756.8155853401977</v>
      </c>
      <c r="P285" s="4">
        <f t="shared" si="41"/>
        <v>0.39310075364896585</v>
      </c>
      <c r="Q285" s="6">
        <f t="shared" si="42"/>
        <v>7600032.1715746168</v>
      </c>
      <c r="R285" s="3"/>
    </row>
    <row r="286" spans="1:18" customFormat="1" x14ac:dyDescent="0.2">
      <c r="A286" s="12">
        <v>42405</v>
      </c>
      <c r="B286" s="1" t="s">
        <v>5</v>
      </c>
      <c r="C286" s="8">
        <v>3267</v>
      </c>
      <c r="D286" s="8">
        <v>4164</v>
      </c>
      <c r="E286" s="8">
        <v>450</v>
      </c>
      <c r="F286" s="3">
        <v>280</v>
      </c>
      <c r="G286" s="7">
        <f t="shared" si="37"/>
        <v>4164</v>
      </c>
      <c r="H286" s="3"/>
      <c r="I286" s="40">
        <f t="shared" si="43"/>
        <v>4331.3644112652364</v>
      </c>
      <c r="J286" s="40">
        <f t="shared" si="38"/>
        <v>-135.34133858267705</v>
      </c>
      <c r="K286" s="71">
        <f t="shared" si="44"/>
        <v>1.1740855998889999</v>
      </c>
      <c r="L286" s="57">
        <f t="shared" si="45"/>
        <v>6083.5678815379351</v>
      </c>
      <c r="M286" s="3"/>
      <c r="N286" s="6">
        <f t="shared" si="39"/>
        <v>-1919.5678815379351</v>
      </c>
      <c r="O286" s="6">
        <f t="shared" si="40"/>
        <v>1919.5678815379351</v>
      </c>
      <c r="P286" s="4">
        <f t="shared" si="41"/>
        <v>0.46099132601775578</v>
      </c>
      <c r="Q286" s="6">
        <f t="shared" si="42"/>
        <v>3684740.8518320364</v>
      </c>
      <c r="R286" s="3"/>
    </row>
    <row r="287" spans="1:18" customFormat="1" x14ac:dyDescent="0.2">
      <c r="A287" s="12">
        <v>42406</v>
      </c>
      <c r="B287" s="1" t="s">
        <v>8</v>
      </c>
      <c r="C287" s="8">
        <v>3713</v>
      </c>
      <c r="D287" s="8">
        <v>3896</v>
      </c>
      <c r="E287" s="8">
        <v>264</v>
      </c>
      <c r="F287" s="3">
        <v>281</v>
      </c>
      <c r="G287" s="7">
        <f t="shared" si="37"/>
        <v>3896</v>
      </c>
      <c r="H287" s="3"/>
      <c r="I287" s="40">
        <f t="shared" si="43"/>
        <v>3842.9595928269227</v>
      </c>
      <c r="J287" s="40">
        <f t="shared" si="38"/>
        <v>-135.34133858267705</v>
      </c>
      <c r="K287" s="71">
        <f t="shared" si="44"/>
        <v>1.1434356859632362</v>
      </c>
      <c r="L287" s="57">
        <f t="shared" si="45"/>
        <v>4933.8690378188567</v>
      </c>
      <c r="M287" s="3"/>
      <c r="N287" s="6">
        <f t="shared" si="39"/>
        <v>-1037.8690378188567</v>
      </c>
      <c r="O287" s="6">
        <f t="shared" si="40"/>
        <v>1037.8690378188567</v>
      </c>
      <c r="P287" s="4">
        <f t="shared" si="41"/>
        <v>0.26639349019991188</v>
      </c>
      <c r="Q287" s="6">
        <f t="shared" si="42"/>
        <v>1077172.1396630392</v>
      </c>
      <c r="R287" s="3"/>
    </row>
    <row r="288" spans="1:18" customFormat="1" x14ac:dyDescent="0.2">
      <c r="A288" s="12">
        <v>42407</v>
      </c>
      <c r="B288" s="1" t="s">
        <v>11</v>
      </c>
      <c r="C288" s="8">
        <v>3338</v>
      </c>
      <c r="D288" s="8">
        <v>4284</v>
      </c>
      <c r="E288" s="8">
        <v>190</v>
      </c>
      <c r="F288" s="3">
        <v>282</v>
      </c>
      <c r="G288" s="7">
        <f t="shared" si="37"/>
        <v>4284</v>
      </c>
      <c r="H288" s="3"/>
      <c r="I288" s="40">
        <f t="shared" si="43"/>
        <v>3853.9089962804346</v>
      </c>
      <c r="J288" s="40">
        <f t="shared" si="38"/>
        <v>-135.34133858267705</v>
      </c>
      <c r="K288" s="71">
        <f t="shared" si="44"/>
        <v>1.0636920910654752</v>
      </c>
      <c r="L288" s="57">
        <f t="shared" si="45"/>
        <v>3899.3594146449623</v>
      </c>
      <c r="M288" s="3"/>
      <c r="N288" s="6">
        <f t="shared" si="39"/>
        <v>384.64058535503773</v>
      </c>
      <c r="O288" s="6">
        <f t="shared" si="40"/>
        <v>384.64058535503773</v>
      </c>
      <c r="P288" s="4">
        <f t="shared" si="41"/>
        <v>8.9785384069803395E-2</v>
      </c>
      <c r="Q288" s="6">
        <f t="shared" si="42"/>
        <v>147948.37990226605</v>
      </c>
      <c r="R288" s="3"/>
    </row>
    <row r="289" spans="1:18" customFormat="1" x14ac:dyDescent="0.2">
      <c r="A289" s="12">
        <v>42408</v>
      </c>
      <c r="B289" s="1" t="s">
        <v>6</v>
      </c>
      <c r="C289" s="8">
        <v>3201</v>
      </c>
      <c r="D289" s="8">
        <v>4437</v>
      </c>
      <c r="E289" s="8">
        <v>396</v>
      </c>
      <c r="F289" s="3">
        <v>283</v>
      </c>
      <c r="G289" s="7">
        <f t="shared" si="37"/>
        <v>4437</v>
      </c>
      <c r="H289" s="3"/>
      <c r="I289" s="40">
        <f t="shared" si="43"/>
        <v>3731.179450000609</v>
      </c>
      <c r="J289" s="40">
        <f t="shared" si="38"/>
        <v>-135.34133858267705</v>
      </c>
      <c r="K289" s="71">
        <f t="shared" si="44"/>
        <v>1.184369123991736</v>
      </c>
      <c r="L289" s="57">
        <f t="shared" si="45"/>
        <v>4399.6952846941413</v>
      </c>
      <c r="M289" s="3"/>
      <c r="N289" s="6">
        <f t="shared" si="39"/>
        <v>37.304715305858736</v>
      </c>
      <c r="O289" s="6">
        <f t="shared" si="40"/>
        <v>37.304715305858736</v>
      </c>
      <c r="P289" s="4">
        <f t="shared" si="41"/>
        <v>8.4076437470945991E-3</v>
      </c>
      <c r="Q289" s="6">
        <f t="shared" si="42"/>
        <v>1391.641784051171</v>
      </c>
      <c r="R289" s="3"/>
    </row>
    <row r="290" spans="1:18" customFormat="1" x14ac:dyDescent="0.2">
      <c r="A290" s="12">
        <v>42409</v>
      </c>
      <c r="B290" s="1" t="s">
        <v>9</v>
      </c>
      <c r="C290" s="8">
        <v>2889</v>
      </c>
      <c r="D290" s="8">
        <v>4178</v>
      </c>
      <c r="E290" s="8">
        <v>112</v>
      </c>
      <c r="F290" s="3">
        <v>284</v>
      </c>
      <c r="G290" s="7">
        <f t="shared" si="37"/>
        <v>4178</v>
      </c>
      <c r="H290" s="3"/>
      <c r="I290" s="40">
        <f t="shared" si="43"/>
        <v>3613.8987518405643</v>
      </c>
      <c r="J290" s="40">
        <f t="shared" si="38"/>
        <v>-135.34133858267705</v>
      </c>
      <c r="K290" s="71">
        <f t="shared" si="44"/>
        <v>1.1492105882865498</v>
      </c>
      <c r="L290" s="57">
        <f t="shared" si="45"/>
        <v>4126.1889804390057</v>
      </c>
      <c r="M290" s="3"/>
      <c r="N290" s="6">
        <f t="shared" si="39"/>
        <v>51.811019560994282</v>
      </c>
      <c r="O290" s="6">
        <f t="shared" si="40"/>
        <v>51.811019560994282</v>
      </c>
      <c r="P290" s="4">
        <f t="shared" si="41"/>
        <v>1.2400914207992888E-2</v>
      </c>
      <c r="Q290" s="6">
        <f t="shared" si="42"/>
        <v>2684.381747949732</v>
      </c>
      <c r="R290" s="3"/>
    </row>
    <row r="291" spans="1:18" customFormat="1" x14ac:dyDescent="0.2">
      <c r="A291" s="12">
        <v>42410</v>
      </c>
      <c r="B291" s="1" t="s">
        <v>7</v>
      </c>
      <c r="C291" s="8">
        <v>3603</v>
      </c>
      <c r="D291" s="8">
        <v>4127</v>
      </c>
      <c r="E291" s="8">
        <v>154</v>
      </c>
      <c r="F291" s="3">
        <v>285</v>
      </c>
      <c r="G291" s="7">
        <f t="shared" si="37"/>
        <v>4127</v>
      </c>
      <c r="H291" s="3"/>
      <c r="I291" s="40">
        <f t="shared" si="43"/>
        <v>3593.9846274943966</v>
      </c>
      <c r="J291" s="40">
        <f t="shared" si="38"/>
        <v>-135.34133858267705</v>
      </c>
      <c r="K291" s="71">
        <f t="shared" si="44"/>
        <v>1.1060857521505181</v>
      </c>
      <c r="L291" s="57">
        <f t="shared" si="45"/>
        <v>3810.8649789990391</v>
      </c>
      <c r="M291" s="3"/>
      <c r="N291" s="6">
        <f t="shared" si="39"/>
        <v>316.13502100096093</v>
      </c>
      <c r="O291" s="6">
        <f t="shared" si="40"/>
        <v>316.13502100096093</v>
      </c>
      <c r="P291" s="4">
        <f t="shared" si="41"/>
        <v>7.6601652774645243E-2</v>
      </c>
      <c r="Q291" s="6">
        <f t="shared" si="42"/>
        <v>99941.351503278012</v>
      </c>
      <c r="R291" s="3"/>
    </row>
    <row r="292" spans="1:18" customFormat="1" x14ac:dyDescent="0.2">
      <c r="A292" s="12">
        <v>42411</v>
      </c>
      <c r="B292" s="1" t="s">
        <v>10</v>
      </c>
      <c r="C292" s="8">
        <v>3476</v>
      </c>
      <c r="D292" s="8">
        <v>4956</v>
      </c>
      <c r="E292" s="8">
        <v>226</v>
      </c>
      <c r="F292" s="3">
        <v>286</v>
      </c>
      <c r="G292" s="7">
        <f t="shared" si="37"/>
        <v>4956</v>
      </c>
      <c r="H292" s="3"/>
      <c r="I292" s="40">
        <f t="shared" si="43"/>
        <v>3839.1036332032158</v>
      </c>
      <c r="J292" s="40">
        <f t="shared" si="38"/>
        <v>-135.34133858267705</v>
      </c>
      <c r="K292" s="71">
        <f t="shared" si="44"/>
        <v>1.157274854719762</v>
      </c>
      <c r="L292" s="57">
        <f t="shared" si="45"/>
        <v>3887.0377070195041</v>
      </c>
      <c r="M292" s="3"/>
      <c r="N292" s="6">
        <f t="shared" si="39"/>
        <v>1068.9622929804959</v>
      </c>
      <c r="O292" s="6">
        <f t="shared" si="40"/>
        <v>1068.9622929804959</v>
      </c>
      <c r="P292" s="4">
        <f t="shared" si="41"/>
        <v>0.21569053530679902</v>
      </c>
      <c r="Q292" s="6">
        <f t="shared" si="42"/>
        <v>1142680.3838141197</v>
      </c>
      <c r="R292" s="3"/>
    </row>
    <row r="293" spans="1:18" customFormat="1" x14ac:dyDescent="0.2">
      <c r="A293" s="12">
        <v>42412</v>
      </c>
      <c r="B293" s="1" t="s">
        <v>5</v>
      </c>
      <c r="C293" s="8">
        <v>3443</v>
      </c>
      <c r="D293" s="8">
        <v>4555</v>
      </c>
      <c r="E293" s="8">
        <v>256</v>
      </c>
      <c r="F293" s="3">
        <v>287</v>
      </c>
      <c r="G293" s="7">
        <f t="shared" si="37"/>
        <v>4555</v>
      </c>
      <c r="H293" s="3"/>
      <c r="I293" s="40">
        <f t="shared" si="43"/>
        <v>3923.6785873654294</v>
      </c>
      <c r="J293" s="40">
        <f t="shared" si="38"/>
        <v>-135.34133858267705</v>
      </c>
      <c r="K293" s="71">
        <f t="shared" si="44"/>
        <v>1.088875639760275</v>
      </c>
      <c r="L293" s="57">
        <f t="shared" si="45"/>
        <v>3966.2459000650506</v>
      </c>
      <c r="M293" s="3"/>
      <c r="N293" s="6">
        <f t="shared" si="39"/>
        <v>588.75409993494941</v>
      </c>
      <c r="O293" s="6">
        <f t="shared" si="40"/>
        <v>588.75409993494941</v>
      </c>
      <c r="P293" s="4">
        <f t="shared" si="41"/>
        <v>0.12925446760372106</v>
      </c>
      <c r="Q293" s="6">
        <f t="shared" si="42"/>
        <v>346631.39019021241</v>
      </c>
      <c r="R293" s="3"/>
    </row>
    <row r="294" spans="1:18" customFormat="1" x14ac:dyDescent="0.2">
      <c r="A294" s="12">
        <v>42413</v>
      </c>
      <c r="B294" s="1" t="s">
        <v>8</v>
      </c>
      <c r="C294" s="8">
        <v>3270</v>
      </c>
      <c r="D294" s="8">
        <v>4584</v>
      </c>
      <c r="E294" s="8">
        <v>289</v>
      </c>
      <c r="F294" s="3">
        <v>288</v>
      </c>
      <c r="G294" s="7">
        <f t="shared" si="37"/>
        <v>4584</v>
      </c>
      <c r="H294" s="3"/>
      <c r="I294" s="40">
        <f t="shared" si="43"/>
        <v>4087.4376996645005</v>
      </c>
      <c r="J294" s="40">
        <f t="shared" si="38"/>
        <v>-135.34133858267705</v>
      </c>
      <c r="K294" s="71">
        <f t="shared" si="44"/>
        <v>1.0327468538841142</v>
      </c>
      <c r="L294" s="57">
        <f t="shared" si="45"/>
        <v>3828.3508849496534</v>
      </c>
      <c r="M294" s="3"/>
      <c r="N294" s="6">
        <f t="shared" si="39"/>
        <v>755.64911505034661</v>
      </c>
      <c r="O294" s="6">
        <f t="shared" si="40"/>
        <v>755.64911505034661</v>
      </c>
      <c r="P294" s="4">
        <f t="shared" si="41"/>
        <v>0.16484492038620127</v>
      </c>
      <c r="Q294" s="6">
        <f t="shared" si="42"/>
        <v>571005.58507637202</v>
      </c>
      <c r="R294" s="3"/>
    </row>
    <row r="295" spans="1:18" customFormat="1" x14ac:dyDescent="0.2">
      <c r="A295" s="12">
        <v>42414</v>
      </c>
      <c r="B295" s="1" t="s">
        <v>11</v>
      </c>
      <c r="C295" s="8">
        <v>3342</v>
      </c>
      <c r="D295" s="8">
        <v>4513</v>
      </c>
      <c r="E295" s="8">
        <v>296</v>
      </c>
      <c r="F295" s="3">
        <v>289</v>
      </c>
      <c r="G295" s="7">
        <f t="shared" si="37"/>
        <v>4513</v>
      </c>
      <c r="H295" s="3"/>
      <c r="I295" s="40">
        <f t="shared" si="43"/>
        <v>4428.8345336419225</v>
      </c>
      <c r="J295" s="40">
        <f t="shared" si="38"/>
        <v>-135.34133858267705</v>
      </c>
      <c r="K295" s="71">
        <f t="shared" si="44"/>
        <v>0.90567498933436397</v>
      </c>
      <c r="L295" s="57">
        <f t="shared" si="45"/>
        <v>3467.3430604579376</v>
      </c>
      <c r="M295" s="3"/>
      <c r="N295" s="6">
        <f t="shared" si="39"/>
        <v>1045.6569395420624</v>
      </c>
      <c r="O295" s="6">
        <f t="shared" si="40"/>
        <v>1045.6569395420624</v>
      </c>
      <c r="P295" s="4">
        <f t="shared" si="41"/>
        <v>0.23169885653491301</v>
      </c>
      <c r="Q295" s="6">
        <f t="shared" si="42"/>
        <v>1093398.4352124725</v>
      </c>
      <c r="R295" s="3"/>
    </row>
    <row r="296" spans="1:18" customFormat="1" x14ac:dyDescent="0.2">
      <c r="A296" s="12">
        <v>42415</v>
      </c>
      <c r="B296" s="1" t="s">
        <v>6</v>
      </c>
      <c r="C296" s="8">
        <v>3169</v>
      </c>
      <c r="D296" s="8">
        <v>4030</v>
      </c>
      <c r="E296" s="8">
        <v>347</v>
      </c>
      <c r="F296" s="3">
        <v>290</v>
      </c>
      <c r="G296" s="7">
        <f t="shared" si="37"/>
        <v>4030</v>
      </c>
      <c r="H296" s="3"/>
      <c r="I296" s="40">
        <f t="shared" si="43"/>
        <v>4045.9623945268431</v>
      </c>
      <c r="J296" s="40">
        <f t="shared" si="38"/>
        <v>-135.34133858267705</v>
      </c>
      <c r="K296" s="71">
        <f t="shared" si="44"/>
        <v>1.0765695504495754</v>
      </c>
      <c r="L296" s="57">
        <f t="shared" si="45"/>
        <v>4708.6664921076053</v>
      </c>
      <c r="M296" s="3"/>
      <c r="N296" s="6">
        <f t="shared" si="39"/>
        <v>-678.66649210760534</v>
      </c>
      <c r="O296" s="6">
        <f t="shared" si="40"/>
        <v>678.66649210760534</v>
      </c>
      <c r="P296" s="4">
        <f t="shared" si="41"/>
        <v>0.16840359605647776</v>
      </c>
      <c r="Q296" s="6">
        <f t="shared" si="42"/>
        <v>460588.20750964235</v>
      </c>
      <c r="R296" s="3"/>
    </row>
    <row r="297" spans="1:18" customFormat="1" x14ac:dyDescent="0.2">
      <c r="A297" s="12">
        <v>42416</v>
      </c>
      <c r="B297" s="1" t="s">
        <v>9</v>
      </c>
      <c r="C297" s="8">
        <v>3421</v>
      </c>
      <c r="D297" s="8">
        <v>4877</v>
      </c>
      <c r="E297" s="8">
        <v>315</v>
      </c>
      <c r="F297" s="3">
        <v>291</v>
      </c>
      <c r="G297" s="7">
        <f t="shared" si="37"/>
        <v>4877</v>
      </c>
      <c r="H297" s="3"/>
      <c r="I297" s="40">
        <f t="shared" si="43"/>
        <v>4180.9932846704296</v>
      </c>
      <c r="J297" s="40">
        <f t="shared" si="38"/>
        <v>-135.34133858267705</v>
      </c>
      <c r="K297" s="71">
        <f t="shared" si="44"/>
        <v>1.0839547156100169</v>
      </c>
      <c r="L297" s="57">
        <f t="shared" si="45"/>
        <v>4158.2653892756771</v>
      </c>
      <c r="M297" s="3"/>
      <c r="N297" s="6">
        <f t="shared" si="39"/>
        <v>718.73461072432292</v>
      </c>
      <c r="O297" s="6">
        <f t="shared" si="40"/>
        <v>718.73461072432292</v>
      </c>
      <c r="P297" s="4">
        <f t="shared" si="41"/>
        <v>0.14737228023873752</v>
      </c>
      <c r="Q297" s="6">
        <f t="shared" si="42"/>
        <v>516579.44065304403</v>
      </c>
      <c r="R297" s="3"/>
    </row>
    <row r="298" spans="1:18" customFormat="1" x14ac:dyDescent="0.2">
      <c r="A298" s="12">
        <v>42417</v>
      </c>
      <c r="B298" s="1" t="s">
        <v>7</v>
      </c>
      <c r="C298" s="8">
        <v>3525</v>
      </c>
      <c r="D298" s="8">
        <v>4452</v>
      </c>
      <c r="E298" s="8">
        <v>258</v>
      </c>
      <c r="F298" s="3">
        <v>292</v>
      </c>
      <c r="G298" s="7">
        <f t="shared" si="37"/>
        <v>4452</v>
      </c>
      <c r="H298" s="3"/>
      <c r="I298" s="40">
        <f t="shared" si="43"/>
        <v>4266.8557079683105</v>
      </c>
      <c r="J298" s="40">
        <f t="shared" si="38"/>
        <v>-135.34133858267705</v>
      </c>
      <c r="K298" s="71">
        <f t="shared" si="44"/>
        <v>0.98316450753584372</v>
      </c>
      <c r="L298" s="57">
        <f t="shared" si="45"/>
        <v>3916.6272726065986</v>
      </c>
      <c r="M298" s="3"/>
      <c r="N298" s="6">
        <f t="shared" si="39"/>
        <v>535.37272739340142</v>
      </c>
      <c r="O298" s="6">
        <f t="shared" si="40"/>
        <v>535.37272739340142</v>
      </c>
      <c r="P298" s="4">
        <f t="shared" si="41"/>
        <v>0.12025443113059331</v>
      </c>
      <c r="Q298" s="6">
        <f t="shared" si="42"/>
        <v>286623.95723664929</v>
      </c>
      <c r="R298" s="3"/>
    </row>
    <row r="299" spans="1:18" customFormat="1" x14ac:dyDescent="0.2">
      <c r="A299" s="12">
        <v>42418</v>
      </c>
      <c r="B299" s="1" t="s">
        <v>10</v>
      </c>
      <c r="C299" s="8">
        <v>3357</v>
      </c>
      <c r="D299" s="8">
        <v>4450</v>
      </c>
      <c r="E299" s="8">
        <v>421</v>
      </c>
      <c r="F299" s="3">
        <v>293</v>
      </c>
      <c r="G299" s="7">
        <f t="shared" si="37"/>
        <v>4450</v>
      </c>
      <c r="H299" s="3"/>
      <c r="I299" s="40">
        <f t="shared" si="43"/>
        <v>4072.0206879704001</v>
      </c>
      <c r="J299" s="40">
        <f t="shared" si="38"/>
        <v>-135.34133858267705</v>
      </c>
      <c r="K299" s="71">
        <f t="shared" si="44"/>
        <v>1.1124126833835821</v>
      </c>
      <c r="L299" s="57">
        <f t="shared" si="45"/>
        <v>4616.1822089554435</v>
      </c>
      <c r="M299" s="3"/>
      <c r="N299" s="6">
        <f t="shared" si="39"/>
        <v>-166.18220895544346</v>
      </c>
      <c r="O299" s="6">
        <f t="shared" si="40"/>
        <v>166.18220895544346</v>
      </c>
      <c r="P299" s="4">
        <f t="shared" si="41"/>
        <v>3.7344316619200776E-2</v>
      </c>
      <c r="Q299" s="6">
        <f t="shared" si="42"/>
        <v>27616.526573310672</v>
      </c>
      <c r="R299" s="3"/>
    </row>
    <row r="300" spans="1:18" customFormat="1" x14ac:dyDescent="0.2">
      <c r="A300" s="12">
        <v>42419</v>
      </c>
      <c r="B300" s="1" t="s">
        <v>5</v>
      </c>
      <c r="C300" s="8">
        <v>3440</v>
      </c>
      <c r="D300" s="8">
        <v>4949</v>
      </c>
      <c r="E300" s="8">
        <v>380</v>
      </c>
      <c r="F300" s="3">
        <v>294</v>
      </c>
      <c r="G300" s="7">
        <f t="shared" si="37"/>
        <v>4949</v>
      </c>
      <c r="H300" s="3"/>
      <c r="I300" s="40">
        <f t="shared" si="43"/>
        <v>4048.0856947289467</v>
      </c>
      <c r="J300" s="40">
        <f t="shared" si="38"/>
        <v>-135.34133858267705</v>
      </c>
      <c r="K300" s="71">
        <f t="shared" si="44"/>
        <v>1.183779113984196</v>
      </c>
      <c r="L300" s="57">
        <f t="shared" si="45"/>
        <v>4621.9985354965229</v>
      </c>
      <c r="M300" s="3"/>
      <c r="N300" s="6">
        <f t="shared" si="39"/>
        <v>327.00146450347711</v>
      </c>
      <c r="O300" s="6">
        <f t="shared" si="40"/>
        <v>327.00146450347711</v>
      </c>
      <c r="P300" s="4">
        <f t="shared" si="41"/>
        <v>6.6074250253278871E-2</v>
      </c>
      <c r="Q300" s="6">
        <f t="shared" si="42"/>
        <v>106929.9577874188</v>
      </c>
      <c r="R300" s="3"/>
    </row>
    <row r="301" spans="1:18" customFormat="1" x14ac:dyDescent="0.2">
      <c r="A301" s="12">
        <v>42420</v>
      </c>
      <c r="B301" s="1" t="s">
        <v>8</v>
      </c>
      <c r="C301" s="8">
        <v>3251</v>
      </c>
      <c r="D301" s="8">
        <v>4548</v>
      </c>
      <c r="E301" s="8">
        <v>400</v>
      </c>
      <c r="F301" s="3">
        <v>295</v>
      </c>
      <c r="G301" s="7">
        <f t="shared" si="37"/>
        <v>4548</v>
      </c>
      <c r="H301" s="3"/>
      <c r="I301" s="40">
        <f t="shared" si="43"/>
        <v>3938.6412121006115</v>
      </c>
      <c r="J301" s="40">
        <f t="shared" si="38"/>
        <v>-135.34133858267705</v>
      </c>
      <c r="K301" s="71">
        <f t="shared" si="44"/>
        <v>1.1456911381096364</v>
      </c>
      <c r="L301" s="57">
        <f t="shared" si="45"/>
        <v>4473.9715268688906</v>
      </c>
      <c r="M301" s="3"/>
      <c r="N301" s="6">
        <f t="shared" si="39"/>
        <v>74.028473131109422</v>
      </c>
      <c r="O301" s="6">
        <f t="shared" si="40"/>
        <v>74.028473131109422</v>
      </c>
      <c r="P301" s="4">
        <f t="shared" si="41"/>
        <v>1.6277148885468211E-2</v>
      </c>
      <c r="Q301" s="6">
        <f t="shared" si="42"/>
        <v>5480.2148341233897</v>
      </c>
      <c r="R301" s="3"/>
    </row>
    <row r="302" spans="1:18" customFormat="1" x14ac:dyDescent="0.2">
      <c r="A302" s="12">
        <v>42421</v>
      </c>
      <c r="B302" s="1" t="s">
        <v>11</v>
      </c>
      <c r="C302" s="8">
        <v>3433</v>
      </c>
      <c r="D302" s="8">
        <v>3371</v>
      </c>
      <c r="E302" s="8">
        <v>299</v>
      </c>
      <c r="F302" s="3">
        <v>296</v>
      </c>
      <c r="G302" s="7">
        <f t="shared" si="37"/>
        <v>3371</v>
      </c>
      <c r="H302" s="3"/>
      <c r="I302" s="40">
        <f t="shared" si="43"/>
        <v>3549.6400029305059</v>
      </c>
      <c r="J302" s="40">
        <f t="shared" si="38"/>
        <v>-135.34133858267705</v>
      </c>
      <c r="K302" s="71">
        <f t="shared" si="44"/>
        <v>1.0408884266424534</v>
      </c>
      <c r="L302" s="57">
        <f t="shared" si="45"/>
        <v>4045.5399954113491</v>
      </c>
      <c r="M302" s="3"/>
      <c r="N302" s="6">
        <f t="shared" si="39"/>
        <v>-674.53999541134908</v>
      </c>
      <c r="O302" s="6">
        <f t="shared" si="40"/>
        <v>674.53999541134908</v>
      </c>
      <c r="P302" s="4">
        <f t="shared" si="41"/>
        <v>0.20010085891763543</v>
      </c>
      <c r="Q302" s="6">
        <f t="shared" si="42"/>
        <v>455004.20540954283</v>
      </c>
      <c r="R302" s="3"/>
    </row>
    <row r="303" spans="1:18" customFormat="1" x14ac:dyDescent="0.2">
      <c r="A303" s="12">
        <v>42422</v>
      </c>
      <c r="B303" s="1" t="s">
        <v>6</v>
      </c>
      <c r="C303" s="8">
        <v>3077</v>
      </c>
      <c r="D303" s="8">
        <v>5009</v>
      </c>
      <c r="E303" s="8">
        <v>538</v>
      </c>
      <c r="F303" s="3">
        <v>297</v>
      </c>
      <c r="G303" s="7">
        <f t="shared" si="37"/>
        <v>5009</v>
      </c>
      <c r="H303" s="3"/>
      <c r="I303" s="40">
        <f t="shared" si="43"/>
        <v>3740.2815230049728</v>
      </c>
      <c r="J303" s="40">
        <f t="shared" si="38"/>
        <v>-135.34133858267705</v>
      </c>
      <c r="K303" s="71">
        <f t="shared" si="44"/>
        <v>1.2153361004374474</v>
      </c>
      <c r="L303" s="57">
        <f t="shared" si="45"/>
        <v>4043.7899181397925</v>
      </c>
      <c r="M303" s="3"/>
      <c r="N303" s="6">
        <f t="shared" si="39"/>
        <v>965.21008186020754</v>
      </c>
      <c r="O303" s="6">
        <f t="shared" si="40"/>
        <v>965.21008186020754</v>
      </c>
      <c r="P303" s="4">
        <f t="shared" si="41"/>
        <v>0.19269516507490667</v>
      </c>
      <c r="Q303" s="6">
        <f t="shared" si="42"/>
        <v>931630.50212458859</v>
      </c>
      <c r="R303" s="3"/>
    </row>
    <row r="304" spans="1:18" customFormat="1" x14ac:dyDescent="0.2">
      <c r="A304" s="12">
        <v>42423</v>
      </c>
      <c r="B304" s="1" t="s">
        <v>9</v>
      </c>
      <c r="C304" s="8">
        <v>3312</v>
      </c>
      <c r="D304" s="8">
        <v>5113</v>
      </c>
      <c r="E304" s="8">
        <v>345</v>
      </c>
      <c r="F304" s="3">
        <v>298</v>
      </c>
      <c r="G304" s="7">
        <f t="shared" si="37"/>
        <v>5113</v>
      </c>
      <c r="H304" s="3"/>
      <c r="I304" s="40">
        <f t="shared" si="43"/>
        <v>3942.6205294559163</v>
      </c>
      <c r="J304" s="40">
        <f t="shared" si="38"/>
        <v>-135.34133858267705</v>
      </c>
      <c r="K304" s="71">
        <f t="shared" si="44"/>
        <v>1.1787391080923182</v>
      </c>
      <c r="L304" s="57">
        <f t="shared" si="45"/>
        <v>4142.8354300777701</v>
      </c>
      <c r="M304" s="3"/>
      <c r="N304" s="6">
        <f t="shared" si="39"/>
        <v>970.16456992222993</v>
      </c>
      <c r="O304" s="6">
        <f t="shared" si="40"/>
        <v>970.16456992222993</v>
      </c>
      <c r="P304" s="4">
        <f t="shared" si="41"/>
        <v>0.18974468412326032</v>
      </c>
      <c r="Q304" s="6">
        <f t="shared" si="42"/>
        <v>941219.29273238534</v>
      </c>
      <c r="R304" s="3"/>
    </row>
    <row r="305" spans="1:18" customFormat="1" x14ac:dyDescent="0.2">
      <c r="A305" s="12">
        <v>42424</v>
      </c>
      <c r="B305" s="1" t="s">
        <v>7</v>
      </c>
      <c r="C305" s="8">
        <v>3235</v>
      </c>
      <c r="D305" s="8">
        <v>4462</v>
      </c>
      <c r="E305" s="8">
        <v>211</v>
      </c>
      <c r="F305" s="3">
        <v>299</v>
      </c>
      <c r="G305" s="7">
        <f t="shared" si="37"/>
        <v>4462</v>
      </c>
      <c r="H305" s="3"/>
      <c r="I305" s="40">
        <f t="shared" si="43"/>
        <v>3897.9856237255899</v>
      </c>
      <c r="J305" s="40">
        <f t="shared" si="38"/>
        <v>-135.34133858267705</v>
      </c>
      <c r="K305" s="71">
        <f t="shared" si="44"/>
        <v>1.113807362953471</v>
      </c>
      <c r="L305" s="57">
        <f t="shared" si="45"/>
        <v>4211.1772674840431</v>
      </c>
      <c r="M305" s="3"/>
      <c r="N305" s="6">
        <f t="shared" si="39"/>
        <v>250.82273251595689</v>
      </c>
      <c r="O305" s="6">
        <f t="shared" si="40"/>
        <v>250.82273251595689</v>
      </c>
      <c r="P305" s="4">
        <f t="shared" si="41"/>
        <v>5.6213073177040988E-2</v>
      </c>
      <c r="Q305" s="6">
        <f t="shared" si="42"/>
        <v>62912.043146771255</v>
      </c>
      <c r="R305" s="3"/>
    </row>
    <row r="306" spans="1:18" customFormat="1" x14ac:dyDescent="0.2">
      <c r="A306" s="12">
        <v>42425</v>
      </c>
      <c r="B306" s="1" t="s">
        <v>10</v>
      </c>
      <c r="C306" s="8">
        <v>3067</v>
      </c>
      <c r="D306" s="8">
        <v>5380</v>
      </c>
      <c r="E306" s="8">
        <v>502</v>
      </c>
      <c r="F306" s="3">
        <v>300</v>
      </c>
      <c r="G306" s="7">
        <f t="shared" si="37"/>
        <v>5380</v>
      </c>
      <c r="H306" s="3"/>
      <c r="I306" s="40">
        <f t="shared" si="43"/>
        <v>4117.1275359856663</v>
      </c>
      <c r="J306" s="40">
        <f t="shared" si="38"/>
        <v>-135.34133858267705</v>
      </c>
      <c r="K306" s="71">
        <f t="shared" si="44"/>
        <v>1.1871671436299784</v>
      </c>
      <c r="L306" s="57">
        <f t="shared" si="45"/>
        <v>4354.4136184509071</v>
      </c>
      <c r="M306" s="3"/>
      <c r="N306" s="6">
        <f t="shared" si="39"/>
        <v>1025.5863815490929</v>
      </c>
      <c r="O306" s="6">
        <f t="shared" si="40"/>
        <v>1025.5863815490929</v>
      </c>
      <c r="P306" s="4">
        <f t="shared" si="41"/>
        <v>0.19062943894964554</v>
      </c>
      <c r="Q306" s="6">
        <f t="shared" si="42"/>
        <v>1051827.4260189617</v>
      </c>
      <c r="R306" s="3"/>
    </row>
    <row r="307" spans="1:18" customFormat="1" x14ac:dyDescent="0.2">
      <c r="A307" s="12">
        <v>42426</v>
      </c>
      <c r="B307" s="1" t="s">
        <v>5</v>
      </c>
      <c r="C307" s="8">
        <v>3414</v>
      </c>
      <c r="D307" s="8">
        <v>6244</v>
      </c>
      <c r="E307" s="8">
        <v>252</v>
      </c>
      <c r="F307" s="3">
        <v>301</v>
      </c>
      <c r="G307" s="7">
        <f t="shared" si="37"/>
        <v>6244</v>
      </c>
      <c r="H307" s="3"/>
      <c r="I307" s="40">
        <f t="shared" si="43"/>
        <v>4682.8139134181347</v>
      </c>
      <c r="J307" s="40">
        <f t="shared" si="38"/>
        <v>-135.34133858267705</v>
      </c>
      <c r="K307" s="71">
        <f t="shared" si="44"/>
        <v>1.1377777753274234</v>
      </c>
      <c r="L307" s="57">
        <f t="shared" si="45"/>
        <v>4335.6699930858131</v>
      </c>
      <c r="M307" s="3"/>
      <c r="N307" s="6">
        <f t="shared" si="39"/>
        <v>1908.3300069141869</v>
      </c>
      <c r="O307" s="6">
        <f t="shared" si="40"/>
        <v>1908.3300069141869</v>
      </c>
      <c r="P307" s="4">
        <f t="shared" si="41"/>
        <v>0.30562620226043991</v>
      </c>
      <c r="Q307" s="6">
        <f t="shared" si="42"/>
        <v>3641723.4152891007</v>
      </c>
      <c r="R307" s="3"/>
    </row>
    <row r="308" spans="1:18" customFormat="1" x14ac:dyDescent="0.2">
      <c r="A308" s="12">
        <v>42427</v>
      </c>
      <c r="B308" s="1" t="s">
        <v>8</v>
      </c>
      <c r="C308" s="8">
        <v>3474</v>
      </c>
      <c r="D308" s="8">
        <v>4436</v>
      </c>
      <c r="E308" s="8">
        <v>200</v>
      </c>
      <c r="F308" s="3">
        <v>302</v>
      </c>
      <c r="G308" s="7">
        <f t="shared" si="37"/>
        <v>4436</v>
      </c>
      <c r="H308" s="3"/>
      <c r="I308" s="40">
        <f t="shared" si="43"/>
        <v>4446.6199820412785</v>
      </c>
      <c r="J308" s="40">
        <f t="shared" si="38"/>
        <v>-135.34133858267705</v>
      </c>
      <c r="K308" s="71">
        <f t="shared" si="44"/>
        <v>1.0257198177307056</v>
      </c>
      <c r="L308" s="57">
        <f t="shared" si="45"/>
        <v>4696.3879947856112</v>
      </c>
      <c r="M308" s="3"/>
      <c r="N308" s="6">
        <f t="shared" si="39"/>
        <v>-260.38799478561123</v>
      </c>
      <c r="O308" s="6">
        <f t="shared" si="40"/>
        <v>260.38799478561123</v>
      </c>
      <c r="P308" s="4">
        <f t="shared" si="41"/>
        <v>5.8698826597297388E-2</v>
      </c>
      <c r="Q308" s="6">
        <f t="shared" si="42"/>
        <v>67801.907828471492</v>
      </c>
      <c r="R308" s="3"/>
    </row>
    <row r="309" spans="1:18" customFormat="1" x14ac:dyDescent="0.2">
      <c r="A309" s="12">
        <v>42428</v>
      </c>
      <c r="B309" s="1" t="s">
        <v>11</v>
      </c>
      <c r="C309" s="8">
        <v>3171</v>
      </c>
      <c r="D309" s="8">
        <v>3717</v>
      </c>
      <c r="E309" s="8">
        <v>227</v>
      </c>
      <c r="F309" s="3">
        <v>303</v>
      </c>
      <c r="G309" s="7">
        <f t="shared" si="37"/>
        <v>3717</v>
      </c>
      <c r="H309" s="3"/>
      <c r="I309" s="40">
        <f t="shared" si="43"/>
        <v>4228.4156996249721</v>
      </c>
      <c r="J309" s="40">
        <f t="shared" si="38"/>
        <v>-135.34133858267705</v>
      </c>
      <c r="K309" s="71">
        <f t="shared" si="44"/>
        <v>0.90035052023502327</v>
      </c>
      <c r="L309" s="57">
        <f t="shared" si="45"/>
        <v>3904.6172394318401</v>
      </c>
      <c r="M309" s="3"/>
      <c r="N309" s="6">
        <f t="shared" si="39"/>
        <v>-187.61723943184006</v>
      </c>
      <c r="O309" s="6">
        <f t="shared" si="40"/>
        <v>187.61723943184006</v>
      </c>
      <c r="P309" s="4">
        <f t="shared" si="41"/>
        <v>5.0475447789034185E-2</v>
      </c>
      <c r="Q309" s="6">
        <f t="shared" si="42"/>
        <v>35200.228532024405</v>
      </c>
      <c r="R309" s="3"/>
    </row>
    <row r="310" spans="1:18" customFormat="1" x14ac:dyDescent="0.2">
      <c r="A310" s="12">
        <v>42429</v>
      </c>
      <c r="B310" s="1" t="s">
        <v>6</v>
      </c>
      <c r="C310" s="8">
        <v>3620</v>
      </c>
      <c r="D310" s="8">
        <v>4988</v>
      </c>
      <c r="E310" s="8">
        <v>249</v>
      </c>
      <c r="F310" s="3">
        <v>304</v>
      </c>
      <c r="G310" s="7">
        <f t="shared" si="37"/>
        <v>4988</v>
      </c>
      <c r="H310" s="3"/>
      <c r="I310" s="40">
        <f t="shared" si="43"/>
        <v>4309.1387202592805</v>
      </c>
      <c r="J310" s="40">
        <f t="shared" si="38"/>
        <v>-135.34133858267705</v>
      </c>
      <c r="K310" s="71">
        <f t="shared" si="44"/>
        <v>1.0927636202048705</v>
      </c>
      <c r="L310" s="57">
        <f t="shared" si="45"/>
        <v>4406.4792248239864</v>
      </c>
      <c r="M310" s="3"/>
      <c r="N310" s="6">
        <f t="shared" si="39"/>
        <v>581.52077517601356</v>
      </c>
      <c r="O310" s="6">
        <f t="shared" si="40"/>
        <v>581.52077517601356</v>
      </c>
      <c r="P310" s="4">
        <f t="shared" si="41"/>
        <v>0.11658395653087682</v>
      </c>
      <c r="Q310" s="6">
        <f t="shared" si="42"/>
        <v>338166.41196131171</v>
      </c>
      <c r="R310" s="3"/>
    </row>
    <row r="311" spans="1:18" customFormat="1" x14ac:dyDescent="0.2">
      <c r="A311" s="12">
        <v>42430</v>
      </c>
      <c r="B311" s="1" t="s">
        <v>9</v>
      </c>
      <c r="C311" s="8">
        <v>3806</v>
      </c>
      <c r="D311" s="8">
        <v>5267</v>
      </c>
      <c r="E311" s="8">
        <v>238</v>
      </c>
      <c r="F311" s="3">
        <v>305</v>
      </c>
      <c r="G311" s="7">
        <f t="shared" si="37"/>
        <v>5267</v>
      </c>
      <c r="H311" s="3"/>
      <c r="I311" s="40">
        <f t="shared" si="43"/>
        <v>4447.9020598274365</v>
      </c>
      <c r="J311" s="40">
        <f t="shared" si="38"/>
        <v>-135.34133858267705</v>
      </c>
      <c r="K311" s="71">
        <f t="shared" si="44"/>
        <v>1.1039945268146654</v>
      </c>
      <c r="L311" s="57">
        <f t="shared" si="45"/>
        <v>4524.2073538690956</v>
      </c>
      <c r="M311" s="3"/>
      <c r="N311" s="6">
        <f t="shared" si="39"/>
        <v>742.79264613090436</v>
      </c>
      <c r="O311" s="6">
        <f t="shared" si="40"/>
        <v>742.79264613090436</v>
      </c>
      <c r="P311" s="4">
        <f t="shared" si="41"/>
        <v>0.14102765257848954</v>
      </c>
      <c r="Q311" s="6">
        <f t="shared" si="42"/>
        <v>551740.91514615086</v>
      </c>
      <c r="R311" s="3"/>
    </row>
    <row r="312" spans="1:18" customFormat="1" x14ac:dyDescent="0.2">
      <c r="A312" s="12">
        <v>42431</v>
      </c>
      <c r="B312" s="1" t="s">
        <v>7</v>
      </c>
      <c r="C312" s="8">
        <v>3951</v>
      </c>
      <c r="D312" s="8">
        <v>4486</v>
      </c>
      <c r="E312" s="8">
        <v>371</v>
      </c>
      <c r="F312" s="3">
        <v>306</v>
      </c>
      <c r="G312" s="7">
        <f t="shared" si="37"/>
        <v>4486</v>
      </c>
      <c r="H312" s="3"/>
      <c r="I312" s="40">
        <f t="shared" si="43"/>
        <v>4412.663343092102</v>
      </c>
      <c r="J312" s="40">
        <f t="shared" si="38"/>
        <v>-135.34133858267705</v>
      </c>
      <c r="K312" s="71">
        <f t="shared" si="44"/>
        <v>0.98985552408930411</v>
      </c>
      <c r="L312" s="57">
        <f t="shared" si="45"/>
        <v>4239.9566377210267</v>
      </c>
      <c r="M312" s="3"/>
      <c r="N312" s="6">
        <f t="shared" si="39"/>
        <v>246.04336227897329</v>
      </c>
      <c r="O312" s="6">
        <f t="shared" si="40"/>
        <v>246.04336227897329</v>
      </c>
      <c r="P312" s="4">
        <f t="shared" si="41"/>
        <v>5.4846937645780941E-2</v>
      </c>
      <c r="Q312" s="6">
        <f t="shared" si="42"/>
        <v>60537.336121542095</v>
      </c>
      <c r="R312" s="3"/>
    </row>
    <row r="313" spans="1:18" customFormat="1" x14ac:dyDescent="0.2">
      <c r="A313" s="12">
        <v>42432</v>
      </c>
      <c r="B313" s="1" t="s">
        <v>10</v>
      </c>
      <c r="C313" s="8">
        <v>3229</v>
      </c>
      <c r="D313" s="8">
        <v>5135</v>
      </c>
      <c r="E313" s="8">
        <v>451</v>
      </c>
      <c r="F313" s="3">
        <v>307</v>
      </c>
      <c r="G313" s="7">
        <f t="shared" si="37"/>
        <v>5135</v>
      </c>
      <c r="H313" s="3"/>
      <c r="I313" s="40">
        <f t="shared" si="43"/>
        <v>4412.8302585583697</v>
      </c>
      <c r="J313" s="40">
        <f t="shared" si="38"/>
        <v>-135.34133858267705</v>
      </c>
      <c r="K313" s="71">
        <f t="shared" si="44"/>
        <v>1.1226606030864663</v>
      </c>
      <c r="L313" s="57">
        <f t="shared" si="45"/>
        <v>4758.1472487319716</v>
      </c>
      <c r="M313" s="3"/>
      <c r="N313" s="6">
        <f t="shared" si="39"/>
        <v>376.85275126802844</v>
      </c>
      <c r="O313" s="6">
        <f t="shared" si="40"/>
        <v>376.85275126802844</v>
      </c>
      <c r="P313" s="4">
        <f t="shared" si="41"/>
        <v>7.3389046011300571E-2</v>
      </c>
      <c r="Q313" s="6">
        <f t="shared" si="42"/>
        <v>142017.9961382825</v>
      </c>
      <c r="R313" s="3"/>
    </row>
    <row r="314" spans="1:18" customFormat="1" x14ac:dyDescent="0.2">
      <c r="A314" s="12">
        <v>42433</v>
      </c>
      <c r="B314" s="1" t="s">
        <v>5</v>
      </c>
      <c r="C314" s="8">
        <v>3675</v>
      </c>
      <c r="D314" s="8">
        <v>5445</v>
      </c>
      <c r="E314" s="8">
        <v>520</v>
      </c>
      <c r="F314" s="3">
        <v>308</v>
      </c>
      <c r="G314" s="7">
        <f t="shared" si="37"/>
        <v>5445</v>
      </c>
      <c r="H314" s="3"/>
      <c r="I314" s="40">
        <f t="shared" si="43"/>
        <v>4406.363623618774</v>
      </c>
      <c r="J314" s="40">
        <f t="shared" si="38"/>
        <v>-135.34133858267705</v>
      </c>
      <c r="K314" s="71">
        <f t="shared" si="44"/>
        <v>1.1941658543119242</v>
      </c>
      <c r="L314" s="57">
        <f t="shared" si="45"/>
        <v>5063.6020437660409</v>
      </c>
      <c r="M314" s="3"/>
      <c r="N314" s="6">
        <f t="shared" si="39"/>
        <v>381.39795623395912</v>
      </c>
      <c r="O314" s="6">
        <f t="shared" si="40"/>
        <v>381.39795623395912</v>
      </c>
      <c r="P314" s="4">
        <f t="shared" si="41"/>
        <v>7.0045538334978716E-2</v>
      </c>
      <c r="Q314" s="6">
        <f t="shared" si="42"/>
        <v>145464.40101944099</v>
      </c>
      <c r="R314" s="3"/>
    </row>
    <row r="315" spans="1:18" customFormat="1" x14ac:dyDescent="0.2">
      <c r="A315" s="12">
        <v>42434</v>
      </c>
      <c r="B315" s="1" t="s">
        <v>8</v>
      </c>
      <c r="C315" s="8">
        <v>3531</v>
      </c>
      <c r="D315" s="8">
        <v>4671</v>
      </c>
      <c r="E315" s="8">
        <v>351</v>
      </c>
      <c r="F315" s="3">
        <v>309</v>
      </c>
      <c r="G315" s="7">
        <f t="shared" si="37"/>
        <v>4671</v>
      </c>
      <c r="H315" s="3"/>
      <c r="I315" s="40">
        <f t="shared" si="43"/>
        <v>4193.4193865790594</v>
      </c>
      <c r="J315" s="40">
        <f t="shared" si="38"/>
        <v>-135.34133858267705</v>
      </c>
      <c r="K315" s="71">
        <f t="shared" si="44"/>
        <v>1.1393305327283763</v>
      </c>
      <c r="L315" s="57">
        <f t="shared" si="45"/>
        <v>4893.2723826346255</v>
      </c>
      <c r="M315" s="3"/>
      <c r="N315" s="6">
        <f t="shared" si="39"/>
        <v>-222.2723826346255</v>
      </c>
      <c r="O315" s="6">
        <f t="shared" si="40"/>
        <v>222.2723826346255</v>
      </c>
      <c r="P315" s="4">
        <f t="shared" si="41"/>
        <v>4.7585609641324238E-2</v>
      </c>
      <c r="Q315" s="6">
        <f t="shared" si="42"/>
        <v>49405.012082073365</v>
      </c>
      <c r="R315" s="3"/>
    </row>
    <row r="316" spans="1:18" customFormat="1" x14ac:dyDescent="0.2">
      <c r="A316" s="12">
        <v>42435</v>
      </c>
      <c r="B316" s="1" t="s">
        <v>11</v>
      </c>
      <c r="C316" s="8">
        <v>3017</v>
      </c>
      <c r="D316" s="8">
        <v>3384</v>
      </c>
      <c r="E316" s="8">
        <v>522</v>
      </c>
      <c r="F316" s="3">
        <v>310</v>
      </c>
      <c r="G316" s="7">
        <f t="shared" si="37"/>
        <v>3384</v>
      </c>
      <c r="H316" s="3"/>
      <c r="I316" s="40">
        <f t="shared" si="43"/>
        <v>3735.274391784812</v>
      </c>
      <c r="J316" s="40">
        <f t="shared" si="38"/>
        <v>-135.34133858267705</v>
      </c>
      <c r="K316" s="71">
        <f t="shared" si="44"/>
        <v>1.0139022493564569</v>
      </c>
      <c r="L316" s="57">
        <f t="shared" si="45"/>
        <v>4224.0064745712325</v>
      </c>
      <c r="M316" s="3"/>
      <c r="N316" s="6">
        <f t="shared" si="39"/>
        <v>-840.0064745712325</v>
      </c>
      <c r="O316" s="6">
        <f t="shared" si="40"/>
        <v>840.0064745712325</v>
      </c>
      <c r="P316" s="4">
        <f t="shared" si="41"/>
        <v>0.24822886364398122</v>
      </c>
      <c r="Q316" s="6">
        <f t="shared" si="42"/>
        <v>705610.87732159067</v>
      </c>
      <c r="R316" s="3"/>
    </row>
    <row r="317" spans="1:18" customFormat="1" x14ac:dyDescent="0.2">
      <c r="A317" s="12">
        <v>42436</v>
      </c>
      <c r="B317" s="1" t="s">
        <v>6</v>
      </c>
      <c r="C317" s="8">
        <v>3661</v>
      </c>
      <c r="D317" s="8">
        <v>3995</v>
      </c>
      <c r="E317" s="8">
        <v>655</v>
      </c>
      <c r="F317" s="3">
        <v>311</v>
      </c>
      <c r="G317" s="7">
        <f t="shared" si="37"/>
        <v>3995</v>
      </c>
      <c r="H317" s="3"/>
      <c r="I317" s="40">
        <f t="shared" si="43"/>
        <v>3474.8224443499062</v>
      </c>
      <c r="J317" s="40">
        <f t="shared" si="38"/>
        <v>-135.34133858267705</v>
      </c>
      <c r="K317" s="71">
        <f t="shared" si="44"/>
        <v>1.2022086867130661</v>
      </c>
      <c r="L317" s="57">
        <f t="shared" si="45"/>
        <v>4375.1285987145566</v>
      </c>
      <c r="M317" s="3"/>
      <c r="N317" s="6">
        <f t="shared" si="39"/>
        <v>-380.12859871455657</v>
      </c>
      <c r="O317" s="6">
        <f t="shared" si="40"/>
        <v>380.12859871455657</v>
      </c>
      <c r="P317" s="4">
        <f t="shared" si="41"/>
        <v>9.5151088539313283E-2</v>
      </c>
      <c r="Q317" s="6">
        <f t="shared" si="42"/>
        <v>144497.75156069238</v>
      </c>
      <c r="R317" s="3"/>
    </row>
    <row r="318" spans="1:18" customFormat="1" x14ac:dyDescent="0.2">
      <c r="A318" s="12">
        <v>42437</v>
      </c>
      <c r="B318" s="1" t="s">
        <v>9</v>
      </c>
      <c r="C318" s="8">
        <v>3566</v>
      </c>
      <c r="D318" s="8">
        <v>5076</v>
      </c>
      <c r="E318" s="8">
        <v>222</v>
      </c>
      <c r="F318" s="3">
        <v>312</v>
      </c>
      <c r="G318" s="7">
        <f t="shared" si="37"/>
        <v>5076</v>
      </c>
      <c r="H318" s="3"/>
      <c r="I318" s="40">
        <f t="shared" si="43"/>
        <v>3726.2072310219223</v>
      </c>
      <c r="J318" s="40">
        <f t="shared" si="38"/>
        <v>-135.34133858267705</v>
      </c>
      <c r="K318" s="71">
        <f t="shared" si="44"/>
        <v>1.2154399016630797</v>
      </c>
      <c r="L318" s="57">
        <f t="shared" si="45"/>
        <v>3936.3769801032122</v>
      </c>
      <c r="M318" s="3"/>
      <c r="N318" s="6">
        <f t="shared" si="39"/>
        <v>1139.6230198967878</v>
      </c>
      <c r="O318" s="6">
        <f t="shared" si="40"/>
        <v>1139.6230198967878</v>
      </c>
      <c r="P318" s="4">
        <f t="shared" si="41"/>
        <v>0.22451202125626238</v>
      </c>
      <c r="Q318" s="6">
        <f t="shared" si="42"/>
        <v>1298740.6274786745</v>
      </c>
      <c r="R318" s="3"/>
    </row>
    <row r="319" spans="1:18" customFormat="1" x14ac:dyDescent="0.2">
      <c r="A319" s="12">
        <v>42438</v>
      </c>
      <c r="B319" s="1" t="s">
        <v>7</v>
      </c>
      <c r="C319" s="8">
        <v>3136</v>
      </c>
      <c r="D319" s="8">
        <v>4071</v>
      </c>
      <c r="E319" s="8">
        <v>829</v>
      </c>
      <c r="F319" s="3">
        <v>313</v>
      </c>
      <c r="G319" s="7">
        <f t="shared" si="37"/>
        <v>4071</v>
      </c>
      <c r="H319" s="3"/>
      <c r="I319" s="40">
        <f t="shared" si="43"/>
        <v>3616.5317775823182</v>
      </c>
      <c r="J319" s="40">
        <f t="shared" si="38"/>
        <v>-135.34133858267705</v>
      </c>
      <c r="K319" s="71">
        <f t="shared" si="44"/>
        <v>1.1161787109968873</v>
      </c>
      <c r="L319" s="57">
        <f t="shared" si="45"/>
        <v>3999.532870377318</v>
      </c>
      <c r="M319" s="3"/>
      <c r="N319" s="6">
        <f t="shared" si="39"/>
        <v>71.467129622682023</v>
      </c>
      <c r="O319" s="6">
        <f t="shared" si="40"/>
        <v>71.467129622682023</v>
      </c>
      <c r="P319" s="4">
        <f t="shared" si="41"/>
        <v>1.7555177996237292E-2</v>
      </c>
      <c r="Q319" s="6">
        <f t="shared" si="42"/>
        <v>5107.5506165052348</v>
      </c>
      <c r="R319" s="3"/>
    </row>
    <row r="320" spans="1:18" customFormat="1" x14ac:dyDescent="0.2">
      <c r="A320" s="12">
        <v>42439</v>
      </c>
      <c r="B320" s="1" t="s">
        <v>10</v>
      </c>
      <c r="C320" s="8">
        <v>3489</v>
      </c>
      <c r="D320" s="8">
        <v>5098</v>
      </c>
      <c r="E320" s="8">
        <v>480</v>
      </c>
      <c r="F320" s="3">
        <v>314</v>
      </c>
      <c r="G320" s="7">
        <f t="shared" si="37"/>
        <v>5098</v>
      </c>
      <c r="H320" s="3"/>
      <c r="I320" s="40">
        <f t="shared" si="43"/>
        <v>3806.4167882226811</v>
      </c>
      <c r="J320" s="40">
        <f t="shared" si="38"/>
        <v>-135.34133858267705</v>
      </c>
      <c r="K320" s="71">
        <f t="shared" si="44"/>
        <v>1.2175971824976299</v>
      </c>
      <c r="L320" s="57">
        <f t="shared" si="45"/>
        <v>4132.7549098991949</v>
      </c>
      <c r="M320" s="3"/>
      <c r="N320" s="6">
        <f t="shared" si="39"/>
        <v>965.2450901008051</v>
      </c>
      <c r="O320" s="6">
        <f t="shared" si="40"/>
        <v>965.2450901008051</v>
      </c>
      <c r="P320" s="4">
        <f t="shared" si="41"/>
        <v>0.1893379933504914</v>
      </c>
      <c r="Q320" s="6">
        <f t="shared" si="42"/>
        <v>931698.0839637114</v>
      </c>
      <c r="R320" s="3"/>
    </row>
    <row r="321" spans="1:18" customFormat="1" x14ac:dyDescent="0.2">
      <c r="A321" s="12">
        <v>42440</v>
      </c>
      <c r="B321" s="1" t="s">
        <v>5</v>
      </c>
      <c r="C321" s="8">
        <v>3389</v>
      </c>
      <c r="D321" s="8">
        <v>5238</v>
      </c>
      <c r="E321" s="8">
        <v>317</v>
      </c>
      <c r="F321" s="3">
        <v>315</v>
      </c>
      <c r="G321" s="7">
        <f t="shared" si="37"/>
        <v>5238</v>
      </c>
      <c r="H321" s="3"/>
      <c r="I321" s="40">
        <f t="shared" si="43"/>
        <v>4044.1296487498817</v>
      </c>
      <c r="J321" s="40">
        <f t="shared" si="38"/>
        <v>-135.34133858267705</v>
      </c>
      <c r="K321" s="71">
        <f t="shared" si="44"/>
        <v>1.1692643605958506</v>
      </c>
      <c r="L321" s="57">
        <f t="shared" si="45"/>
        <v>4176.8680581505241</v>
      </c>
      <c r="M321" s="3"/>
      <c r="N321" s="6">
        <f t="shared" si="39"/>
        <v>1061.1319418494759</v>
      </c>
      <c r="O321" s="6">
        <f t="shared" si="40"/>
        <v>1061.1319418494759</v>
      </c>
      <c r="P321" s="4">
        <f t="shared" si="41"/>
        <v>0.20258341768794882</v>
      </c>
      <c r="Q321" s="6">
        <f t="shared" si="42"/>
        <v>1126000.9980132394</v>
      </c>
      <c r="R321" s="3"/>
    </row>
    <row r="322" spans="1:18" customFormat="1" x14ac:dyDescent="0.2">
      <c r="A322" s="12">
        <v>42441</v>
      </c>
      <c r="B322" s="1" t="s">
        <v>8</v>
      </c>
      <c r="C322" s="8">
        <v>3107</v>
      </c>
      <c r="D322" s="8">
        <v>4329</v>
      </c>
      <c r="E322" s="8">
        <v>108</v>
      </c>
      <c r="F322" s="3">
        <v>316</v>
      </c>
      <c r="G322" s="7">
        <f t="shared" si="37"/>
        <v>4329</v>
      </c>
      <c r="H322" s="3"/>
      <c r="I322" s="40">
        <f t="shared" si="43"/>
        <v>4033.4532962272906</v>
      </c>
      <c r="J322" s="40">
        <f t="shared" si="38"/>
        <v>-135.34133858267705</v>
      </c>
      <c r="K322" s="71">
        <f t="shared" si="44"/>
        <v>1.0352306267611628</v>
      </c>
      <c r="L322" s="57">
        <f t="shared" si="45"/>
        <v>4009.3216330526179</v>
      </c>
      <c r="M322" s="3"/>
      <c r="N322" s="6">
        <f t="shared" si="39"/>
        <v>319.67836694738207</v>
      </c>
      <c r="O322" s="6">
        <f t="shared" si="40"/>
        <v>319.67836694738207</v>
      </c>
      <c r="P322" s="4">
        <f t="shared" si="41"/>
        <v>7.3845776610621874E-2</v>
      </c>
      <c r="Q322" s="6">
        <f t="shared" si="42"/>
        <v>102194.25829414507</v>
      </c>
      <c r="R322" s="3"/>
    </row>
    <row r="323" spans="1:18" customFormat="1" x14ac:dyDescent="0.2">
      <c r="A323" s="12">
        <v>42442</v>
      </c>
      <c r="B323" s="1" t="s">
        <v>11</v>
      </c>
      <c r="C323" s="8">
        <v>3226</v>
      </c>
      <c r="D323" s="8">
        <v>4534</v>
      </c>
      <c r="E323" s="8">
        <v>179</v>
      </c>
      <c r="F323" s="3">
        <v>317</v>
      </c>
      <c r="G323" s="7">
        <f t="shared" si="37"/>
        <v>4534</v>
      </c>
      <c r="H323" s="3"/>
      <c r="I323" s="40">
        <f t="shared" si="43"/>
        <v>4353.1937721063505</v>
      </c>
      <c r="J323" s="40">
        <f t="shared" si="38"/>
        <v>-135.34133858267705</v>
      </c>
      <c r="K323" s="71">
        <f t="shared" si="44"/>
        <v>0.92858724732667319</v>
      </c>
      <c r="L323" s="57">
        <f t="shared" si="45"/>
        <v>3509.667128999693</v>
      </c>
      <c r="M323" s="3"/>
      <c r="N323" s="6">
        <f t="shared" si="39"/>
        <v>1024.332871000307</v>
      </c>
      <c r="O323" s="6">
        <f t="shared" si="40"/>
        <v>1024.332871000307</v>
      </c>
      <c r="P323" s="4">
        <f t="shared" si="41"/>
        <v>0.22592255646235268</v>
      </c>
      <c r="Q323" s="6">
        <f t="shared" si="42"/>
        <v>1049257.8306117316</v>
      </c>
      <c r="R323" s="3"/>
    </row>
    <row r="324" spans="1:18" customFormat="1" x14ac:dyDescent="0.2">
      <c r="A324" s="12">
        <v>42443</v>
      </c>
      <c r="B324" s="1" t="s">
        <v>6</v>
      </c>
      <c r="C324" s="8">
        <v>3634</v>
      </c>
      <c r="D324" s="8">
        <v>4507</v>
      </c>
      <c r="E324" s="8">
        <v>452</v>
      </c>
      <c r="F324" s="3">
        <v>318</v>
      </c>
      <c r="G324" s="7">
        <f t="shared" si="37"/>
        <v>4507</v>
      </c>
      <c r="H324" s="3"/>
      <c r="I324" s="40">
        <f t="shared" si="43"/>
        <v>4180.4735556550604</v>
      </c>
      <c r="J324" s="40">
        <f t="shared" si="38"/>
        <v>-135.34133858267705</v>
      </c>
      <c r="K324" s="71">
        <f t="shared" si="44"/>
        <v>1.0898324012397143</v>
      </c>
      <c r="L324" s="57">
        <f t="shared" si="45"/>
        <v>4609.1156947472518</v>
      </c>
      <c r="M324" s="3"/>
      <c r="N324" s="6">
        <f t="shared" si="39"/>
        <v>-102.11569474725184</v>
      </c>
      <c r="O324" s="6">
        <f t="shared" si="40"/>
        <v>102.11569474725184</v>
      </c>
      <c r="P324" s="4">
        <f t="shared" si="41"/>
        <v>2.2657132182660713E-2</v>
      </c>
      <c r="Q324" s="6">
        <f t="shared" si="42"/>
        <v>10427.615113713917</v>
      </c>
      <c r="R324" s="3"/>
    </row>
    <row r="325" spans="1:18" customFormat="1" x14ac:dyDescent="0.2">
      <c r="A325" s="12">
        <v>42444</v>
      </c>
      <c r="B325" s="1" t="s">
        <v>9</v>
      </c>
      <c r="C325" s="8">
        <v>3162</v>
      </c>
      <c r="D325" s="8">
        <v>4847</v>
      </c>
      <c r="E325" s="8">
        <v>304</v>
      </c>
      <c r="F325" s="3">
        <v>319</v>
      </c>
      <c r="G325" s="7">
        <f t="shared" si="37"/>
        <v>4847</v>
      </c>
      <c r="H325" s="3"/>
      <c r="I325" s="40">
        <f t="shared" si="43"/>
        <v>4183.2474569043325</v>
      </c>
      <c r="J325" s="40">
        <f t="shared" si="38"/>
        <v>-135.34133858267705</v>
      </c>
      <c r="K325" s="71">
        <f t="shared" si="44"/>
        <v>1.114929462202662</v>
      </c>
      <c r="L325" s="57">
        <f t="shared" si="45"/>
        <v>4465.8038278895838</v>
      </c>
      <c r="M325" s="3"/>
      <c r="N325" s="6">
        <f t="shared" si="39"/>
        <v>381.19617211041623</v>
      </c>
      <c r="O325" s="6">
        <f t="shared" si="40"/>
        <v>381.19617211041623</v>
      </c>
      <c r="P325" s="4">
        <f t="shared" si="41"/>
        <v>7.8645795772728747E-2</v>
      </c>
      <c r="Q325" s="6">
        <f t="shared" si="42"/>
        <v>145310.52163163407</v>
      </c>
      <c r="R325" s="3"/>
    </row>
    <row r="326" spans="1:18" customFormat="1" x14ac:dyDescent="0.2">
      <c r="A326" s="12">
        <v>42445</v>
      </c>
      <c r="B326" s="1" t="s">
        <v>7</v>
      </c>
      <c r="C326" s="8">
        <v>2902</v>
      </c>
      <c r="D326" s="8">
        <v>4203</v>
      </c>
      <c r="E326" s="8">
        <v>272</v>
      </c>
      <c r="F326" s="3">
        <v>320</v>
      </c>
      <c r="G326" s="7">
        <f t="shared" ref="G326:G389" si="46">IF($G$4="Petrol",C326,IF($G$4="Diesel",D326,E326))</f>
        <v>4203</v>
      </c>
      <c r="H326" s="3"/>
      <c r="I326" s="40">
        <f t="shared" si="43"/>
        <v>4127.1733499572565</v>
      </c>
      <c r="J326" s="40">
        <f t="shared" si="38"/>
        <v>-135.34133858267705</v>
      </c>
      <c r="K326" s="71">
        <f t="shared" si="44"/>
        <v>0.9955589269120555</v>
      </c>
      <c r="L326" s="57">
        <f t="shared" si="45"/>
        <v>4006.842232215583</v>
      </c>
      <c r="M326" s="3"/>
      <c r="N326" s="6">
        <f t="shared" si="39"/>
        <v>196.15776778441705</v>
      </c>
      <c r="O326" s="6">
        <f t="shared" si="40"/>
        <v>196.15776778441705</v>
      </c>
      <c r="P326" s="4">
        <f t="shared" si="41"/>
        <v>4.6670894071952664E-2</v>
      </c>
      <c r="Q326" s="6">
        <f t="shared" si="42"/>
        <v>38477.86986216528</v>
      </c>
      <c r="R326" s="3"/>
    </row>
    <row r="327" spans="1:18" customFormat="1" x14ac:dyDescent="0.2">
      <c r="A327" s="12">
        <v>42446</v>
      </c>
      <c r="B327" s="1" t="s">
        <v>10</v>
      </c>
      <c r="C327" s="8">
        <v>3305</v>
      </c>
      <c r="D327" s="8">
        <v>4088</v>
      </c>
      <c r="E327" s="8">
        <v>183</v>
      </c>
      <c r="F327" s="3">
        <v>321</v>
      </c>
      <c r="G327" s="7">
        <f t="shared" si="46"/>
        <v>4088</v>
      </c>
      <c r="H327" s="3"/>
      <c r="I327" s="40">
        <f t="shared" si="43"/>
        <v>3851.6391401798846</v>
      </c>
      <c r="J327" s="40">
        <f t="shared" si="38"/>
        <v>-135.34133858267705</v>
      </c>
      <c r="K327" s="71">
        <f t="shared" si="44"/>
        <v>1.1104017433442341</v>
      </c>
      <c r="L327" s="57">
        <f t="shared" si="45"/>
        <v>4481.4725333096476</v>
      </c>
      <c r="M327" s="3"/>
      <c r="N327" s="6">
        <f t="shared" si="39"/>
        <v>-393.47253330964759</v>
      </c>
      <c r="O327" s="6">
        <f t="shared" si="40"/>
        <v>393.47253330964759</v>
      </c>
      <c r="P327" s="4">
        <f t="shared" si="41"/>
        <v>9.6250619694140796E-2</v>
      </c>
      <c r="Q327" s="6">
        <f t="shared" si="42"/>
        <v>154820.63446911174</v>
      </c>
      <c r="R327" s="3"/>
    </row>
    <row r="328" spans="1:18" customFormat="1" x14ac:dyDescent="0.2">
      <c r="A328" s="12">
        <v>42447</v>
      </c>
      <c r="B328" s="1" t="s">
        <v>5</v>
      </c>
      <c r="C328" s="8">
        <v>3839</v>
      </c>
      <c r="D328" s="8">
        <v>4526</v>
      </c>
      <c r="E328" s="8">
        <v>85</v>
      </c>
      <c r="F328" s="3">
        <v>322</v>
      </c>
      <c r="G328" s="7">
        <f t="shared" si="46"/>
        <v>4526</v>
      </c>
      <c r="H328" s="3"/>
      <c r="I328" s="40">
        <f t="shared" si="43"/>
        <v>3745.8159997804646</v>
      </c>
      <c r="J328" s="40">
        <f t="shared" si="38"/>
        <v>-135.34133858267705</v>
      </c>
      <c r="K328" s="71">
        <f t="shared" si="44"/>
        <v>1.1969889741090518</v>
      </c>
      <c r="L328" s="57">
        <f t="shared" si="45"/>
        <v>4437.8759391218555</v>
      </c>
      <c r="M328" s="3"/>
      <c r="N328" s="6">
        <f t="shared" si="39"/>
        <v>88.124060878144519</v>
      </c>
      <c r="O328" s="6">
        <f t="shared" si="40"/>
        <v>88.124060878144519</v>
      </c>
      <c r="P328" s="4">
        <f t="shared" si="41"/>
        <v>1.9470627679660742E-2</v>
      </c>
      <c r="Q328" s="6">
        <f t="shared" si="42"/>
        <v>7765.8501056549212</v>
      </c>
      <c r="R328" s="3"/>
    </row>
    <row r="329" spans="1:18" customFormat="1" x14ac:dyDescent="0.2">
      <c r="A329" s="12">
        <v>42448</v>
      </c>
      <c r="B329" s="1" t="s">
        <v>8</v>
      </c>
      <c r="C329" s="8">
        <v>3456</v>
      </c>
      <c r="D329" s="8">
        <v>5434</v>
      </c>
      <c r="E329" s="8">
        <v>174</v>
      </c>
      <c r="F329" s="3">
        <v>323</v>
      </c>
      <c r="G329" s="7">
        <f t="shared" si="46"/>
        <v>5434</v>
      </c>
      <c r="H329" s="3"/>
      <c r="I329" s="40">
        <f t="shared" si="43"/>
        <v>4074.0718151134479</v>
      </c>
      <c r="J329" s="40">
        <f t="shared" si="38"/>
        <v>-135.34133858267705</v>
      </c>
      <c r="K329" s="71">
        <f t="shared" si="44"/>
        <v>1.1782245740937749</v>
      </c>
      <c r="L329" s="57">
        <f t="shared" si="45"/>
        <v>4113.5240191447792</v>
      </c>
      <c r="M329" s="3"/>
      <c r="N329" s="6">
        <f t="shared" si="39"/>
        <v>1320.4759808552208</v>
      </c>
      <c r="O329" s="6">
        <f t="shared" si="40"/>
        <v>1320.4759808552208</v>
      </c>
      <c r="P329" s="4">
        <f t="shared" si="41"/>
        <v>0.24300257284785071</v>
      </c>
      <c r="Q329" s="6">
        <f t="shared" si="42"/>
        <v>1743656.8160155574</v>
      </c>
      <c r="R329" s="3"/>
    </row>
    <row r="330" spans="1:18" customFormat="1" x14ac:dyDescent="0.2">
      <c r="A330" s="12">
        <v>42449</v>
      </c>
      <c r="B330" s="1" t="s">
        <v>11</v>
      </c>
      <c r="C330" s="8">
        <v>3276</v>
      </c>
      <c r="D330" s="8">
        <v>3960</v>
      </c>
      <c r="E330" s="8">
        <v>119</v>
      </c>
      <c r="F330" s="3">
        <v>324</v>
      </c>
      <c r="G330" s="7">
        <f t="shared" si="46"/>
        <v>3960</v>
      </c>
      <c r="H330" s="3"/>
      <c r="I330" s="40">
        <f t="shared" si="43"/>
        <v>3925.5190689085339</v>
      </c>
      <c r="J330" s="40">
        <f t="shared" si="38"/>
        <v>-135.34133858267705</v>
      </c>
      <c r="K330" s="71">
        <f t="shared" si="44"/>
        <v>1.0128785572787815</v>
      </c>
      <c r="L330" s="57">
        <f t="shared" si="45"/>
        <v>3993.4876897633781</v>
      </c>
      <c r="M330" s="3"/>
      <c r="N330" s="6">
        <f t="shared" si="39"/>
        <v>-33.487689763378057</v>
      </c>
      <c r="O330" s="6">
        <f t="shared" si="40"/>
        <v>33.487689763378057</v>
      </c>
      <c r="P330" s="4">
        <f t="shared" si="41"/>
        <v>8.456487313984358E-3</v>
      </c>
      <c r="Q330" s="6">
        <f t="shared" si="42"/>
        <v>1121.4253656882556</v>
      </c>
      <c r="R330" s="3"/>
    </row>
    <row r="331" spans="1:18" customFormat="1" x14ac:dyDescent="0.2">
      <c r="A331" s="12">
        <v>42450</v>
      </c>
      <c r="B331" s="1" t="s">
        <v>6</v>
      </c>
      <c r="C331" s="8">
        <v>3707</v>
      </c>
      <c r="D331" s="8">
        <v>6210</v>
      </c>
      <c r="E331" s="8">
        <v>430</v>
      </c>
      <c r="F331" s="3">
        <v>325</v>
      </c>
      <c r="G331" s="7">
        <f t="shared" si="46"/>
        <v>6210</v>
      </c>
      <c r="H331" s="3"/>
      <c r="I331" s="40">
        <f t="shared" si="43"/>
        <v>4340.3036532840115</v>
      </c>
      <c r="J331" s="40">
        <f t="shared" si="38"/>
        <v>-135.34133858267705</v>
      </c>
      <c r="K331" s="71">
        <f t="shared" si="44"/>
        <v>1.2479220433948683</v>
      </c>
      <c r="L331" s="57">
        <f t="shared" si="45"/>
        <v>4556.5845915841583</v>
      </c>
      <c r="M331" s="3"/>
      <c r="N331" s="6">
        <f t="shared" si="39"/>
        <v>1653.4154084158417</v>
      </c>
      <c r="O331" s="6">
        <f t="shared" si="40"/>
        <v>1653.4154084158417</v>
      </c>
      <c r="P331" s="4">
        <f t="shared" si="41"/>
        <v>0.26625046834393584</v>
      </c>
      <c r="Q331" s="6">
        <f t="shared" si="42"/>
        <v>2733782.5127869248</v>
      </c>
      <c r="R331" s="3"/>
    </row>
    <row r="332" spans="1:18" customFormat="1" x14ac:dyDescent="0.2">
      <c r="A332" s="12">
        <v>42451</v>
      </c>
      <c r="B332" s="1" t="s">
        <v>9</v>
      </c>
      <c r="C332" s="8">
        <v>4903</v>
      </c>
      <c r="D332" s="8">
        <v>4555</v>
      </c>
      <c r="E332" s="8">
        <v>272</v>
      </c>
      <c r="F332" s="3">
        <v>326</v>
      </c>
      <c r="G332" s="7">
        <f t="shared" si="46"/>
        <v>4555</v>
      </c>
      <c r="H332" s="3"/>
      <c r="I332" s="40">
        <f t="shared" si="43"/>
        <v>4022.0231232145516</v>
      </c>
      <c r="J332" s="40">
        <f t="shared" si="38"/>
        <v>-135.34133858267705</v>
      </c>
      <c r="K332" s="71">
        <f t="shared" si="44"/>
        <v>1.1988548458765302</v>
      </c>
      <c r="L332" s="57">
        <f t="shared" si="45"/>
        <v>5110.8789822775461</v>
      </c>
      <c r="M332" s="3"/>
      <c r="N332" s="6">
        <f t="shared" si="39"/>
        <v>-555.87898227754613</v>
      </c>
      <c r="O332" s="6">
        <f t="shared" si="40"/>
        <v>555.87898227754613</v>
      </c>
      <c r="P332" s="4">
        <f t="shared" si="41"/>
        <v>0.12203709819485097</v>
      </c>
      <c r="Q332" s="6">
        <f t="shared" si="42"/>
        <v>309001.44293792045</v>
      </c>
      <c r="R332" s="3"/>
    </row>
    <row r="333" spans="1:18" customFormat="1" x14ac:dyDescent="0.2">
      <c r="A333" s="12">
        <v>42452</v>
      </c>
      <c r="B333" s="1" t="s">
        <v>7</v>
      </c>
      <c r="C333" s="8">
        <v>1430</v>
      </c>
      <c r="D333" s="8">
        <v>449</v>
      </c>
      <c r="E333" s="8">
        <v>55</v>
      </c>
      <c r="F333" s="3">
        <v>327</v>
      </c>
      <c r="G333" s="7">
        <f t="shared" si="46"/>
        <v>449</v>
      </c>
      <c r="H333" s="3"/>
      <c r="I333" s="40">
        <f t="shared" si="43"/>
        <v>2492.9152036685387</v>
      </c>
      <c r="J333" s="40">
        <f t="shared" si="38"/>
        <v>-135.34133858267705</v>
      </c>
      <c r="K333" s="71">
        <f t="shared" si="44"/>
        <v>0.92896505244794914</v>
      </c>
      <c r="L333" s="57">
        <f t="shared" si="45"/>
        <v>4338.2314644254875</v>
      </c>
      <c r="M333" s="3"/>
      <c r="N333" s="6">
        <f t="shared" si="39"/>
        <v>-3889.2314644254875</v>
      </c>
      <c r="O333" s="6">
        <f t="shared" si="40"/>
        <v>3889.2314644254875</v>
      </c>
      <c r="P333" s="4">
        <f t="shared" si="41"/>
        <v>8.6619854441547606</v>
      </c>
      <c r="Q333" s="6">
        <f t="shared" si="42"/>
        <v>15126121.383877221</v>
      </c>
      <c r="R333" s="3"/>
    </row>
    <row r="334" spans="1:18" customFormat="1" x14ac:dyDescent="0.2">
      <c r="A334" s="12">
        <v>42453</v>
      </c>
      <c r="B334" s="1" t="s">
        <v>10</v>
      </c>
      <c r="C334" s="8">
        <v>3895</v>
      </c>
      <c r="D334" s="8">
        <v>4625</v>
      </c>
      <c r="E334" s="8">
        <v>148</v>
      </c>
      <c r="F334" s="3">
        <v>328</v>
      </c>
      <c r="G334" s="7">
        <f t="shared" si="46"/>
        <v>4625</v>
      </c>
      <c r="H334" s="3"/>
      <c r="I334" s="40">
        <f t="shared" si="43"/>
        <v>2933.9302264705339</v>
      </c>
      <c r="J334" s="40">
        <f t="shared" si="38"/>
        <v>-135.34133858267705</v>
      </c>
      <c r="K334" s="71">
        <f t="shared" si="44"/>
        <v>1.2893545005897626</v>
      </c>
      <c r="L334" s="57">
        <f t="shared" si="45"/>
        <v>2870.5752956585925</v>
      </c>
      <c r="M334" s="3"/>
      <c r="N334" s="6">
        <f t="shared" si="39"/>
        <v>1754.4247043414075</v>
      </c>
      <c r="O334" s="6">
        <f t="shared" si="40"/>
        <v>1754.4247043414075</v>
      </c>
      <c r="P334" s="4">
        <f t="shared" si="41"/>
        <v>0.37933507120895299</v>
      </c>
      <c r="Q334" s="6">
        <f t="shared" si="42"/>
        <v>3078006.0432034349</v>
      </c>
      <c r="R334" s="3"/>
    </row>
    <row r="335" spans="1:18" customFormat="1" x14ac:dyDescent="0.2">
      <c r="A335" s="12">
        <v>42454</v>
      </c>
      <c r="B335" s="1" t="s">
        <v>5</v>
      </c>
      <c r="C335" s="8">
        <v>3867</v>
      </c>
      <c r="D335" s="8">
        <v>3272</v>
      </c>
      <c r="E335" s="8">
        <v>331</v>
      </c>
      <c r="F335" s="3">
        <v>329</v>
      </c>
      <c r="G335" s="7">
        <f t="shared" si="46"/>
        <v>3272</v>
      </c>
      <c r="H335" s="3"/>
      <c r="I335" s="40">
        <f t="shared" si="43"/>
        <v>2798.4895958623306</v>
      </c>
      <c r="J335" s="40">
        <f t="shared" si="38"/>
        <v>-135.34133858267705</v>
      </c>
      <c r="K335" s="71">
        <f t="shared" si="44"/>
        <v>1.1692519147436049</v>
      </c>
      <c r="L335" s="57">
        <f t="shared" si="45"/>
        <v>3272.2902465668476</v>
      </c>
      <c r="M335" s="3"/>
      <c r="N335" s="6">
        <f t="shared" si="39"/>
        <v>-0.29024656684759975</v>
      </c>
      <c r="O335" s="6">
        <f t="shared" si="40"/>
        <v>0.29024656684759975</v>
      </c>
      <c r="P335" s="4">
        <f t="shared" si="41"/>
        <v>8.8706163461980362E-5</v>
      </c>
      <c r="Q335" s="6">
        <f t="shared" si="42"/>
        <v>8.4243069566818193E-2</v>
      </c>
      <c r="R335" s="3"/>
    </row>
    <row r="336" spans="1:18" customFormat="1" x14ac:dyDescent="0.2">
      <c r="A336" s="12">
        <v>42455</v>
      </c>
      <c r="B336" s="1" t="s">
        <v>8</v>
      </c>
      <c r="C336" s="8">
        <v>4449</v>
      </c>
      <c r="D336" s="8">
        <v>5133</v>
      </c>
      <c r="E336" s="8">
        <v>420</v>
      </c>
      <c r="F336" s="3">
        <v>330</v>
      </c>
      <c r="G336" s="7">
        <f t="shared" si="46"/>
        <v>5133</v>
      </c>
      <c r="H336" s="3"/>
      <c r="I336" s="40">
        <f t="shared" si="43"/>
        <v>3581.2151301240783</v>
      </c>
      <c r="J336" s="40">
        <f t="shared" si="38"/>
        <v>-135.34133858267705</v>
      </c>
      <c r="K336" s="71">
        <f t="shared" si="44"/>
        <v>1.1148469784448829</v>
      </c>
      <c r="L336" s="57">
        <f t="shared" si="45"/>
        <v>2756.9726395415141</v>
      </c>
      <c r="M336" s="3"/>
      <c r="N336" s="6">
        <f t="shared" si="39"/>
        <v>2376.0273604584859</v>
      </c>
      <c r="O336" s="6">
        <f t="shared" si="40"/>
        <v>2376.0273604584859</v>
      </c>
      <c r="P336" s="4">
        <f t="shared" si="41"/>
        <v>0.46289253077313186</v>
      </c>
      <c r="Q336" s="6">
        <f t="shared" si="42"/>
        <v>5645506.0176473195</v>
      </c>
      <c r="R336" s="3"/>
    </row>
    <row r="337" spans="1:18" customFormat="1" x14ac:dyDescent="0.2">
      <c r="A337" s="12">
        <v>42456</v>
      </c>
      <c r="B337" s="1" t="s">
        <v>11</v>
      </c>
      <c r="C337" s="8">
        <v>3653</v>
      </c>
      <c r="D337" s="8">
        <v>3567</v>
      </c>
      <c r="E337" s="8">
        <v>204</v>
      </c>
      <c r="F337" s="3">
        <v>331</v>
      </c>
      <c r="G337" s="7">
        <f t="shared" si="46"/>
        <v>3567</v>
      </c>
      <c r="H337" s="3"/>
      <c r="I337" s="40">
        <f t="shared" si="43"/>
        <v>3604.0519454346831</v>
      </c>
      <c r="J337" s="40">
        <f t="shared" si="38"/>
        <v>-135.34133858267705</v>
      </c>
      <c r="K337" s="71">
        <f t="shared" si="44"/>
        <v>0.94081367070248234</v>
      </c>
      <c r="L337" s="57">
        <f t="shared" si="45"/>
        <v>3199.7944587225561</v>
      </c>
      <c r="M337" s="3"/>
      <c r="N337" s="6">
        <f t="shared" si="39"/>
        <v>367.2055412774439</v>
      </c>
      <c r="O337" s="6">
        <f t="shared" si="40"/>
        <v>367.2055412774439</v>
      </c>
      <c r="P337" s="4">
        <f t="shared" si="41"/>
        <v>0.10294520361016089</v>
      </c>
      <c r="Q337" s="6">
        <f t="shared" si="42"/>
        <v>134839.90954486057</v>
      </c>
      <c r="R337" s="3"/>
    </row>
    <row r="338" spans="1:18" customFormat="1" x14ac:dyDescent="0.2">
      <c r="A338" s="12">
        <v>42457</v>
      </c>
      <c r="B338" s="1" t="s">
        <v>6</v>
      </c>
      <c r="C338" s="8">
        <v>2870</v>
      </c>
      <c r="D338" s="8">
        <v>3565</v>
      </c>
      <c r="E338" s="8">
        <v>64</v>
      </c>
      <c r="F338" s="3">
        <v>332</v>
      </c>
      <c r="G338" s="7">
        <f t="shared" si="46"/>
        <v>3565</v>
      </c>
      <c r="H338" s="3"/>
      <c r="I338" s="40">
        <f t="shared" si="43"/>
        <v>3389.6844337904367</v>
      </c>
      <c r="J338" s="40">
        <f t="shared" si="38"/>
        <v>-135.34133858267705</v>
      </c>
      <c r="K338" s="71">
        <f t="shared" si="44"/>
        <v>1.0822099851448774</v>
      </c>
      <c r="L338" s="57">
        <f t="shared" si="45"/>
        <v>3780.3132098711881</v>
      </c>
      <c r="M338" s="3"/>
      <c r="N338" s="6">
        <f t="shared" si="39"/>
        <v>-215.31320987118806</v>
      </c>
      <c r="O338" s="6">
        <f t="shared" si="40"/>
        <v>215.31320987118806</v>
      </c>
      <c r="P338" s="4">
        <f t="shared" si="41"/>
        <v>6.0396412306083606E-2</v>
      </c>
      <c r="Q338" s="6">
        <f t="shared" si="42"/>
        <v>46359.778345034276</v>
      </c>
      <c r="R338" s="3"/>
    </row>
    <row r="339" spans="1:18" customFormat="1" x14ac:dyDescent="0.2">
      <c r="A339" s="12">
        <v>42458</v>
      </c>
      <c r="B339" s="1" t="s">
        <v>9</v>
      </c>
      <c r="C339" s="8">
        <v>3451</v>
      </c>
      <c r="D339" s="8">
        <v>4783</v>
      </c>
      <c r="E339" s="8">
        <v>730</v>
      </c>
      <c r="F339" s="3">
        <v>333</v>
      </c>
      <c r="G339" s="7">
        <f t="shared" si="46"/>
        <v>4783</v>
      </c>
      <c r="H339" s="3"/>
      <c r="I339" s="40">
        <f t="shared" si="43"/>
        <v>3668.5888541299282</v>
      </c>
      <c r="J339" s="40">
        <f t="shared" si="38"/>
        <v>-135.34133858267705</v>
      </c>
      <c r="K339" s="71">
        <f t="shared" si="44"/>
        <v>1.1526977829040859</v>
      </c>
      <c r="L339" s="57">
        <f t="shared" si="45"/>
        <v>3628.3629969629337</v>
      </c>
      <c r="M339" s="3"/>
      <c r="N339" s="6">
        <f t="shared" si="39"/>
        <v>1154.6370030370663</v>
      </c>
      <c r="O339" s="6">
        <f t="shared" si="40"/>
        <v>1154.6370030370663</v>
      </c>
      <c r="P339" s="4">
        <f t="shared" si="41"/>
        <v>0.24140434937007449</v>
      </c>
      <c r="Q339" s="6">
        <f t="shared" si="42"/>
        <v>1333186.6087824183</v>
      </c>
      <c r="R339" s="3"/>
    </row>
    <row r="340" spans="1:18" customFormat="1" x14ac:dyDescent="0.2">
      <c r="A340" s="12">
        <v>42459</v>
      </c>
      <c r="B340" s="1" t="s">
        <v>7</v>
      </c>
      <c r="C340" s="8">
        <v>3736</v>
      </c>
      <c r="D340" s="8">
        <v>6226</v>
      </c>
      <c r="E340" s="8">
        <v>166</v>
      </c>
      <c r="F340" s="3">
        <v>334</v>
      </c>
      <c r="G340" s="7">
        <f t="shared" si="46"/>
        <v>6226</v>
      </c>
      <c r="H340" s="3"/>
      <c r="I340" s="40">
        <f t="shared" si="43"/>
        <v>4621.4578953418159</v>
      </c>
      <c r="J340" s="40">
        <f t="shared" si="38"/>
        <v>-135.34133858267705</v>
      </c>
      <c r="K340" s="71">
        <f t="shared" si="44"/>
        <v>1.0658859264756451</v>
      </c>
      <c r="L340" s="57">
        <f t="shared" si="45"/>
        <v>3517.5561050929073</v>
      </c>
      <c r="M340" s="3"/>
      <c r="N340" s="6">
        <f t="shared" si="39"/>
        <v>2708.4438949070927</v>
      </c>
      <c r="O340" s="6">
        <f t="shared" si="40"/>
        <v>2708.4438949070927</v>
      </c>
      <c r="P340" s="4">
        <f t="shared" si="41"/>
        <v>0.43502150576728121</v>
      </c>
      <c r="Q340" s="6">
        <f t="shared" si="42"/>
        <v>7335668.3318595029</v>
      </c>
      <c r="R340" s="3"/>
    </row>
    <row r="341" spans="1:18" customFormat="1" x14ac:dyDescent="0.2">
      <c r="A341" s="12">
        <v>42460</v>
      </c>
      <c r="B341" s="1" t="s">
        <v>10</v>
      </c>
      <c r="C341" s="8">
        <v>3955</v>
      </c>
      <c r="D341" s="8">
        <v>5525</v>
      </c>
      <c r="E341" s="8">
        <v>974</v>
      </c>
      <c r="F341" s="3">
        <v>335</v>
      </c>
      <c r="G341" s="7">
        <f t="shared" si="46"/>
        <v>5525</v>
      </c>
      <c r="H341" s="3"/>
      <c r="I341" s="40">
        <f t="shared" si="43"/>
        <v>4681.9405845176025</v>
      </c>
      <c r="J341" s="40">
        <f t="shared" ref="J341:J403" si="47">$J$5*(I341-I340)+(1-$J$5)*J340</f>
        <v>-135.34133858267705</v>
      </c>
      <c r="K341" s="71">
        <f t="shared" si="44"/>
        <v>1.1243346417580289</v>
      </c>
      <c r="L341" s="57">
        <f t="shared" si="45"/>
        <v>4981.3916454707805</v>
      </c>
      <c r="M341" s="3"/>
      <c r="N341" s="6">
        <f t="shared" ref="N341:N402" si="48">G341-L341</f>
        <v>543.60835452921947</v>
      </c>
      <c r="O341" s="6">
        <f t="shared" ref="O341:O402" si="49">ABS(N341)</f>
        <v>543.60835452921947</v>
      </c>
      <c r="P341" s="4">
        <f t="shared" ref="P341:P402" si="50">ABS((G341-L341)/G341)</f>
        <v>9.8390652403478635E-2</v>
      </c>
      <c r="Q341" s="6">
        <f t="shared" ref="Q341:Q402" si="51">(G341-L341)^2</f>
        <v>295510.04311396554</v>
      </c>
      <c r="R341" s="3"/>
    </row>
    <row r="342" spans="1:18" customFormat="1" x14ac:dyDescent="0.2">
      <c r="A342" s="12">
        <v>42461</v>
      </c>
      <c r="B342" s="1" t="s">
        <v>5</v>
      </c>
      <c r="C342" s="8">
        <v>3215</v>
      </c>
      <c r="D342" s="8">
        <v>5081</v>
      </c>
      <c r="E342" s="8">
        <v>374</v>
      </c>
      <c r="F342" s="3">
        <v>336</v>
      </c>
      <c r="G342" s="7">
        <f t="shared" si="46"/>
        <v>5081</v>
      </c>
      <c r="H342" s="3"/>
      <c r="I342" s="40">
        <f t="shared" ref="I342:I403" si="52">$I$5*(G342/K328)+(1-$I$5)*(I341+J341)</f>
        <v>4425.8866329067205</v>
      </c>
      <c r="J342" s="40">
        <f t="shared" si="47"/>
        <v>-135.34133858267705</v>
      </c>
      <c r="K342" s="71">
        <f t="shared" ref="K342:K403" si="53">$K$5*(G342/I342)+(1-$K$5)*K328</f>
        <v>1.1871948913309469</v>
      </c>
      <c r="L342" s="57">
        <f t="shared" ref="L342:L403" si="54">(I341+J341)*K328</f>
        <v>5442.2291670766353</v>
      </c>
      <c r="M342" s="3"/>
      <c r="N342" s="6">
        <f t="shared" si="48"/>
        <v>-361.22916707663535</v>
      </c>
      <c r="O342" s="6">
        <f t="shared" si="49"/>
        <v>361.22916707663535</v>
      </c>
      <c r="P342" s="4">
        <f t="shared" si="50"/>
        <v>7.1094108851925866E-2</v>
      </c>
      <c r="Q342" s="6">
        <f t="shared" si="51"/>
        <v>130486.51114687974</v>
      </c>
      <c r="R342" s="3"/>
    </row>
    <row r="343" spans="1:18" customFormat="1" x14ac:dyDescent="0.2">
      <c r="A343" s="12">
        <v>42462</v>
      </c>
      <c r="B343" s="1" t="s">
        <v>8</v>
      </c>
      <c r="C343" s="8">
        <v>3563</v>
      </c>
      <c r="D343" s="8">
        <v>4347</v>
      </c>
      <c r="E343" s="8">
        <v>304</v>
      </c>
      <c r="F343" s="3">
        <v>337</v>
      </c>
      <c r="G343" s="7">
        <f t="shared" si="46"/>
        <v>4347</v>
      </c>
      <c r="H343" s="3"/>
      <c r="I343" s="40">
        <f t="shared" si="52"/>
        <v>4050.1069542632026</v>
      </c>
      <c r="J343" s="40">
        <f t="shared" si="47"/>
        <v>-135.34133858267705</v>
      </c>
      <c r="K343" s="71">
        <f t="shared" si="53"/>
        <v>1.157240657075302</v>
      </c>
      <c r="L343" s="57">
        <f t="shared" si="54"/>
        <v>5055.2259020349966</v>
      </c>
      <c r="M343" s="3"/>
      <c r="N343" s="6">
        <f t="shared" si="48"/>
        <v>-708.22590203499658</v>
      </c>
      <c r="O343" s="6">
        <f t="shared" si="49"/>
        <v>708.22590203499658</v>
      </c>
      <c r="P343" s="4">
        <f t="shared" si="50"/>
        <v>0.1629229128214853</v>
      </c>
      <c r="Q343" s="6">
        <f t="shared" si="51"/>
        <v>501583.92831328459</v>
      </c>
      <c r="R343" s="3"/>
    </row>
    <row r="344" spans="1:18" customFormat="1" x14ac:dyDescent="0.2">
      <c r="A344" s="12">
        <v>42463</v>
      </c>
      <c r="B344" s="1" t="s">
        <v>11</v>
      </c>
      <c r="C344" s="8">
        <v>3120</v>
      </c>
      <c r="D344" s="8">
        <v>3653</v>
      </c>
      <c r="E344" s="8">
        <v>171</v>
      </c>
      <c r="F344" s="3">
        <v>338</v>
      </c>
      <c r="G344" s="7">
        <f t="shared" si="46"/>
        <v>3653</v>
      </c>
      <c r="H344" s="3"/>
      <c r="I344" s="40">
        <f t="shared" si="52"/>
        <v>3791.4804906666104</v>
      </c>
      <c r="J344" s="40">
        <f t="shared" si="47"/>
        <v>-135.34133858267705</v>
      </c>
      <c r="K344" s="71">
        <f t="shared" si="53"/>
        <v>1.0029980217044518</v>
      </c>
      <c r="L344" s="57">
        <f t="shared" si="54"/>
        <v>3965.1821488950718</v>
      </c>
      <c r="M344" s="3"/>
      <c r="N344" s="6">
        <f t="shared" si="48"/>
        <v>-312.1821488950718</v>
      </c>
      <c r="O344" s="6">
        <f t="shared" si="49"/>
        <v>312.1821488950718</v>
      </c>
      <c r="P344" s="4">
        <f t="shared" si="50"/>
        <v>8.5459115492765345E-2</v>
      </c>
      <c r="Q344" s="6">
        <f t="shared" si="51"/>
        <v>97457.694088744785</v>
      </c>
      <c r="R344" s="3"/>
    </row>
    <row r="345" spans="1:18" customFormat="1" x14ac:dyDescent="0.2">
      <c r="A345" s="12">
        <v>42464</v>
      </c>
      <c r="B345" s="1" t="s">
        <v>6</v>
      </c>
      <c r="C345" s="8">
        <v>4297</v>
      </c>
      <c r="D345" s="8">
        <v>5390</v>
      </c>
      <c r="E345" s="8">
        <v>315</v>
      </c>
      <c r="F345" s="3">
        <v>339</v>
      </c>
      <c r="G345" s="7">
        <f t="shared" si="46"/>
        <v>5390</v>
      </c>
      <c r="H345" s="3"/>
      <c r="I345" s="40">
        <f t="shared" si="52"/>
        <v>3921.3555132420393</v>
      </c>
      <c r="J345" s="40">
        <f t="shared" si="47"/>
        <v>-135.34133858267705</v>
      </c>
      <c r="K345" s="71">
        <f t="shared" si="53"/>
        <v>1.2732425741838156</v>
      </c>
      <c r="L345" s="57">
        <f t="shared" si="54"/>
        <v>4562.5766416045635</v>
      </c>
      <c r="M345" s="3"/>
      <c r="N345" s="6">
        <f t="shared" si="48"/>
        <v>827.42335839543648</v>
      </c>
      <c r="O345" s="6">
        <f t="shared" si="49"/>
        <v>827.42335839543648</v>
      </c>
      <c r="P345" s="4">
        <f t="shared" si="50"/>
        <v>0.15351082716056336</v>
      </c>
      <c r="Q345" s="6">
        <f t="shared" si="51"/>
        <v>684629.4140183829</v>
      </c>
      <c r="R345" s="3"/>
    </row>
    <row r="346" spans="1:18" customFormat="1" x14ac:dyDescent="0.2">
      <c r="A346" s="12">
        <v>42465</v>
      </c>
      <c r="B346" s="1" t="s">
        <v>9</v>
      </c>
      <c r="C346" s="8">
        <v>3590</v>
      </c>
      <c r="D346" s="8">
        <v>5152</v>
      </c>
      <c r="E346" s="8">
        <v>257</v>
      </c>
      <c r="F346" s="3">
        <v>340</v>
      </c>
      <c r="G346" s="7">
        <f t="shared" si="46"/>
        <v>5152</v>
      </c>
      <c r="H346" s="3"/>
      <c r="I346" s="40">
        <f t="shared" si="52"/>
        <v>3990.5822463525174</v>
      </c>
      <c r="J346" s="40">
        <f t="shared" si="47"/>
        <v>-135.34133858267705</v>
      </c>
      <c r="K346" s="71">
        <f t="shared" si="53"/>
        <v>1.2172918113808837</v>
      </c>
      <c r="L346" s="57">
        <f t="shared" si="54"/>
        <v>4538.8814398476088</v>
      </c>
      <c r="M346" s="3"/>
      <c r="N346" s="6">
        <f t="shared" si="48"/>
        <v>613.11856015239118</v>
      </c>
      <c r="O346" s="6">
        <f t="shared" si="49"/>
        <v>613.11856015239118</v>
      </c>
      <c r="P346" s="4">
        <f t="shared" si="50"/>
        <v>0.11900593170659766</v>
      </c>
      <c r="Q346" s="6">
        <f t="shared" si="51"/>
        <v>375914.36880334135</v>
      </c>
      <c r="R346" s="3"/>
    </row>
    <row r="347" spans="1:18" customFormat="1" x14ac:dyDescent="0.2">
      <c r="A347" s="12">
        <v>42466</v>
      </c>
      <c r="B347" s="1" t="s">
        <v>7</v>
      </c>
      <c r="C347" s="8">
        <v>3384</v>
      </c>
      <c r="D347" s="8">
        <v>5483</v>
      </c>
      <c r="E347" s="8">
        <v>454</v>
      </c>
      <c r="F347" s="3">
        <v>341</v>
      </c>
      <c r="G347" s="7">
        <f t="shared" si="46"/>
        <v>5483</v>
      </c>
      <c r="H347" s="3"/>
      <c r="I347" s="40">
        <f t="shared" si="52"/>
        <v>4674.0514423117347</v>
      </c>
      <c r="J347" s="40">
        <f t="shared" si="47"/>
        <v>-135.34133858267705</v>
      </c>
      <c r="K347" s="71">
        <f t="shared" si="53"/>
        <v>0.97778649015913355</v>
      </c>
      <c r="L347" s="57">
        <f t="shared" si="54"/>
        <v>3581.3840720858889</v>
      </c>
      <c r="M347" s="3"/>
      <c r="N347" s="6">
        <f t="shared" si="48"/>
        <v>1901.6159279141111</v>
      </c>
      <c r="O347" s="6">
        <f t="shared" si="49"/>
        <v>1901.6159279141111</v>
      </c>
      <c r="P347" s="4">
        <f t="shared" si="50"/>
        <v>0.34682034067373901</v>
      </c>
      <c r="Q347" s="6">
        <f t="shared" si="51"/>
        <v>3616143.1372966459</v>
      </c>
      <c r="R347" s="3"/>
    </row>
    <row r="348" spans="1:18" customFormat="1" x14ac:dyDescent="0.2">
      <c r="A348" s="12">
        <v>42467</v>
      </c>
      <c r="B348" s="1" t="s">
        <v>10</v>
      </c>
      <c r="C348" s="8">
        <v>3978</v>
      </c>
      <c r="D348" s="8">
        <v>5073</v>
      </c>
      <c r="E348" s="8">
        <v>197</v>
      </c>
      <c r="F348" s="3">
        <v>342</v>
      </c>
      <c r="G348" s="7">
        <f t="shared" si="46"/>
        <v>5073</v>
      </c>
      <c r="H348" s="3"/>
      <c r="I348" s="40">
        <f t="shared" si="52"/>
        <v>4297.0368327212891</v>
      </c>
      <c r="J348" s="40">
        <f t="shared" si="47"/>
        <v>-135.34133858267705</v>
      </c>
      <c r="K348" s="71">
        <f t="shared" si="53"/>
        <v>1.2675997985630096</v>
      </c>
      <c r="L348" s="57">
        <f t="shared" si="54"/>
        <v>5852.006299115289</v>
      </c>
      <c r="M348" s="3"/>
      <c r="N348" s="6">
        <f t="shared" si="48"/>
        <v>-779.00629911528904</v>
      </c>
      <c r="O348" s="6">
        <f t="shared" si="49"/>
        <v>779.00629911528904</v>
      </c>
      <c r="P348" s="4">
        <f t="shared" si="50"/>
        <v>0.15355929412877764</v>
      </c>
      <c r="Q348" s="6">
        <f t="shared" si="51"/>
        <v>606850.8140612992</v>
      </c>
      <c r="R348" s="3"/>
    </row>
    <row r="349" spans="1:18" customFormat="1" x14ac:dyDescent="0.2">
      <c r="A349" s="12">
        <v>42468</v>
      </c>
      <c r="B349" s="1" t="s">
        <v>5</v>
      </c>
      <c r="C349" s="8">
        <v>3573</v>
      </c>
      <c r="D349" s="8">
        <v>3592</v>
      </c>
      <c r="E349" s="8">
        <v>89</v>
      </c>
      <c r="F349" s="3">
        <v>343</v>
      </c>
      <c r="G349" s="7">
        <f t="shared" si="46"/>
        <v>3592</v>
      </c>
      <c r="H349" s="3"/>
      <c r="I349" s="40">
        <f t="shared" si="52"/>
        <v>3725.8371785656896</v>
      </c>
      <c r="J349" s="40">
        <f t="shared" si="47"/>
        <v>-135.34133858267705</v>
      </c>
      <c r="K349" s="71">
        <f t="shared" si="53"/>
        <v>1.1282172576491623</v>
      </c>
      <c r="L349" s="57">
        <f t="shared" si="54"/>
        <v>4866.0704251014049</v>
      </c>
      <c r="M349" s="3"/>
      <c r="N349" s="6">
        <f t="shared" si="48"/>
        <v>-1274.0704251014049</v>
      </c>
      <c r="O349" s="6">
        <f t="shared" si="49"/>
        <v>1274.0704251014049</v>
      </c>
      <c r="P349" s="4">
        <f t="shared" si="50"/>
        <v>0.35469666623090335</v>
      </c>
      <c r="Q349" s="6">
        <f t="shared" si="51"/>
        <v>1623255.4481180746</v>
      </c>
      <c r="R349" s="3"/>
    </row>
    <row r="350" spans="1:18" customFormat="1" x14ac:dyDescent="0.2">
      <c r="A350" s="12">
        <v>42469</v>
      </c>
      <c r="B350" s="1" t="s">
        <v>8</v>
      </c>
      <c r="C350" s="8">
        <v>3239</v>
      </c>
      <c r="D350" s="8">
        <v>4042</v>
      </c>
      <c r="E350" s="8">
        <v>721</v>
      </c>
      <c r="F350" s="3">
        <v>344</v>
      </c>
      <c r="G350" s="7">
        <f t="shared" si="46"/>
        <v>4042</v>
      </c>
      <c r="H350" s="3"/>
      <c r="I350" s="40">
        <f t="shared" si="52"/>
        <v>3604.5413771492422</v>
      </c>
      <c r="J350" s="40">
        <f t="shared" si="47"/>
        <v>-135.34133858267705</v>
      </c>
      <c r="K350" s="71">
        <f t="shared" si="53"/>
        <v>1.1161502198033819</v>
      </c>
      <c r="L350" s="57">
        <f t="shared" si="54"/>
        <v>4002.853438323983</v>
      </c>
      <c r="M350" s="3"/>
      <c r="N350" s="6">
        <f t="shared" si="48"/>
        <v>39.146561676016972</v>
      </c>
      <c r="O350" s="6">
        <f t="shared" si="49"/>
        <v>39.146561676016972</v>
      </c>
      <c r="P350" s="4">
        <f t="shared" si="50"/>
        <v>9.6849484601724319E-3</v>
      </c>
      <c r="Q350" s="6">
        <f t="shared" si="51"/>
        <v>1532.4532910542007</v>
      </c>
      <c r="R350" s="3"/>
    </row>
    <row r="351" spans="1:18" customFormat="1" x14ac:dyDescent="0.2">
      <c r="A351" s="12">
        <v>42470</v>
      </c>
      <c r="B351" s="1" t="s">
        <v>11</v>
      </c>
      <c r="C351" s="8">
        <v>3434</v>
      </c>
      <c r="D351" s="8">
        <v>4215</v>
      </c>
      <c r="E351" s="8">
        <v>231</v>
      </c>
      <c r="F351" s="3">
        <v>345</v>
      </c>
      <c r="G351" s="7">
        <f t="shared" si="46"/>
        <v>4215</v>
      </c>
      <c r="H351" s="3"/>
      <c r="I351" s="40">
        <f t="shared" si="52"/>
        <v>3873.5858194852508</v>
      </c>
      <c r="J351" s="40">
        <f t="shared" si="47"/>
        <v>-135.34133858267705</v>
      </c>
      <c r="K351" s="71">
        <f t="shared" si="53"/>
        <v>0.97027874688684501</v>
      </c>
      <c r="L351" s="57">
        <f t="shared" si="54"/>
        <v>3263.8708226850035</v>
      </c>
      <c r="M351" s="3"/>
      <c r="N351" s="6">
        <f t="shared" si="48"/>
        <v>951.12917731499647</v>
      </c>
      <c r="O351" s="6">
        <f t="shared" si="49"/>
        <v>951.12917731499647</v>
      </c>
      <c r="P351" s="4">
        <f t="shared" si="50"/>
        <v>0.22565342285053297</v>
      </c>
      <c r="Q351" s="6">
        <f t="shared" si="51"/>
        <v>904646.71193990204</v>
      </c>
      <c r="R351" s="3"/>
    </row>
    <row r="352" spans="1:18" customFormat="1" x14ac:dyDescent="0.2">
      <c r="A352" s="12">
        <v>42471</v>
      </c>
      <c r="B352" s="1" t="s">
        <v>6</v>
      </c>
      <c r="C352" s="8">
        <v>3338</v>
      </c>
      <c r="D352" s="8">
        <v>5421</v>
      </c>
      <c r="E352" s="8">
        <v>1060</v>
      </c>
      <c r="F352" s="3">
        <v>346</v>
      </c>
      <c r="G352" s="7">
        <f t="shared" si="46"/>
        <v>5421</v>
      </c>
      <c r="H352" s="3"/>
      <c r="I352" s="40">
        <f t="shared" si="52"/>
        <v>4246.6243756492931</v>
      </c>
      <c r="J352" s="40">
        <f t="shared" si="47"/>
        <v>-135.34133858267705</v>
      </c>
      <c r="K352" s="71">
        <f t="shared" si="53"/>
        <v>1.1210766530915346</v>
      </c>
      <c r="L352" s="57">
        <f t="shared" si="54"/>
        <v>4045.5655041454943</v>
      </c>
      <c r="M352" s="3"/>
      <c r="N352" s="6">
        <f t="shared" si="48"/>
        <v>1375.4344958545057</v>
      </c>
      <c r="O352" s="6">
        <f t="shared" si="49"/>
        <v>1375.4344958545057</v>
      </c>
      <c r="P352" s="4">
        <f t="shared" si="50"/>
        <v>0.25372338975364428</v>
      </c>
      <c r="Q352" s="6">
        <f t="shared" si="51"/>
        <v>1891820.0523865384</v>
      </c>
      <c r="R352" s="3"/>
    </row>
    <row r="353" spans="1:18" customFormat="1" x14ac:dyDescent="0.2">
      <c r="A353" s="12">
        <v>42472</v>
      </c>
      <c r="B353" s="1" t="s">
        <v>9</v>
      </c>
      <c r="C353" s="8">
        <v>3849</v>
      </c>
      <c r="D353" s="8">
        <v>4657</v>
      </c>
      <c r="E353" s="8">
        <v>423</v>
      </c>
      <c r="F353" s="3">
        <v>347</v>
      </c>
      <c r="G353" s="7">
        <f t="shared" si="46"/>
        <v>4657</v>
      </c>
      <c r="H353" s="3"/>
      <c r="I353" s="40">
        <f t="shared" si="52"/>
        <v>4082.8048555571113</v>
      </c>
      <c r="J353" s="40">
        <f t="shared" si="47"/>
        <v>-135.34133858267705</v>
      </c>
      <c r="K353" s="71">
        <f t="shared" si="53"/>
        <v>1.1502857104797231</v>
      </c>
      <c r="L353" s="57">
        <f t="shared" si="54"/>
        <v>4739.0668417178649</v>
      </c>
      <c r="M353" s="3"/>
      <c r="N353" s="6">
        <f t="shared" si="48"/>
        <v>-82.066841717864918</v>
      </c>
      <c r="O353" s="6">
        <f t="shared" si="49"/>
        <v>82.066841717864918</v>
      </c>
      <c r="P353" s="4">
        <f t="shared" si="50"/>
        <v>1.7622255039266677E-2</v>
      </c>
      <c r="Q353" s="6">
        <f t="shared" si="51"/>
        <v>6734.9665095450937</v>
      </c>
      <c r="R353" s="3"/>
    </row>
    <row r="354" spans="1:18" customFormat="1" x14ac:dyDescent="0.2">
      <c r="A354" s="12">
        <v>42473</v>
      </c>
      <c r="B354" s="1" t="s">
        <v>7</v>
      </c>
      <c r="C354" s="8">
        <v>3958</v>
      </c>
      <c r="D354" s="8">
        <v>5197</v>
      </c>
      <c r="E354" s="8">
        <v>212</v>
      </c>
      <c r="F354" s="3">
        <v>348</v>
      </c>
      <c r="G354" s="7">
        <f t="shared" si="46"/>
        <v>5197</v>
      </c>
      <c r="H354" s="3"/>
      <c r="I354" s="40">
        <f t="shared" si="52"/>
        <v>4318.7806222682557</v>
      </c>
      <c r="J354" s="40">
        <f t="shared" si="47"/>
        <v>-135.34133858267705</v>
      </c>
      <c r="K354" s="71">
        <f t="shared" si="53"/>
        <v>1.0933785252952044</v>
      </c>
      <c r="L354" s="57">
        <f t="shared" si="54"/>
        <v>4207.5458080191029</v>
      </c>
      <c r="M354" s="3"/>
      <c r="N354" s="6">
        <f t="shared" si="48"/>
        <v>989.45419198089712</v>
      </c>
      <c r="O354" s="6">
        <f t="shared" si="49"/>
        <v>989.45419198089712</v>
      </c>
      <c r="P354" s="4">
        <f t="shared" si="50"/>
        <v>0.19038949239578548</v>
      </c>
      <c r="Q354" s="6">
        <f t="shared" si="51"/>
        <v>979019.59802857006</v>
      </c>
      <c r="R354" s="3"/>
    </row>
    <row r="355" spans="1:18" customFormat="1" x14ac:dyDescent="0.2">
      <c r="A355" s="12">
        <v>42474</v>
      </c>
      <c r="B355" s="1" t="s">
        <v>10</v>
      </c>
      <c r="C355" s="8">
        <v>3914</v>
      </c>
      <c r="D355" s="8">
        <v>3406</v>
      </c>
      <c r="E355" s="8">
        <v>168</v>
      </c>
      <c r="F355" s="3">
        <v>349</v>
      </c>
      <c r="G355" s="7">
        <f t="shared" si="46"/>
        <v>3406</v>
      </c>
      <c r="H355" s="3"/>
      <c r="I355" s="40">
        <f t="shared" si="52"/>
        <v>3721.8024506124066</v>
      </c>
      <c r="J355" s="40">
        <f t="shared" si="47"/>
        <v>-135.34133858267705</v>
      </c>
      <c r="K355" s="71">
        <f t="shared" si="53"/>
        <v>1.0824973096946171</v>
      </c>
      <c r="L355" s="57">
        <f t="shared" si="54"/>
        <v>4703.5857083390902</v>
      </c>
      <c r="M355" s="3"/>
      <c r="N355" s="6">
        <f t="shared" si="48"/>
        <v>-1297.5857083390902</v>
      </c>
      <c r="O355" s="6">
        <f t="shared" si="49"/>
        <v>1297.5857083390902</v>
      </c>
      <c r="P355" s="4">
        <f t="shared" si="50"/>
        <v>0.38097055441546979</v>
      </c>
      <c r="Q355" s="6">
        <f t="shared" si="51"/>
        <v>1683728.6704858583</v>
      </c>
      <c r="R355" s="3"/>
    </row>
    <row r="356" spans="1:18" customFormat="1" x14ac:dyDescent="0.2">
      <c r="A356" s="12">
        <v>42475</v>
      </c>
      <c r="B356" s="1" t="s">
        <v>5</v>
      </c>
      <c r="C356" s="8">
        <v>3936</v>
      </c>
      <c r="D356" s="8">
        <v>5094</v>
      </c>
      <c r="E356" s="8">
        <v>212</v>
      </c>
      <c r="F356" s="3">
        <v>350</v>
      </c>
      <c r="G356" s="7">
        <f t="shared" si="46"/>
        <v>5094</v>
      </c>
      <c r="H356" s="3"/>
      <c r="I356" s="40">
        <f t="shared" si="52"/>
        <v>3868.1913303610363</v>
      </c>
      <c r="J356" s="40">
        <f t="shared" si="47"/>
        <v>-135.34133858267705</v>
      </c>
      <c r="K356" s="71">
        <f t="shared" si="53"/>
        <v>1.2131348188607411</v>
      </c>
      <c r="L356" s="57">
        <f t="shared" si="54"/>
        <v>4257.8283101588022</v>
      </c>
      <c r="M356" s="3"/>
      <c r="N356" s="6">
        <f t="shared" si="48"/>
        <v>836.1716898411978</v>
      </c>
      <c r="O356" s="6">
        <f t="shared" si="49"/>
        <v>836.1716898411978</v>
      </c>
      <c r="P356" s="4">
        <f t="shared" si="50"/>
        <v>0.16414834900690967</v>
      </c>
      <c r="Q356" s="6">
        <f t="shared" si="51"/>
        <v>699183.09489188425</v>
      </c>
      <c r="R356" s="3"/>
    </row>
    <row r="357" spans="1:18" customFormat="1" x14ac:dyDescent="0.2">
      <c r="A357" s="12">
        <v>42476</v>
      </c>
      <c r="B357" s="1" t="s">
        <v>8</v>
      </c>
      <c r="C357" s="8">
        <v>4459</v>
      </c>
      <c r="D357" s="8">
        <v>4905</v>
      </c>
      <c r="E357" s="8">
        <v>93</v>
      </c>
      <c r="F357" s="3">
        <v>351</v>
      </c>
      <c r="G357" s="7">
        <f t="shared" si="46"/>
        <v>4905</v>
      </c>
      <c r="H357" s="3"/>
      <c r="I357" s="40">
        <f t="shared" si="52"/>
        <v>3935.1222569888951</v>
      </c>
      <c r="J357" s="40">
        <f t="shared" si="47"/>
        <v>-135.34133858267705</v>
      </c>
      <c r="K357" s="71">
        <f t="shared" si="53"/>
        <v>1.1750859239168561</v>
      </c>
      <c r="L357" s="57">
        <f t="shared" si="54"/>
        <v>4319.8057772491238</v>
      </c>
      <c r="M357" s="3"/>
      <c r="N357" s="6">
        <f t="shared" si="48"/>
        <v>585.19422275087618</v>
      </c>
      <c r="O357" s="6">
        <f t="shared" si="49"/>
        <v>585.19422275087618</v>
      </c>
      <c r="P357" s="4">
        <f t="shared" si="50"/>
        <v>0.11930565193697781</v>
      </c>
      <c r="Q357" s="6">
        <f t="shared" si="51"/>
        <v>342452.27834100206</v>
      </c>
      <c r="R357" s="3"/>
    </row>
    <row r="358" spans="1:18" customFormat="1" x14ac:dyDescent="0.2">
      <c r="A358" s="12">
        <v>42477</v>
      </c>
      <c r="B358" s="1" t="s">
        <v>11</v>
      </c>
      <c r="C358" s="8">
        <v>4035</v>
      </c>
      <c r="D358" s="8">
        <v>3615</v>
      </c>
      <c r="E358" s="8">
        <v>42</v>
      </c>
      <c r="F358" s="3">
        <v>352</v>
      </c>
      <c r="G358" s="7">
        <f t="shared" si="46"/>
        <v>3615</v>
      </c>
      <c r="H358" s="3"/>
      <c r="I358" s="40">
        <f t="shared" si="52"/>
        <v>3721.546369652714</v>
      </c>
      <c r="J358" s="40">
        <f t="shared" si="47"/>
        <v>-135.34133858267705</v>
      </c>
      <c r="K358" s="71">
        <f t="shared" si="53"/>
        <v>0.99667249813162373</v>
      </c>
      <c r="L358" s="57">
        <f t="shared" si="54"/>
        <v>3811.1727440717618</v>
      </c>
      <c r="M358" s="3"/>
      <c r="N358" s="6">
        <f t="shared" si="48"/>
        <v>-196.17274407176183</v>
      </c>
      <c r="O358" s="6">
        <f t="shared" si="49"/>
        <v>196.17274407176183</v>
      </c>
      <c r="P358" s="4">
        <f t="shared" si="50"/>
        <v>5.4266319245300641E-2</v>
      </c>
      <c r="Q358" s="6">
        <f t="shared" si="51"/>
        <v>38483.745516644965</v>
      </c>
      <c r="R358" s="3"/>
    </row>
    <row r="359" spans="1:18" customFormat="1" x14ac:dyDescent="0.2">
      <c r="A359" s="12">
        <v>42478</v>
      </c>
      <c r="B359" s="1" t="s">
        <v>6</v>
      </c>
      <c r="C359" s="8">
        <v>4765</v>
      </c>
      <c r="D359" s="8">
        <v>5490</v>
      </c>
      <c r="E359" s="8">
        <v>73</v>
      </c>
      <c r="F359" s="3">
        <v>353</v>
      </c>
      <c r="G359" s="7">
        <f t="shared" si="46"/>
        <v>5490</v>
      </c>
      <c r="H359" s="3"/>
      <c r="I359" s="40">
        <f t="shared" si="52"/>
        <v>3876.4532817717309</v>
      </c>
      <c r="J359" s="40">
        <f t="shared" si="47"/>
        <v>-135.34133858267705</v>
      </c>
      <c r="K359" s="71">
        <f t="shared" si="53"/>
        <v>1.3018426683688953</v>
      </c>
      <c r="L359" s="57">
        <f t="shared" si="54"/>
        <v>4566.1089253105638</v>
      </c>
      <c r="M359" s="3"/>
      <c r="N359" s="6">
        <f t="shared" si="48"/>
        <v>923.89107468943621</v>
      </c>
      <c r="O359" s="6">
        <f t="shared" si="49"/>
        <v>923.89107468943621</v>
      </c>
      <c r="P359" s="4">
        <f t="shared" si="50"/>
        <v>0.16828617025308493</v>
      </c>
      <c r="Q359" s="6">
        <f t="shared" si="51"/>
        <v>853574.71789080137</v>
      </c>
      <c r="R359" s="3"/>
    </row>
    <row r="360" spans="1:18" customFormat="1" x14ac:dyDescent="0.2">
      <c r="A360" s="12">
        <v>42479</v>
      </c>
      <c r="B360" s="1" t="s">
        <v>9</v>
      </c>
      <c r="C360" s="8">
        <v>4432</v>
      </c>
      <c r="D360" s="8">
        <v>3887</v>
      </c>
      <c r="E360" s="8">
        <v>180</v>
      </c>
      <c r="F360" s="3">
        <v>354</v>
      </c>
      <c r="G360" s="7">
        <f t="shared" si="46"/>
        <v>3887</v>
      </c>
      <c r="H360" s="3"/>
      <c r="I360" s="40">
        <f t="shared" si="52"/>
        <v>3521.928694713376</v>
      </c>
      <c r="J360" s="40">
        <f t="shared" si="47"/>
        <v>-135.34133858267705</v>
      </c>
      <c r="K360" s="71">
        <f t="shared" si="53"/>
        <v>1.1945647776994408</v>
      </c>
      <c r="L360" s="57">
        <f t="shared" si="54"/>
        <v>4554.0249339032607</v>
      </c>
      <c r="M360" s="3"/>
      <c r="N360" s="6">
        <f t="shared" si="48"/>
        <v>-667.02493390326072</v>
      </c>
      <c r="O360" s="6">
        <f t="shared" si="49"/>
        <v>667.02493390326072</v>
      </c>
      <c r="P360" s="4">
        <f t="shared" si="50"/>
        <v>0.17160404782692584</v>
      </c>
      <c r="Q360" s="6">
        <f t="shared" si="51"/>
        <v>444922.26244864933</v>
      </c>
      <c r="R360" s="3"/>
    </row>
    <row r="361" spans="1:18" customFormat="1" x14ac:dyDescent="0.2">
      <c r="A361" s="12">
        <v>42480</v>
      </c>
      <c r="B361" s="1" t="s">
        <v>7</v>
      </c>
      <c r="C361" s="8">
        <v>4609</v>
      </c>
      <c r="D361" s="8">
        <v>5140</v>
      </c>
      <c r="E361" s="8">
        <v>45</v>
      </c>
      <c r="F361" s="3">
        <v>355</v>
      </c>
      <c r="G361" s="7">
        <f t="shared" si="46"/>
        <v>5140</v>
      </c>
      <c r="H361" s="3"/>
      <c r="I361" s="40">
        <f t="shared" si="52"/>
        <v>4134.660950452525</v>
      </c>
      <c r="J361" s="40">
        <f t="shared" si="47"/>
        <v>-135.34133858267705</v>
      </c>
      <c r="K361" s="71">
        <f t="shared" si="53"/>
        <v>1.0308590102233925</v>
      </c>
      <c r="L361" s="57">
        <f t="shared" si="54"/>
        <v>3311.3593645683359</v>
      </c>
      <c r="M361" s="3"/>
      <c r="N361" s="6">
        <f t="shared" si="48"/>
        <v>1828.6406354316641</v>
      </c>
      <c r="O361" s="6">
        <f t="shared" si="49"/>
        <v>1828.6406354316641</v>
      </c>
      <c r="P361" s="4">
        <f t="shared" si="50"/>
        <v>0.35576666058981793</v>
      </c>
      <c r="Q361" s="6">
        <f t="shared" si="51"/>
        <v>3343926.5735519202</v>
      </c>
      <c r="R361" s="3"/>
    </row>
    <row r="362" spans="1:18" customFormat="1" x14ac:dyDescent="0.2">
      <c r="A362" s="12">
        <v>42481</v>
      </c>
      <c r="B362" s="1" t="s">
        <v>10</v>
      </c>
      <c r="C362" s="8">
        <v>4556</v>
      </c>
      <c r="D362" s="8">
        <v>6694</v>
      </c>
      <c r="E362" s="8">
        <v>72</v>
      </c>
      <c r="F362" s="3">
        <v>356</v>
      </c>
      <c r="G362" s="7">
        <f t="shared" si="46"/>
        <v>6694</v>
      </c>
      <c r="H362" s="3"/>
      <c r="I362" s="40">
        <f t="shared" si="52"/>
        <v>4511.9303798571036</v>
      </c>
      <c r="J362" s="40">
        <f t="shared" si="47"/>
        <v>-135.34133858267705</v>
      </c>
      <c r="K362" s="71">
        <f t="shared" si="53"/>
        <v>1.3108042754633682</v>
      </c>
      <c r="L362" s="57">
        <f t="shared" si="54"/>
        <v>5069.536734395313</v>
      </c>
      <c r="M362" s="3"/>
      <c r="N362" s="6">
        <f t="shared" si="48"/>
        <v>1624.463265604687</v>
      </c>
      <c r="O362" s="6">
        <f t="shared" si="49"/>
        <v>1624.463265604687</v>
      </c>
      <c r="P362" s="4">
        <f t="shared" si="50"/>
        <v>0.2426745242911095</v>
      </c>
      <c r="Q362" s="6">
        <f t="shared" si="51"/>
        <v>2638880.9012990436</v>
      </c>
      <c r="R362" s="3"/>
    </row>
    <row r="363" spans="1:18" customFormat="1" x14ac:dyDescent="0.2">
      <c r="A363" s="12">
        <v>42482</v>
      </c>
      <c r="B363" s="1" t="s">
        <v>5</v>
      </c>
      <c r="C363" s="8">
        <v>4818</v>
      </c>
      <c r="D363" s="8">
        <v>4920</v>
      </c>
      <c r="E363" s="8">
        <v>38</v>
      </c>
      <c r="F363" s="3">
        <v>357</v>
      </c>
      <c r="G363" s="7">
        <f t="shared" si="46"/>
        <v>4920</v>
      </c>
      <c r="H363" s="3"/>
      <c r="I363" s="40">
        <f t="shared" si="52"/>
        <v>4370.2983075053007</v>
      </c>
      <c r="J363" s="40">
        <f t="shared" si="47"/>
        <v>-135.34133858267705</v>
      </c>
      <c r="K363" s="71">
        <f t="shared" si="53"/>
        <v>1.1277300610848398</v>
      </c>
      <c r="L363" s="57">
        <f t="shared" si="54"/>
        <v>4937.7432860040099</v>
      </c>
      <c r="M363" s="3"/>
      <c r="N363" s="6">
        <f t="shared" si="48"/>
        <v>-17.74328600400986</v>
      </c>
      <c r="O363" s="6">
        <f t="shared" si="49"/>
        <v>17.74328600400986</v>
      </c>
      <c r="P363" s="4">
        <f t="shared" si="50"/>
        <v>3.6063589439044434E-3</v>
      </c>
      <c r="Q363" s="6">
        <f t="shared" si="51"/>
        <v>314.82419822009217</v>
      </c>
      <c r="R363" s="3"/>
    </row>
    <row r="364" spans="1:18" customFormat="1" x14ac:dyDescent="0.2">
      <c r="A364" s="12">
        <v>42483</v>
      </c>
      <c r="B364" s="1" t="s">
        <v>8</v>
      </c>
      <c r="C364" s="8">
        <v>3410</v>
      </c>
      <c r="D364" s="8">
        <v>4049</v>
      </c>
      <c r="E364" s="8">
        <v>95</v>
      </c>
      <c r="F364" s="3">
        <v>358</v>
      </c>
      <c r="G364" s="7">
        <f t="shared" si="46"/>
        <v>4049</v>
      </c>
      <c r="H364" s="3"/>
      <c r="I364" s="40">
        <f t="shared" si="52"/>
        <v>3992.0333410115859</v>
      </c>
      <c r="J364" s="40">
        <f t="shared" si="47"/>
        <v>-135.34133858267705</v>
      </c>
      <c r="K364" s="71">
        <f t="shared" si="53"/>
        <v>1.0957741930375609</v>
      </c>
      <c r="L364" s="57">
        <f t="shared" si="54"/>
        <v>4726.8481517208502</v>
      </c>
      <c r="M364" s="3"/>
      <c r="N364" s="6">
        <f t="shared" si="48"/>
        <v>-677.84815172085018</v>
      </c>
      <c r="O364" s="6">
        <f t="shared" si="49"/>
        <v>677.84815172085018</v>
      </c>
      <c r="P364" s="4">
        <f t="shared" si="50"/>
        <v>0.16741125011628802</v>
      </c>
      <c r="Q364" s="6">
        <f t="shared" si="51"/>
        <v>459478.11679137271</v>
      </c>
      <c r="R364" s="3"/>
    </row>
    <row r="365" spans="1:18" customFormat="1" x14ac:dyDescent="0.2">
      <c r="A365" s="12">
        <v>42484</v>
      </c>
      <c r="B365" s="1" t="s">
        <v>11</v>
      </c>
      <c r="C365" s="8">
        <v>3871</v>
      </c>
      <c r="D365" s="8">
        <v>4610</v>
      </c>
      <c r="E365" s="8">
        <v>52</v>
      </c>
      <c r="F365" s="3">
        <v>359</v>
      </c>
      <c r="G365" s="7">
        <f t="shared" si="46"/>
        <v>4610</v>
      </c>
      <c r="H365" s="3"/>
      <c r="I365" s="40">
        <f t="shared" si="52"/>
        <v>4214.4999909227472</v>
      </c>
      <c r="J365" s="40">
        <f t="shared" si="47"/>
        <v>-135.34133858267705</v>
      </c>
      <c r="K365" s="71">
        <f t="shared" si="53"/>
        <v>0.9949915351736871</v>
      </c>
      <c r="L365" s="57">
        <f t="shared" si="54"/>
        <v>3742.0662832452385</v>
      </c>
      <c r="M365" s="3"/>
      <c r="N365" s="6">
        <f t="shared" si="48"/>
        <v>867.93371675476146</v>
      </c>
      <c r="O365" s="6">
        <f t="shared" si="49"/>
        <v>867.93371675476146</v>
      </c>
      <c r="P365" s="4">
        <f t="shared" si="50"/>
        <v>0.18827195591209575</v>
      </c>
      <c r="Q365" s="6">
        <f t="shared" si="51"/>
        <v>753308.9366797345</v>
      </c>
      <c r="R365" s="3"/>
    </row>
    <row r="366" spans="1:18" customFormat="1" x14ac:dyDescent="0.2">
      <c r="A366" s="12">
        <v>42485</v>
      </c>
      <c r="B366" s="1" t="s">
        <v>6</v>
      </c>
      <c r="C366" s="8">
        <v>4735</v>
      </c>
      <c r="D366" s="8">
        <v>5581</v>
      </c>
      <c r="E366" s="8">
        <v>67</v>
      </c>
      <c r="F366" s="3">
        <v>360</v>
      </c>
      <c r="G366" s="7">
        <f t="shared" si="46"/>
        <v>5581</v>
      </c>
      <c r="H366" s="3"/>
      <c r="I366" s="40">
        <f t="shared" si="52"/>
        <v>4438.795245547376</v>
      </c>
      <c r="J366" s="40">
        <f t="shared" si="47"/>
        <v>-135.34133858267705</v>
      </c>
      <c r="K366" s="71">
        <f t="shared" si="53"/>
        <v>1.1483259515569137</v>
      </c>
      <c r="L366" s="57">
        <f t="shared" si="54"/>
        <v>4573.0495293947806</v>
      </c>
      <c r="M366" s="3"/>
      <c r="N366" s="6">
        <f t="shared" si="48"/>
        <v>1007.9504706052194</v>
      </c>
      <c r="O366" s="6">
        <f t="shared" si="49"/>
        <v>1007.9504706052194</v>
      </c>
      <c r="P366" s="4">
        <f t="shared" si="50"/>
        <v>0.18060391876101403</v>
      </c>
      <c r="Q366" s="6">
        <f t="shared" si="51"/>
        <v>1015964.1511932833</v>
      </c>
      <c r="R366" s="3"/>
    </row>
    <row r="367" spans="1:18" customFormat="1" x14ac:dyDescent="0.2">
      <c r="A367" s="12">
        <v>42486</v>
      </c>
      <c r="B367" s="1" t="s">
        <v>9</v>
      </c>
      <c r="C367" s="8">
        <v>4641</v>
      </c>
      <c r="D367" s="8">
        <v>5107</v>
      </c>
      <c r="E367" s="8">
        <v>138</v>
      </c>
      <c r="F367" s="3">
        <v>361</v>
      </c>
      <c r="G367" s="7">
        <f t="shared" si="46"/>
        <v>5107</v>
      </c>
      <c r="H367" s="3"/>
      <c r="I367" s="40">
        <f t="shared" si="52"/>
        <v>4357.9789571089723</v>
      </c>
      <c r="J367" s="40">
        <f t="shared" si="47"/>
        <v>-135.34133858267705</v>
      </c>
      <c r="K367" s="71">
        <f t="shared" si="53"/>
        <v>1.1546032659333931</v>
      </c>
      <c r="L367" s="57">
        <f t="shared" si="54"/>
        <v>4950.2015348896284</v>
      </c>
      <c r="M367" s="3"/>
      <c r="N367" s="6">
        <f t="shared" si="48"/>
        <v>156.79846511037158</v>
      </c>
      <c r="O367" s="6">
        <f t="shared" si="49"/>
        <v>156.79846511037158</v>
      </c>
      <c r="P367" s="4">
        <f t="shared" si="50"/>
        <v>3.0702656179826038E-2</v>
      </c>
      <c r="Q367" s="6">
        <f t="shared" si="51"/>
        <v>24585.758660968415</v>
      </c>
      <c r="R367" s="3"/>
    </row>
    <row r="368" spans="1:18" customFormat="1" x14ac:dyDescent="0.2">
      <c r="A368" s="12">
        <v>42487</v>
      </c>
      <c r="B368" s="1" t="s">
        <v>7</v>
      </c>
      <c r="C368" s="8">
        <v>3977</v>
      </c>
      <c r="D368" s="8">
        <v>5087</v>
      </c>
      <c r="E368" s="8">
        <v>314</v>
      </c>
      <c r="F368" s="3">
        <v>362</v>
      </c>
      <c r="G368" s="7">
        <f t="shared" si="46"/>
        <v>5087</v>
      </c>
      <c r="H368" s="3"/>
      <c r="I368" s="40">
        <f t="shared" si="52"/>
        <v>4394.6032084569197</v>
      </c>
      <c r="J368" s="40">
        <f t="shared" si="47"/>
        <v>-135.34133858267705</v>
      </c>
      <c r="K368" s="71">
        <f t="shared" si="53"/>
        <v>1.1062140515669303</v>
      </c>
      <c r="L368" s="57">
        <f t="shared" si="54"/>
        <v>4616.9412922003348</v>
      </c>
      <c r="M368" s="3"/>
      <c r="N368" s="6">
        <f t="shared" si="48"/>
        <v>470.05870779966517</v>
      </c>
      <c r="O368" s="6">
        <f t="shared" si="49"/>
        <v>470.05870779966517</v>
      </c>
      <c r="P368" s="4">
        <f t="shared" si="50"/>
        <v>9.2403913465631052E-2</v>
      </c>
      <c r="Q368" s="6">
        <f t="shared" si="51"/>
        <v>220955.18877829099</v>
      </c>
      <c r="R368" s="3"/>
    </row>
    <row r="369" spans="1:18" customFormat="1" x14ac:dyDescent="0.2">
      <c r="A369" s="12">
        <v>42488</v>
      </c>
      <c r="B369" s="1" t="s">
        <v>10</v>
      </c>
      <c r="C369" s="8">
        <v>3750</v>
      </c>
      <c r="D369" s="8">
        <v>5060</v>
      </c>
      <c r="E369" s="8">
        <v>254</v>
      </c>
      <c r="F369" s="3">
        <v>363</v>
      </c>
      <c r="G369" s="7">
        <f t="shared" si="46"/>
        <v>5060</v>
      </c>
      <c r="H369" s="3"/>
      <c r="I369" s="40">
        <f t="shared" si="52"/>
        <v>4425.3077271902439</v>
      </c>
      <c r="J369" s="40">
        <f t="shared" si="47"/>
        <v>-135.34133858267705</v>
      </c>
      <c r="K369" s="71">
        <f t="shared" si="53"/>
        <v>1.0946825093402448</v>
      </c>
      <c r="L369" s="57">
        <f t="shared" si="54"/>
        <v>4610.6395154237316</v>
      </c>
      <c r="M369" s="3"/>
      <c r="N369" s="6">
        <f t="shared" si="48"/>
        <v>449.36048457626839</v>
      </c>
      <c r="O369" s="6">
        <f t="shared" si="49"/>
        <v>449.36048457626839</v>
      </c>
      <c r="P369" s="4">
        <f t="shared" si="50"/>
        <v>8.8806419876732878E-2</v>
      </c>
      <c r="Q369" s="6">
        <f t="shared" si="51"/>
        <v>201924.84509861874</v>
      </c>
      <c r="R369" s="3"/>
    </row>
    <row r="370" spans="1:18" customFormat="1" x14ac:dyDescent="0.2">
      <c r="A370" s="12">
        <v>42489</v>
      </c>
      <c r="B370" s="1" t="s">
        <v>5</v>
      </c>
      <c r="C370" s="8">
        <v>3962</v>
      </c>
      <c r="D370" s="8">
        <v>4653</v>
      </c>
      <c r="E370" s="8">
        <v>195</v>
      </c>
      <c r="F370" s="3">
        <v>364</v>
      </c>
      <c r="G370" s="7">
        <f t="shared" si="46"/>
        <v>4653</v>
      </c>
      <c r="H370" s="3"/>
      <c r="I370" s="40">
        <f t="shared" si="52"/>
        <v>4108.1868900091031</v>
      </c>
      <c r="J370" s="40">
        <f t="shared" si="47"/>
        <v>-135.34133858267705</v>
      </c>
      <c r="K370" s="71">
        <f t="shared" si="53"/>
        <v>1.1970311425912066</v>
      </c>
      <c r="L370" s="57">
        <f t="shared" si="54"/>
        <v>5204.3075977621083</v>
      </c>
      <c r="M370" s="3"/>
      <c r="N370" s="6">
        <f t="shared" si="48"/>
        <v>-551.30759776210834</v>
      </c>
      <c r="O370" s="6">
        <f t="shared" si="49"/>
        <v>551.30759776210834</v>
      </c>
      <c r="P370" s="4">
        <f t="shared" si="50"/>
        <v>0.11848433220763128</v>
      </c>
      <c r="Q370" s="6">
        <f t="shared" si="51"/>
        <v>303940.06735022663</v>
      </c>
      <c r="R370" s="3"/>
    </row>
    <row r="371" spans="1:18" customFormat="1" x14ac:dyDescent="0.2">
      <c r="A371" s="12">
        <v>42490</v>
      </c>
      <c r="B371" s="1" t="s">
        <v>8</v>
      </c>
      <c r="C371" s="8">
        <v>3625</v>
      </c>
      <c r="D371" s="8">
        <v>4469</v>
      </c>
      <c r="E371" s="8">
        <v>312</v>
      </c>
      <c r="F371" s="3">
        <v>365</v>
      </c>
      <c r="G371" s="7">
        <f t="shared" si="46"/>
        <v>4469</v>
      </c>
      <c r="H371" s="3"/>
      <c r="I371" s="40">
        <f t="shared" si="52"/>
        <v>3904.957788900218</v>
      </c>
      <c r="J371" s="40">
        <f t="shared" si="47"/>
        <v>-135.34133858267705</v>
      </c>
      <c r="K371" s="71">
        <f t="shared" si="53"/>
        <v>1.1689572568379816</v>
      </c>
      <c r="L371" s="57">
        <f t="shared" si="54"/>
        <v>4668.4348853768934</v>
      </c>
      <c r="M371" s="3"/>
      <c r="N371" s="6">
        <f t="shared" si="48"/>
        <v>-199.43488537689336</v>
      </c>
      <c r="O371" s="6">
        <f t="shared" si="49"/>
        <v>199.43488537689336</v>
      </c>
      <c r="P371" s="4">
        <f t="shared" si="50"/>
        <v>4.4626288963278887E-2</v>
      </c>
      <c r="Q371" s="6">
        <f t="shared" si="51"/>
        <v>39774.273505294594</v>
      </c>
      <c r="R371" s="3"/>
    </row>
    <row r="372" spans="1:18" customFormat="1" x14ac:dyDescent="0.2">
      <c r="A372" s="12">
        <v>42491</v>
      </c>
      <c r="B372" s="1" t="s">
        <v>11</v>
      </c>
      <c r="C372" s="8">
        <v>3316</v>
      </c>
      <c r="D372" s="8">
        <v>4364</v>
      </c>
      <c r="E372" s="8">
        <v>239</v>
      </c>
      <c r="F372" s="3">
        <v>366</v>
      </c>
      <c r="G372" s="7">
        <f t="shared" si="46"/>
        <v>4364</v>
      </c>
      <c r="H372" s="3"/>
      <c r="I372" s="40">
        <f t="shared" si="52"/>
        <v>4013.1977497320258</v>
      </c>
      <c r="J372" s="40">
        <f t="shared" si="47"/>
        <v>-135.34133858267705</v>
      </c>
      <c r="K372" s="71">
        <f t="shared" si="53"/>
        <v>1.0148204288336524</v>
      </c>
      <c r="L372" s="57">
        <f t="shared" si="54"/>
        <v>3757.0730445360473</v>
      </c>
      <c r="M372" s="3"/>
      <c r="N372" s="6">
        <f t="shared" si="48"/>
        <v>606.92695546395271</v>
      </c>
      <c r="O372" s="6">
        <f t="shared" si="49"/>
        <v>606.92695546395271</v>
      </c>
      <c r="P372" s="4">
        <f t="shared" si="50"/>
        <v>0.13907583764068576</v>
      </c>
      <c r="Q372" s="6">
        <f t="shared" si="51"/>
        <v>368360.32926874282</v>
      </c>
      <c r="R372" s="3"/>
    </row>
    <row r="373" spans="1:18" customFormat="1" x14ac:dyDescent="0.2">
      <c r="A373" s="12">
        <v>42492</v>
      </c>
      <c r="B373" s="1" t="s">
        <v>6</v>
      </c>
      <c r="C373" s="8">
        <v>3961</v>
      </c>
      <c r="D373" s="8">
        <v>5269</v>
      </c>
      <c r="E373" s="8">
        <v>166</v>
      </c>
      <c r="F373" s="3">
        <v>367</v>
      </c>
      <c r="G373" s="7">
        <f t="shared" si="46"/>
        <v>5269</v>
      </c>
      <c r="H373" s="3"/>
      <c r="I373" s="40">
        <f t="shared" si="52"/>
        <v>3945.6498757572799</v>
      </c>
      <c r="J373" s="40">
        <f t="shared" si="47"/>
        <v>-135.34133858267705</v>
      </c>
      <c r="K373" s="71">
        <f t="shared" si="53"/>
        <v>1.3085530781347559</v>
      </c>
      <c r="L373" s="57">
        <f t="shared" si="54"/>
        <v>5048.3589378420966</v>
      </c>
      <c r="M373" s="3"/>
      <c r="N373" s="6">
        <f t="shared" si="48"/>
        <v>220.64106215790343</v>
      </c>
      <c r="O373" s="6">
        <f t="shared" si="49"/>
        <v>220.64106215790343</v>
      </c>
      <c r="P373" s="4">
        <f t="shared" si="50"/>
        <v>4.1875320204574573E-2</v>
      </c>
      <c r="Q373" s="6">
        <f t="shared" si="51"/>
        <v>48682.478310167804</v>
      </c>
      <c r="R373" s="3"/>
    </row>
    <row r="374" spans="1:18" customFormat="1" x14ac:dyDescent="0.2">
      <c r="A374" s="12">
        <v>42493</v>
      </c>
      <c r="B374" s="1" t="s">
        <v>9</v>
      </c>
      <c r="C374" s="8">
        <v>3704</v>
      </c>
      <c r="D374" s="8">
        <v>4979</v>
      </c>
      <c r="E374" s="8">
        <v>200</v>
      </c>
      <c r="F374" s="3">
        <v>368</v>
      </c>
      <c r="G374" s="7">
        <f t="shared" si="46"/>
        <v>4979</v>
      </c>
      <c r="H374" s="3"/>
      <c r="I374" s="40">
        <f t="shared" si="52"/>
        <v>3953.4032063968889</v>
      </c>
      <c r="J374" s="40">
        <f t="shared" si="47"/>
        <v>-135.34133858267705</v>
      </c>
      <c r="K374" s="71">
        <f t="shared" si="53"/>
        <v>1.2075360717571462</v>
      </c>
      <c r="L374" s="57">
        <f t="shared" si="54"/>
        <v>4551.6603706762608</v>
      </c>
      <c r="M374" s="3"/>
      <c r="N374" s="6">
        <f t="shared" si="48"/>
        <v>427.33962932373925</v>
      </c>
      <c r="O374" s="6">
        <f t="shared" si="49"/>
        <v>427.33962932373925</v>
      </c>
      <c r="P374" s="4">
        <f t="shared" si="50"/>
        <v>8.5828405166446922E-2</v>
      </c>
      <c r="Q374" s="6">
        <f t="shared" si="51"/>
        <v>182619.15879055086</v>
      </c>
      <c r="R374" s="3"/>
    </row>
    <row r="375" spans="1:18" customFormat="1" x14ac:dyDescent="0.2">
      <c r="A375" s="12">
        <v>42494</v>
      </c>
      <c r="B375" s="1" t="s">
        <v>7</v>
      </c>
      <c r="C375" s="8">
        <v>3306</v>
      </c>
      <c r="D375" s="8">
        <v>3713</v>
      </c>
      <c r="E375" s="8">
        <v>293</v>
      </c>
      <c r="F375" s="3">
        <v>369</v>
      </c>
      <c r="G375" s="7">
        <f t="shared" si="46"/>
        <v>3713</v>
      </c>
      <c r="H375" s="3"/>
      <c r="I375" s="40">
        <f t="shared" si="52"/>
        <v>3731.5773046232339</v>
      </c>
      <c r="J375" s="40">
        <f t="shared" si="47"/>
        <v>-135.34133858267705</v>
      </c>
      <c r="K375" s="71">
        <f t="shared" si="53"/>
        <v>1.0236915270976754</v>
      </c>
      <c r="L375" s="57">
        <f t="shared" si="54"/>
        <v>3935.8834780266357</v>
      </c>
      <c r="M375" s="3"/>
      <c r="N375" s="6">
        <f t="shared" si="48"/>
        <v>-222.88347802663566</v>
      </c>
      <c r="O375" s="6">
        <f t="shared" si="49"/>
        <v>222.88347802663566</v>
      </c>
      <c r="P375" s="4">
        <f t="shared" si="50"/>
        <v>6.0027869115711195E-2</v>
      </c>
      <c r="Q375" s="6">
        <f t="shared" si="51"/>
        <v>49677.044777249779</v>
      </c>
      <c r="R375" s="3"/>
    </row>
    <row r="376" spans="1:18" customFormat="1" x14ac:dyDescent="0.2">
      <c r="A376" s="12">
        <v>42495</v>
      </c>
      <c r="B376" s="1" t="s">
        <v>10</v>
      </c>
      <c r="C376" s="8">
        <v>3699</v>
      </c>
      <c r="D376" s="8">
        <v>5849</v>
      </c>
      <c r="E376" s="8">
        <v>111</v>
      </c>
      <c r="F376" s="3">
        <v>370</v>
      </c>
      <c r="G376" s="7">
        <f t="shared" si="46"/>
        <v>5849</v>
      </c>
      <c r="H376" s="3"/>
      <c r="I376" s="40">
        <f t="shared" si="52"/>
        <v>3942.5999629805783</v>
      </c>
      <c r="J376" s="40">
        <f t="shared" si="47"/>
        <v>-135.34133858267705</v>
      </c>
      <c r="K376" s="71">
        <f t="shared" si="53"/>
        <v>1.345351179459608</v>
      </c>
      <c r="L376" s="57">
        <f t="shared" si="54"/>
        <v>4713.9614798610983</v>
      </c>
      <c r="M376" s="3"/>
      <c r="N376" s="6">
        <f t="shared" si="48"/>
        <v>1135.0385201389017</v>
      </c>
      <c r="O376" s="6">
        <f t="shared" si="49"/>
        <v>1135.0385201389017</v>
      </c>
      <c r="P376" s="4">
        <f t="shared" si="50"/>
        <v>0.19405685076746482</v>
      </c>
      <c r="Q376" s="6">
        <f t="shared" si="51"/>
        <v>1288312.442199108</v>
      </c>
      <c r="R376" s="3"/>
    </row>
    <row r="377" spans="1:18" customFormat="1" x14ac:dyDescent="0.2">
      <c r="A377" s="12">
        <v>42496</v>
      </c>
      <c r="B377" s="1" t="s">
        <v>5</v>
      </c>
      <c r="C377" s="8">
        <v>3327</v>
      </c>
      <c r="D377" s="8">
        <v>4713</v>
      </c>
      <c r="E377" s="8">
        <v>159</v>
      </c>
      <c r="F377" s="3">
        <v>371</v>
      </c>
      <c r="G377" s="7">
        <f t="shared" si="46"/>
        <v>4713</v>
      </c>
      <c r="H377" s="3"/>
      <c r="I377" s="40">
        <f t="shared" si="52"/>
        <v>3956.0318152228347</v>
      </c>
      <c r="J377" s="40">
        <f t="shared" si="47"/>
        <v>-135.34133858267705</v>
      </c>
      <c r="K377" s="71">
        <f t="shared" si="53"/>
        <v>1.140453113432234</v>
      </c>
      <c r="L377" s="57">
        <f t="shared" si="54"/>
        <v>4293.5600010580283</v>
      </c>
      <c r="M377" s="3"/>
      <c r="N377" s="6">
        <f t="shared" si="48"/>
        <v>419.43999894197168</v>
      </c>
      <c r="O377" s="6">
        <f t="shared" si="49"/>
        <v>419.43999894197168</v>
      </c>
      <c r="P377" s="4">
        <f t="shared" si="50"/>
        <v>8.8996392731163096E-2</v>
      </c>
      <c r="Q377" s="6">
        <f t="shared" si="51"/>
        <v>175929.9127124412</v>
      </c>
      <c r="R377" s="3"/>
    </row>
    <row r="378" spans="1:18" customFormat="1" x14ac:dyDescent="0.2">
      <c r="A378" s="12">
        <v>42497</v>
      </c>
      <c r="B378" s="1" t="s">
        <v>8</v>
      </c>
      <c r="C378" s="8">
        <v>3642</v>
      </c>
      <c r="D378" s="8">
        <v>3628</v>
      </c>
      <c r="E378" s="8">
        <v>219</v>
      </c>
      <c r="F378" s="3">
        <v>372</v>
      </c>
      <c r="G378" s="7">
        <f t="shared" si="46"/>
        <v>3628</v>
      </c>
      <c r="H378" s="3"/>
      <c r="I378" s="40">
        <f t="shared" si="52"/>
        <v>3616.7747328907467</v>
      </c>
      <c r="J378" s="40">
        <f t="shared" si="47"/>
        <v>-135.34133858267705</v>
      </c>
      <c r="K378" s="71">
        <f t="shared" si="53"/>
        <v>1.0772400879806994</v>
      </c>
      <c r="L378" s="57">
        <f t="shared" si="54"/>
        <v>4186.6140238866628</v>
      </c>
      <c r="M378" s="3"/>
      <c r="N378" s="6">
        <f t="shared" si="48"/>
        <v>-558.61402388666284</v>
      </c>
      <c r="O378" s="6">
        <f t="shared" si="49"/>
        <v>558.61402388666284</v>
      </c>
      <c r="P378" s="4">
        <f t="shared" si="50"/>
        <v>0.15397299445608126</v>
      </c>
      <c r="Q378" s="6">
        <f t="shared" si="51"/>
        <v>312049.62768284912</v>
      </c>
      <c r="R378" s="3"/>
    </row>
    <row r="379" spans="1:18" customFormat="1" x14ac:dyDescent="0.2">
      <c r="A379" s="12">
        <v>42498</v>
      </c>
      <c r="B379" s="1" t="s">
        <v>11</v>
      </c>
      <c r="C379" s="8">
        <v>3793</v>
      </c>
      <c r="D379" s="8">
        <v>5678</v>
      </c>
      <c r="E379" s="8">
        <v>170</v>
      </c>
      <c r="F379" s="3">
        <v>373</v>
      </c>
      <c r="G379" s="7">
        <f t="shared" si="46"/>
        <v>5678</v>
      </c>
      <c r="H379" s="3"/>
      <c r="I379" s="40">
        <f t="shared" si="52"/>
        <v>4371.4925210949095</v>
      </c>
      <c r="J379" s="40">
        <f t="shared" si="47"/>
        <v>-135.34133858267705</v>
      </c>
      <c r="K379" s="71">
        <f t="shared" si="53"/>
        <v>1.0557672056809657</v>
      </c>
      <c r="L379" s="57">
        <f t="shared" si="54"/>
        <v>3463.9967576075264</v>
      </c>
      <c r="M379" s="3"/>
      <c r="N379" s="6">
        <f t="shared" si="48"/>
        <v>2214.0032423924736</v>
      </c>
      <c r="O379" s="6">
        <f t="shared" si="49"/>
        <v>2214.0032423924736</v>
      </c>
      <c r="P379" s="4">
        <f t="shared" si="50"/>
        <v>0.38992660133717394</v>
      </c>
      <c r="Q379" s="6">
        <f t="shared" si="51"/>
        <v>4901810.357324386</v>
      </c>
      <c r="R379" s="3"/>
    </row>
    <row r="380" spans="1:18" customFormat="1" x14ac:dyDescent="0.2">
      <c r="A380" s="12">
        <v>42499</v>
      </c>
      <c r="B380" s="1" t="s">
        <v>6</v>
      </c>
      <c r="C380" s="8">
        <v>3556</v>
      </c>
      <c r="D380" s="8">
        <v>3952</v>
      </c>
      <c r="E380" s="8">
        <v>163</v>
      </c>
      <c r="F380" s="3">
        <v>374</v>
      </c>
      <c r="G380" s="7">
        <f t="shared" si="46"/>
        <v>3952</v>
      </c>
      <c r="H380" s="3"/>
      <c r="I380" s="40">
        <f t="shared" si="52"/>
        <v>3918.3033323055379</v>
      </c>
      <c r="J380" s="40">
        <f t="shared" si="47"/>
        <v>-135.34133858267705</v>
      </c>
      <c r="K380" s="71">
        <f t="shared" si="53"/>
        <v>1.1203807234249081</v>
      </c>
      <c r="L380" s="57">
        <f t="shared" si="54"/>
        <v>4864.4823375973046</v>
      </c>
      <c r="M380" s="3"/>
      <c r="N380" s="6">
        <f t="shared" si="48"/>
        <v>-912.48233759730465</v>
      </c>
      <c r="O380" s="6">
        <f t="shared" si="49"/>
        <v>912.48233759730465</v>
      </c>
      <c r="P380" s="4">
        <f t="shared" si="50"/>
        <v>0.230891279756403</v>
      </c>
      <c r="Q380" s="6">
        <f t="shared" si="51"/>
        <v>832624.0164270415</v>
      </c>
      <c r="R380" s="3"/>
    </row>
    <row r="381" spans="1:18" customFormat="1" x14ac:dyDescent="0.2">
      <c r="A381" s="12">
        <v>42500</v>
      </c>
      <c r="B381" s="1" t="s">
        <v>9</v>
      </c>
      <c r="C381" s="8">
        <v>3390</v>
      </c>
      <c r="D381" s="8">
        <v>4427</v>
      </c>
      <c r="E381" s="8">
        <v>111</v>
      </c>
      <c r="F381" s="3">
        <v>375</v>
      </c>
      <c r="G381" s="7">
        <f t="shared" si="46"/>
        <v>4427</v>
      </c>
      <c r="H381" s="3"/>
      <c r="I381" s="40">
        <f t="shared" si="52"/>
        <v>3803.4641796742726</v>
      </c>
      <c r="J381" s="40">
        <f t="shared" si="47"/>
        <v>-135.34133858267705</v>
      </c>
      <c r="K381" s="71">
        <f t="shared" si="53"/>
        <v>1.1564703972962789</v>
      </c>
      <c r="L381" s="57">
        <f t="shared" si="54"/>
        <v>4367.8202728543156</v>
      </c>
      <c r="M381" s="3"/>
      <c r="N381" s="6">
        <f t="shared" si="48"/>
        <v>59.17972714568441</v>
      </c>
      <c r="O381" s="6">
        <f t="shared" si="49"/>
        <v>59.17972714568441</v>
      </c>
      <c r="P381" s="4">
        <f t="shared" si="50"/>
        <v>1.3367907645286742E-2</v>
      </c>
      <c r="Q381" s="6">
        <f t="shared" si="51"/>
        <v>3502.2401050376561</v>
      </c>
      <c r="R381" s="3"/>
    </row>
    <row r="382" spans="1:18" customFormat="1" x14ac:dyDescent="0.2">
      <c r="A382" s="12">
        <v>42501</v>
      </c>
      <c r="B382" s="1" t="s">
        <v>7</v>
      </c>
      <c r="C382" s="8">
        <v>3307</v>
      </c>
      <c r="D382" s="8">
        <v>3178</v>
      </c>
      <c r="E382" s="8">
        <v>155</v>
      </c>
      <c r="F382" s="3">
        <v>376</v>
      </c>
      <c r="G382" s="7">
        <f t="shared" si="46"/>
        <v>3178</v>
      </c>
      <c r="H382" s="3"/>
      <c r="I382" s="40">
        <f t="shared" si="52"/>
        <v>3350.0183916161923</v>
      </c>
      <c r="J382" s="40">
        <f t="shared" si="47"/>
        <v>-135.34133858267705</v>
      </c>
      <c r="K382" s="71">
        <f t="shared" si="53"/>
        <v>1.0747015429111897</v>
      </c>
      <c r="L382" s="57">
        <f t="shared" si="54"/>
        <v>4057.7290296891333</v>
      </c>
      <c r="M382" s="3"/>
      <c r="N382" s="6">
        <f t="shared" si="48"/>
        <v>-879.72902968913331</v>
      </c>
      <c r="O382" s="6">
        <f t="shared" si="49"/>
        <v>879.72902968913331</v>
      </c>
      <c r="P382" s="4">
        <f t="shared" si="50"/>
        <v>0.27681844861206206</v>
      </c>
      <c r="Q382" s="6">
        <f t="shared" si="51"/>
        <v>773923.16567778401</v>
      </c>
      <c r="R382" s="3"/>
    </row>
    <row r="383" spans="1:18" customFormat="1" x14ac:dyDescent="0.2">
      <c r="A383" s="12">
        <v>42502</v>
      </c>
      <c r="B383" s="1" t="s">
        <v>10</v>
      </c>
      <c r="C383" s="8">
        <v>3385</v>
      </c>
      <c r="D383" s="8">
        <v>4468</v>
      </c>
      <c r="E383" s="8">
        <v>357</v>
      </c>
      <c r="F383" s="3">
        <v>377</v>
      </c>
      <c r="G383" s="7">
        <f t="shared" si="46"/>
        <v>4468</v>
      </c>
      <c r="H383" s="3"/>
      <c r="I383" s="40">
        <f t="shared" si="52"/>
        <v>3561.4257217187187</v>
      </c>
      <c r="J383" s="40">
        <f t="shared" si="47"/>
        <v>-135.34133858267705</v>
      </c>
      <c r="K383" s="71">
        <f t="shared" si="53"/>
        <v>1.1266567577794506</v>
      </c>
      <c r="L383" s="57">
        <f t="shared" si="54"/>
        <v>3519.0507431332317</v>
      </c>
      <c r="M383" s="3"/>
      <c r="N383" s="6">
        <f t="shared" si="48"/>
        <v>948.94925686676834</v>
      </c>
      <c r="O383" s="6">
        <f t="shared" si="49"/>
        <v>948.94925686676834</v>
      </c>
      <c r="P383" s="4">
        <f t="shared" si="50"/>
        <v>0.21238792678307258</v>
      </c>
      <c r="Q383" s="6">
        <f t="shared" si="51"/>
        <v>900504.6921079919</v>
      </c>
      <c r="R383" s="3"/>
    </row>
    <row r="384" spans="1:18" customFormat="1" x14ac:dyDescent="0.2">
      <c r="A384" s="12">
        <v>42503</v>
      </c>
      <c r="B384" s="1" t="s">
        <v>5</v>
      </c>
      <c r="C384" s="8">
        <v>3335</v>
      </c>
      <c r="D384" s="8">
        <v>4686</v>
      </c>
      <c r="E384" s="8">
        <v>379</v>
      </c>
      <c r="F384" s="3">
        <v>378</v>
      </c>
      <c r="G384" s="7">
        <f t="shared" si="46"/>
        <v>4686</v>
      </c>
      <c r="H384" s="3"/>
      <c r="I384" s="40">
        <f t="shared" si="52"/>
        <v>3621.5246771871084</v>
      </c>
      <c r="J384" s="40">
        <f t="shared" si="47"/>
        <v>-135.34133858267705</v>
      </c>
      <c r="K384" s="71">
        <f t="shared" si="53"/>
        <v>1.2164109457970229</v>
      </c>
      <c r="L384" s="57">
        <f t="shared" si="54"/>
        <v>4101.1297037592249</v>
      </c>
      <c r="M384" s="3"/>
      <c r="N384" s="6">
        <f t="shared" si="48"/>
        <v>584.87029624077513</v>
      </c>
      <c r="O384" s="6">
        <f t="shared" si="49"/>
        <v>584.87029624077513</v>
      </c>
      <c r="P384" s="4">
        <f t="shared" si="50"/>
        <v>0.12481226979103183</v>
      </c>
      <c r="Q384" s="6">
        <f t="shared" si="51"/>
        <v>342073.26342477207</v>
      </c>
      <c r="R384" s="3"/>
    </row>
    <row r="385" spans="1:18" customFormat="1" x14ac:dyDescent="0.2">
      <c r="A385" s="12">
        <v>42504</v>
      </c>
      <c r="B385" s="1" t="s">
        <v>8</v>
      </c>
      <c r="C385" s="8">
        <v>3050</v>
      </c>
      <c r="D385" s="8">
        <v>5080</v>
      </c>
      <c r="E385" s="8">
        <v>282</v>
      </c>
      <c r="F385" s="3">
        <v>379</v>
      </c>
      <c r="G385" s="7">
        <f t="shared" si="46"/>
        <v>5080</v>
      </c>
      <c r="H385" s="3"/>
      <c r="I385" s="40">
        <f t="shared" si="52"/>
        <v>3830.0113722790466</v>
      </c>
      <c r="J385" s="40">
        <f t="shared" si="47"/>
        <v>-135.34133858267705</v>
      </c>
      <c r="K385" s="71">
        <f t="shared" si="53"/>
        <v>1.200439169239911</v>
      </c>
      <c r="L385" s="57">
        <f t="shared" si="54"/>
        <v>4075.1993123293123</v>
      </c>
      <c r="M385" s="3"/>
      <c r="N385" s="6">
        <f t="shared" si="48"/>
        <v>1004.8006876706877</v>
      </c>
      <c r="O385" s="6">
        <f t="shared" si="49"/>
        <v>1004.8006876706877</v>
      </c>
      <c r="P385" s="4">
        <f t="shared" si="50"/>
        <v>0.1977954109587968</v>
      </c>
      <c r="Q385" s="6">
        <f t="shared" si="51"/>
        <v>1009624.4219434869</v>
      </c>
      <c r="R385" s="3"/>
    </row>
    <row r="386" spans="1:18" customFormat="1" x14ac:dyDescent="0.2">
      <c r="A386" s="12">
        <v>42505</v>
      </c>
      <c r="B386" s="1" t="s">
        <v>11</v>
      </c>
      <c r="C386" s="8">
        <v>3176</v>
      </c>
      <c r="D386" s="8">
        <v>3487</v>
      </c>
      <c r="E386" s="8">
        <v>159</v>
      </c>
      <c r="F386" s="3">
        <v>380</v>
      </c>
      <c r="G386" s="7">
        <f t="shared" si="46"/>
        <v>3487</v>
      </c>
      <c r="H386" s="3"/>
      <c r="I386" s="40">
        <f t="shared" si="52"/>
        <v>3591.232372987783</v>
      </c>
      <c r="J386" s="40">
        <f t="shared" si="47"/>
        <v>-135.34133858267705</v>
      </c>
      <c r="K386" s="71">
        <f t="shared" si="53"/>
        <v>1.0060515183069434</v>
      </c>
      <c r="L386" s="57">
        <f t="shared" si="54"/>
        <v>3749.4266279945946</v>
      </c>
      <c r="M386" s="3"/>
      <c r="N386" s="6">
        <f t="shared" si="48"/>
        <v>-262.42662799459458</v>
      </c>
      <c r="O386" s="6">
        <f t="shared" si="49"/>
        <v>262.42662799459458</v>
      </c>
      <c r="P386" s="4">
        <f t="shared" si="50"/>
        <v>7.5258568395352624E-2</v>
      </c>
      <c r="Q386" s="6">
        <f t="shared" si="51"/>
        <v>68867.735080613333</v>
      </c>
      <c r="R386" s="3"/>
    </row>
    <row r="387" spans="1:18" customFormat="1" x14ac:dyDescent="0.2">
      <c r="A387" s="12">
        <v>42506</v>
      </c>
      <c r="B387" s="1" t="s">
        <v>6</v>
      </c>
      <c r="C387" s="8">
        <v>3823</v>
      </c>
      <c r="D387" s="8">
        <v>4437</v>
      </c>
      <c r="E387" s="8">
        <v>159</v>
      </c>
      <c r="F387" s="3">
        <v>381</v>
      </c>
      <c r="G387" s="7">
        <f t="shared" si="46"/>
        <v>4437</v>
      </c>
      <c r="H387" s="3"/>
      <c r="I387" s="40">
        <f t="shared" si="52"/>
        <v>3429.8418500982448</v>
      </c>
      <c r="J387" s="40">
        <f t="shared" si="47"/>
        <v>-135.34133858267705</v>
      </c>
      <c r="K387" s="71">
        <f t="shared" si="53"/>
        <v>1.3055715931161391</v>
      </c>
      <c r="L387" s="57">
        <f t="shared" si="54"/>
        <v>4522.2168507691067</v>
      </c>
      <c r="M387" s="3"/>
      <c r="N387" s="6">
        <f t="shared" si="48"/>
        <v>-85.216850769106713</v>
      </c>
      <c r="O387" s="6">
        <f t="shared" si="49"/>
        <v>85.216850769106713</v>
      </c>
      <c r="P387" s="4">
        <f t="shared" si="50"/>
        <v>1.9205961408408093E-2</v>
      </c>
      <c r="Q387" s="6">
        <f t="shared" si="51"/>
        <v>7261.9116550042036</v>
      </c>
      <c r="R387" s="3"/>
    </row>
    <row r="388" spans="1:18" customFormat="1" x14ac:dyDescent="0.2">
      <c r="A388" s="12">
        <v>42507</v>
      </c>
      <c r="B388" s="1" t="s">
        <v>9</v>
      </c>
      <c r="C388" s="8">
        <v>3264</v>
      </c>
      <c r="D388" s="8">
        <v>4453</v>
      </c>
      <c r="E388" s="8">
        <v>169</v>
      </c>
      <c r="F388" s="3">
        <v>382</v>
      </c>
      <c r="G388" s="7">
        <f t="shared" si="46"/>
        <v>4453</v>
      </c>
      <c r="H388" s="3"/>
      <c r="I388" s="40">
        <f t="shared" si="52"/>
        <v>3451.7701136506721</v>
      </c>
      <c r="J388" s="40">
        <f t="shared" si="47"/>
        <v>-135.34133858267705</v>
      </c>
      <c r="K388" s="71">
        <f t="shared" si="53"/>
        <v>1.224041404787698</v>
      </c>
      <c r="L388" s="57">
        <f t="shared" si="54"/>
        <v>3978.2282060774173</v>
      </c>
      <c r="M388" s="3"/>
      <c r="N388" s="6">
        <f t="shared" si="48"/>
        <v>474.77179392258267</v>
      </c>
      <c r="O388" s="6">
        <f t="shared" si="49"/>
        <v>474.77179392258267</v>
      </c>
      <c r="P388" s="4">
        <f t="shared" si="50"/>
        <v>0.10661841318719575</v>
      </c>
      <c r="Q388" s="6">
        <f t="shared" si="51"/>
        <v>225408.2563044673</v>
      </c>
      <c r="R388" s="3"/>
    </row>
    <row r="389" spans="1:18" customFormat="1" x14ac:dyDescent="0.2">
      <c r="A389" s="12">
        <v>42508</v>
      </c>
      <c r="B389" s="1" t="s">
        <v>7</v>
      </c>
      <c r="C389" s="8">
        <v>3261</v>
      </c>
      <c r="D389" s="8">
        <v>5141</v>
      </c>
      <c r="E389" s="8">
        <v>184</v>
      </c>
      <c r="F389" s="3">
        <v>383</v>
      </c>
      <c r="G389" s="7">
        <f t="shared" si="46"/>
        <v>5141</v>
      </c>
      <c r="H389" s="3"/>
      <c r="I389" s="40">
        <f t="shared" si="52"/>
        <v>3998.6655296067975</v>
      </c>
      <c r="J389" s="40">
        <f t="shared" si="47"/>
        <v>-135.34133858267705</v>
      </c>
      <c r="K389" s="71">
        <f t="shared" si="53"/>
        <v>1.0760890067011768</v>
      </c>
      <c r="L389" s="57">
        <f t="shared" si="54"/>
        <v>3395.0000372600289</v>
      </c>
      <c r="M389" s="3"/>
      <c r="N389" s="6">
        <f t="shared" si="48"/>
        <v>1745.9999627399711</v>
      </c>
      <c r="O389" s="6">
        <f t="shared" si="49"/>
        <v>1745.9999627399711</v>
      </c>
      <c r="P389" s="4">
        <f t="shared" si="50"/>
        <v>0.33962263426181116</v>
      </c>
      <c r="Q389" s="6">
        <f t="shared" si="51"/>
        <v>3048515.8698879806</v>
      </c>
      <c r="R389" s="3"/>
    </row>
    <row r="390" spans="1:18" customFormat="1" x14ac:dyDescent="0.2">
      <c r="A390" s="12">
        <v>42509</v>
      </c>
      <c r="B390" s="1" t="s">
        <v>10</v>
      </c>
      <c r="C390" s="8">
        <v>3131</v>
      </c>
      <c r="D390" s="8">
        <v>5889</v>
      </c>
      <c r="E390" s="8">
        <v>135</v>
      </c>
      <c r="F390" s="3">
        <v>384</v>
      </c>
      <c r="G390" s="7">
        <f t="shared" ref="G390:G402" si="55">IF($G$4="Petrol",C390,IF($G$4="Diesel",D390,E390))</f>
        <v>5889</v>
      </c>
      <c r="H390" s="3"/>
      <c r="I390" s="40">
        <f t="shared" si="52"/>
        <v>4068.9128145829477</v>
      </c>
      <c r="J390" s="40">
        <f t="shared" si="47"/>
        <v>-135.34133858267705</v>
      </c>
      <c r="K390" s="71">
        <f t="shared" si="53"/>
        <v>1.3657440148280919</v>
      </c>
      <c r="L390" s="57">
        <f t="shared" si="54"/>
        <v>5197.5277570291364</v>
      </c>
      <c r="M390" s="3"/>
      <c r="N390" s="6">
        <f t="shared" si="48"/>
        <v>691.47224297086359</v>
      </c>
      <c r="O390" s="6">
        <f t="shared" si="49"/>
        <v>691.47224297086359</v>
      </c>
      <c r="P390" s="4">
        <f t="shared" si="50"/>
        <v>0.1174175994177048</v>
      </c>
      <c r="Q390" s="6">
        <f t="shared" si="51"/>
        <v>478133.86279915704</v>
      </c>
      <c r="R390" s="3"/>
    </row>
    <row r="391" spans="1:18" customFormat="1" x14ac:dyDescent="0.2">
      <c r="A391" s="12">
        <v>42510</v>
      </c>
      <c r="B391" s="1" t="s">
        <v>5</v>
      </c>
      <c r="C391" s="8">
        <v>3503</v>
      </c>
      <c r="D391" s="8">
        <v>5323</v>
      </c>
      <c r="E391" s="8">
        <v>47</v>
      </c>
      <c r="F391" s="3">
        <v>385</v>
      </c>
      <c r="G391" s="7">
        <f t="shared" si="55"/>
        <v>5323</v>
      </c>
      <c r="H391" s="3"/>
      <c r="I391" s="40">
        <f t="shared" si="52"/>
        <v>4227.1201202819957</v>
      </c>
      <c r="J391" s="40">
        <f t="shared" si="47"/>
        <v>-135.34133858267705</v>
      </c>
      <c r="K391" s="71">
        <f t="shared" si="53"/>
        <v>1.1642124428897966</v>
      </c>
      <c r="L391" s="57">
        <f t="shared" si="54"/>
        <v>4486.0538367127365</v>
      </c>
      <c r="M391" s="3"/>
      <c r="N391" s="6">
        <f t="shared" si="48"/>
        <v>836.94616328726352</v>
      </c>
      <c r="O391" s="6">
        <f t="shared" si="49"/>
        <v>836.94616328726352</v>
      </c>
      <c r="P391" s="4">
        <f t="shared" si="50"/>
        <v>0.15723204269909141</v>
      </c>
      <c r="Q391" s="6">
        <f t="shared" si="51"/>
        <v>700478.88024127076</v>
      </c>
      <c r="R391" s="3"/>
    </row>
    <row r="392" spans="1:18" customFormat="1" x14ac:dyDescent="0.2">
      <c r="A392" s="12">
        <v>42511</v>
      </c>
      <c r="B392" s="1" t="s">
        <v>8</v>
      </c>
      <c r="C392" s="8">
        <v>3242</v>
      </c>
      <c r="D392" s="8">
        <v>3162</v>
      </c>
      <c r="E392" s="8">
        <v>313</v>
      </c>
      <c r="F392" s="3">
        <v>386</v>
      </c>
      <c r="G392" s="7">
        <f t="shared" si="55"/>
        <v>3162</v>
      </c>
      <c r="H392" s="3"/>
      <c r="I392" s="40">
        <f t="shared" si="52"/>
        <v>3629.1787917079864</v>
      </c>
      <c r="J392" s="40">
        <f t="shared" si="47"/>
        <v>-135.34133858267705</v>
      </c>
      <c r="K392" s="71">
        <f t="shared" si="53"/>
        <v>1.0360463676500784</v>
      </c>
      <c r="L392" s="57">
        <f t="shared" si="54"/>
        <v>4407.8281347953325</v>
      </c>
      <c r="M392" s="3"/>
      <c r="N392" s="6">
        <f t="shared" si="48"/>
        <v>-1245.8281347953325</v>
      </c>
      <c r="O392" s="6">
        <f t="shared" si="49"/>
        <v>1245.8281347953325</v>
      </c>
      <c r="P392" s="4">
        <f t="shared" si="50"/>
        <v>0.39400004262976995</v>
      </c>
      <c r="Q392" s="6">
        <f t="shared" si="51"/>
        <v>1552087.7414476173</v>
      </c>
      <c r="R392" s="3"/>
    </row>
    <row r="393" spans="1:18" customFormat="1" x14ac:dyDescent="0.2">
      <c r="A393" s="12">
        <v>42512</v>
      </c>
      <c r="B393" s="1" t="s">
        <v>11</v>
      </c>
      <c r="C393" s="8">
        <v>3072</v>
      </c>
      <c r="D393" s="8">
        <v>2991</v>
      </c>
      <c r="E393" s="8">
        <v>149</v>
      </c>
      <c r="F393" s="3">
        <v>387</v>
      </c>
      <c r="G393" s="7">
        <f t="shared" si="55"/>
        <v>2991</v>
      </c>
      <c r="H393" s="3"/>
      <c r="I393" s="40">
        <f t="shared" si="52"/>
        <v>3229.5068312853896</v>
      </c>
      <c r="J393" s="40">
        <f t="shared" si="47"/>
        <v>-135.34133858267705</v>
      </c>
      <c r="K393" s="71">
        <f t="shared" si="53"/>
        <v>1.029843284484171</v>
      </c>
      <c r="L393" s="57">
        <f t="shared" si="54"/>
        <v>3688.6790049896099</v>
      </c>
      <c r="M393" s="3"/>
      <c r="N393" s="6">
        <f t="shared" si="48"/>
        <v>-697.67900498960989</v>
      </c>
      <c r="O393" s="6">
        <f t="shared" si="49"/>
        <v>697.67900498960989</v>
      </c>
      <c r="P393" s="4">
        <f t="shared" si="50"/>
        <v>0.23325944666987961</v>
      </c>
      <c r="Q393" s="6">
        <f t="shared" si="51"/>
        <v>486755.99400329211</v>
      </c>
      <c r="R393" s="3"/>
    </row>
    <row r="394" spans="1:18" customFormat="1" x14ac:dyDescent="0.2">
      <c r="A394" s="12">
        <v>42513</v>
      </c>
      <c r="B394" s="1" t="s">
        <v>6</v>
      </c>
      <c r="C394" s="8">
        <v>3559</v>
      </c>
      <c r="D394" s="8">
        <v>4783</v>
      </c>
      <c r="E394" s="8">
        <v>134</v>
      </c>
      <c r="F394" s="3">
        <v>388</v>
      </c>
      <c r="G394" s="7">
        <f t="shared" si="55"/>
        <v>4783</v>
      </c>
      <c r="H394" s="3"/>
      <c r="I394" s="40">
        <f t="shared" si="52"/>
        <v>3564.133102593521</v>
      </c>
      <c r="J394" s="40">
        <f t="shared" si="47"/>
        <v>-135.34133858267705</v>
      </c>
      <c r="K394" s="71">
        <f t="shared" si="53"/>
        <v>1.1647008401769388</v>
      </c>
      <c r="L394" s="57">
        <f t="shared" si="54"/>
        <v>3466.6433731106522</v>
      </c>
      <c r="M394" s="3"/>
      <c r="N394" s="6">
        <f t="shared" si="48"/>
        <v>1316.3566268893478</v>
      </c>
      <c r="O394" s="6">
        <f t="shared" si="49"/>
        <v>1316.3566268893478</v>
      </c>
      <c r="P394" s="4">
        <f t="shared" si="50"/>
        <v>0.27521568615708714</v>
      </c>
      <c r="Q394" s="6">
        <f t="shared" si="51"/>
        <v>1732794.7691555016</v>
      </c>
      <c r="R394" s="3"/>
    </row>
    <row r="395" spans="1:18" customFormat="1" x14ac:dyDescent="0.2">
      <c r="A395" s="12">
        <v>42514</v>
      </c>
      <c r="B395" s="1" t="s">
        <v>9</v>
      </c>
      <c r="C395" s="8">
        <v>3227</v>
      </c>
      <c r="D395" s="8">
        <v>5592</v>
      </c>
      <c r="E395" s="8">
        <v>450</v>
      </c>
      <c r="F395" s="3">
        <v>389</v>
      </c>
      <c r="G395" s="7">
        <f t="shared" si="55"/>
        <v>5592</v>
      </c>
      <c r="H395" s="3"/>
      <c r="I395" s="40">
        <f t="shared" si="52"/>
        <v>3991.4361101977429</v>
      </c>
      <c r="J395" s="40">
        <f t="shared" si="47"/>
        <v>-135.34133858267705</v>
      </c>
      <c r="K395" s="71">
        <f t="shared" si="53"/>
        <v>1.2053762181041459</v>
      </c>
      <c r="L395" s="57">
        <f t="shared" si="54"/>
        <v>3965.2961735718295</v>
      </c>
      <c r="M395" s="3"/>
      <c r="N395" s="6">
        <f t="shared" si="48"/>
        <v>1626.7038264281705</v>
      </c>
      <c r="O395" s="6">
        <f t="shared" si="49"/>
        <v>1626.7038264281705</v>
      </c>
      <c r="P395" s="4">
        <f t="shared" si="50"/>
        <v>0.29089839528400757</v>
      </c>
      <c r="Q395" s="6">
        <f t="shared" si="51"/>
        <v>2646165.3389160512</v>
      </c>
      <c r="R395" s="3"/>
    </row>
    <row r="396" spans="1:18" customFormat="1" x14ac:dyDescent="0.2">
      <c r="A396" s="12">
        <v>42515</v>
      </c>
      <c r="B396" s="1" t="s">
        <v>7</v>
      </c>
      <c r="C396" s="8">
        <v>3050</v>
      </c>
      <c r="D396" s="8">
        <v>4532</v>
      </c>
      <c r="E396" s="8">
        <v>438</v>
      </c>
      <c r="F396" s="3">
        <v>390</v>
      </c>
      <c r="G396" s="7">
        <f t="shared" si="55"/>
        <v>4532</v>
      </c>
      <c r="H396" s="3"/>
      <c r="I396" s="40">
        <f t="shared" si="52"/>
        <v>4000.4507565456906</v>
      </c>
      <c r="J396" s="40">
        <f t="shared" si="47"/>
        <v>-135.34133858267705</v>
      </c>
      <c r="K396" s="71">
        <f t="shared" si="53"/>
        <v>1.0863357018478716</v>
      </c>
      <c r="L396" s="57">
        <f t="shared" si="54"/>
        <v>4144.151000666483</v>
      </c>
      <c r="M396" s="3"/>
      <c r="N396" s="6">
        <f t="shared" si="48"/>
        <v>387.84899933351699</v>
      </c>
      <c r="O396" s="6">
        <f t="shared" si="49"/>
        <v>387.84899933351699</v>
      </c>
      <c r="P396" s="4">
        <f t="shared" si="50"/>
        <v>8.5580096940317069E-2</v>
      </c>
      <c r="Q396" s="6">
        <f t="shared" si="51"/>
        <v>150426.84628401045</v>
      </c>
      <c r="R396" s="3"/>
    </row>
    <row r="397" spans="1:18" customFormat="1" x14ac:dyDescent="0.2">
      <c r="A397" s="12">
        <v>42516</v>
      </c>
      <c r="B397" s="1" t="s">
        <v>10</v>
      </c>
      <c r="C397" s="8">
        <v>3080</v>
      </c>
      <c r="D397" s="8">
        <v>4786</v>
      </c>
      <c r="E397" s="8">
        <v>512</v>
      </c>
      <c r="F397" s="3">
        <v>391</v>
      </c>
      <c r="G397" s="7">
        <f t="shared" si="55"/>
        <v>4786</v>
      </c>
      <c r="H397" s="3"/>
      <c r="I397" s="40">
        <f t="shared" si="52"/>
        <v>4018.2521925362116</v>
      </c>
      <c r="J397" s="40">
        <f t="shared" si="47"/>
        <v>-135.34133858267705</v>
      </c>
      <c r="K397" s="71">
        <f t="shared" si="53"/>
        <v>1.1395384287356796</v>
      </c>
      <c r="L397" s="57">
        <f t="shared" si="54"/>
        <v>4354.6516453050281</v>
      </c>
      <c r="M397" s="3"/>
      <c r="N397" s="6">
        <f t="shared" si="48"/>
        <v>431.34835469497193</v>
      </c>
      <c r="O397" s="6">
        <f t="shared" si="49"/>
        <v>431.34835469497193</v>
      </c>
      <c r="P397" s="4">
        <f t="shared" si="50"/>
        <v>9.012711130275218E-2</v>
      </c>
      <c r="Q397" s="6">
        <f t="shared" si="51"/>
        <v>186061.40309805932</v>
      </c>
      <c r="R397" s="3"/>
    </row>
    <row r="398" spans="1:18" customFormat="1" x14ac:dyDescent="0.2">
      <c r="A398" s="12">
        <v>42517</v>
      </c>
      <c r="B398" s="1" t="s">
        <v>5</v>
      </c>
      <c r="C398" s="8">
        <v>3430</v>
      </c>
      <c r="D398" s="8">
        <v>5027</v>
      </c>
      <c r="E398" s="8">
        <v>228</v>
      </c>
      <c r="F398" s="3">
        <v>392</v>
      </c>
      <c r="G398" s="7">
        <f t="shared" si="55"/>
        <v>5027</v>
      </c>
      <c r="H398" s="3"/>
      <c r="I398" s="40">
        <f t="shared" si="52"/>
        <v>3982.8062837822454</v>
      </c>
      <c r="J398" s="40">
        <f t="shared" si="47"/>
        <v>-135.34133858267705</v>
      </c>
      <c r="K398" s="71">
        <f t="shared" si="53"/>
        <v>1.2255638308951664</v>
      </c>
      <c r="L398" s="57">
        <f t="shared" si="54"/>
        <v>4723.215264303145</v>
      </c>
      <c r="M398" s="3"/>
      <c r="N398" s="6">
        <f t="shared" si="48"/>
        <v>303.78473569685502</v>
      </c>
      <c r="O398" s="6">
        <f t="shared" si="49"/>
        <v>303.78473569685502</v>
      </c>
      <c r="P398" s="4">
        <f t="shared" si="50"/>
        <v>6.0430621781749558E-2</v>
      </c>
      <c r="Q398" s="6">
        <f t="shared" si="51"/>
        <v>92285.165642408057</v>
      </c>
      <c r="R398" s="3"/>
    </row>
    <row r="399" spans="1:18" customFormat="1" x14ac:dyDescent="0.2">
      <c r="A399" s="12">
        <v>42518</v>
      </c>
      <c r="B399" s="1" t="s">
        <v>8</v>
      </c>
      <c r="C399" s="8">
        <v>3346</v>
      </c>
      <c r="D399" s="8">
        <v>4834</v>
      </c>
      <c r="E399" s="8">
        <v>290</v>
      </c>
      <c r="F399" s="3">
        <v>393</v>
      </c>
      <c r="G399" s="7">
        <f t="shared" si="55"/>
        <v>4834</v>
      </c>
      <c r="H399" s="3"/>
      <c r="I399" s="40">
        <f t="shared" si="52"/>
        <v>3919.2228094956181</v>
      </c>
      <c r="J399" s="40">
        <f t="shared" si="47"/>
        <v>-135.34133858267705</v>
      </c>
      <c r="K399" s="71">
        <f t="shared" si="53"/>
        <v>1.2070328962507824</v>
      </c>
      <c r="L399" s="57">
        <f t="shared" si="54"/>
        <v>4618.6476224950493</v>
      </c>
      <c r="M399" s="3"/>
      <c r="N399" s="6">
        <f t="shared" si="48"/>
        <v>215.35237750495071</v>
      </c>
      <c r="O399" s="6">
        <f t="shared" si="49"/>
        <v>215.35237750495071</v>
      </c>
      <c r="P399" s="4">
        <f t="shared" si="50"/>
        <v>4.4549519550051861E-2</v>
      </c>
      <c r="Q399" s="6">
        <f t="shared" si="51"/>
        <v>46376.646497034802</v>
      </c>
      <c r="R399" s="3"/>
    </row>
    <row r="400" spans="1:18" customFormat="1" x14ac:dyDescent="0.2">
      <c r="A400" s="12">
        <v>42519</v>
      </c>
      <c r="B400" s="1" t="s">
        <v>11</v>
      </c>
      <c r="C400" s="8">
        <v>2757</v>
      </c>
      <c r="D400" s="8">
        <v>5147</v>
      </c>
      <c r="E400" s="8">
        <v>301</v>
      </c>
      <c r="F400" s="3">
        <v>394</v>
      </c>
      <c r="G400" s="7">
        <f t="shared" si="55"/>
        <v>5147</v>
      </c>
      <c r="H400" s="3"/>
      <c r="I400" s="40">
        <f t="shared" si="52"/>
        <v>4316.7449582023173</v>
      </c>
      <c r="J400" s="40">
        <f t="shared" si="47"/>
        <v>-135.34133858267705</v>
      </c>
      <c r="K400" s="71">
        <f t="shared" si="53"/>
        <v>1.0433079320373295</v>
      </c>
      <c r="L400" s="57">
        <f t="shared" si="54"/>
        <v>3806.7796989054746</v>
      </c>
      <c r="M400" s="3"/>
      <c r="N400" s="6">
        <f t="shared" si="48"/>
        <v>1340.2203010945254</v>
      </c>
      <c r="O400" s="6">
        <f t="shared" si="49"/>
        <v>1340.2203010945254</v>
      </c>
      <c r="P400" s="4">
        <f t="shared" si="50"/>
        <v>0.26038863436847204</v>
      </c>
      <c r="Q400" s="6">
        <f t="shared" si="51"/>
        <v>1796190.4554659005</v>
      </c>
      <c r="R400" s="3"/>
    </row>
    <row r="401" spans="1:21" customFormat="1" x14ac:dyDescent="0.2">
      <c r="A401" s="12">
        <v>42520</v>
      </c>
      <c r="B401" s="1" t="s">
        <v>6</v>
      </c>
      <c r="C401" s="8">
        <v>3323</v>
      </c>
      <c r="D401" s="8">
        <v>4739</v>
      </c>
      <c r="E401" s="8">
        <v>525</v>
      </c>
      <c r="F401" s="3">
        <v>395</v>
      </c>
      <c r="G401" s="7">
        <f t="shared" si="55"/>
        <v>4739</v>
      </c>
      <c r="H401" s="3"/>
      <c r="I401" s="40">
        <f t="shared" si="52"/>
        <v>3960.7732722911978</v>
      </c>
      <c r="J401" s="40">
        <f t="shared" si="47"/>
        <v>-135.34133858267705</v>
      </c>
      <c r="K401" s="71">
        <f t="shared" si="53"/>
        <v>1.2837539811816341</v>
      </c>
      <c r="L401" s="57">
        <f t="shared" si="54"/>
        <v>5459.1217851284046</v>
      </c>
      <c r="M401" s="3"/>
      <c r="N401" s="6">
        <f t="shared" si="48"/>
        <v>-720.12178512840455</v>
      </c>
      <c r="O401" s="6">
        <f t="shared" si="49"/>
        <v>720.12178512840455</v>
      </c>
      <c r="P401" s="4">
        <f t="shared" si="50"/>
        <v>0.15195648557256902</v>
      </c>
      <c r="Q401" s="6">
        <f t="shared" si="51"/>
        <v>518575.38541652006</v>
      </c>
      <c r="R401" s="3"/>
    </row>
    <row r="402" spans="1:21" customFormat="1" x14ac:dyDescent="0.2">
      <c r="A402" s="13">
        <v>42521</v>
      </c>
      <c r="B402" s="14" t="s">
        <v>9</v>
      </c>
      <c r="C402" s="15">
        <v>3708</v>
      </c>
      <c r="D402" s="15">
        <v>4577</v>
      </c>
      <c r="E402" s="15">
        <v>361</v>
      </c>
      <c r="F402" s="3">
        <v>396</v>
      </c>
      <c r="G402" s="17">
        <f t="shared" si="55"/>
        <v>4577</v>
      </c>
      <c r="H402" s="3"/>
      <c r="I402" s="40">
        <f t="shared" si="52"/>
        <v>3790.9601984735209</v>
      </c>
      <c r="J402" s="40">
        <f t="shared" si="47"/>
        <v>-135.34133858267705</v>
      </c>
      <c r="K402" s="71">
        <f t="shared" si="53"/>
        <v>1.2207022904989611</v>
      </c>
      <c r="L402" s="57">
        <f t="shared" si="54"/>
        <v>4682.4870780562978</v>
      </c>
      <c r="M402" s="16"/>
      <c r="N402" s="6">
        <f t="shared" si="48"/>
        <v>-105.48707805629783</v>
      </c>
      <c r="O402" s="18">
        <f t="shared" si="49"/>
        <v>105.48707805629783</v>
      </c>
      <c r="P402" s="4">
        <f t="shared" si="50"/>
        <v>2.3047209538190481E-2</v>
      </c>
      <c r="Q402" s="6">
        <f t="shared" si="51"/>
        <v>11127.523636855472</v>
      </c>
      <c r="R402" s="16"/>
    </row>
    <row r="403" spans="1:21" s="48" customFormat="1" ht="21" x14ac:dyDescent="0.25">
      <c r="A403" s="41">
        <v>42522</v>
      </c>
      <c r="B403" s="42" t="s">
        <v>7</v>
      </c>
      <c r="C403" s="43"/>
      <c r="D403" s="43"/>
      <c r="E403" s="43"/>
      <c r="F403" s="3"/>
      <c r="G403" s="45"/>
      <c r="H403" s="3"/>
      <c r="I403" s="40">
        <f t="shared" si="52"/>
        <v>2193.3713159345061</v>
      </c>
      <c r="J403" s="40">
        <f t="shared" si="47"/>
        <v>-135.34133858267705</v>
      </c>
      <c r="K403" s="71">
        <f t="shared" si="53"/>
        <v>0.86087120536094153</v>
      </c>
      <c r="L403" s="42">
        <f t="shared" si="54"/>
        <v>3933.7712678180264</v>
      </c>
      <c r="M403" s="44"/>
      <c r="N403" s="46"/>
      <c r="O403" s="46"/>
      <c r="P403" s="47"/>
      <c r="Q403" s="46"/>
      <c r="R403" s="44"/>
    </row>
    <row r="404" spans="1:21" customFormat="1" x14ac:dyDescent="0.2">
      <c r="A404" s="2"/>
      <c r="B404" s="2"/>
      <c r="C404" s="2"/>
      <c r="N404" s="36">
        <f>AVERAGE(N6:N402)</f>
        <v>293.57188655801554</v>
      </c>
      <c r="O404" s="20">
        <f>AVERAGE(O6:O402)</f>
        <v>1144.6882022755569</v>
      </c>
      <c r="P404" s="37">
        <f>AVERAGE(P6:P402)</f>
        <v>0.23277067392885348</v>
      </c>
      <c r="Q404" s="20">
        <f>AVERAGE(Q6:Q402)</f>
        <v>2519639.0649668397</v>
      </c>
      <c r="R404" s="21"/>
    </row>
    <row r="405" spans="1:21" customFormat="1" x14ac:dyDescent="0.2">
      <c r="A405" s="2"/>
      <c r="B405" s="2"/>
      <c r="C405" s="2"/>
      <c r="N405" s="2"/>
      <c r="O405" s="2"/>
      <c r="P405" s="2"/>
      <c r="Q405" s="20">
        <f>SQRT(Q404)</f>
        <v>1587.337098718114</v>
      </c>
      <c r="R405" s="2"/>
    </row>
    <row r="406" spans="1:21" customFormat="1" x14ac:dyDescent="0.2">
      <c r="A406" s="2"/>
      <c r="B406" s="2"/>
      <c r="C406" s="2"/>
      <c r="N406" s="2"/>
      <c r="O406" s="2"/>
      <c r="P406" s="2"/>
      <c r="Q406" s="2"/>
      <c r="R406" s="2"/>
    </row>
    <row r="407" spans="1:21" customFormat="1" x14ac:dyDescent="0.2">
      <c r="A407" s="2"/>
      <c r="B407" s="2"/>
      <c r="C407" s="2"/>
      <c r="N407" s="2"/>
      <c r="O407" s="2"/>
      <c r="P407" s="2"/>
      <c r="Q407" s="2"/>
      <c r="R407" s="2"/>
    </row>
    <row r="408" spans="1:21" customFormat="1" x14ac:dyDescent="0.2">
      <c r="A408" s="2"/>
      <c r="B408" s="2"/>
      <c r="C408" s="2"/>
      <c r="N408" s="2"/>
      <c r="O408" s="2"/>
      <c r="P408" s="2"/>
      <c r="Q408" s="2"/>
      <c r="R408" s="2"/>
    </row>
    <row r="409" spans="1:21" x14ac:dyDescent="0.2">
      <c r="K409"/>
      <c r="L409"/>
      <c r="M409"/>
    </row>
    <row r="410" spans="1:21" x14ac:dyDescent="0.2">
      <c r="K410"/>
      <c r="L410"/>
      <c r="M410"/>
    </row>
    <row r="411" spans="1:21" x14ac:dyDescent="0.2">
      <c r="K411"/>
      <c r="L411"/>
      <c r="M411"/>
      <c r="N411"/>
      <c r="O411"/>
      <c r="P411"/>
      <c r="Q411"/>
      <c r="R411"/>
      <c r="S411"/>
      <c r="T411"/>
      <c r="U411"/>
    </row>
    <row r="412" spans="1:21" x14ac:dyDescent="0.2">
      <c r="K412"/>
      <c r="L412"/>
      <c r="M412"/>
      <c r="N412"/>
      <c r="O412"/>
      <c r="P412"/>
      <c r="Q412"/>
      <c r="R412"/>
      <c r="S412"/>
      <c r="T412"/>
      <c r="U412"/>
    </row>
    <row r="413" spans="1:21" x14ac:dyDescent="0.2">
      <c r="K413"/>
      <c r="L413"/>
      <c r="M413"/>
      <c r="N413"/>
      <c r="O413"/>
      <c r="P413"/>
      <c r="Q413"/>
      <c r="R413"/>
      <c r="S413"/>
      <c r="T413"/>
      <c r="U413"/>
    </row>
    <row r="414" spans="1:21" x14ac:dyDescent="0.2">
      <c r="K414"/>
      <c r="L414"/>
      <c r="M414"/>
      <c r="N414"/>
      <c r="O414"/>
      <c r="P414"/>
      <c r="Q414"/>
      <c r="R414"/>
      <c r="S414"/>
      <c r="T414"/>
      <c r="U414"/>
    </row>
    <row r="415" spans="1:21" x14ac:dyDescent="0.2">
      <c r="K415"/>
      <c r="L415"/>
      <c r="M415"/>
      <c r="N415"/>
      <c r="O415"/>
      <c r="P415"/>
      <c r="Q415"/>
      <c r="R415"/>
      <c r="S415"/>
      <c r="T415"/>
      <c r="U415"/>
    </row>
    <row r="416" spans="1:21" x14ac:dyDescent="0.2">
      <c r="K416"/>
      <c r="L416"/>
      <c r="M416"/>
      <c r="N416"/>
      <c r="O416"/>
      <c r="P416"/>
      <c r="Q416"/>
      <c r="R416"/>
      <c r="S416"/>
      <c r="T416"/>
      <c r="U416"/>
    </row>
    <row r="417" spans="13:21" x14ac:dyDescent="0.2">
      <c r="M417"/>
      <c r="N417"/>
      <c r="O417"/>
      <c r="P417"/>
      <c r="Q417"/>
      <c r="R417"/>
      <c r="S417"/>
      <c r="T417"/>
      <c r="U417"/>
    </row>
    <row r="418" spans="13:21" x14ac:dyDescent="0.2">
      <c r="M418"/>
      <c r="N418"/>
    </row>
    <row r="419" spans="13:21" x14ac:dyDescent="0.2">
      <c r="M419"/>
      <c r="N419"/>
    </row>
    <row r="420" spans="13:21" x14ac:dyDescent="0.2">
      <c r="M420"/>
      <c r="N420"/>
    </row>
    <row r="421" spans="13:21" x14ac:dyDescent="0.2">
      <c r="M421"/>
      <c r="N421"/>
    </row>
    <row r="422" spans="13:21" x14ac:dyDescent="0.2">
      <c r="M422"/>
      <c r="N422"/>
    </row>
    <row r="423" spans="13:21" x14ac:dyDescent="0.2">
      <c r="M423"/>
      <c r="N423"/>
    </row>
    <row r="424" spans="13:21" x14ac:dyDescent="0.2">
      <c r="M424"/>
      <c r="N424"/>
    </row>
    <row r="425" spans="13:21" x14ac:dyDescent="0.2">
      <c r="M425"/>
      <c r="N425"/>
    </row>
    <row r="426" spans="13:21" x14ac:dyDescent="0.2">
      <c r="M426"/>
      <c r="N426"/>
    </row>
  </sheetData>
  <mergeCells count="2">
    <mergeCell ref="I3:M3"/>
    <mergeCell ref="N4:Q4"/>
  </mergeCells>
  <dataValidations count="1">
    <dataValidation type="list" allowBlank="1" showInputMessage="1" showErrorMessage="1" sqref="G4:G5" xr:uid="{00000000-0002-0000-0300-000000000000}">
      <formula1>$C$4:$E$4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26"/>
  <sheetViews>
    <sheetView zoomScale="70" zoomScaleNormal="70" workbookViewId="0">
      <selection activeCell="K2" sqref="K2"/>
    </sheetView>
  </sheetViews>
  <sheetFormatPr baseColWidth="10" defaultColWidth="10.83203125" defaultRowHeight="18" x14ac:dyDescent="0.2"/>
  <cols>
    <col min="1" max="1" width="13.5" bestFit="1" customWidth="1"/>
    <col min="2" max="2" width="10" bestFit="1" customWidth="1"/>
    <col min="3" max="3" width="11.33203125" customWidth="1"/>
    <col min="4" max="4" width="12.6640625" bestFit="1" customWidth="1"/>
    <col min="5" max="5" width="11.33203125" bestFit="1" customWidth="1"/>
    <col min="6" max="6" width="6.33203125" customWidth="1"/>
    <col min="7" max="7" width="13.5" customWidth="1"/>
    <col min="8" max="8" width="5.6640625" customWidth="1"/>
    <col min="9" max="9" width="17.5" customWidth="1"/>
    <col min="10" max="10" width="10.6640625" customWidth="1"/>
    <col min="11" max="11" width="11.33203125" style="2" customWidth="1"/>
    <col min="12" max="12" width="16.83203125" style="2" customWidth="1"/>
    <col min="13" max="13" width="3.83203125" style="2" customWidth="1"/>
    <col min="14" max="14" width="12.5" style="2" customWidth="1"/>
    <col min="15" max="15" width="16.83203125" style="2" customWidth="1"/>
    <col min="16" max="16" width="14.6640625" style="2" customWidth="1"/>
    <col min="17" max="17" width="16.1640625" style="2" customWidth="1"/>
    <col min="18" max="18" width="5.1640625" style="2" customWidth="1"/>
    <col min="19" max="19" width="3" style="2" customWidth="1"/>
    <col min="20" max="16384" width="10.83203125" style="2"/>
  </cols>
  <sheetData>
    <row r="1" spans="1:22" customFormat="1" ht="15" x14ac:dyDescent="0.2"/>
    <row r="2" spans="1:22" ht="2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65">
        <v>8</v>
      </c>
      <c r="L2"/>
      <c r="M2"/>
      <c r="U2"/>
      <c r="V2"/>
    </row>
    <row r="3" spans="1:22" x14ac:dyDescent="0.2">
      <c r="A3" s="2"/>
      <c r="B3" s="2"/>
      <c r="C3" s="2"/>
      <c r="D3" s="2"/>
      <c r="E3" s="2"/>
      <c r="F3" s="2"/>
      <c r="G3" s="2"/>
      <c r="H3" s="2"/>
      <c r="I3" s="73" t="s">
        <v>41</v>
      </c>
      <c r="J3" s="73"/>
      <c r="K3" s="73"/>
      <c r="L3" s="73"/>
      <c r="M3" s="73"/>
      <c r="U3"/>
      <c r="V3"/>
    </row>
    <row r="4" spans="1:22" ht="18" customHeight="1" x14ac:dyDescent="0.2">
      <c r="A4" s="10" t="s">
        <v>3</v>
      </c>
      <c r="B4" s="9" t="s">
        <v>4</v>
      </c>
      <c r="C4" s="9" t="s">
        <v>0</v>
      </c>
      <c r="D4" s="9" t="s">
        <v>1</v>
      </c>
      <c r="E4" s="9" t="s">
        <v>2</v>
      </c>
      <c r="F4" s="3"/>
      <c r="G4" s="28" t="s">
        <v>2</v>
      </c>
      <c r="H4" s="3"/>
      <c r="I4" s="59" t="s">
        <v>42</v>
      </c>
      <c r="J4" s="59" t="s">
        <v>17</v>
      </c>
      <c r="K4" s="59" t="s">
        <v>43</v>
      </c>
      <c r="L4" s="59" t="s">
        <v>18</v>
      </c>
      <c r="M4" s="3"/>
      <c r="N4" s="73"/>
      <c r="O4" s="73"/>
      <c r="P4" s="73"/>
      <c r="Q4" s="73"/>
      <c r="R4" s="3"/>
      <c r="U4"/>
      <c r="V4"/>
    </row>
    <row r="5" spans="1:22" x14ac:dyDescent="0.2">
      <c r="A5" s="10"/>
      <c r="B5" s="9"/>
      <c r="C5" s="9"/>
      <c r="D5" s="9"/>
      <c r="E5" s="9"/>
      <c r="F5" s="3"/>
      <c r="G5" s="28"/>
      <c r="H5" s="3"/>
      <c r="I5" s="58">
        <v>0.8</v>
      </c>
      <c r="J5" s="58">
        <v>0</v>
      </c>
      <c r="K5" s="58">
        <v>0.2</v>
      </c>
      <c r="M5" s="3"/>
      <c r="N5" s="59" t="s">
        <v>13</v>
      </c>
      <c r="O5" s="59" t="s">
        <v>14</v>
      </c>
      <c r="P5" s="59" t="s">
        <v>15</v>
      </c>
      <c r="Q5" s="59" t="s">
        <v>16</v>
      </c>
      <c r="R5" s="3"/>
      <c r="U5"/>
      <c r="V5"/>
    </row>
    <row r="6" spans="1:22" x14ac:dyDescent="0.2">
      <c r="A6" s="12">
        <v>42125</v>
      </c>
      <c r="B6" s="1" t="s">
        <v>5</v>
      </c>
      <c r="C6" s="8">
        <v>3483</v>
      </c>
      <c r="D6" s="8">
        <v>5080</v>
      </c>
      <c r="E6" s="8">
        <v>264</v>
      </c>
      <c r="F6" s="3">
        <v>0</v>
      </c>
      <c r="G6" s="7">
        <f t="shared" ref="G6:G69" si="0">IF($G$4="Petrol",C6,IF($G$4="Diesel",D6,E6))</f>
        <v>264</v>
      </c>
      <c r="H6" s="3">
        <v>0</v>
      </c>
      <c r="I6" s="66"/>
      <c r="K6" s="67">
        <f>G6/AVERAGE($G$6:$G$13)</f>
        <v>0.88073394495412849</v>
      </c>
      <c r="L6" s="57"/>
      <c r="M6" s="3"/>
      <c r="N6" s="6"/>
      <c r="O6" s="6"/>
      <c r="P6" s="4"/>
      <c r="Q6" s="6"/>
      <c r="R6" s="3"/>
      <c r="U6"/>
      <c r="V6"/>
    </row>
    <row r="7" spans="1:22" x14ac:dyDescent="0.2">
      <c r="A7" s="12">
        <v>42126</v>
      </c>
      <c r="B7" s="1" t="s">
        <v>8</v>
      </c>
      <c r="C7" s="8">
        <v>3450</v>
      </c>
      <c r="D7" s="8">
        <v>7727</v>
      </c>
      <c r="E7" s="8">
        <v>342</v>
      </c>
      <c r="F7" s="3">
        <v>1</v>
      </c>
      <c r="G7" s="7">
        <f t="shared" si="0"/>
        <v>342</v>
      </c>
      <c r="H7" s="3">
        <v>1</v>
      </c>
      <c r="I7" s="66"/>
      <c r="J7" s="68"/>
      <c r="K7" s="67">
        <f t="shared" ref="K7:K13" si="1">G7/AVERAGE($G$6:$G$13)</f>
        <v>1.1409507923269391</v>
      </c>
      <c r="L7" s="57"/>
      <c r="M7" s="3"/>
      <c r="N7" s="6"/>
      <c r="O7" s="6"/>
      <c r="P7" s="4"/>
      <c r="Q7" s="6"/>
      <c r="R7" s="3"/>
      <c r="U7"/>
      <c r="V7"/>
    </row>
    <row r="8" spans="1:22" x14ac:dyDescent="0.2">
      <c r="A8" s="12">
        <v>42127</v>
      </c>
      <c r="B8" s="1" t="s">
        <v>11</v>
      </c>
      <c r="C8" s="8">
        <v>3802</v>
      </c>
      <c r="D8" s="8">
        <v>5438</v>
      </c>
      <c r="E8" s="8">
        <v>355</v>
      </c>
      <c r="F8" s="3">
        <v>2</v>
      </c>
      <c r="G8" s="7">
        <f t="shared" si="0"/>
        <v>355</v>
      </c>
      <c r="H8" s="3">
        <v>2</v>
      </c>
      <c r="I8" s="66"/>
      <c r="J8" s="68"/>
      <c r="K8" s="67">
        <f t="shared" si="1"/>
        <v>1.1843202668890742</v>
      </c>
      <c r="L8" s="57"/>
      <c r="M8" s="3"/>
      <c r="N8" s="6"/>
      <c r="O8" s="6"/>
      <c r="P8" s="4"/>
      <c r="Q8" s="6"/>
      <c r="R8" s="3"/>
      <c r="U8"/>
      <c r="V8"/>
    </row>
    <row r="9" spans="1:22" x14ac:dyDescent="0.2">
      <c r="A9" s="12">
        <v>42128</v>
      </c>
      <c r="B9" s="1" t="s">
        <v>6</v>
      </c>
      <c r="C9" s="8">
        <v>3744</v>
      </c>
      <c r="D9" s="8">
        <v>5567</v>
      </c>
      <c r="E9" s="8">
        <v>220</v>
      </c>
      <c r="F9" s="3">
        <v>3</v>
      </c>
      <c r="G9" s="7">
        <f t="shared" si="0"/>
        <v>220</v>
      </c>
      <c r="H9" s="3">
        <v>3</v>
      </c>
      <c r="I9" s="66"/>
      <c r="J9" s="68"/>
      <c r="K9" s="67">
        <f t="shared" si="1"/>
        <v>0.73394495412844041</v>
      </c>
      <c r="L9" s="57"/>
      <c r="M9" s="3"/>
      <c r="N9" s="6"/>
      <c r="O9" s="6"/>
      <c r="P9" s="4"/>
      <c r="Q9" s="6"/>
      <c r="R9" s="3"/>
      <c r="U9"/>
      <c r="V9"/>
    </row>
    <row r="10" spans="1:22" x14ac:dyDescent="0.2">
      <c r="A10" s="12">
        <v>42129</v>
      </c>
      <c r="B10" s="1" t="s">
        <v>9</v>
      </c>
      <c r="C10" s="8">
        <v>3413</v>
      </c>
      <c r="D10" s="8">
        <v>4401</v>
      </c>
      <c r="E10" s="8">
        <v>200</v>
      </c>
      <c r="F10" s="3">
        <v>4</v>
      </c>
      <c r="G10" s="7">
        <f t="shared" si="0"/>
        <v>200</v>
      </c>
      <c r="H10" s="3">
        <v>4</v>
      </c>
      <c r="I10" s="66"/>
      <c r="J10" s="68"/>
      <c r="K10" s="67">
        <f t="shared" si="1"/>
        <v>0.66722268557130937</v>
      </c>
      <c r="L10" s="57"/>
      <c r="M10" s="3"/>
      <c r="N10" s="6"/>
      <c r="O10" s="6"/>
      <c r="P10" s="4"/>
      <c r="Q10" s="6"/>
      <c r="R10" s="3"/>
      <c r="U10"/>
      <c r="V10"/>
    </row>
    <row r="11" spans="1:22" x14ac:dyDescent="0.2">
      <c r="A11" s="12">
        <v>42130</v>
      </c>
      <c r="B11" s="1" t="s">
        <v>7</v>
      </c>
      <c r="C11" s="8">
        <v>3197</v>
      </c>
      <c r="D11" s="8">
        <v>6293</v>
      </c>
      <c r="E11" s="8">
        <v>315</v>
      </c>
      <c r="F11" s="3">
        <v>5</v>
      </c>
      <c r="G11" s="7">
        <f t="shared" si="0"/>
        <v>315</v>
      </c>
      <c r="H11" s="3">
        <v>5</v>
      </c>
      <c r="I11" s="66"/>
      <c r="J11" s="68"/>
      <c r="K11" s="67">
        <f t="shared" si="1"/>
        <v>1.0508757297748124</v>
      </c>
      <c r="L11" s="57"/>
      <c r="M11" s="3"/>
      <c r="N11" s="6"/>
      <c r="O11" s="6"/>
      <c r="P11" s="4"/>
      <c r="Q11" s="6"/>
      <c r="R11" s="3"/>
      <c r="U11"/>
      <c r="V11"/>
    </row>
    <row r="12" spans="1:22" x14ac:dyDescent="0.2">
      <c r="A12" s="12">
        <v>42131</v>
      </c>
      <c r="B12" s="1" t="s">
        <v>10</v>
      </c>
      <c r="C12" s="8">
        <v>3795</v>
      </c>
      <c r="D12" s="8">
        <v>5188</v>
      </c>
      <c r="E12" s="8">
        <v>364</v>
      </c>
      <c r="F12" s="3">
        <v>6</v>
      </c>
      <c r="G12" s="7">
        <f t="shared" si="0"/>
        <v>364</v>
      </c>
      <c r="H12" s="3">
        <v>6</v>
      </c>
      <c r="I12" s="66"/>
      <c r="J12" s="68"/>
      <c r="K12" s="67">
        <f t="shared" si="1"/>
        <v>1.2143452877397831</v>
      </c>
      <c r="L12" s="57"/>
      <c r="M12" s="3"/>
      <c r="N12" s="6"/>
      <c r="O12" s="6"/>
      <c r="P12" s="4"/>
      <c r="Q12" s="6"/>
      <c r="R12" s="3"/>
      <c r="U12"/>
      <c r="V12"/>
    </row>
    <row r="13" spans="1:22" x14ac:dyDescent="0.2">
      <c r="A13" s="12">
        <v>42132</v>
      </c>
      <c r="B13" s="1" t="s">
        <v>5</v>
      </c>
      <c r="C13" s="8">
        <v>2706</v>
      </c>
      <c r="D13" s="8">
        <v>6022</v>
      </c>
      <c r="E13" s="8">
        <v>338</v>
      </c>
      <c r="F13" s="3">
        <v>7</v>
      </c>
      <c r="G13" s="7">
        <f t="shared" si="0"/>
        <v>338</v>
      </c>
      <c r="H13" s="3">
        <v>7</v>
      </c>
      <c r="K13" s="67">
        <f t="shared" si="1"/>
        <v>1.1276063386155128</v>
      </c>
      <c r="L13" s="57"/>
      <c r="M13" s="3"/>
      <c r="N13" s="6"/>
      <c r="O13" s="6"/>
      <c r="P13" s="4"/>
      <c r="Q13" s="6"/>
      <c r="R13" s="3"/>
      <c r="U13"/>
      <c r="V13"/>
    </row>
    <row r="14" spans="1:22" x14ac:dyDescent="0.2">
      <c r="A14" s="12">
        <v>42133</v>
      </c>
      <c r="B14" s="1" t="s">
        <v>8</v>
      </c>
      <c r="C14" s="8">
        <v>4284</v>
      </c>
      <c r="D14" s="8">
        <v>7390</v>
      </c>
      <c r="E14" s="8">
        <v>220</v>
      </c>
      <c r="F14" s="3">
        <v>8</v>
      </c>
      <c r="G14" s="7">
        <f t="shared" si="0"/>
        <v>220</v>
      </c>
      <c r="H14" s="3">
        <v>0</v>
      </c>
      <c r="I14" s="69">
        <f>G14/K6</f>
        <v>249.79166666666666</v>
      </c>
      <c r="J14" s="69">
        <f>(G14/K6)-(G13/K13)</f>
        <v>-49.958333333333343</v>
      </c>
      <c r="K14" s="70">
        <f>$K$5*(G14/I14)+(1-$K$5)*K6</f>
        <v>0.88073394495412849</v>
      </c>
      <c r="L14" s="57"/>
      <c r="M14" s="3"/>
      <c r="N14" s="6"/>
      <c r="O14" s="6"/>
      <c r="P14" s="4"/>
      <c r="Q14" s="6"/>
      <c r="R14" s="3"/>
      <c r="U14"/>
      <c r="V14"/>
    </row>
    <row r="15" spans="1:22" x14ac:dyDescent="0.2">
      <c r="A15" s="12">
        <v>42134</v>
      </c>
      <c r="B15" s="1" t="s">
        <v>11</v>
      </c>
      <c r="C15" s="8">
        <v>3500</v>
      </c>
      <c r="D15" s="8">
        <v>4488</v>
      </c>
      <c r="E15" s="8">
        <v>565</v>
      </c>
      <c r="F15" s="3">
        <v>9</v>
      </c>
      <c r="G15" s="7">
        <f t="shared" si="0"/>
        <v>565</v>
      </c>
      <c r="H15" s="3">
        <v>1</v>
      </c>
      <c r="I15" s="40">
        <f>$I$5*(G15/K7)+(1-$I$5)*(I14+J14)</f>
        <v>436.12748538011698</v>
      </c>
      <c r="J15" s="40">
        <f t="shared" ref="J15:J78" si="2">$J$5*(I15-I14)+(1-$J$5)*J14</f>
        <v>-49.958333333333343</v>
      </c>
      <c r="K15" s="71">
        <f>$K$5*(G15/I15)+(1-$K$5)*K7</f>
        <v>1.1718591859775964</v>
      </c>
      <c r="L15" s="57">
        <f>(I14+J14)*K7</f>
        <v>227.99999999999997</v>
      </c>
      <c r="M15" s="3"/>
      <c r="N15" s="6">
        <f t="shared" ref="N15:N78" si="3">G15-L15</f>
        <v>337</v>
      </c>
      <c r="O15" s="6">
        <f t="shared" ref="O15:O78" si="4">ABS(N15)</f>
        <v>337</v>
      </c>
      <c r="P15" s="4">
        <f t="shared" ref="P15:P78" si="5">ABS((G15-L15)/G15)</f>
        <v>0.59646017699115039</v>
      </c>
      <c r="Q15" s="6">
        <f t="shared" ref="Q15:Q78" si="6">(G15-L15)^2</f>
        <v>113569</v>
      </c>
      <c r="R15" s="3"/>
      <c r="U15"/>
      <c r="V15"/>
    </row>
    <row r="16" spans="1:22" x14ac:dyDescent="0.2">
      <c r="A16" s="12">
        <v>42135</v>
      </c>
      <c r="B16" s="1" t="s">
        <v>6</v>
      </c>
      <c r="C16" s="8">
        <v>3422</v>
      </c>
      <c r="D16" s="8">
        <v>8124</v>
      </c>
      <c r="E16" s="8">
        <v>502</v>
      </c>
      <c r="F16" s="3">
        <v>10</v>
      </c>
      <c r="G16" s="7">
        <f t="shared" si="0"/>
        <v>502</v>
      </c>
      <c r="H16" s="3">
        <v>2</v>
      </c>
      <c r="I16" s="40">
        <f t="shared" ref="I16:I79" si="7">$I$5*(G16/K8)+(1-$I$5)*(I15+J15)</f>
        <v>416.33129519808909</v>
      </c>
      <c r="J16" s="40">
        <f t="shared" si="2"/>
        <v>-49.958333333333343</v>
      </c>
      <c r="K16" s="71">
        <f t="shared" ref="K16:K79" si="8">$K$5*(G16/I16)+(1-$K$5)*K8</f>
        <v>1.1886103164047976</v>
      </c>
      <c r="L16" s="57">
        <f t="shared" ref="L16:L79" si="9">(I15+J15)*K8</f>
        <v>457.34795321637432</v>
      </c>
      <c r="M16" s="3"/>
      <c r="N16" s="6">
        <f t="shared" si="3"/>
        <v>44.652046783625678</v>
      </c>
      <c r="O16" s="6">
        <f t="shared" si="4"/>
        <v>44.652046783625678</v>
      </c>
      <c r="P16" s="4">
        <f t="shared" si="5"/>
        <v>8.8948300365788199E-2</v>
      </c>
      <c r="Q16" s="6">
        <f t="shared" si="6"/>
        <v>1993.8052819670963</v>
      </c>
      <c r="R16" s="3"/>
    </row>
    <row r="17" spans="1:18" x14ac:dyDescent="0.2">
      <c r="A17" s="12">
        <v>42136</v>
      </c>
      <c r="B17" s="1" t="s">
        <v>9</v>
      </c>
      <c r="C17" s="8">
        <v>2853</v>
      </c>
      <c r="D17" s="8">
        <v>6615</v>
      </c>
      <c r="E17" s="8">
        <v>273</v>
      </c>
      <c r="F17" s="3">
        <v>11</v>
      </c>
      <c r="G17" s="7">
        <f t="shared" si="0"/>
        <v>273</v>
      </c>
      <c r="H17" s="3">
        <v>3</v>
      </c>
      <c r="I17" s="40">
        <f t="shared" si="7"/>
        <v>370.84459237295113</v>
      </c>
      <c r="J17" s="40">
        <f t="shared" si="2"/>
        <v>-49.958333333333343</v>
      </c>
      <c r="K17" s="71">
        <f t="shared" si="8"/>
        <v>0.7343874481968069</v>
      </c>
      <c r="L17" s="57">
        <f t="shared" si="9"/>
        <v>268.89758668972905</v>
      </c>
      <c r="M17" s="3"/>
      <c r="N17" s="6">
        <f t="shared" si="3"/>
        <v>4.102413310270947</v>
      </c>
      <c r="O17" s="6">
        <f t="shared" si="4"/>
        <v>4.102413310270947</v>
      </c>
      <c r="P17" s="4">
        <f t="shared" si="5"/>
        <v>1.5027154982677461E-2</v>
      </c>
      <c r="Q17" s="6">
        <f t="shared" si="6"/>
        <v>16.82979496828823</v>
      </c>
      <c r="R17" s="3"/>
    </row>
    <row r="18" spans="1:18" x14ac:dyDescent="0.2">
      <c r="A18" s="12">
        <v>42137</v>
      </c>
      <c r="B18" s="1" t="s">
        <v>7</v>
      </c>
      <c r="C18" s="8">
        <v>2742</v>
      </c>
      <c r="D18" s="8">
        <v>5091</v>
      </c>
      <c r="E18" s="8">
        <v>303</v>
      </c>
      <c r="F18" s="3">
        <v>12</v>
      </c>
      <c r="G18" s="7">
        <f t="shared" si="0"/>
        <v>303</v>
      </c>
      <c r="H18" s="3">
        <v>4</v>
      </c>
      <c r="I18" s="40">
        <f t="shared" si="7"/>
        <v>427.47425180792357</v>
      </c>
      <c r="J18" s="40">
        <f t="shared" si="2"/>
        <v>-49.958333333333343</v>
      </c>
      <c r="K18" s="71">
        <f t="shared" si="8"/>
        <v>0.67554107275881181</v>
      </c>
      <c r="L18" s="57">
        <f t="shared" si="9"/>
        <v>214.10259151934466</v>
      </c>
      <c r="M18" s="3"/>
      <c r="N18" s="6">
        <f t="shared" si="3"/>
        <v>88.897408480655344</v>
      </c>
      <c r="O18" s="6">
        <f t="shared" si="4"/>
        <v>88.897408480655344</v>
      </c>
      <c r="P18" s="4">
        <f t="shared" si="5"/>
        <v>0.2933907870648691</v>
      </c>
      <c r="Q18" s="6">
        <f t="shared" si="6"/>
        <v>7902.7492345764922</v>
      </c>
      <c r="R18" s="3"/>
    </row>
    <row r="19" spans="1:18" x14ac:dyDescent="0.2">
      <c r="A19" s="12">
        <v>42138</v>
      </c>
      <c r="B19" s="1" t="s">
        <v>10</v>
      </c>
      <c r="C19" s="8">
        <v>4867</v>
      </c>
      <c r="D19" s="8">
        <v>7010</v>
      </c>
      <c r="E19" s="8">
        <v>336</v>
      </c>
      <c r="F19" s="3">
        <v>13</v>
      </c>
      <c r="G19" s="7">
        <f t="shared" si="0"/>
        <v>336</v>
      </c>
      <c r="H19" s="3">
        <v>5</v>
      </c>
      <c r="I19" s="40">
        <f t="shared" si="7"/>
        <v>331.28985036158474</v>
      </c>
      <c r="J19" s="40">
        <f t="shared" si="2"/>
        <v>-49.958333333333343</v>
      </c>
      <c r="K19" s="71">
        <f t="shared" si="8"/>
        <v>1.0435441056683306</v>
      </c>
      <c r="L19" s="57">
        <f t="shared" si="9"/>
        <v>396.72231632859354</v>
      </c>
      <c r="M19" s="3"/>
      <c r="N19" s="6">
        <f t="shared" si="3"/>
        <v>-60.722316328593536</v>
      </c>
      <c r="O19" s="6">
        <f t="shared" si="4"/>
        <v>60.722316328593536</v>
      </c>
      <c r="P19" s="4">
        <f t="shared" si="5"/>
        <v>0.18072117954938552</v>
      </c>
      <c r="Q19" s="6">
        <f t="shared" si="6"/>
        <v>3687.1997003097772</v>
      </c>
      <c r="R19" s="3"/>
    </row>
    <row r="20" spans="1:18" x14ac:dyDescent="0.2">
      <c r="A20" s="12">
        <v>42139</v>
      </c>
      <c r="B20" s="1" t="s">
        <v>5</v>
      </c>
      <c r="C20" s="8">
        <v>4744</v>
      </c>
      <c r="D20" s="8">
        <v>4966</v>
      </c>
      <c r="E20" s="8">
        <v>274</v>
      </c>
      <c r="F20" s="3">
        <v>14</v>
      </c>
      <c r="G20" s="7">
        <f t="shared" si="0"/>
        <v>274</v>
      </c>
      <c r="H20" s="3">
        <v>6</v>
      </c>
      <c r="I20" s="40">
        <f t="shared" si="7"/>
        <v>236.77509461444149</v>
      </c>
      <c r="J20" s="40">
        <f t="shared" si="2"/>
        <v>-49.958333333333343</v>
      </c>
      <c r="K20" s="71">
        <f t="shared" si="8"/>
        <v>1.2029194911025018</v>
      </c>
      <c r="L20" s="57">
        <f t="shared" si="9"/>
        <v>341.6336019959416</v>
      </c>
      <c r="M20" s="3"/>
      <c r="N20" s="6">
        <f t="shared" si="3"/>
        <v>-67.633601995941603</v>
      </c>
      <c r="O20" s="6">
        <f t="shared" si="4"/>
        <v>67.633601995941603</v>
      </c>
      <c r="P20" s="4">
        <f t="shared" si="5"/>
        <v>0.24683796348883796</v>
      </c>
      <c r="Q20" s="6">
        <f t="shared" si="6"/>
        <v>4574.3041189454361</v>
      </c>
      <c r="R20" s="3"/>
    </row>
    <row r="21" spans="1:18" x14ac:dyDescent="0.2">
      <c r="A21" s="12">
        <v>42140</v>
      </c>
      <c r="B21" s="1" t="s">
        <v>8</v>
      </c>
      <c r="C21" s="8">
        <v>3132</v>
      </c>
      <c r="D21" s="8">
        <v>5178</v>
      </c>
      <c r="E21" s="8">
        <v>191</v>
      </c>
      <c r="F21" s="3">
        <v>15</v>
      </c>
      <c r="G21" s="7">
        <f t="shared" si="0"/>
        <v>191</v>
      </c>
      <c r="H21" s="3">
        <v>7</v>
      </c>
      <c r="I21" s="40">
        <f t="shared" si="7"/>
        <v>172.87163627989028</v>
      </c>
      <c r="J21" s="40">
        <f t="shared" si="2"/>
        <v>-49.958333333333343</v>
      </c>
      <c r="K21" s="71">
        <f t="shared" si="8"/>
        <v>1.1230582786553758</v>
      </c>
      <c r="L21" s="57">
        <f t="shared" si="9"/>
        <v>210.65576418019864</v>
      </c>
      <c r="M21" s="3"/>
      <c r="N21" s="6">
        <f t="shared" si="3"/>
        <v>-19.655764180198645</v>
      </c>
      <c r="O21" s="6">
        <f t="shared" si="4"/>
        <v>19.655764180198645</v>
      </c>
      <c r="P21" s="4">
        <f t="shared" si="5"/>
        <v>0.10290976010575206</v>
      </c>
      <c r="Q21" s="6">
        <f t="shared" si="6"/>
        <v>386.34906550758012</v>
      </c>
      <c r="R21" s="3"/>
    </row>
    <row r="22" spans="1:18" x14ac:dyDescent="0.2">
      <c r="A22" s="12">
        <v>42141</v>
      </c>
      <c r="B22" s="1" t="s">
        <v>11</v>
      </c>
      <c r="C22" s="8">
        <v>2830</v>
      </c>
      <c r="D22" s="8">
        <v>4358</v>
      </c>
      <c r="E22" s="8">
        <v>178</v>
      </c>
      <c r="F22" s="3">
        <v>16</v>
      </c>
      <c r="G22" s="7">
        <f t="shared" si="0"/>
        <v>178</v>
      </c>
      <c r="H22" s="3">
        <v>0</v>
      </c>
      <c r="I22" s="40">
        <f t="shared" si="7"/>
        <v>186.26599392264472</v>
      </c>
      <c r="J22" s="40">
        <f t="shared" si="2"/>
        <v>-49.958333333333343</v>
      </c>
      <c r="K22" s="71">
        <f t="shared" si="8"/>
        <v>0.89571168304570992</v>
      </c>
      <c r="L22" s="57">
        <f t="shared" si="9"/>
        <v>108.253918191463</v>
      </c>
      <c r="M22" s="3"/>
      <c r="N22" s="6">
        <f t="shared" si="3"/>
        <v>69.746081808536999</v>
      </c>
      <c r="O22" s="6">
        <f t="shared" si="4"/>
        <v>69.746081808536999</v>
      </c>
      <c r="P22" s="4">
        <f t="shared" si="5"/>
        <v>0.39183192027267977</v>
      </c>
      <c r="Q22" s="6">
        <f t="shared" si="6"/>
        <v>4864.5159276431359</v>
      </c>
      <c r="R22" s="3"/>
    </row>
    <row r="23" spans="1:18" x14ac:dyDescent="0.2">
      <c r="A23" s="12">
        <v>42142</v>
      </c>
      <c r="B23" s="1" t="s">
        <v>6</v>
      </c>
      <c r="C23" s="8">
        <v>3636</v>
      </c>
      <c r="D23" s="8">
        <v>4696</v>
      </c>
      <c r="E23" s="8">
        <v>371</v>
      </c>
      <c r="F23" s="3">
        <v>17</v>
      </c>
      <c r="G23" s="7">
        <f t="shared" si="0"/>
        <v>371</v>
      </c>
      <c r="H23" s="3">
        <v>1</v>
      </c>
      <c r="I23" s="40">
        <f t="shared" si="7"/>
        <v>280.53428327388235</v>
      </c>
      <c r="J23" s="40">
        <f t="shared" si="2"/>
        <v>-49.958333333333343</v>
      </c>
      <c r="K23" s="71">
        <f t="shared" si="8"/>
        <v>1.2019826508680593</v>
      </c>
      <c r="L23" s="57">
        <f t="shared" si="9"/>
        <v>159.73338418070094</v>
      </c>
      <c r="M23" s="3"/>
      <c r="N23" s="6">
        <f t="shared" si="3"/>
        <v>211.26661581929906</v>
      </c>
      <c r="O23" s="6">
        <f t="shared" si="4"/>
        <v>211.26661581929906</v>
      </c>
      <c r="P23" s="4">
        <f t="shared" si="5"/>
        <v>0.56945179466118345</v>
      </c>
      <c r="Q23" s="6">
        <f t="shared" si="6"/>
        <v>44633.582959739302</v>
      </c>
      <c r="R23" s="3"/>
    </row>
    <row r="24" spans="1:18" x14ac:dyDescent="0.2">
      <c r="A24" s="12">
        <v>42143</v>
      </c>
      <c r="B24" s="1" t="s">
        <v>9</v>
      </c>
      <c r="C24" s="8">
        <v>4410</v>
      </c>
      <c r="D24" s="8">
        <v>6379</v>
      </c>
      <c r="E24" s="8">
        <v>382</v>
      </c>
      <c r="F24" s="3">
        <v>18</v>
      </c>
      <c r="G24" s="7">
        <f t="shared" si="0"/>
        <v>382</v>
      </c>
      <c r="H24" s="3">
        <v>2</v>
      </c>
      <c r="I24" s="40">
        <f t="shared" si="7"/>
        <v>303.22216254439013</v>
      </c>
      <c r="J24" s="40">
        <f t="shared" si="2"/>
        <v>-49.958333333333343</v>
      </c>
      <c r="K24" s="71">
        <f t="shared" si="8"/>
        <v>1.2028487277768591</v>
      </c>
      <c r="L24" s="57">
        <f t="shared" si="9"/>
        <v>274.06495281417273</v>
      </c>
      <c r="M24" s="3"/>
      <c r="N24" s="6">
        <f t="shared" si="3"/>
        <v>107.93504718582727</v>
      </c>
      <c r="O24" s="6">
        <f t="shared" si="4"/>
        <v>107.93504718582727</v>
      </c>
      <c r="P24" s="4">
        <f t="shared" si="5"/>
        <v>0.28255247954405044</v>
      </c>
      <c r="Q24" s="6">
        <f t="shared" si="6"/>
        <v>11649.97441100676</v>
      </c>
      <c r="R24" s="3"/>
    </row>
    <row r="25" spans="1:18" x14ac:dyDescent="0.2">
      <c r="A25" s="12">
        <v>42144</v>
      </c>
      <c r="B25" s="1" t="s">
        <v>7</v>
      </c>
      <c r="C25" s="8">
        <v>3356</v>
      </c>
      <c r="D25" s="8">
        <v>6374</v>
      </c>
      <c r="E25" s="8">
        <v>401</v>
      </c>
      <c r="F25" s="3">
        <v>19</v>
      </c>
      <c r="G25" s="7">
        <f t="shared" si="0"/>
        <v>401</v>
      </c>
      <c r="H25" s="3">
        <v>3</v>
      </c>
      <c r="I25" s="40">
        <f t="shared" si="7"/>
        <v>487.47940386235013</v>
      </c>
      <c r="J25" s="40">
        <f t="shared" si="2"/>
        <v>-49.958333333333343</v>
      </c>
      <c r="K25" s="71">
        <f t="shared" si="8"/>
        <v>0.75202972978176197</v>
      </c>
      <c r="L25" s="57">
        <f t="shared" si="9"/>
        <v>185.99377725485991</v>
      </c>
      <c r="M25" s="3"/>
      <c r="N25" s="6">
        <f t="shared" si="3"/>
        <v>215.00622274514009</v>
      </c>
      <c r="O25" s="6">
        <f t="shared" si="4"/>
        <v>215.00622274514009</v>
      </c>
      <c r="P25" s="4">
        <f t="shared" si="5"/>
        <v>0.53617511906518722</v>
      </c>
      <c r="Q25" s="6">
        <f t="shared" si="6"/>
        <v>46227.675819132797</v>
      </c>
      <c r="R25" s="3"/>
    </row>
    <row r="26" spans="1:18" x14ac:dyDescent="0.2">
      <c r="A26" s="12">
        <v>42145</v>
      </c>
      <c r="B26" s="1" t="s">
        <v>10</v>
      </c>
      <c r="C26" s="8">
        <v>2716</v>
      </c>
      <c r="D26" s="8">
        <v>5021</v>
      </c>
      <c r="E26" s="8">
        <v>261</v>
      </c>
      <c r="F26" s="3">
        <v>20</v>
      </c>
      <c r="G26" s="7">
        <f t="shared" si="0"/>
        <v>261</v>
      </c>
      <c r="H26" s="3">
        <v>4</v>
      </c>
      <c r="I26" s="40">
        <f t="shared" si="7"/>
        <v>396.58978775906928</v>
      </c>
      <c r="J26" s="40">
        <f t="shared" si="2"/>
        <v>-49.958333333333343</v>
      </c>
      <c r="K26" s="71">
        <f t="shared" si="8"/>
        <v>0.67205500686336284</v>
      </c>
      <c r="L26" s="57">
        <f t="shared" si="9"/>
        <v>295.56345333975577</v>
      </c>
      <c r="M26" s="3"/>
      <c r="N26" s="6">
        <f t="shared" si="3"/>
        <v>-34.563453339755768</v>
      </c>
      <c r="O26" s="6">
        <f t="shared" si="4"/>
        <v>34.563453339755768</v>
      </c>
      <c r="P26" s="4">
        <f t="shared" si="5"/>
        <v>0.13242702429025199</v>
      </c>
      <c r="Q26" s="6">
        <f t="shared" si="6"/>
        <v>1194.6323067694741</v>
      </c>
      <c r="R26" s="3"/>
    </row>
    <row r="27" spans="1:18" x14ac:dyDescent="0.2">
      <c r="A27" s="12">
        <v>42146</v>
      </c>
      <c r="B27" s="1" t="s">
        <v>5</v>
      </c>
      <c r="C27" s="8">
        <v>3462</v>
      </c>
      <c r="D27" s="8">
        <v>8913</v>
      </c>
      <c r="E27" s="8">
        <v>574</v>
      </c>
      <c r="F27" s="3">
        <v>21</v>
      </c>
      <c r="G27" s="7">
        <f t="shared" si="0"/>
        <v>574</v>
      </c>
      <c r="H27" s="3">
        <v>5</v>
      </c>
      <c r="I27" s="40">
        <f t="shared" si="7"/>
        <v>509.36519054038365</v>
      </c>
      <c r="J27" s="40">
        <f t="shared" si="2"/>
        <v>-49.958333333333343</v>
      </c>
      <c r="K27" s="71">
        <f t="shared" si="8"/>
        <v>1.0602138579668401</v>
      </c>
      <c r="L27" s="57">
        <f t="shared" si="9"/>
        <v>361.72521110521728</v>
      </c>
      <c r="M27" s="3"/>
      <c r="N27" s="6">
        <f t="shared" si="3"/>
        <v>212.27478889478272</v>
      </c>
      <c r="O27" s="6">
        <f t="shared" si="4"/>
        <v>212.27478889478272</v>
      </c>
      <c r="P27" s="4">
        <f t="shared" si="5"/>
        <v>0.36981670539160755</v>
      </c>
      <c r="Q27" s="6">
        <f t="shared" si="6"/>
        <v>45060.586000324569</v>
      </c>
      <c r="R27" s="3"/>
    </row>
    <row r="28" spans="1:18" x14ac:dyDescent="0.2">
      <c r="A28" s="12">
        <v>42147</v>
      </c>
      <c r="B28" s="1" t="s">
        <v>8</v>
      </c>
      <c r="C28" s="8">
        <v>3313</v>
      </c>
      <c r="D28" s="8">
        <v>6418</v>
      </c>
      <c r="E28" s="8">
        <v>270</v>
      </c>
      <c r="F28" s="3">
        <v>22</v>
      </c>
      <c r="G28" s="7">
        <f t="shared" si="0"/>
        <v>270</v>
      </c>
      <c r="H28" s="3">
        <v>6</v>
      </c>
      <c r="I28" s="40">
        <f t="shared" si="7"/>
        <v>271.44451061877203</v>
      </c>
      <c r="J28" s="40">
        <f t="shared" si="2"/>
        <v>-49.958333333333343</v>
      </c>
      <c r="K28" s="71">
        <f t="shared" si="8"/>
        <v>1.1612712791366404</v>
      </c>
      <c r="L28" s="57">
        <f t="shared" si="9"/>
        <v>552.62946288050466</v>
      </c>
      <c r="M28" s="3"/>
      <c r="N28" s="6">
        <f t="shared" si="3"/>
        <v>-282.62946288050466</v>
      </c>
      <c r="O28" s="6">
        <f t="shared" si="4"/>
        <v>282.62946288050466</v>
      </c>
      <c r="P28" s="4">
        <f t="shared" si="5"/>
        <v>1.0467757884463136</v>
      </c>
      <c r="Q28" s="6">
        <f t="shared" si="6"/>
        <v>79879.413288122567</v>
      </c>
      <c r="R28" s="3"/>
    </row>
    <row r="29" spans="1:18" x14ac:dyDescent="0.2">
      <c r="A29" s="12">
        <v>42148</v>
      </c>
      <c r="B29" s="1" t="s">
        <v>11</v>
      </c>
      <c r="C29" s="8">
        <v>3248</v>
      </c>
      <c r="D29" s="8">
        <v>4102</v>
      </c>
      <c r="E29" s="8">
        <v>295</v>
      </c>
      <c r="F29" s="3">
        <v>23</v>
      </c>
      <c r="G29" s="7">
        <f t="shared" si="0"/>
        <v>295</v>
      </c>
      <c r="H29" s="3">
        <v>7</v>
      </c>
      <c r="I29" s="40">
        <f t="shared" si="7"/>
        <v>254.43771034193517</v>
      </c>
      <c r="J29" s="40">
        <f t="shared" si="2"/>
        <v>-49.958333333333343</v>
      </c>
      <c r="K29" s="71">
        <f t="shared" si="8"/>
        <v>1.1303304891983319</v>
      </c>
      <c r="L29" s="57">
        <f t="shared" si="9"/>
        <v>248.74188500814415</v>
      </c>
      <c r="M29" s="3"/>
      <c r="N29" s="6">
        <f t="shared" si="3"/>
        <v>46.258114991855848</v>
      </c>
      <c r="O29" s="6">
        <f t="shared" si="4"/>
        <v>46.258114991855848</v>
      </c>
      <c r="P29" s="4">
        <f t="shared" si="5"/>
        <v>0.15680716946391812</v>
      </c>
      <c r="Q29" s="6">
        <f t="shared" si="6"/>
        <v>2139.8132025997588</v>
      </c>
      <c r="R29" s="3"/>
    </row>
    <row r="30" spans="1:18" x14ac:dyDescent="0.2">
      <c r="A30" s="12">
        <v>42149</v>
      </c>
      <c r="B30" s="1" t="s">
        <v>6</v>
      </c>
      <c r="C30" s="8">
        <v>4326</v>
      </c>
      <c r="D30" s="8">
        <v>6071</v>
      </c>
      <c r="E30" s="8">
        <v>260</v>
      </c>
      <c r="F30" s="3">
        <v>24</v>
      </c>
      <c r="G30" s="7">
        <f t="shared" si="0"/>
        <v>260</v>
      </c>
      <c r="H30" s="3"/>
      <c r="I30" s="40">
        <f t="shared" si="7"/>
        <v>273.11345605527686</v>
      </c>
      <c r="J30" s="40">
        <f t="shared" si="2"/>
        <v>-49.958333333333343</v>
      </c>
      <c r="K30" s="71">
        <f t="shared" si="8"/>
        <v>0.90696640980746046</v>
      </c>
      <c r="L30" s="57">
        <f t="shared" si="9"/>
        <v>183.15456692851299</v>
      </c>
      <c r="M30" s="3"/>
      <c r="N30" s="6">
        <f t="shared" si="3"/>
        <v>76.845433071487008</v>
      </c>
      <c r="O30" s="6">
        <f t="shared" si="4"/>
        <v>76.845433071487008</v>
      </c>
      <c r="P30" s="4">
        <f t="shared" si="5"/>
        <v>0.29555935796725774</v>
      </c>
      <c r="Q30" s="6">
        <f t="shared" si="6"/>
        <v>5905.2205839443895</v>
      </c>
      <c r="R30" s="3"/>
    </row>
    <row r="31" spans="1:18" x14ac:dyDescent="0.2">
      <c r="A31" s="12">
        <v>42150</v>
      </c>
      <c r="B31" s="1" t="s">
        <v>9</v>
      </c>
      <c r="C31" s="8">
        <v>4605</v>
      </c>
      <c r="D31" s="8">
        <v>6174</v>
      </c>
      <c r="E31" s="8">
        <v>263</v>
      </c>
      <c r="F31" s="3">
        <v>25</v>
      </c>
      <c r="G31" s="7">
        <f t="shared" si="0"/>
        <v>263</v>
      </c>
      <c r="H31" s="3"/>
      <c r="I31" s="40">
        <f t="shared" si="7"/>
        <v>219.67514839097777</v>
      </c>
      <c r="J31" s="40">
        <f t="shared" si="2"/>
        <v>-49.958333333333343</v>
      </c>
      <c r="K31" s="71">
        <f t="shared" si="8"/>
        <v>1.201030593067729</v>
      </c>
      <c r="L31" s="57">
        <f t="shared" si="9"/>
        <v>268.22858596410879</v>
      </c>
      <c r="M31" s="3"/>
      <c r="N31" s="6">
        <f t="shared" si="3"/>
        <v>-5.2285859641087882</v>
      </c>
      <c r="O31" s="6">
        <f t="shared" si="4"/>
        <v>5.2285859641087882</v>
      </c>
      <c r="P31" s="4">
        <f t="shared" si="5"/>
        <v>1.9880554996611361E-2</v>
      </c>
      <c r="Q31" s="6">
        <f t="shared" si="6"/>
        <v>27.338111184075427</v>
      </c>
      <c r="R31" s="3"/>
    </row>
    <row r="32" spans="1:18" x14ac:dyDescent="0.2">
      <c r="A32" s="12">
        <v>42151</v>
      </c>
      <c r="B32" s="1" t="s">
        <v>7</v>
      </c>
      <c r="C32" s="8">
        <v>3978</v>
      </c>
      <c r="D32" s="8">
        <v>4870</v>
      </c>
      <c r="E32" s="8">
        <v>311</v>
      </c>
      <c r="F32" s="3">
        <v>26</v>
      </c>
      <c r="G32" s="7">
        <f t="shared" si="0"/>
        <v>311</v>
      </c>
      <c r="H32" s="3"/>
      <c r="I32" s="40">
        <f t="shared" si="7"/>
        <v>240.78566516854207</v>
      </c>
      <c r="J32" s="40">
        <f t="shared" si="2"/>
        <v>-49.958333333333343</v>
      </c>
      <c r="K32" s="71">
        <f t="shared" si="8"/>
        <v>1.2206000079206794</v>
      </c>
      <c r="L32" s="57">
        <f t="shared" si="9"/>
        <v>204.1436550744281</v>
      </c>
      <c r="M32" s="3"/>
      <c r="N32" s="6">
        <f t="shared" si="3"/>
        <v>106.8563449255719</v>
      </c>
      <c r="O32" s="6">
        <f t="shared" si="4"/>
        <v>106.8563449255719</v>
      </c>
      <c r="P32" s="4">
        <f t="shared" si="5"/>
        <v>0.34358953352273924</v>
      </c>
      <c r="Q32" s="6">
        <f t="shared" si="6"/>
        <v>11418.278450852797</v>
      </c>
      <c r="R32" s="3"/>
    </row>
    <row r="33" spans="1:18" x14ac:dyDescent="0.2">
      <c r="A33" s="12">
        <v>42152</v>
      </c>
      <c r="B33" s="1" t="s">
        <v>10</v>
      </c>
      <c r="C33" s="8">
        <v>3325</v>
      </c>
      <c r="D33" s="8">
        <v>5697</v>
      </c>
      <c r="E33" s="8">
        <v>253</v>
      </c>
      <c r="F33" s="3">
        <v>27</v>
      </c>
      <c r="G33" s="7">
        <f t="shared" si="0"/>
        <v>253</v>
      </c>
      <c r="H33" s="3"/>
      <c r="I33" s="40">
        <f t="shared" si="7"/>
        <v>307.30376234735655</v>
      </c>
      <c r="J33" s="40">
        <f t="shared" si="2"/>
        <v>-49.958333333333343</v>
      </c>
      <c r="K33" s="71">
        <f t="shared" si="8"/>
        <v>0.76628170930438566</v>
      </c>
      <c r="L33" s="57">
        <f t="shared" si="9"/>
        <v>143.50782679500665</v>
      </c>
      <c r="M33" s="3"/>
      <c r="N33" s="6">
        <f t="shared" si="3"/>
        <v>109.49217320499335</v>
      </c>
      <c r="O33" s="6">
        <f t="shared" si="4"/>
        <v>109.49217320499335</v>
      </c>
      <c r="P33" s="4">
        <f t="shared" si="5"/>
        <v>0.43277538816202904</v>
      </c>
      <c r="Q33" s="6">
        <f t="shared" si="6"/>
        <v>11988.535993152263</v>
      </c>
      <c r="R33" s="3"/>
    </row>
    <row r="34" spans="1:18" x14ac:dyDescent="0.2">
      <c r="A34" s="12">
        <v>42153</v>
      </c>
      <c r="B34" s="1" t="s">
        <v>5</v>
      </c>
      <c r="C34" s="8">
        <v>3897</v>
      </c>
      <c r="D34" s="8">
        <v>6184</v>
      </c>
      <c r="E34" s="8">
        <v>373</v>
      </c>
      <c r="F34" s="3">
        <v>28</v>
      </c>
      <c r="G34" s="7">
        <f t="shared" si="0"/>
        <v>373</v>
      </c>
      <c r="H34" s="3"/>
      <c r="I34" s="40">
        <f t="shared" si="7"/>
        <v>495.48036010712423</v>
      </c>
      <c r="J34" s="40">
        <f t="shared" si="2"/>
        <v>-49.958333333333343</v>
      </c>
      <c r="K34" s="71">
        <f t="shared" si="8"/>
        <v>0.68820496815704346</v>
      </c>
      <c r="L34" s="57">
        <f t="shared" si="9"/>
        <v>172.95028406227445</v>
      </c>
      <c r="M34" s="3"/>
      <c r="N34" s="6">
        <f t="shared" si="3"/>
        <v>200.04971593772555</v>
      </c>
      <c r="O34" s="6">
        <f t="shared" si="4"/>
        <v>200.04971593772555</v>
      </c>
      <c r="P34" s="4">
        <f t="shared" si="5"/>
        <v>0.53632631618693183</v>
      </c>
      <c r="Q34" s="6">
        <f t="shared" si="6"/>
        <v>40019.888846764683</v>
      </c>
      <c r="R34" s="3"/>
    </row>
    <row r="35" spans="1:18" x14ac:dyDescent="0.2">
      <c r="A35" s="12">
        <v>42154</v>
      </c>
      <c r="B35" s="1" t="s">
        <v>8</v>
      </c>
      <c r="C35" s="8">
        <v>3771</v>
      </c>
      <c r="D35" s="8">
        <v>7232</v>
      </c>
      <c r="E35" s="8">
        <v>446</v>
      </c>
      <c r="F35" s="3">
        <v>29</v>
      </c>
      <c r="G35" s="7">
        <f t="shared" si="0"/>
        <v>446</v>
      </c>
      <c r="H35" s="3"/>
      <c r="I35" s="40">
        <f t="shared" si="7"/>
        <v>425.64028188464175</v>
      </c>
      <c r="J35" s="40">
        <f t="shared" si="2"/>
        <v>-49.958333333333343</v>
      </c>
      <c r="K35" s="71">
        <f t="shared" si="8"/>
        <v>1.0577377176261393</v>
      </c>
      <c r="L35" s="57">
        <f t="shared" si="9"/>
        <v>472.34862681504671</v>
      </c>
      <c r="M35" s="3"/>
      <c r="N35" s="6">
        <f t="shared" si="3"/>
        <v>-26.348626815046714</v>
      </c>
      <c r="O35" s="6">
        <f t="shared" si="4"/>
        <v>26.348626815046714</v>
      </c>
      <c r="P35" s="4">
        <f t="shared" si="5"/>
        <v>5.9077638598759447E-2</v>
      </c>
      <c r="Q35" s="6">
        <f t="shared" si="6"/>
        <v>694.25013503859873</v>
      </c>
      <c r="R35" s="3"/>
    </row>
    <row r="36" spans="1:18" x14ac:dyDescent="0.2">
      <c r="A36" s="12">
        <v>42155</v>
      </c>
      <c r="B36" s="1" t="s">
        <v>11</v>
      </c>
      <c r="C36" s="8">
        <v>3825</v>
      </c>
      <c r="D36" s="8">
        <v>7460</v>
      </c>
      <c r="E36" s="8">
        <v>410</v>
      </c>
      <c r="F36" s="3">
        <v>30</v>
      </c>
      <c r="G36" s="7">
        <f t="shared" si="0"/>
        <v>410</v>
      </c>
      <c r="H36" s="3"/>
      <c r="I36" s="40">
        <f t="shared" si="7"/>
        <v>357.5854659018774</v>
      </c>
      <c r="J36" s="40">
        <f t="shared" si="2"/>
        <v>-49.958333333333343</v>
      </c>
      <c r="K36" s="71">
        <f t="shared" si="8"/>
        <v>1.1583328311908918</v>
      </c>
      <c r="L36" s="57">
        <f t="shared" si="9"/>
        <v>436.26865694272351</v>
      </c>
      <c r="M36" s="3"/>
      <c r="N36" s="6">
        <f t="shared" si="3"/>
        <v>-26.26865694272351</v>
      </c>
      <c r="O36" s="6">
        <f t="shared" si="4"/>
        <v>26.26865694272351</v>
      </c>
      <c r="P36" s="4">
        <f t="shared" si="5"/>
        <v>6.4069894982252462E-2</v>
      </c>
      <c r="Q36" s="6">
        <f t="shared" si="6"/>
        <v>690.04233757449606</v>
      </c>
      <c r="R36" s="3"/>
    </row>
    <row r="37" spans="1:18" x14ac:dyDescent="0.2">
      <c r="A37" s="12">
        <v>42156</v>
      </c>
      <c r="B37" s="1" t="s">
        <v>6</v>
      </c>
      <c r="C37" s="8">
        <v>4122</v>
      </c>
      <c r="D37" s="8">
        <v>7895</v>
      </c>
      <c r="E37" s="8">
        <v>380</v>
      </c>
      <c r="F37" s="3">
        <v>31</v>
      </c>
      <c r="G37" s="7">
        <f t="shared" si="0"/>
        <v>380</v>
      </c>
      <c r="H37" s="3"/>
      <c r="I37" s="40">
        <f t="shared" si="7"/>
        <v>330.47331644951595</v>
      </c>
      <c r="J37" s="40">
        <f t="shared" si="2"/>
        <v>-49.958333333333343</v>
      </c>
      <c r="K37" s="71">
        <f t="shared" si="8"/>
        <v>1.1342375729048071</v>
      </c>
      <c r="L37" s="57">
        <f t="shared" si="9"/>
        <v>347.72032724688256</v>
      </c>
      <c r="M37" s="3"/>
      <c r="N37" s="6">
        <f t="shared" si="3"/>
        <v>32.279672753117438</v>
      </c>
      <c r="O37" s="6">
        <f t="shared" si="4"/>
        <v>32.279672753117438</v>
      </c>
      <c r="P37" s="4">
        <f t="shared" si="5"/>
        <v>8.4946507245045891E-2</v>
      </c>
      <c r="Q37" s="6">
        <f t="shared" si="6"/>
        <v>1041.9772730483523</v>
      </c>
      <c r="R37" s="3"/>
    </row>
    <row r="38" spans="1:18" x14ac:dyDescent="0.2">
      <c r="A38" s="12">
        <v>42157</v>
      </c>
      <c r="B38" s="1" t="s">
        <v>9</v>
      </c>
      <c r="C38" s="8">
        <v>4787</v>
      </c>
      <c r="D38" s="8">
        <v>8427</v>
      </c>
      <c r="E38" s="8">
        <v>280</v>
      </c>
      <c r="F38" s="3">
        <v>32</v>
      </c>
      <c r="G38" s="7">
        <f t="shared" si="0"/>
        <v>280</v>
      </c>
      <c r="H38" s="3"/>
      <c r="I38" s="40">
        <f t="shared" si="7"/>
        <v>303.08016973326698</v>
      </c>
      <c r="J38" s="40">
        <f t="shared" si="2"/>
        <v>-49.958333333333343</v>
      </c>
      <c r="K38" s="71">
        <f t="shared" si="8"/>
        <v>0.9103427221393996</v>
      </c>
      <c r="L38" s="57">
        <f t="shared" si="9"/>
        <v>254.41766713408455</v>
      </c>
      <c r="M38" s="3"/>
      <c r="N38" s="6">
        <f t="shared" si="3"/>
        <v>25.582332865915447</v>
      </c>
      <c r="O38" s="6">
        <f t="shared" si="4"/>
        <v>25.582332865915447</v>
      </c>
      <c r="P38" s="4">
        <f t="shared" si="5"/>
        <v>9.1365474521126602E-2</v>
      </c>
      <c r="Q38" s="6">
        <f t="shared" si="6"/>
        <v>654.45575486249766</v>
      </c>
      <c r="R38" s="3"/>
    </row>
    <row r="39" spans="1:18" x14ac:dyDescent="0.2">
      <c r="A39" s="12">
        <v>42158</v>
      </c>
      <c r="B39" s="1" t="s">
        <v>7</v>
      </c>
      <c r="C39" s="8">
        <v>4507</v>
      </c>
      <c r="D39" s="8">
        <v>5438</v>
      </c>
      <c r="E39" s="8">
        <v>316</v>
      </c>
      <c r="F39" s="3">
        <v>33</v>
      </c>
      <c r="G39" s="7">
        <f t="shared" si="0"/>
        <v>316</v>
      </c>
      <c r="H39" s="3"/>
      <c r="I39" s="40">
        <f t="shared" si="7"/>
        <v>261.11026285928779</v>
      </c>
      <c r="J39" s="40">
        <f t="shared" si="2"/>
        <v>-49.958333333333343</v>
      </c>
      <c r="K39" s="71">
        <f t="shared" si="8"/>
        <v>1.2028678139534752</v>
      </c>
      <c r="L39" s="57">
        <f t="shared" si="9"/>
        <v>304.00706928980497</v>
      </c>
      <c r="M39" s="3"/>
      <c r="N39" s="6">
        <f t="shared" si="3"/>
        <v>11.992930710195026</v>
      </c>
      <c r="O39" s="6">
        <f t="shared" si="4"/>
        <v>11.992930710195026</v>
      </c>
      <c r="P39" s="4">
        <f t="shared" si="5"/>
        <v>3.7952312374034888E-2</v>
      </c>
      <c r="Q39" s="6">
        <f t="shared" si="6"/>
        <v>143.83038701953896</v>
      </c>
      <c r="R39" s="3"/>
    </row>
    <row r="40" spans="1:18" x14ac:dyDescent="0.2">
      <c r="A40" s="12">
        <v>42159</v>
      </c>
      <c r="B40" s="1" t="s">
        <v>10</v>
      </c>
      <c r="C40" s="8">
        <v>3328</v>
      </c>
      <c r="D40" s="8">
        <v>7335</v>
      </c>
      <c r="E40" s="8">
        <v>210</v>
      </c>
      <c r="F40" s="3">
        <v>34</v>
      </c>
      <c r="G40" s="7">
        <f t="shared" si="0"/>
        <v>210</v>
      </c>
      <c r="H40" s="3"/>
      <c r="I40" s="40">
        <f t="shared" si="7"/>
        <v>179.86761260502675</v>
      </c>
      <c r="J40" s="40">
        <f t="shared" si="2"/>
        <v>-49.958333333333343</v>
      </c>
      <c r="K40" s="71">
        <f t="shared" si="8"/>
        <v>1.2099850792716487</v>
      </c>
      <c r="L40" s="57">
        <f t="shared" si="9"/>
        <v>257.73204685184675</v>
      </c>
      <c r="M40" s="3"/>
      <c r="N40" s="6">
        <f t="shared" si="3"/>
        <v>-47.732046851846746</v>
      </c>
      <c r="O40" s="6">
        <f t="shared" si="4"/>
        <v>47.732046851846746</v>
      </c>
      <c r="P40" s="4">
        <f t="shared" si="5"/>
        <v>0.22729546119927022</v>
      </c>
      <c r="Q40" s="6">
        <f t="shared" si="6"/>
        <v>2278.348296666893</v>
      </c>
      <c r="R40" s="3"/>
    </row>
    <row r="41" spans="1:18" x14ac:dyDescent="0.2">
      <c r="A41" s="12">
        <v>42160</v>
      </c>
      <c r="B41" s="1" t="s">
        <v>5</v>
      </c>
      <c r="C41" s="8">
        <v>4188</v>
      </c>
      <c r="D41" s="8">
        <v>5482</v>
      </c>
      <c r="E41" s="8">
        <v>299</v>
      </c>
      <c r="F41" s="3">
        <v>35</v>
      </c>
      <c r="G41" s="7">
        <f t="shared" si="0"/>
        <v>299</v>
      </c>
      <c r="H41" s="3"/>
      <c r="I41" s="40">
        <f t="shared" si="7"/>
        <v>338.13859546533723</v>
      </c>
      <c r="J41" s="40">
        <f t="shared" si="2"/>
        <v>-49.958333333333343</v>
      </c>
      <c r="K41" s="71">
        <f t="shared" si="8"/>
        <v>0.78987592754506941</v>
      </c>
      <c r="L41" s="57">
        <f t="shared" si="9"/>
        <v>99.547104574814014</v>
      </c>
      <c r="M41" s="3"/>
      <c r="N41" s="6">
        <f t="shared" si="3"/>
        <v>199.452895425186</v>
      </c>
      <c r="O41" s="6">
        <f t="shared" si="4"/>
        <v>199.452895425186</v>
      </c>
      <c r="P41" s="4">
        <f t="shared" si="5"/>
        <v>0.66706653988356523</v>
      </c>
      <c r="Q41" s="6">
        <f t="shared" si="6"/>
        <v>39781.457493490183</v>
      </c>
      <c r="R41" s="3"/>
    </row>
    <row r="42" spans="1:18" x14ac:dyDescent="0.2">
      <c r="A42" s="12">
        <v>42161</v>
      </c>
      <c r="B42" s="1" t="s">
        <v>8</v>
      </c>
      <c r="C42" s="8">
        <v>4635</v>
      </c>
      <c r="D42" s="8">
        <v>10123</v>
      </c>
      <c r="E42" s="8">
        <v>311</v>
      </c>
      <c r="F42" s="3">
        <v>36</v>
      </c>
      <c r="G42" s="7">
        <f t="shared" si="0"/>
        <v>311</v>
      </c>
      <c r="H42" s="3"/>
      <c r="I42" s="40">
        <f t="shared" si="7"/>
        <v>419.15625572610384</v>
      </c>
      <c r="J42" s="40">
        <f t="shared" si="2"/>
        <v>-49.958333333333343</v>
      </c>
      <c r="K42" s="71">
        <f t="shared" si="8"/>
        <v>0.69895732223376106</v>
      </c>
      <c r="L42" s="57">
        <f t="shared" si="9"/>
        <v>198.3270881240442</v>
      </c>
      <c r="M42" s="3"/>
      <c r="N42" s="6">
        <f t="shared" si="3"/>
        <v>112.6729118759558</v>
      </c>
      <c r="O42" s="6">
        <f t="shared" si="4"/>
        <v>112.6729118759558</v>
      </c>
      <c r="P42" s="4">
        <f t="shared" si="5"/>
        <v>0.36229232114455245</v>
      </c>
      <c r="Q42" s="6">
        <f t="shared" si="6"/>
        <v>12695.185070606904</v>
      </c>
      <c r="R42" s="3"/>
    </row>
    <row r="43" spans="1:18" x14ac:dyDescent="0.2">
      <c r="A43" s="12">
        <v>42162</v>
      </c>
      <c r="B43" s="1" t="s">
        <v>11</v>
      </c>
      <c r="C43" s="8">
        <v>4433</v>
      </c>
      <c r="D43" s="8">
        <v>6140</v>
      </c>
      <c r="E43" s="8">
        <v>356</v>
      </c>
      <c r="F43" s="3">
        <v>37</v>
      </c>
      <c r="G43" s="7">
        <f t="shared" si="0"/>
        <v>356</v>
      </c>
      <c r="H43" s="3"/>
      <c r="I43" s="40">
        <f t="shared" si="7"/>
        <v>343.09347913891582</v>
      </c>
      <c r="J43" s="40">
        <f t="shared" si="2"/>
        <v>-49.958333333333343</v>
      </c>
      <c r="K43" s="71">
        <f t="shared" si="8"/>
        <v>1.0537137918003656</v>
      </c>
      <c r="L43" s="57">
        <f t="shared" si="9"/>
        <v>390.51456778404156</v>
      </c>
      <c r="M43" s="3"/>
      <c r="N43" s="6">
        <f t="shared" si="3"/>
        <v>-34.51456778404156</v>
      </c>
      <c r="O43" s="6">
        <f t="shared" si="4"/>
        <v>34.51456778404156</v>
      </c>
      <c r="P43" s="4">
        <f t="shared" si="5"/>
        <v>9.6951033101240341E-2</v>
      </c>
      <c r="Q43" s="6">
        <f t="shared" si="6"/>
        <v>1191.2553893191996</v>
      </c>
      <c r="R43" s="3"/>
    </row>
    <row r="44" spans="1:18" x14ac:dyDescent="0.2">
      <c r="A44" s="12">
        <v>42163</v>
      </c>
      <c r="B44" s="1" t="s">
        <v>6</v>
      </c>
      <c r="C44" s="8">
        <v>3665</v>
      </c>
      <c r="D44" s="8">
        <v>6187</v>
      </c>
      <c r="E44" s="8">
        <v>347</v>
      </c>
      <c r="F44" s="3">
        <v>38</v>
      </c>
      <c r="G44" s="7">
        <f t="shared" si="0"/>
        <v>347</v>
      </c>
      <c r="H44" s="3"/>
      <c r="I44" s="40">
        <f t="shared" si="7"/>
        <v>298.28180931147887</v>
      </c>
      <c r="J44" s="40">
        <f t="shared" si="2"/>
        <v>-49.958333333333343</v>
      </c>
      <c r="K44" s="71">
        <f t="shared" si="8"/>
        <v>1.159332146121248</v>
      </c>
      <c r="L44" s="57">
        <f t="shared" si="9"/>
        <v>339.54806336253529</v>
      </c>
      <c r="M44" s="3"/>
      <c r="N44" s="6">
        <f t="shared" si="3"/>
        <v>7.451936637464712</v>
      </c>
      <c r="O44" s="6">
        <f t="shared" si="4"/>
        <v>7.451936637464712</v>
      </c>
      <c r="P44" s="4">
        <f t="shared" si="5"/>
        <v>2.1475321721800323E-2</v>
      </c>
      <c r="Q44" s="6">
        <f t="shared" si="6"/>
        <v>55.531359648788879</v>
      </c>
      <c r="R44" s="3"/>
    </row>
    <row r="45" spans="1:18" x14ac:dyDescent="0.2">
      <c r="A45" s="12">
        <v>42164</v>
      </c>
      <c r="B45" s="1" t="s">
        <v>9</v>
      </c>
      <c r="C45" s="8">
        <v>3551</v>
      </c>
      <c r="D45" s="8">
        <v>5804</v>
      </c>
      <c r="E45" s="8">
        <v>399</v>
      </c>
      <c r="F45" s="3">
        <v>39</v>
      </c>
      <c r="G45" s="7">
        <f t="shared" si="0"/>
        <v>399</v>
      </c>
      <c r="H45" s="3"/>
      <c r="I45" s="40">
        <f t="shared" si="7"/>
        <v>331.08721868206408</v>
      </c>
      <c r="J45" s="40">
        <f t="shared" si="2"/>
        <v>-49.958333333333343</v>
      </c>
      <c r="K45" s="71">
        <f t="shared" si="8"/>
        <v>1.1484141616331016</v>
      </c>
      <c r="L45" s="57">
        <f t="shared" si="9"/>
        <v>281.65781668873694</v>
      </c>
      <c r="M45" s="3"/>
      <c r="N45" s="6">
        <f t="shared" si="3"/>
        <v>117.34218331126306</v>
      </c>
      <c r="O45" s="6">
        <f t="shared" si="4"/>
        <v>117.34218331126306</v>
      </c>
      <c r="P45" s="4">
        <f t="shared" si="5"/>
        <v>0.29409068499063423</v>
      </c>
      <c r="Q45" s="6">
        <f t="shared" si="6"/>
        <v>13769.187984254062</v>
      </c>
      <c r="R45" s="3"/>
    </row>
    <row r="46" spans="1:18" x14ac:dyDescent="0.2">
      <c r="A46" s="12">
        <v>42165</v>
      </c>
      <c r="B46" s="1" t="s">
        <v>7</v>
      </c>
      <c r="C46" s="8">
        <v>4227</v>
      </c>
      <c r="D46" s="8">
        <v>7262</v>
      </c>
      <c r="E46" s="8">
        <v>250</v>
      </c>
      <c r="F46" s="3">
        <v>40</v>
      </c>
      <c r="G46" s="7">
        <f t="shared" si="0"/>
        <v>250</v>
      </c>
      <c r="H46" s="3"/>
      <c r="I46" s="40">
        <f t="shared" si="7"/>
        <v>275.92325488335382</v>
      </c>
      <c r="J46" s="40">
        <f t="shared" si="2"/>
        <v>-49.958333333333343</v>
      </c>
      <c r="K46" s="71">
        <f t="shared" si="8"/>
        <v>0.90948398556601684</v>
      </c>
      <c r="L46" s="57">
        <f t="shared" si="9"/>
        <v>255.92363476037869</v>
      </c>
      <c r="M46" s="3"/>
      <c r="N46" s="6">
        <f t="shared" si="3"/>
        <v>-5.9236347603786896</v>
      </c>
      <c r="O46" s="6">
        <f t="shared" si="4"/>
        <v>5.9236347603786896</v>
      </c>
      <c r="P46" s="4">
        <f t="shared" si="5"/>
        <v>2.3694539041514757E-2</v>
      </c>
      <c r="Q46" s="6">
        <f t="shared" si="6"/>
        <v>35.089448774366694</v>
      </c>
      <c r="R46" s="3"/>
    </row>
    <row r="47" spans="1:18" x14ac:dyDescent="0.2">
      <c r="A47" s="12">
        <v>42166</v>
      </c>
      <c r="B47" s="1" t="s">
        <v>10</v>
      </c>
      <c r="C47" s="8">
        <v>5306</v>
      </c>
      <c r="D47" s="8">
        <v>8659</v>
      </c>
      <c r="E47" s="8">
        <v>209</v>
      </c>
      <c r="F47" s="3">
        <v>41</v>
      </c>
      <c r="G47" s="7">
        <f t="shared" si="0"/>
        <v>209</v>
      </c>
      <c r="H47" s="3"/>
      <c r="I47" s="40">
        <f t="shared" si="7"/>
        <v>184.19412646415518</v>
      </c>
      <c r="J47" s="40">
        <f t="shared" si="2"/>
        <v>-49.958333333333343</v>
      </c>
      <c r="K47" s="71">
        <f t="shared" si="8"/>
        <v>1.1892287403476698</v>
      </c>
      <c r="L47" s="57">
        <f t="shared" si="9"/>
        <v>271.80593121504165</v>
      </c>
      <c r="M47" s="3"/>
      <c r="N47" s="6">
        <f t="shared" si="3"/>
        <v>-62.805931215041653</v>
      </c>
      <c r="O47" s="6">
        <f t="shared" si="4"/>
        <v>62.805931215041653</v>
      </c>
      <c r="P47" s="4">
        <f t="shared" si="5"/>
        <v>0.30050684791885957</v>
      </c>
      <c r="Q47" s="6">
        <f t="shared" si="6"/>
        <v>3944.5849957885434</v>
      </c>
      <c r="R47" s="3"/>
    </row>
    <row r="48" spans="1:18" x14ac:dyDescent="0.2">
      <c r="A48" s="12">
        <v>42167</v>
      </c>
      <c r="B48" s="1" t="s">
        <v>5</v>
      </c>
      <c r="C48" s="8">
        <v>3817</v>
      </c>
      <c r="D48" s="8">
        <v>6133</v>
      </c>
      <c r="E48" s="8">
        <v>245</v>
      </c>
      <c r="F48" s="3">
        <v>42</v>
      </c>
      <c r="G48" s="7">
        <f t="shared" si="0"/>
        <v>245</v>
      </c>
      <c r="H48" s="3"/>
      <c r="I48" s="40">
        <f t="shared" si="7"/>
        <v>188.83262717258839</v>
      </c>
      <c r="J48" s="40">
        <f t="shared" si="2"/>
        <v>-49.958333333333343</v>
      </c>
      <c r="K48" s="71">
        <f t="shared" si="8"/>
        <v>1.227477118532859</v>
      </c>
      <c r="L48" s="57">
        <f t="shared" si="9"/>
        <v>162.42330679249008</v>
      </c>
      <c r="M48" s="3"/>
      <c r="N48" s="6">
        <f t="shared" si="3"/>
        <v>82.576693207509919</v>
      </c>
      <c r="O48" s="6">
        <f t="shared" si="4"/>
        <v>82.576693207509919</v>
      </c>
      <c r="P48" s="4">
        <f t="shared" si="5"/>
        <v>0.33704772737759153</v>
      </c>
      <c r="Q48" s="6">
        <f t="shared" si="6"/>
        <v>6818.9102610872151</v>
      </c>
      <c r="R48" s="3"/>
    </row>
    <row r="49" spans="1:18" x14ac:dyDescent="0.2">
      <c r="A49" s="12">
        <v>42168</v>
      </c>
      <c r="B49" s="1" t="s">
        <v>8</v>
      </c>
      <c r="C49" s="8">
        <v>3508</v>
      </c>
      <c r="D49" s="8">
        <v>7088</v>
      </c>
      <c r="E49" s="8">
        <v>210</v>
      </c>
      <c r="F49" s="3">
        <v>43</v>
      </c>
      <c r="G49" s="7">
        <f t="shared" si="0"/>
        <v>210</v>
      </c>
      <c r="H49" s="3"/>
      <c r="I49" s="40">
        <f t="shared" si="7"/>
        <v>240.46649063229233</v>
      </c>
      <c r="J49" s="40">
        <f t="shared" si="2"/>
        <v>-49.958333333333343</v>
      </c>
      <c r="K49" s="71">
        <f t="shared" si="8"/>
        <v>0.80656125248623722</v>
      </c>
      <c r="L49" s="57">
        <f t="shared" si="9"/>
        <v>109.6934616584481</v>
      </c>
      <c r="M49" s="3"/>
      <c r="N49" s="6">
        <f t="shared" si="3"/>
        <v>100.3065383415519</v>
      </c>
      <c r="O49" s="6">
        <f t="shared" si="4"/>
        <v>100.3065383415519</v>
      </c>
      <c r="P49" s="4">
        <f t="shared" si="5"/>
        <v>0.47765018257881858</v>
      </c>
      <c r="Q49" s="6">
        <f t="shared" si="6"/>
        <v>10061.401634065222</v>
      </c>
      <c r="R49" s="3"/>
    </row>
    <row r="50" spans="1:18" x14ac:dyDescent="0.2">
      <c r="A50" s="12">
        <v>42169</v>
      </c>
      <c r="B50" s="1" t="s">
        <v>11</v>
      </c>
      <c r="C50" s="8">
        <v>3492</v>
      </c>
      <c r="D50" s="8">
        <v>5516</v>
      </c>
      <c r="E50" s="8">
        <v>255</v>
      </c>
      <c r="F50" s="3">
        <v>44</v>
      </c>
      <c r="G50" s="7">
        <f t="shared" si="0"/>
        <v>255</v>
      </c>
      <c r="H50" s="3"/>
      <c r="I50" s="40">
        <f t="shared" si="7"/>
        <v>329.96494487075529</v>
      </c>
      <c r="J50" s="40">
        <f t="shared" si="2"/>
        <v>-49.958333333333343</v>
      </c>
      <c r="K50" s="71">
        <f t="shared" si="8"/>
        <v>0.71372773107926513</v>
      </c>
      <c r="L50" s="57">
        <f t="shared" si="9"/>
        <v>133.15707148936852</v>
      </c>
      <c r="M50" s="3"/>
      <c r="N50" s="6">
        <f t="shared" si="3"/>
        <v>121.84292851063148</v>
      </c>
      <c r="O50" s="6">
        <f t="shared" si="4"/>
        <v>121.84292851063148</v>
      </c>
      <c r="P50" s="4">
        <f t="shared" si="5"/>
        <v>0.47781540592404503</v>
      </c>
      <c r="Q50" s="6">
        <f t="shared" si="6"/>
        <v>14845.699228046853</v>
      </c>
      <c r="R50" s="3"/>
    </row>
    <row r="51" spans="1:18" x14ac:dyDescent="0.2">
      <c r="A51" s="12">
        <v>42170</v>
      </c>
      <c r="B51" s="1" t="s">
        <v>6</v>
      </c>
      <c r="C51" s="8">
        <v>4357</v>
      </c>
      <c r="D51" s="8">
        <v>2502</v>
      </c>
      <c r="E51" s="8">
        <v>681</v>
      </c>
      <c r="F51" s="3">
        <v>45</v>
      </c>
      <c r="G51" s="7">
        <f t="shared" si="0"/>
        <v>681</v>
      </c>
      <c r="H51" s="3"/>
      <c r="I51" s="40">
        <f t="shared" si="7"/>
        <v>573.029764223538</v>
      </c>
      <c r="J51" s="40">
        <f t="shared" si="2"/>
        <v>-49.958333333333343</v>
      </c>
      <c r="K51" s="71">
        <f t="shared" si="8"/>
        <v>1.08065502213249</v>
      </c>
      <c r="L51" s="57">
        <f t="shared" si="9"/>
        <v>295.04682837226886</v>
      </c>
      <c r="M51" s="3"/>
      <c r="N51" s="6">
        <f t="shared" si="3"/>
        <v>385.95317162773114</v>
      </c>
      <c r="O51" s="6">
        <f t="shared" si="4"/>
        <v>385.95317162773114</v>
      </c>
      <c r="P51" s="4">
        <f t="shared" si="5"/>
        <v>0.5667447454151705</v>
      </c>
      <c r="Q51" s="6">
        <f t="shared" si="6"/>
        <v>148959.85068950488</v>
      </c>
      <c r="R51" s="3"/>
    </row>
    <row r="52" spans="1:18" x14ac:dyDescent="0.2">
      <c r="A52" s="12">
        <v>42171</v>
      </c>
      <c r="B52" s="1" t="s">
        <v>9</v>
      </c>
      <c r="C52" s="8">
        <v>3611</v>
      </c>
      <c r="D52" s="8">
        <v>8916</v>
      </c>
      <c r="E52" s="8">
        <v>742</v>
      </c>
      <c r="F52" s="3">
        <v>46</v>
      </c>
      <c r="G52" s="7">
        <f t="shared" si="0"/>
        <v>742</v>
      </c>
      <c r="H52" s="3"/>
      <c r="I52" s="40">
        <f t="shared" si="7"/>
        <v>616.63321188970554</v>
      </c>
      <c r="J52" s="40">
        <f t="shared" si="2"/>
        <v>-49.958333333333343</v>
      </c>
      <c r="K52" s="71">
        <f t="shared" si="8"/>
        <v>1.1681274216813065</v>
      </c>
      <c r="L52" s="57">
        <f t="shared" si="9"/>
        <v>606.41352454865296</v>
      </c>
      <c r="M52" s="3"/>
      <c r="N52" s="6">
        <f t="shared" si="3"/>
        <v>135.58647545134704</v>
      </c>
      <c r="O52" s="6">
        <f t="shared" si="4"/>
        <v>135.58647545134704</v>
      </c>
      <c r="P52" s="4">
        <f t="shared" si="5"/>
        <v>0.18273109899103374</v>
      </c>
      <c r="Q52" s="6">
        <f t="shared" si="6"/>
        <v>18383.692325318734</v>
      </c>
      <c r="R52" s="3"/>
    </row>
    <row r="53" spans="1:18" x14ac:dyDescent="0.2">
      <c r="A53" s="12">
        <v>42172</v>
      </c>
      <c r="B53" s="1" t="s">
        <v>7</v>
      </c>
      <c r="C53" s="8">
        <v>4305</v>
      </c>
      <c r="D53" s="8">
        <v>7603</v>
      </c>
      <c r="E53" s="8">
        <v>568</v>
      </c>
      <c r="F53" s="3">
        <v>47</v>
      </c>
      <c r="G53" s="7">
        <f t="shared" si="0"/>
        <v>568</v>
      </c>
      <c r="H53" s="3"/>
      <c r="I53" s="40">
        <f t="shared" si="7"/>
        <v>509.01104378920616</v>
      </c>
      <c r="J53" s="40">
        <f t="shared" si="2"/>
        <v>-49.958333333333343</v>
      </c>
      <c r="K53" s="71">
        <f t="shared" si="8"/>
        <v>1.1419091982075824</v>
      </c>
      <c r="L53" s="57">
        <f t="shared" si="9"/>
        <v>650.77745557585581</v>
      </c>
      <c r="M53" s="3"/>
      <c r="N53" s="6">
        <f t="shared" si="3"/>
        <v>-82.777455575855811</v>
      </c>
      <c r="O53" s="6">
        <f t="shared" si="4"/>
        <v>82.777455575855811</v>
      </c>
      <c r="P53" s="4">
        <f t="shared" si="5"/>
        <v>0.14573495699974615</v>
      </c>
      <c r="Q53" s="6">
        <f t="shared" si="6"/>
        <v>6852.1071516127822</v>
      </c>
      <c r="R53" s="3"/>
    </row>
    <row r="54" spans="1:18" x14ac:dyDescent="0.2">
      <c r="A54" s="12">
        <v>42173</v>
      </c>
      <c r="B54" s="1" t="s">
        <v>10</v>
      </c>
      <c r="C54" s="8">
        <v>3637</v>
      </c>
      <c r="D54" s="8">
        <v>7830</v>
      </c>
      <c r="E54" s="8">
        <v>421</v>
      </c>
      <c r="F54" s="3">
        <v>48</v>
      </c>
      <c r="G54" s="7">
        <f t="shared" si="0"/>
        <v>421</v>
      </c>
      <c r="H54" s="3"/>
      <c r="I54" s="40">
        <f t="shared" si="7"/>
        <v>462.1304216549612</v>
      </c>
      <c r="J54" s="40">
        <f t="shared" si="2"/>
        <v>-49.958333333333343</v>
      </c>
      <c r="K54" s="71">
        <f t="shared" si="8"/>
        <v>0.90978683611605693</v>
      </c>
      <c r="L54" s="57">
        <f t="shared" si="9"/>
        <v>417.50108869028992</v>
      </c>
      <c r="M54" s="3"/>
      <c r="N54" s="6">
        <f t="shared" si="3"/>
        <v>3.4989113097100812</v>
      </c>
      <c r="O54" s="6">
        <f t="shared" si="4"/>
        <v>3.4989113097100812</v>
      </c>
      <c r="P54" s="4">
        <f t="shared" si="5"/>
        <v>8.3109532297151578E-3</v>
      </c>
      <c r="Q54" s="6">
        <f t="shared" si="6"/>
        <v>12.242380353217117</v>
      </c>
      <c r="R54" s="3"/>
    </row>
    <row r="55" spans="1:18" x14ac:dyDescent="0.2">
      <c r="A55" s="12">
        <v>42174</v>
      </c>
      <c r="B55" s="1" t="s">
        <v>5</v>
      </c>
      <c r="C55" s="8">
        <v>3422</v>
      </c>
      <c r="D55" s="8">
        <v>7883</v>
      </c>
      <c r="E55" s="8">
        <v>452</v>
      </c>
      <c r="F55" s="3">
        <v>49</v>
      </c>
      <c r="G55" s="7">
        <f t="shared" si="0"/>
        <v>452</v>
      </c>
      <c r="H55" s="3"/>
      <c r="I55" s="40">
        <f t="shared" si="7"/>
        <v>386.49703214023083</v>
      </c>
      <c r="J55" s="40">
        <f t="shared" si="2"/>
        <v>-49.958333333333343</v>
      </c>
      <c r="K55" s="71">
        <f t="shared" si="8"/>
        <v>1.1852787081117326</v>
      </c>
      <c r="L55" s="57">
        <f t="shared" si="9"/>
        <v>490.16689340119797</v>
      </c>
      <c r="M55" s="3"/>
      <c r="N55" s="6">
        <f t="shared" si="3"/>
        <v>-38.166893401197967</v>
      </c>
      <c r="O55" s="6">
        <f t="shared" si="4"/>
        <v>38.166893401197967</v>
      </c>
      <c r="P55" s="4">
        <f t="shared" si="5"/>
        <v>8.4440029648668063E-2</v>
      </c>
      <c r="Q55" s="6">
        <f t="shared" si="6"/>
        <v>1456.7117518984089</v>
      </c>
      <c r="R55" s="3"/>
    </row>
    <row r="56" spans="1:18" customFormat="1" x14ac:dyDescent="0.2">
      <c r="A56" s="12">
        <v>42175</v>
      </c>
      <c r="B56" s="1" t="s">
        <v>8</v>
      </c>
      <c r="C56" s="8">
        <v>4590</v>
      </c>
      <c r="D56" s="8">
        <v>8765</v>
      </c>
      <c r="E56" s="8">
        <v>489</v>
      </c>
      <c r="F56" s="3">
        <v>50</v>
      </c>
      <c r="G56" s="7">
        <f t="shared" si="0"/>
        <v>489</v>
      </c>
      <c r="H56" s="3"/>
      <c r="I56" s="40">
        <f t="shared" si="7"/>
        <v>386.01021827892737</v>
      </c>
      <c r="J56" s="40">
        <f t="shared" si="2"/>
        <v>-49.958333333333343</v>
      </c>
      <c r="K56" s="71">
        <f t="shared" si="8"/>
        <v>1.2353428634400432</v>
      </c>
      <c r="L56" s="57">
        <f t="shared" si="9"/>
        <v>413.09355228628829</v>
      </c>
      <c r="M56" s="3"/>
      <c r="N56" s="6">
        <f t="shared" si="3"/>
        <v>75.906447713711714</v>
      </c>
      <c r="O56" s="6">
        <f t="shared" si="4"/>
        <v>75.906447713711714</v>
      </c>
      <c r="P56" s="4">
        <f t="shared" si="5"/>
        <v>0.15522790943499329</v>
      </c>
      <c r="Q56" s="6">
        <f t="shared" si="6"/>
        <v>5761.78880451445</v>
      </c>
      <c r="R56" s="3"/>
    </row>
    <row r="57" spans="1:18" customFormat="1" x14ac:dyDescent="0.2">
      <c r="A57" s="12">
        <v>42176</v>
      </c>
      <c r="B57" s="1" t="s">
        <v>11</v>
      </c>
      <c r="C57" s="8">
        <v>4364</v>
      </c>
      <c r="D57" s="8">
        <v>6481</v>
      </c>
      <c r="E57" s="8">
        <v>426</v>
      </c>
      <c r="F57" s="3">
        <v>51</v>
      </c>
      <c r="G57" s="7">
        <f t="shared" si="0"/>
        <v>426</v>
      </c>
      <c r="H57" s="3"/>
      <c r="I57" s="40">
        <f t="shared" si="7"/>
        <v>489.74493211370338</v>
      </c>
      <c r="J57" s="40">
        <f t="shared" si="2"/>
        <v>-49.958333333333343</v>
      </c>
      <c r="K57" s="71">
        <f t="shared" si="8"/>
        <v>0.81921711153589827</v>
      </c>
      <c r="L57" s="57">
        <f t="shared" si="9"/>
        <v>271.04642922207915</v>
      </c>
      <c r="M57" s="3"/>
      <c r="N57" s="6">
        <f t="shared" si="3"/>
        <v>154.95357077792085</v>
      </c>
      <c r="O57" s="6">
        <f t="shared" si="4"/>
        <v>154.95357077792085</v>
      </c>
      <c r="P57" s="4">
        <f t="shared" si="5"/>
        <v>0.36374077647399261</v>
      </c>
      <c r="Q57" s="6">
        <f t="shared" si="6"/>
        <v>24010.609096828124</v>
      </c>
      <c r="R57" s="3"/>
    </row>
    <row r="58" spans="1:18" customFormat="1" x14ac:dyDescent="0.2">
      <c r="A58" s="12">
        <v>42177</v>
      </c>
      <c r="B58" s="1" t="s">
        <v>6</v>
      </c>
      <c r="C58" s="8">
        <v>4659</v>
      </c>
      <c r="D58" s="8">
        <v>9714</v>
      </c>
      <c r="E58" s="8">
        <v>413</v>
      </c>
      <c r="F58" s="3">
        <v>52</v>
      </c>
      <c r="G58" s="7">
        <f t="shared" si="0"/>
        <v>413</v>
      </c>
      <c r="H58" s="3"/>
      <c r="I58" s="40">
        <f t="shared" si="7"/>
        <v>550.87894324460626</v>
      </c>
      <c r="J58" s="40">
        <f t="shared" si="2"/>
        <v>-49.958333333333343</v>
      </c>
      <c r="K58" s="71">
        <f t="shared" si="8"/>
        <v>0.72092438362217504</v>
      </c>
      <c r="L58" s="57">
        <f t="shared" si="9"/>
        <v>313.88789130658057</v>
      </c>
      <c r="M58" s="3"/>
      <c r="N58" s="6">
        <f t="shared" si="3"/>
        <v>99.11210869341943</v>
      </c>
      <c r="O58" s="6">
        <f t="shared" si="4"/>
        <v>99.11210869341943</v>
      </c>
      <c r="P58" s="4">
        <f t="shared" si="5"/>
        <v>0.23998089272014389</v>
      </c>
      <c r="Q58" s="6">
        <f t="shared" si="6"/>
        <v>9823.2100896561878</v>
      </c>
      <c r="R58" s="3"/>
    </row>
    <row r="59" spans="1:18" customFormat="1" x14ac:dyDescent="0.2">
      <c r="A59" s="12">
        <v>42178</v>
      </c>
      <c r="B59" s="1" t="s">
        <v>9</v>
      </c>
      <c r="C59" s="8">
        <v>4564</v>
      </c>
      <c r="D59" s="8">
        <v>6536</v>
      </c>
      <c r="E59" s="8">
        <v>512</v>
      </c>
      <c r="F59" s="3">
        <v>53</v>
      </c>
      <c r="G59" s="7">
        <f t="shared" si="0"/>
        <v>512</v>
      </c>
      <c r="H59" s="3"/>
      <c r="I59" s="40">
        <f t="shared" si="7"/>
        <v>479.21349917584195</v>
      </c>
      <c r="J59" s="40">
        <f t="shared" si="2"/>
        <v>-49.958333333333343</v>
      </c>
      <c r="K59" s="71">
        <f t="shared" si="8"/>
        <v>1.0782074806637529</v>
      </c>
      <c r="L59" s="57">
        <f t="shared" si="9"/>
        <v>541.32237279028698</v>
      </c>
      <c r="M59" s="3"/>
      <c r="N59" s="6">
        <f t="shared" si="3"/>
        <v>-29.322372790286977</v>
      </c>
      <c r="O59" s="6">
        <f t="shared" si="4"/>
        <v>29.322372790286977</v>
      </c>
      <c r="P59" s="4">
        <f t="shared" si="5"/>
        <v>5.7270259356029252E-2</v>
      </c>
      <c r="Q59" s="6">
        <f t="shared" si="6"/>
        <v>859.80154605256212</v>
      </c>
      <c r="R59" s="3"/>
    </row>
    <row r="60" spans="1:18" customFormat="1" x14ac:dyDescent="0.2">
      <c r="A60" s="12">
        <v>42179</v>
      </c>
      <c r="B60" s="1" t="s">
        <v>7</v>
      </c>
      <c r="C60" s="8">
        <v>5178</v>
      </c>
      <c r="D60" s="8">
        <v>4690</v>
      </c>
      <c r="E60" s="8">
        <v>265</v>
      </c>
      <c r="F60" s="3">
        <v>54</v>
      </c>
      <c r="G60" s="7">
        <f t="shared" si="0"/>
        <v>265</v>
      </c>
      <c r="H60" s="3"/>
      <c r="I60" s="40">
        <f t="shared" si="7"/>
        <v>267.33808335251729</v>
      </c>
      <c r="J60" s="40">
        <f t="shared" si="2"/>
        <v>-49.958333333333343</v>
      </c>
      <c r="K60" s="71">
        <f t="shared" si="8"/>
        <v>1.1327527788838212</v>
      </c>
      <c r="L60" s="57">
        <f t="shared" si="9"/>
        <v>501.42473011899119</v>
      </c>
      <c r="M60" s="3"/>
      <c r="N60" s="6">
        <f t="shared" si="3"/>
        <v>-236.42473011899119</v>
      </c>
      <c r="O60" s="6">
        <f t="shared" si="4"/>
        <v>236.42473011899119</v>
      </c>
      <c r="P60" s="4">
        <f t="shared" si="5"/>
        <v>0.89216879290185358</v>
      </c>
      <c r="Q60" s="6">
        <f t="shared" si="6"/>
        <v>55896.653011837821</v>
      </c>
      <c r="R60" s="3"/>
    </row>
    <row r="61" spans="1:18" customFormat="1" x14ac:dyDescent="0.2">
      <c r="A61" s="12">
        <v>42180</v>
      </c>
      <c r="B61" s="1" t="s">
        <v>10</v>
      </c>
      <c r="C61" s="8">
        <v>3985</v>
      </c>
      <c r="D61" s="8">
        <v>6547</v>
      </c>
      <c r="E61" s="8">
        <v>296</v>
      </c>
      <c r="F61" s="3">
        <v>55</v>
      </c>
      <c r="G61" s="7">
        <f t="shared" si="0"/>
        <v>296</v>
      </c>
      <c r="H61" s="3"/>
      <c r="I61" s="40">
        <f t="shared" si="7"/>
        <v>250.847955038648</v>
      </c>
      <c r="J61" s="40">
        <f t="shared" si="2"/>
        <v>-49.958333333333343</v>
      </c>
      <c r="K61" s="71">
        <f t="shared" si="8"/>
        <v>1.1495268905968496</v>
      </c>
      <c r="L61" s="57">
        <f t="shared" si="9"/>
        <v>248.22793605097104</v>
      </c>
      <c r="M61" s="3"/>
      <c r="N61" s="6">
        <f t="shared" si="3"/>
        <v>47.772063949028961</v>
      </c>
      <c r="O61" s="6">
        <f t="shared" si="4"/>
        <v>47.772063949028961</v>
      </c>
      <c r="P61" s="4">
        <f t="shared" si="5"/>
        <v>0.16139210793590866</v>
      </c>
      <c r="Q61" s="6">
        <f t="shared" si="6"/>
        <v>2282.1700939501125</v>
      </c>
      <c r="R61" s="3"/>
    </row>
    <row r="62" spans="1:18" customFormat="1" x14ac:dyDescent="0.2">
      <c r="A62" s="12">
        <v>42181</v>
      </c>
      <c r="B62" s="1" t="s">
        <v>5</v>
      </c>
      <c r="C62" s="8">
        <v>3808</v>
      </c>
      <c r="D62" s="8">
        <v>6337</v>
      </c>
      <c r="E62" s="8">
        <v>335</v>
      </c>
      <c r="F62" s="3">
        <v>56</v>
      </c>
      <c r="G62" s="7">
        <f t="shared" si="0"/>
        <v>335</v>
      </c>
      <c r="H62" s="3"/>
      <c r="I62" s="40">
        <f t="shared" si="7"/>
        <v>334.75242175202857</v>
      </c>
      <c r="J62" s="40">
        <f t="shared" si="2"/>
        <v>-49.958333333333343</v>
      </c>
      <c r="K62" s="71">
        <f t="shared" si="8"/>
        <v>0.92797738611876179</v>
      </c>
      <c r="L62" s="57">
        <f t="shared" si="9"/>
        <v>182.76673333982978</v>
      </c>
      <c r="M62" s="3"/>
      <c r="N62" s="6">
        <f t="shared" si="3"/>
        <v>152.23326666017022</v>
      </c>
      <c r="O62" s="6">
        <f t="shared" si="4"/>
        <v>152.23326666017022</v>
      </c>
      <c r="P62" s="4">
        <f t="shared" si="5"/>
        <v>0.45442766167214987</v>
      </c>
      <c r="Q62" s="6">
        <f t="shared" si="6"/>
        <v>23174.967478026494</v>
      </c>
      <c r="R62" s="3"/>
    </row>
    <row r="63" spans="1:18" customFormat="1" x14ac:dyDescent="0.2">
      <c r="A63" s="12">
        <v>42182</v>
      </c>
      <c r="B63" s="1" t="s">
        <v>8</v>
      </c>
      <c r="C63" s="8">
        <v>3195</v>
      </c>
      <c r="D63" s="8">
        <v>6376</v>
      </c>
      <c r="E63" s="8">
        <v>396</v>
      </c>
      <c r="F63" s="3">
        <v>57</v>
      </c>
      <c r="G63" s="7">
        <f t="shared" si="0"/>
        <v>396</v>
      </c>
      <c r="H63" s="3"/>
      <c r="I63" s="40">
        <f t="shared" si="7"/>
        <v>324.23772671323985</v>
      </c>
      <c r="J63" s="40">
        <f t="shared" si="2"/>
        <v>-49.958333333333343</v>
      </c>
      <c r="K63" s="71">
        <f t="shared" si="8"/>
        <v>1.1924881875752888</v>
      </c>
      <c r="L63" s="57">
        <f t="shared" si="9"/>
        <v>337.56036919876959</v>
      </c>
      <c r="M63" s="3"/>
      <c r="N63" s="6">
        <f t="shared" si="3"/>
        <v>58.439630801230408</v>
      </c>
      <c r="O63" s="6">
        <f t="shared" si="4"/>
        <v>58.439630801230408</v>
      </c>
      <c r="P63" s="4">
        <f t="shared" si="5"/>
        <v>0.14757482525563234</v>
      </c>
      <c r="Q63" s="6">
        <f t="shared" si="6"/>
        <v>3415.1904481841179</v>
      </c>
      <c r="R63" s="3"/>
    </row>
    <row r="64" spans="1:18" customFormat="1" x14ac:dyDescent="0.2">
      <c r="A64" s="12">
        <v>42183</v>
      </c>
      <c r="B64" s="1" t="s">
        <v>11</v>
      </c>
      <c r="C64" s="8">
        <v>3507</v>
      </c>
      <c r="D64" s="8">
        <v>6106</v>
      </c>
      <c r="E64" s="8">
        <v>310</v>
      </c>
      <c r="F64" s="3">
        <v>58</v>
      </c>
      <c r="G64" s="7">
        <f t="shared" si="0"/>
        <v>310</v>
      </c>
      <c r="H64" s="3"/>
      <c r="I64" s="40">
        <f t="shared" si="7"/>
        <v>255.60986150905296</v>
      </c>
      <c r="J64" s="40">
        <f t="shared" si="2"/>
        <v>-49.958333333333343</v>
      </c>
      <c r="K64" s="71">
        <f t="shared" si="8"/>
        <v>1.2308314426317328</v>
      </c>
      <c r="L64" s="57">
        <f t="shared" si="9"/>
        <v>338.82909120053176</v>
      </c>
      <c r="M64" s="3"/>
      <c r="N64" s="6">
        <f t="shared" si="3"/>
        <v>-28.829091200531764</v>
      </c>
      <c r="O64" s="6">
        <f t="shared" si="4"/>
        <v>28.829091200531764</v>
      </c>
      <c r="P64" s="4">
        <f t="shared" si="5"/>
        <v>9.2997068388812137E-2</v>
      </c>
      <c r="Q64" s="6">
        <f t="shared" si="6"/>
        <v>831.116499448578</v>
      </c>
      <c r="R64" s="3"/>
    </row>
    <row r="65" spans="1:18" customFormat="1" x14ac:dyDescent="0.2">
      <c r="A65" s="12">
        <v>42184</v>
      </c>
      <c r="B65" s="1" t="s">
        <v>6</v>
      </c>
      <c r="C65" s="8">
        <v>3482</v>
      </c>
      <c r="D65" s="8">
        <v>6298</v>
      </c>
      <c r="E65" s="8">
        <v>458</v>
      </c>
      <c r="F65" s="3">
        <v>59</v>
      </c>
      <c r="G65" s="7">
        <f t="shared" si="0"/>
        <v>458</v>
      </c>
      <c r="H65" s="3"/>
      <c r="I65" s="40">
        <f t="shared" si="7"/>
        <v>488.38658829879569</v>
      </c>
      <c r="J65" s="40">
        <f t="shared" si="2"/>
        <v>-49.958333333333343</v>
      </c>
      <c r="K65" s="71">
        <f t="shared" si="8"/>
        <v>0.84293002716803767</v>
      </c>
      <c r="L65" s="57">
        <f t="shared" si="9"/>
        <v>168.47325089505642</v>
      </c>
      <c r="M65" s="3"/>
      <c r="N65" s="6">
        <f t="shared" si="3"/>
        <v>289.52674910494358</v>
      </c>
      <c r="O65" s="6">
        <f t="shared" si="4"/>
        <v>289.52674910494358</v>
      </c>
      <c r="P65" s="4">
        <f t="shared" si="5"/>
        <v>0.63215447402826108</v>
      </c>
      <c r="Q65" s="6">
        <f t="shared" si="6"/>
        <v>83825.738447276948</v>
      </c>
      <c r="R65" s="3"/>
    </row>
    <row r="66" spans="1:18" customFormat="1" x14ac:dyDescent="0.2">
      <c r="A66" s="12">
        <v>42185</v>
      </c>
      <c r="B66" s="1" t="s">
        <v>9</v>
      </c>
      <c r="C66" s="8">
        <v>4387</v>
      </c>
      <c r="D66" s="8">
        <v>6320</v>
      </c>
      <c r="E66" s="8">
        <v>465</v>
      </c>
      <c r="F66" s="3">
        <v>60</v>
      </c>
      <c r="G66" s="7">
        <f t="shared" si="0"/>
        <v>465</v>
      </c>
      <c r="H66" s="3"/>
      <c r="I66" s="40">
        <f t="shared" si="7"/>
        <v>603.68983735580434</v>
      </c>
      <c r="J66" s="40">
        <f t="shared" si="2"/>
        <v>-49.958333333333343</v>
      </c>
      <c r="K66" s="71">
        <f t="shared" si="8"/>
        <v>0.7307921250556757</v>
      </c>
      <c r="L66" s="57">
        <f t="shared" si="9"/>
        <v>316.07361947352172</v>
      </c>
      <c r="M66" s="3"/>
      <c r="N66" s="6">
        <f t="shared" si="3"/>
        <v>148.92638052647828</v>
      </c>
      <c r="O66" s="6">
        <f t="shared" si="4"/>
        <v>148.92638052647828</v>
      </c>
      <c r="P66" s="4">
        <f t="shared" si="5"/>
        <v>0.32027178607844792</v>
      </c>
      <c r="Q66" s="6">
        <f t="shared" si="6"/>
        <v>22179.066816717412</v>
      </c>
      <c r="R66" s="3"/>
    </row>
    <row r="67" spans="1:18" customFormat="1" x14ac:dyDescent="0.2">
      <c r="A67" s="12">
        <v>42186</v>
      </c>
      <c r="B67" s="1" t="s">
        <v>7</v>
      </c>
      <c r="C67" s="8">
        <v>3320</v>
      </c>
      <c r="D67" s="8">
        <v>6563</v>
      </c>
      <c r="E67" s="8">
        <v>546</v>
      </c>
      <c r="F67" s="3">
        <v>61</v>
      </c>
      <c r="G67" s="7">
        <f t="shared" si="0"/>
        <v>546</v>
      </c>
      <c r="H67" s="3"/>
      <c r="I67" s="40">
        <f t="shared" si="7"/>
        <v>515.86313391262888</v>
      </c>
      <c r="J67" s="40">
        <f t="shared" si="2"/>
        <v>-49.958333333333343</v>
      </c>
      <c r="K67" s="71">
        <f t="shared" si="8"/>
        <v>1.0742500395084513</v>
      </c>
      <c r="L67" s="57">
        <f t="shared" si="9"/>
        <v>597.0374499162192</v>
      </c>
      <c r="M67" s="3"/>
      <c r="N67" s="6">
        <f t="shared" si="3"/>
        <v>-51.037449916219202</v>
      </c>
      <c r="O67" s="6">
        <f t="shared" si="4"/>
        <v>51.037449916219202</v>
      </c>
      <c r="P67" s="4">
        <f t="shared" si="5"/>
        <v>9.347518299673846E-2</v>
      </c>
      <c r="Q67" s="6">
        <f t="shared" si="6"/>
        <v>2604.8212939505834</v>
      </c>
      <c r="R67" s="3"/>
    </row>
    <row r="68" spans="1:18" customFormat="1" x14ac:dyDescent="0.2">
      <c r="A68" s="12">
        <v>42187</v>
      </c>
      <c r="B68" s="1" t="s">
        <v>10</v>
      </c>
      <c r="C68" s="8">
        <v>3754</v>
      </c>
      <c r="D68" s="8">
        <v>4152</v>
      </c>
      <c r="E68" s="8">
        <v>235</v>
      </c>
      <c r="F68" s="3">
        <v>62</v>
      </c>
      <c r="G68" s="7">
        <f t="shared" si="0"/>
        <v>235</v>
      </c>
      <c r="H68" s="3"/>
      <c r="I68" s="40">
        <f t="shared" si="7"/>
        <v>259.1483304941064</v>
      </c>
      <c r="J68" s="40">
        <f t="shared" si="2"/>
        <v>-49.958333333333343</v>
      </c>
      <c r="K68" s="71">
        <f t="shared" si="8"/>
        <v>1.0875655369682238</v>
      </c>
      <c r="L68" s="57">
        <f t="shared" si="9"/>
        <v>527.75495755150951</v>
      </c>
      <c r="M68" s="3"/>
      <c r="N68" s="6">
        <f t="shared" si="3"/>
        <v>-292.75495755150951</v>
      </c>
      <c r="O68" s="6">
        <f t="shared" si="4"/>
        <v>292.75495755150951</v>
      </c>
      <c r="P68" s="4">
        <f t="shared" si="5"/>
        <v>1.2457657768149342</v>
      </c>
      <c r="Q68" s="6">
        <f t="shared" si="6"/>
        <v>85705.465170986135</v>
      </c>
      <c r="R68" s="3"/>
    </row>
    <row r="69" spans="1:18" customFormat="1" x14ac:dyDescent="0.2">
      <c r="A69" s="12">
        <v>42188</v>
      </c>
      <c r="B69" s="1" t="s">
        <v>5</v>
      </c>
      <c r="C69" s="8">
        <v>3208</v>
      </c>
      <c r="D69" s="8">
        <v>6358</v>
      </c>
      <c r="E69" s="8">
        <v>296</v>
      </c>
      <c r="F69" s="3">
        <v>63</v>
      </c>
      <c r="G69" s="7">
        <f t="shared" si="0"/>
        <v>296</v>
      </c>
      <c r="H69" s="3"/>
      <c r="I69" s="40">
        <f t="shared" si="7"/>
        <v>247.83579029466352</v>
      </c>
      <c r="J69" s="40">
        <f t="shared" si="2"/>
        <v>-49.958333333333343</v>
      </c>
      <c r="K69" s="71">
        <f t="shared" si="8"/>
        <v>1.1584893528713727</v>
      </c>
      <c r="L69" s="57">
        <f t="shared" si="9"/>
        <v>240.46952698018725</v>
      </c>
      <c r="M69" s="3"/>
      <c r="N69" s="6">
        <f t="shared" si="3"/>
        <v>55.530473019812746</v>
      </c>
      <c r="O69" s="6">
        <f t="shared" si="4"/>
        <v>55.530473019812746</v>
      </c>
      <c r="P69" s="4">
        <f t="shared" si="5"/>
        <v>0.18760294939125927</v>
      </c>
      <c r="Q69" s="6">
        <f t="shared" si="6"/>
        <v>3083.6334338041511</v>
      </c>
      <c r="R69" s="3"/>
    </row>
    <row r="70" spans="1:18" customFormat="1" x14ac:dyDescent="0.2">
      <c r="A70" s="12">
        <v>42189</v>
      </c>
      <c r="B70" s="1" t="s">
        <v>8</v>
      </c>
      <c r="C70" s="8">
        <v>3221</v>
      </c>
      <c r="D70" s="8">
        <v>4511</v>
      </c>
      <c r="E70" s="8">
        <v>278</v>
      </c>
      <c r="F70" s="3">
        <v>64</v>
      </c>
      <c r="G70" s="7">
        <f t="shared" ref="G70:G133" si="10">IF($G$4="Petrol",C70,IF($G$4="Diesel",D70,E70))</f>
        <v>278</v>
      </c>
      <c r="H70" s="3"/>
      <c r="I70" s="40">
        <f t="shared" si="7"/>
        <v>279.23650396303731</v>
      </c>
      <c r="J70" s="40">
        <f t="shared" si="2"/>
        <v>-49.958333333333343</v>
      </c>
      <c r="K70" s="71">
        <f t="shared" si="8"/>
        <v>0.9414962768623143</v>
      </c>
      <c r="L70" s="57">
        <f t="shared" si="9"/>
        <v>183.62580528280296</v>
      </c>
      <c r="M70" s="3"/>
      <c r="N70" s="6">
        <f t="shared" si="3"/>
        <v>94.374194717197042</v>
      </c>
      <c r="O70" s="6">
        <f t="shared" si="4"/>
        <v>94.374194717197042</v>
      </c>
      <c r="P70" s="4">
        <f t="shared" si="5"/>
        <v>0.33947552056545699</v>
      </c>
      <c r="Q70" s="6">
        <f t="shared" si="6"/>
        <v>8906.4886285194225</v>
      </c>
      <c r="R70" s="3"/>
    </row>
    <row r="71" spans="1:18" customFormat="1" x14ac:dyDescent="0.2">
      <c r="A71" s="12">
        <v>42190</v>
      </c>
      <c r="B71" s="1" t="s">
        <v>11</v>
      </c>
      <c r="C71" s="8">
        <v>4267</v>
      </c>
      <c r="D71" s="8">
        <v>6017</v>
      </c>
      <c r="E71" s="8">
        <v>354</v>
      </c>
      <c r="F71" s="3">
        <v>65</v>
      </c>
      <c r="G71" s="7">
        <f t="shared" si="10"/>
        <v>354</v>
      </c>
      <c r="H71" s="3"/>
      <c r="I71" s="40">
        <f t="shared" si="7"/>
        <v>283.34226330239954</v>
      </c>
      <c r="J71" s="40">
        <f t="shared" si="2"/>
        <v>-49.958333333333343</v>
      </c>
      <c r="K71" s="71">
        <f t="shared" si="8"/>
        <v>1.2038650275730971</v>
      </c>
      <c r="L71" s="57">
        <f t="shared" si="9"/>
        <v>273.41151014479351</v>
      </c>
      <c r="M71" s="3"/>
      <c r="N71" s="6">
        <f t="shared" si="3"/>
        <v>80.58848985520649</v>
      </c>
      <c r="O71" s="6">
        <f t="shared" si="4"/>
        <v>80.58848985520649</v>
      </c>
      <c r="P71" s="4">
        <f t="shared" si="5"/>
        <v>0.22765110128589403</v>
      </c>
      <c r="Q71" s="6">
        <f t="shared" si="6"/>
        <v>6494.5046971427191</v>
      </c>
      <c r="R71" s="3"/>
    </row>
    <row r="72" spans="1:18" customFormat="1" x14ac:dyDescent="0.2">
      <c r="A72" s="12">
        <v>42191</v>
      </c>
      <c r="B72" s="1" t="s">
        <v>6</v>
      </c>
      <c r="C72" s="8">
        <v>5107</v>
      </c>
      <c r="D72" s="8">
        <v>5881</v>
      </c>
      <c r="E72" s="8">
        <v>229</v>
      </c>
      <c r="F72" s="3">
        <v>66</v>
      </c>
      <c r="G72" s="7">
        <f t="shared" si="10"/>
        <v>229</v>
      </c>
      <c r="H72" s="3"/>
      <c r="I72" s="40">
        <f t="shared" si="7"/>
        <v>195.51926243257432</v>
      </c>
      <c r="J72" s="40">
        <f t="shared" si="2"/>
        <v>-49.958333333333343</v>
      </c>
      <c r="K72" s="71">
        <f t="shared" si="8"/>
        <v>1.2189131736108525</v>
      </c>
      <c r="L72" s="57">
        <f t="shared" si="9"/>
        <v>287.25627921088903</v>
      </c>
      <c r="M72" s="3"/>
      <c r="N72" s="6">
        <f t="shared" si="3"/>
        <v>-58.256279210889033</v>
      </c>
      <c r="O72" s="6">
        <f t="shared" si="4"/>
        <v>58.256279210889033</v>
      </c>
      <c r="P72" s="4">
        <f t="shared" si="5"/>
        <v>0.25439423236196085</v>
      </c>
      <c r="Q72" s="6">
        <f t="shared" si="6"/>
        <v>3393.7940674970619</v>
      </c>
      <c r="R72" s="3"/>
    </row>
    <row r="73" spans="1:18" customFormat="1" x14ac:dyDescent="0.2">
      <c r="A73" s="12">
        <v>42192</v>
      </c>
      <c r="B73" s="1" t="s">
        <v>9</v>
      </c>
      <c r="C73" s="8">
        <v>5344</v>
      </c>
      <c r="D73" s="8">
        <v>3676</v>
      </c>
      <c r="E73" s="8">
        <v>129</v>
      </c>
      <c r="F73" s="3">
        <v>67</v>
      </c>
      <c r="G73" s="7">
        <f t="shared" si="10"/>
        <v>129</v>
      </c>
      <c r="H73" s="3"/>
      <c r="I73" s="40">
        <f t="shared" si="7"/>
        <v>151.54227689955192</v>
      </c>
      <c r="J73" s="40">
        <f t="shared" si="2"/>
        <v>-49.958333333333343</v>
      </c>
      <c r="K73" s="71">
        <f t="shared" si="8"/>
        <v>0.84459354238206596</v>
      </c>
      <c r="L73" s="57">
        <f t="shared" si="9"/>
        <v>122.697677920228</v>
      </c>
      <c r="M73" s="3"/>
      <c r="N73" s="6">
        <f t="shared" si="3"/>
        <v>6.3023220797719972</v>
      </c>
      <c r="O73" s="6">
        <f t="shared" si="4"/>
        <v>6.3023220797719972</v>
      </c>
      <c r="P73" s="4">
        <f t="shared" si="5"/>
        <v>4.8855209920713155E-2</v>
      </c>
      <c r="Q73" s="6">
        <f t="shared" si="6"/>
        <v>39.71926359718163</v>
      </c>
      <c r="R73" s="3"/>
    </row>
    <row r="74" spans="1:18" customFormat="1" x14ac:dyDescent="0.2">
      <c r="A74" s="12">
        <v>42193</v>
      </c>
      <c r="B74" s="1" t="s">
        <v>7</v>
      </c>
      <c r="C74" s="8">
        <v>4375</v>
      </c>
      <c r="D74" s="8">
        <v>5886</v>
      </c>
      <c r="E74" s="8">
        <v>362</v>
      </c>
      <c r="F74" s="3">
        <v>68</v>
      </c>
      <c r="G74" s="7">
        <f t="shared" si="10"/>
        <v>362</v>
      </c>
      <c r="H74" s="3"/>
      <c r="I74" s="40">
        <f t="shared" si="7"/>
        <v>416.59911041715748</v>
      </c>
      <c r="J74" s="40">
        <f t="shared" si="2"/>
        <v>-49.958333333333343</v>
      </c>
      <c r="K74" s="71">
        <f t="shared" si="8"/>
        <v>0.75842187719043741</v>
      </c>
      <c r="L74" s="57">
        <f t="shared" si="9"/>
        <v>74.236745990292718</v>
      </c>
      <c r="M74" s="3"/>
      <c r="N74" s="6">
        <f t="shared" si="3"/>
        <v>287.76325400970728</v>
      </c>
      <c r="O74" s="6">
        <f t="shared" si="4"/>
        <v>287.76325400970728</v>
      </c>
      <c r="P74" s="4">
        <f t="shared" si="5"/>
        <v>0.79492611604891517</v>
      </c>
      <c r="Q74" s="6">
        <f t="shared" si="6"/>
        <v>82807.69035825532</v>
      </c>
      <c r="R74" s="3"/>
    </row>
    <row r="75" spans="1:18" customFormat="1" x14ac:dyDescent="0.2">
      <c r="A75" s="12">
        <v>42194</v>
      </c>
      <c r="B75" s="1" t="s">
        <v>10</v>
      </c>
      <c r="C75" s="8">
        <v>4023</v>
      </c>
      <c r="D75" s="8">
        <v>4263</v>
      </c>
      <c r="E75" s="8">
        <v>342</v>
      </c>
      <c r="F75" s="3">
        <v>69</v>
      </c>
      <c r="G75" s="7">
        <f t="shared" si="10"/>
        <v>342</v>
      </c>
      <c r="H75" s="3"/>
      <c r="I75" s="40">
        <f t="shared" si="7"/>
        <v>328.01746417880332</v>
      </c>
      <c r="J75" s="40">
        <f t="shared" si="2"/>
        <v>-49.958333333333343</v>
      </c>
      <c r="K75" s="71">
        <f t="shared" si="8"/>
        <v>1.0679255141484925</v>
      </c>
      <c r="L75" s="57">
        <f t="shared" si="9"/>
        <v>393.86386926770734</v>
      </c>
      <c r="M75" s="3"/>
      <c r="N75" s="6">
        <f t="shared" si="3"/>
        <v>-51.863869267707344</v>
      </c>
      <c r="O75" s="6">
        <f t="shared" si="4"/>
        <v>51.863869267707344</v>
      </c>
      <c r="P75" s="4">
        <f t="shared" si="5"/>
        <v>0.15164874054885188</v>
      </c>
      <c r="Q75" s="6">
        <f t="shared" si="6"/>
        <v>2689.8609354178384</v>
      </c>
      <c r="R75" s="3"/>
    </row>
    <row r="76" spans="1:18" customFormat="1" x14ac:dyDescent="0.2">
      <c r="A76" s="12">
        <v>42195</v>
      </c>
      <c r="B76" s="1" t="s">
        <v>5</v>
      </c>
      <c r="C76" s="8">
        <v>3218</v>
      </c>
      <c r="D76" s="8">
        <v>3703</v>
      </c>
      <c r="E76" s="8">
        <v>366</v>
      </c>
      <c r="F76" s="3">
        <v>70</v>
      </c>
      <c r="G76" s="7">
        <f t="shared" si="10"/>
        <v>366</v>
      </c>
      <c r="H76" s="3"/>
      <c r="I76" s="40">
        <f t="shared" si="7"/>
        <v>324.83698092733545</v>
      </c>
      <c r="J76" s="40">
        <f t="shared" si="2"/>
        <v>-49.958333333333343</v>
      </c>
      <c r="K76" s="71">
        <f t="shared" si="8"/>
        <v>1.0953962306129668</v>
      </c>
      <c r="L76" s="57">
        <f t="shared" si="9"/>
        <v>302.4075279468712</v>
      </c>
      <c r="M76" s="3"/>
      <c r="N76" s="6">
        <f t="shared" si="3"/>
        <v>63.592472053128802</v>
      </c>
      <c r="O76" s="6">
        <f t="shared" si="4"/>
        <v>63.592472053128802</v>
      </c>
      <c r="P76" s="4">
        <f t="shared" si="5"/>
        <v>0.17374992364242842</v>
      </c>
      <c r="Q76" s="6">
        <f t="shared" si="6"/>
        <v>4044.0025018279675</v>
      </c>
      <c r="R76" s="3"/>
    </row>
    <row r="77" spans="1:18" customFormat="1" x14ac:dyDescent="0.2">
      <c r="A77" s="12">
        <v>42196</v>
      </c>
      <c r="B77" s="1" t="s">
        <v>8</v>
      </c>
      <c r="C77" s="8">
        <v>2886</v>
      </c>
      <c r="D77" s="8">
        <v>3105</v>
      </c>
      <c r="E77" s="8">
        <v>298</v>
      </c>
      <c r="F77" s="3">
        <v>71</v>
      </c>
      <c r="G77" s="7">
        <f t="shared" si="10"/>
        <v>298</v>
      </c>
      <c r="H77" s="3"/>
      <c r="I77" s="40">
        <f t="shared" si="7"/>
        <v>260.76096130285947</v>
      </c>
      <c r="J77" s="40">
        <f t="shared" si="2"/>
        <v>-49.958333333333343</v>
      </c>
      <c r="K77" s="71">
        <f t="shared" si="8"/>
        <v>1.1553533026793212</v>
      </c>
      <c r="L77" s="57">
        <f t="shared" si="9"/>
        <v>318.44398656933362</v>
      </c>
      <c r="M77" s="3"/>
      <c r="N77" s="6">
        <f t="shared" si="3"/>
        <v>-20.443986569333617</v>
      </c>
      <c r="O77" s="6">
        <f t="shared" si="4"/>
        <v>20.443986569333617</v>
      </c>
      <c r="P77" s="4">
        <f t="shared" si="5"/>
        <v>6.8603981776287307E-2</v>
      </c>
      <c r="Q77" s="6">
        <f t="shared" si="6"/>
        <v>417.95658684709332</v>
      </c>
      <c r="R77" s="3"/>
    </row>
    <row r="78" spans="1:18" customFormat="1" x14ac:dyDescent="0.2">
      <c r="A78" s="12">
        <v>42197</v>
      </c>
      <c r="B78" s="1" t="s">
        <v>11</v>
      </c>
      <c r="C78" s="8">
        <v>3782</v>
      </c>
      <c r="D78" s="8">
        <v>3321</v>
      </c>
      <c r="E78" s="8">
        <v>235</v>
      </c>
      <c r="F78" s="3">
        <v>72</v>
      </c>
      <c r="G78" s="7">
        <f t="shared" si="10"/>
        <v>235</v>
      </c>
      <c r="H78" s="3"/>
      <c r="I78" s="40">
        <f t="shared" si="7"/>
        <v>241.84267476452098</v>
      </c>
      <c r="J78" s="40">
        <f t="shared" si="2"/>
        <v>-49.958333333333343</v>
      </c>
      <c r="K78" s="71">
        <f t="shared" si="8"/>
        <v>0.94753823958034467</v>
      </c>
      <c r="L78" s="57">
        <f t="shared" si="9"/>
        <v>198.46988938610042</v>
      </c>
      <c r="M78" s="3"/>
      <c r="N78" s="6">
        <f t="shared" si="3"/>
        <v>36.530110613899581</v>
      </c>
      <c r="O78" s="6">
        <f t="shared" si="4"/>
        <v>36.530110613899581</v>
      </c>
      <c r="P78" s="4">
        <f t="shared" si="5"/>
        <v>0.15544727920808332</v>
      </c>
      <c r="Q78" s="6">
        <f t="shared" si="6"/>
        <v>1334.4489814637388</v>
      </c>
      <c r="R78" s="3"/>
    </row>
    <row r="79" spans="1:18" customFormat="1" x14ac:dyDescent="0.2">
      <c r="A79" s="12">
        <v>42198</v>
      </c>
      <c r="B79" s="1" t="s">
        <v>6</v>
      </c>
      <c r="C79" s="8">
        <v>3912</v>
      </c>
      <c r="D79" s="8">
        <v>4192</v>
      </c>
      <c r="E79" s="8">
        <v>306</v>
      </c>
      <c r="F79" s="3">
        <v>73</v>
      </c>
      <c r="G79" s="7">
        <f t="shared" si="10"/>
        <v>306</v>
      </c>
      <c r="H79" s="3"/>
      <c r="I79" s="40">
        <f t="shared" si="7"/>
        <v>241.72192308320152</v>
      </c>
      <c r="J79" s="40">
        <f t="shared" ref="J79:J142" si="11">$J$5*(I79-I78)+(1-$J$5)*J78</f>
        <v>-49.958333333333343</v>
      </c>
      <c r="K79" s="71">
        <f t="shared" si="8"/>
        <v>1.2162755116624999</v>
      </c>
      <c r="L79" s="57">
        <f t="shared" si="9"/>
        <v>231.00284798790227</v>
      </c>
      <c r="M79" s="3"/>
      <c r="N79" s="6">
        <f t="shared" ref="N79:N142" si="12">G79-L79</f>
        <v>74.997152012097729</v>
      </c>
      <c r="O79" s="6">
        <f t="shared" ref="O79:O142" si="13">ABS(N79)</f>
        <v>74.997152012097729</v>
      </c>
      <c r="P79" s="4">
        <f t="shared" ref="P79:P142" si="14">ABS((G79-L79)/G79)</f>
        <v>0.24508873206567885</v>
      </c>
      <c r="Q79" s="6">
        <f t="shared" ref="Q79:Q142" si="15">(G79-L79)^2</f>
        <v>5624.5728099256949</v>
      </c>
      <c r="R79" s="3"/>
    </row>
    <row r="80" spans="1:18" customFormat="1" x14ac:dyDescent="0.2">
      <c r="A80" s="12">
        <v>42199</v>
      </c>
      <c r="B80" s="1" t="s">
        <v>9</v>
      </c>
      <c r="C80" s="8">
        <v>3354</v>
      </c>
      <c r="D80" s="8">
        <v>4583</v>
      </c>
      <c r="E80" s="8">
        <v>353</v>
      </c>
      <c r="F80" s="3">
        <v>74</v>
      </c>
      <c r="G80" s="7">
        <f t="shared" si="10"/>
        <v>353</v>
      </c>
      <c r="H80" s="3"/>
      <c r="I80" s="40">
        <f t="shared" ref="I80:I143" si="16">$I$5*(G80/K72)+(1-$I$5)*(I79+J79)</f>
        <v>270.03451950391957</v>
      </c>
      <c r="J80" s="40">
        <f t="shared" si="11"/>
        <v>-49.958333333333343</v>
      </c>
      <c r="K80" s="71">
        <f t="shared" ref="K80:K143" si="17">$K$5*(G80/I80)+(1-$K$5)*K72</f>
        <v>1.2365785942324925</v>
      </c>
      <c r="L80" s="57">
        <f t="shared" ref="L80:L143" si="18">(I79+J79)*K72</f>
        <v>233.74316576502136</v>
      </c>
      <c r="M80" s="3"/>
      <c r="N80" s="6">
        <f t="shared" si="12"/>
        <v>119.25683423497864</v>
      </c>
      <c r="O80" s="6">
        <f t="shared" si="13"/>
        <v>119.25683423497864</v>
      </c>
      <c r="P80" s="4">
        <f t="shared" si="14"/>
        <v>0.33783805732288569</v>
      </c>
      <c r="Q80" s="6">
        <f t="shared" si="15"/>
        <v>14222.192511749174</v>
      </c>
      <c r="R80" s="3"/>
    </row>
    <row r="81" spans="1:18" customFormat="1" x14ac:dyDescent="0.2">
      <c r="A81" s="12">
        <v>42200</v>
      </c>
      <c r="B81" s="1" t="s">
        <v>7</v>
      </c>
      <c r="C81" s="8">
        <v>4145</v>
      </c>
      <c r="D81" s="8">
        <v>4779</v>
      </c>
      <c r="E81" s="8">
        <v>255</v>
      </c>
      <c r="F81" s="3">
        <v>75</v>
      </c>
      <c r="G81" s="7">
        <f t="shared" si="10"/>
        <v>255</v>
      </c>
      <c r="H81" s="3"/>
      <c r="I81" s="40">
        <f t="shared" si="16"/>
        <v>285.55153814478325</v>
      </c>
      <c r="J81" s="40">
        <f t="shared" si="11"/>
        <v>-49.958333333333343</v>
      </c>
      <c r="K81" s="71">
        <f t="shared" si="17"/>
        <v>0.85427656839934507</v>
      </c>
      <c r="L81" s="57">
        <f t="shared" si="18"/>
        <v>185.87492567175045</v>
      </c>
      <c r="M81" s="3"/>
      <c r="N81" s="6">
        <f t="shared" si="12"/>
        <v>69.125074328249553</v>
      </c>
      <c r="O81" s="6">
        <f t="shared" si="13"/>
        <v>69.125074328249553</v>
      </c>
      <c r="P81" s="4">
        <f t="shared" si="14"/>
        <v>0.27107872285588058</v>
      </c>
      <c r="Q81" s="6">
        <f t="shared" si="15"/>
        <v>4778.2759008860257</v>
      </c>
      <c r="R81" s="3"/>
    </row>
    <row r="82" spans="1:18" customFormat="1" x14ac:dyDescent="0.2">
      <c r="A82" s="12">
        <v>42201</v>
      </c>
      <c r="B82" s="1" t="s">
        <v>10</v>
      </c>
      <c r="C82" s="8">
        <v>2653</v>
      </c>
      <c r="D82" s="8">
        <v>2607</v>
      </c>
      <c r="E82" s="8">
        <v>269</v>
      </c>
      <c r="F82" s="3">
        <v>76</v>
      </c>
      <c r="G82" s="7">
        <f t="shared" si="10"/>
        <v>269</v>
      </c>
      <c r="H82" s="3"/>
      <c r="I82" s="40">
        <f t="shared" si="16"/>
        <v>330.86573011167638</v>
      </c>
      <c r="J82" s="40">
        <f t="shared" si="11"/>
        <v>-49.958333333333343</v>
      </c>
      <c r="K82" s="71">
        <f t="shared" si="17"/>
        <v>0.76934122617506673</v>
      </c>
      <c r="L82" s="57">
        <f t="shared" si="18"/>
        <v>178.67904064641104</v>
      </c>
      <c r="M82" s="3"/>
      <c r="N82" s="6">
        <f t="shared" si="12"/>
        <v>90.320959353588961</v>
      </c>
      <c r="O82" s="6">
        <f t="shared" si="13"/>
        <v>90.320959353588961</v>
      </c>
      <c r="P82" s="4">
        <f t="shared" si="14"/>
        <v>0.3357656481546058</v>
      </c>
      <c r="Q82" s="6">
        <f t="shared" si="15"/>
        <v>8157.8756985526688</v>
      </c>
      <c r="R82" s="3"/>
    </row>
    <row r="83" spans="1:18" customFormat="1" x14ac:dyDescent="0.2">
      <c r="A83" s="12">
        <v>42202</v>
      </c>
      <c r="B83" s="1" t="s">
        <v>5</v>
      </c>
      <c r="C83" s="8">
        <v>3222</v>
      </c>
      <c r="D83" s="8">
        <v>4140</v>
      </c>
      <c r="E83" s="8">
        <v>610</v>
      </c>
      <c r="F83" s="3">
        <v>77</v>
      </c>
      <c r="G83" s="7">
        <f t="shared" si="10"/>
        <v>610</v>
      </c>
      <c r="H83" s="3"/>
      <c r="I83" s="40">
        <f t="shared" si="16"/>
        <v>513.14218825782973</v>
      </c>
      <c r="J83" s="40">
        <f t="shared" si="11"/>
        <v>-49.958333333333343</v>
      </c>
      <c r="K83" s="71">
        <f t="shared" si="17"/>
        <v>1.0920912780214569</v>
      </c>
      <c r="L83" s="57">
        <f t="shared" si="18"/>
        <v>299.98817613262656</v>
      </c>
      <c r="M83" s="3"/>
      <c r="N83" s="6">
        <f t="shared" si="12"/>
        <v>310.01182386737344</v>
      </c>
      <c r="O83" s="6">
        <f t="shared" si="13"/>
        <v>310.01182386737344</v>
      </c>
      <c r="P83" s="4">
        <f t="shared" si="14"/>
        <v>0.50821610470061218</v>
      </c>
      <c r="Q83" s="6">
        <f t="shared" si="15"/>
        <v>96107.330937575374</v>
      </c>
      <c r="R83" s="3"/>
    </row>
    <row r="84" spans="1:18" customFormat="1" x14ac:dyDescent="0.2">
      <c r="A84" s="12">
        <v>42203</v>
      </c>
      <c r="B84" s="1" t="s">
        <v>8</v>
      </c>
      <c r="C84" s="8">
        <v>2790</v>
      </c>
      <c r="D84" s="8">
        <v>3707</v>
      </c>
      <c r="E84" s="8">
        <v>519</v>
      </c>
      <c r="F84" s="3">
        <v>78</v>
      </c>
      <c r="G84" s="7">
        <f t="shared" si="10"/>
        <v>519</v>
      </c>
      <c r="H84" s="3"/>
      <c r="I84" s="40">
        <f t="shared" si="16"/>
        <v>471.67769553478615</v>
      </c>
      <c r="J84" s="40">
        <f t="shared" si="11"/>
        <v>-49.958333333333343</v>
      </c>
      <c r="K84" s="71">
        <f t="shared" si="17"/>
        <v>1.096382510129257</v>
      </c>
      <c r="L84" s="57">
        <f t="shared" si="18"/>
        <v>507.36984876507654</v>
      </c>
      <c r="M84" s="3"/>
      <c r="N84" s="6">
        <f t="shared" si="12"/>
        <v>11.63015123492346</v>
      </c>
      <c r="O84" s="6">
        <f t="shared" si="13"/>
        <v>11.63015123492346</v>
      </c>
      <c r="P84" s="4">
        <f t="shared" si="14"/>
        <v>2.2408769238773527E-2</v>
      </c>
      <c r="Q84" s="6">
        <f t="shared" si="15"/>
        <v>135.26041774719167</v>
      </c>
      <c r="R84" s="3"/>
    </row>
    <row r="85" spans="1:18" customFormat="1" x14ac:dyDescent="0.2">
      <c r="A85" s="12">
        <v>42204</v>
      </c>
      <c r="B85" s="1" t="s">
        <v>11</v>
      </c>
      <c r="C85" s="8">
        <v>2907</v>
      </c>
      <c r="D85" s="8">
        <v>2609</v>
      </c>
      <c r="E85" s="8">
        <v>390</v>
      </c>
      <c r="F85" s="3">
        <v>79</v>
      </c>
      <c r="G85" s="7">
        <f t="shared" si="10"/>
        <v>390</v>
      </c>
      <c r="H85" s="3"/>
      <c r="I85" s="40">
        <f t="shared" si="16"/>
        <v>354.3911378754234</v>
      </c>
      <c r="J85" s="40">
        <f t="shared" si="11"/>
        <v>-49.958333333333343</v>
      </c>
      <c r="K85" s="71">
        <f t="shared" si="17"/>
        <v>1.1443784393115533</v>
      </c>
      <c r="L85" s="57">
        <f t="shared" si="18"/>
        <v>487.23485792326539</v>
      </c>
      <c r="M85" s="3"/>
      <c r="N85" s="6">
        <f t="shared" si="12"/>
        <v>-97.234857923265395</v>
      </c>
      <c r="O85" s="6">
        <f t="shared" si="13"/>
        <v>97.234857923265395</v>
      </c>
      <c r="P85" s="4">
        <f t="shared" si="14"/>
        <v>0.24932014852119333</v>
      </c>
      <c r="Q85" s="6">
        <f t="shared" si="15"/>
        <v>9454.6175953576076</v>
      </c>
      <c r="R85" s="3"/>
    </row>
    <row r="86" spans="1:18" customFormat="1" x14ac:dyDescent="0.2">
      <c r="A86" s="12">
        <v>42205</v>
      </c>
      <c r="B86" s="1" t="s">
        <v>6</v>
      </c>
      <c r="C86" s="8">
        <v>2691</v>
      </c>
      <c r="D86" s="8">
        <v>4362</v>
      </c>
      <c r="E86" s="8">
        <v>435</v>
      </c>
      <c r="F86" s="3">
        <v>80</v>
      </c>
      <c r="G86" s="7">
        <f t="shared" si="10"/>
        <v>435</v>
      </c>
      <c r="H86" s="3"/>
      <c r="I86" s="40">
        <f t="shared" si="16"/>
        <v>428.15406048091631</v>
      </c>
      <c r="J86" s="40">
        <f t="shared" si="11"/>
        <v>-49.958333333333343</v>
      </c>
      <c r="K86" s="71">
        <f t="shared" si="17"/>
        <v>0.9612284777295832</v>
      </c>
      <c r="L86" s="57">
        <f t="shared" si="18"/>
        <v>288.46172368631915</v>
      </c>
      <c r="M86" s="3"/>
      <c r="N86" s="6">
        <f t="shared" si="12"/>
        <v>146.53827631368085</v>
      </c>
      <c r="O86" s="6">
        <f t="shared" si="13"/>
        <v>146.53827631368085</v>
      </c>
      <c r="P86" s="4">
        <f t="shared" si="14"/>
        <v>0.33686960072110539</v>
      </c>
      <c r="Q86" s="6">
        <f t="shared" si="15"/>
        <v>21473.466424984679</v>
      </c>
      <c r="R86" s="3"/>
    </row>
    <row r="87" spans="1:18" customFormat="1" x14ac:dyDescent="0.2">
      <c r="A87" s="12">
        <v>42206</v>
      </c>
      <c r="B87" s="1" t="s">
        <v>9</v>
      </c>
      <c r="C87" s="8">
        <v>3292</v>
      </c>
      <c r="D87" s="8">
        <v>3103</v>
      </c>
      <c r="E87" s="8">
        <v>417</v>
      </c>
      <c r="F87" s="3">
        <v>81</v>
      </c>
      <c r="G87" s="7">
        <f t="shared" si="10"/>
        <v>417</v>
      </c>
      <c r="H87" s="3"/>
      <c r="I87" s="40">
        <f t="shared" si="16"/>
        <v>349.91910650840867</v>
      </c>
      <c r="J87" s="40">
        <f t="shared" si="11"/>
        <v>-49.958333333333343</v>
      </c>
      <c r="K87" s="71">
        <f t="shared" si="17"/>
        <v>1.2113612099572897</v>
      </c>
      <c r="L87" s="57">
        <f t="shared" si="18"/>
        <v>459.99020154499766</v>
      </c>
      <c r="M87" s="3"/>
      <c r="N87" s="6">
        <f t="shared" si="12"/>
        <v>-42.99020154499766</v>
      </c>
      <c r="O87" s="6">
        <f t="shared" si="13"/>
        <v>42.99020154499766</v>
      </c>
      <c r="P87" s="4">
        <f t="shared" si="14"/>
        <v>0.10309400850119343</v>
      </c>
      <c r="Q87" s="6">
        <f t="shared" si="15"/>
        <v>1848.1574288795191</v>
      </c>
      <c r="R87" s="3"/>
    </row>
    <row r="88" spans="1:18" customFormat="1" x14ac:dyDescent="0.2">
      <c r="A88" s="12">
        <v>42207</v>
      </c>
      <c r="B88" s="1" t="s">
        <v>7</v>
      </c>
      <c r="C88" s="8">
        <v>3155</v>
      </c>
      <c r="D88" s="8">
        <v>4387</v>
      </c>
      <c r="E88" s="8">
        <v>502</v>
      </c>
      <c r="F88" s="3">
        <v>82</v>
      </c>
      <c r="G88" s="7">
        <f t="shared" si="10"/>
        <v>502</v>
      </c>
      <c r="H88" s="3"/>
      <c r="I88" s="40">
        <f t="shared" si="16"/>
        <v>384.75921907644766</v>
      </c>
      <c r="J88" s="40">
        <f t="shared" si="11"/>
        <v>-49.958333333333343</v>
      </c>
      <c r="K88" s="71">
        <f t="shared" si="17"/>
        <v>1.2502052908555803</v>
      </c>
      <c r="L88" s="57">
        <f t="shared" si="18"/>
        <v>370.92507121772621</v>
      </c>
      <c r="M88" s="3"/>
      <c r="N88" s="6">
        <f t="shared" si="12"/>
        <v>131.07492878227379</v>
      </c>
      <c r="O88" s="6">
        <f t="shared" si="13"/>
        <v>131.07492878227379</v>
      </c>
      <c r="P88" s="4">
        <f t="shared" si="14"/>
        <v>0.2611054358212625</v>
      </c>
      <c r="Q88" s="6">
        <f t="shared" si="15"/>
        <v>17180.636955278143</v>
      </c>
      <c r="R88" s="3"/>
    </row>
    <row r="89" spans="1:18" customFormat="1" x14ac:dyDescent="0.2">
      <c r="A89" s="12">
        <v>42208</v>
      </c>
      <c r="B89" s="1" t="s">
        <v>10</v>
      </c>
      <c r="C89" s="8">
        <v>3009</v>
      </c>
      <c r="D89" s="8">
        <v>4324</v>
      </c>
      <c r="E89" s="8">
        <v>249</v>
      </c>
      <c r="F89" s="3">
        <v>83</v>
      </c>
      <c r="G89" s="7">
        <f t="shared" si="10"/>
        <v>249</v>
      </c>
      <c r="H89" s="3"/>
      <c r="I89" s="40">
        <f t="shared" si="16"/>
        <v>300.1399310698153</v>
      </c>
      <c r="J89" s="40">
        <f t="shared" si="11"/>
        <v>-49.958333333333343</v>
      </c>
      <c r="K89" s="71">
        <f t="shared" si="17"/>
        <v>0.84934386229286185</v>
      </c>
      <c r="L89" s="57">
        <f t="shared" si="18"/>
        <v>286.01255176968891</v>
      </c>
      <c r="M89" s="3"/>
      <c r="N89" s="6">
        <f t="shared" si="12"/>
        <v>-37.012551769688912</v>
      </c>
      <c r="O89" s="6">
        <f t="shared" si="13"/>
        <v>37.012551769688912</v>
      </c>
      <c r="P89" s="4">
        <f t="shared" si="14"/>
        <v>0.14864478622365024</v>
      </c>
      <c r="Q89" s="6">
        <f t="shared" si="15"/>
        <v>1369.9289885039018</v>
      </c>
      <c r="R89" s="3"/>
    </row>
    <row r="90" spans="1:18" customFormat="1" x14ac:dyDescent="0.2">
      <c r="A90" s="12">
        <v>42209</v>
      </c>
      <c r="B90" s="1" t="s">
        <v>5</v>
      </c>
      <c r="C90" s="8">
        <v>2485</v>
      </c>
      <c r="D90" s="8">
        <v>3072</v>
      </c>
      <c r="E90" s="8">
        <v>353</v>
      </c>
      <c r="F90" s="3">
        <v>84</v>
      </c>
      <c r="G90" s="7">
        <f t="shared" si="10"/>
        <v>353</v>
      </c>
      <c r="H90" s="3"/>
      <c r="I90" s="40">
        <f t="shared" si="16"/>
        <v>417.10361087653911</v>
      </c>
      <c r="J90" s="40">
        <f t="shared" si="11"/>
        <v>-49.958333333333343</v>
      </c>
      <c r="K90" s="71">
        <f t="shared" si="17"/>
        <v>0.78473548109351599</v>
      </c>
      <c r="L90" s="57">
        <f t="shared" si="18"/>
        <v>192.47501716902232</v>
      </c>
      <c r="M90" s="3"/>
      <c r="N90" s="6">
        <f t="shared" si="12"/>
        <v>160.52498283097768</v>
      </c>
      <c r="O90" s="6">
        <f t="shared" si="13"/>
        <v>160.52498283097768</v>
      </c>
      <c r="P90" s="4">
        <f t="shared" si="14"/>
        <v>0.45474499385546086</v>
      </c>
      <c r="Q90" s="6">
        <f t="shared" si="15"/>
        <v>25768.270112885679</v>
      </c>
      <c r="R90" s="3"/>
    </row>
    <row r="91" spans="1:18" customFormat="1" x14ac:dyDescent="0.2">
      <c r="A91" s="12">
        <v>42210</v>
      </c>
      <c r="B91" s="1" t="s">
        <v>8</v>
      </c>
      <c r="C91" s="8">
        <v>2412</v>
      </c>
      <c r="D91" s="8">
        <v>4891</v>
      </c>
      <c r="E91" s="8">
        <v>419</v>
      </c>
      <c r="F91" s="3">
        <v>85</v>
      </c>
      <c r="G91" s="7">
        <f t="shared" si="10"/>
        <v>419</v>
      </c>
      <c r="H91" s="3"/>
      <c r="I91" s="40">
        <f t="shared" si="16"/>
        <v>380.36310648584731</v>
      </c>
      <c r="J91" s="40">
        <f t="shared" si="11"/>
        <v>-49.958333333333343</v>
      </c>
      <c r="K91" s="71">
        <f t="shared" si="17"/>
        <v>1.0939888169068661</v>
      </c>
      <c r="L91" s="57">
        <f t="shared" si="18"/>
        <v>400.9561553717021</v>
      </c>
      <c r="M91" s="3"/>
      <c r="N91" s="6">
        <f t="shared" si="12"/>
        <v>18.043844628297904</v>
      </c>
      <c r="O91" s="6">
        <f t="shared" si="13"/>
        <v>18.043844628297904</v>
      </c>
      <c r="P91" s="4">
        <f t="shared" si="14"/>
        <v>4.3064068325293331E-2</v>
      </c>
      <c r="Q91" s="6">
        <f t="shared" si="15"/>
        <v>325.58032897015516</v>
      </c>
      <c r="R91" s="3"/>
    </row>
    <row r="92" spans="1:18" customFormat="1" x14ac:dyDescent="0.2">
      <c r="A92" s="12">
        <v>42211</v>
      </c>
      <c r="B92" s="1" t="s">
        <v>11</v>
      </c>
      <c r="C92" s="8">
        <v>2684</v>
      </c>
      <c r="D92" s="8">
        <v>3705</v>
      </c>
      <c r="E92" s="8">
        <v>234</v>
      </c>
      <c r="F92" s="3">
        <v>86</v>
      </c>
      <c r="G92" s="7">
        <f t="shared" si="10"/>
        <v>234</v>
      </c>
      <c r="H92" s="3"/>
      <c r="I92" s="40">
        <f t="shared" si="16"/>
        <v>236.82428396173248</v>
      </c>
      <c r="J92" s="40">
        <f t="shared" si="11"/>
        <v>-49.958333333333343</v>
      </c>
      <c r="K92" s="71">
        <f t="shared" si="17"/>
        <v>1.074720877732072</v>
      </c>
      <c r="L92" s="57">
        <f t="shared" si="18"/>
        <v>362.250014547641</v>
      </c>
      <c r="M92" s="3"/>
      <c r="N92" s="6">
        <f t="shared" si="12"/>
        <v>-128.250014547641</v>
      </c>
      <c r="O92" s="6">
        <f t="shared" si="13"/>
        <v>128.250014547641</v>
      </c>
      <c r="P92" s="4">
        <f t="shared" si="14"/>
        <v>0.54807698524632908</v>
      </c>
      <c r="Q92" s="6">
        <f t="shared" si="15"/>
        <v>16448.066231470129</v>
      </c>
      <c r="R92" s="3"/>
    </row>
    <row r="93" spans="1:18" customFormat="1" x14ac:dyDescent="0.2">
      <c r="A93" s="12">
        <v>42212</v>
      </c>
      <c r="B93" s="1" t="s">
        <v>6</v>
      </c>
      <c r="C93" s="8">
        <v>3365</v>
      </c>
      <c r="D93" s="8">
        <v>3908</v>
      </c>
      <c r="E93" s="8">
        <v>263</v>
      </c>
      <c r="F93" s="3">
        <v>87</v>
      </c>
      <c r="G93" s="7">
        <f t="shared" si="10"/>
        <v>263</v>
      </c>
      <c r="H93" s="3"/>
      <c r="I93" s="40">
        <f t="shared" si="16"/>
        <v>221.22845405967578</v>
      </c>
      <c r="J93" s="40">
        <f t="shared" si="11"/>
        <v>-49.958333333333343</v>
      </c>
      <c r="K93" s="71">
        <f t="shared" si="17"/>
        <v>1.1532660184917873</v>
      </c>
      <c r="L93" s="57">
        <f t="shared" si="18"/>
        <v>213.84536494059716</v>
      </c>
      <c r="M93" s="3"/>
      <c r="N93" s="6">
        <f t="shared" si="12"/>
        <v>49.154635059402835</v>
      </c>
      <c r="O93" s="6">
        <f t="shared" si="13"/>
        <v>49.154635059402835</v>
      </c>
      <c r="P93" s="4">
        <f t="shared" si="14"/>
        <v>0.18689975307757731</v>
      </c>
      <c r="Q93" s="6">
        <f t="shared" si="15"/>
        <v>2416.1781478230746</v>
      </c>
      <c r="R93" s="3"/>
    </row>
    <row r="94" spans="1:18" customFormat="1" x14ac:dyDescent="0.2">
      <c r="A94" s="12">
        <v>42213</v>
      </c>
      <c r="B94" s="1" t="s">
        <v>9</v>
      </c>
      <c r="C94" s="8">
        <v>3322</v>
      </c>
      <c r="D94" s="8">
        <v>5238</v>
      </c>
      <c r="E94" s="8">
        <v>389</v>
      </c>
      <c r="F94" s="3">
        <v>88</v>
      </c>
      <c r="G94" s="7">
        <f t="shared" si="10"/>
        <v>389</v>
      </c>
      <c r="H94" s="3"/>
      <c r="I94" s="40">
        <f t="shared" si="16"/>
        <v>358.00639645851169</v>
      </c>
      <c r="J94" s="40">
        <f t="shared" si="11"/>
        <v>-49.958333333333343</v>
      </c>
      <c r="K94" s="71">
        <f t="shared" si="17"/>
        <v>0.98629733513472262</v>
      </c>
      <c r="L94" s="57">
        <f t="shared" si="18"/>
        <v>164.62971742634409</v>
      </c>
      <c r="M94" s="3"/>
      <c r="N94" s="6">
        <f t="shared" si="12"/>
        <v>224.37028257365591</v>
      </c>
      <c r="O94" s="6">
        <f t="shared" si="13"/>
        <v>224.37028257365591</v>
      </c>
      <c r="P94" s="4">
        <f t="shared" si="14"/>
        <v>0.57678735880117205</v>
      </c>
      <c r="Q94" s="6">
        <f t="shared" si="15"/>
        <v>50342.023702182203</v>
      </c>
      <c r="R94" s="3"/>
    </row>
    <row r="95" spans="1:18" customFormat="1" x14ac:dyDescent="0.2">
      <c r="A95" s="12">
        <v>42214</v>
      </c>
      <c r="B95" s="1" t="s">
        <v>7</v>
      </c>
      <c r="C95" s="8">
        <v>2578</v>
      </c>
      <c r="D95" s="8">
        <v>3761</v>
      </c>
      <c r="E95" s="8">
        <v>399</v>
      </c>
      <c r="F95" s="3">
        <v>89</v>
      </c>
      <c r="G95" s="7">
        <f t="shared" si="10"/>
        <v>399</v>
      </c>
      <c r="H95" s="3"/>
      <c r="I95" s="40">
        <f t="shared" si="16"/>
        <v>325.11483086729254</v>
      </c>
      <c r="J95" s="40">
        <f t="shared" si="11"/>
        <v>-49.958333333333343</v>
      </c>
      <c r="K95" s="71">
        <f t="shared" si="17"/>
        <v>1.2145407050862871</v>
      </c>
      <c r="L95" s="57">
        <f t="shared" si="18"/>
        <v>373.15747447231564</v>
      </c>
      <c r="M95" s="3"/>
      <c r="N95" s="6">
        <f t="shared" si="12"/>
        <v>25.842525527684359</v>
      </c>
      <c r="O95" s="6">
        <f t="shared" si="13"/>
        <v>25.842525527684359</v>
      </c>
      <c r="P95" s="4">
        <f t="shared" si="14"/>
        <v>6.4768234405223959E-2</v>
      </c>
      <c r="Q95" s="6">
        <f t="shared" si="15"/>
        <v>667.83612564901773</v>
      </c>
      <c r="R95" s="3"/>
    </row>
    <row r="96" spans="1:18" customFormat="1" x14ac:dyDescent="0.2">
      <c r="A96" s="12">
        <v>42215</v>
      </c>
      <c r="B96" s="1" t="s">
        <v>10</v>
      </c>
      <c r="C96" s="8">
        <v>3154</v>
      </c>
      <c r="D96" s="8">
        <v>4083</v>
      </c>
      <c r="E96" s="8">
        <v>430</v>
      </c>
      <c r="F96" s="3">
        <v>90</v>
      </c>
      <c r="G96" s="7">
        <f t="shared" si="10"/>
        <v>430</v>
      </c>
      <c r="H96" s="3"/>
      <c r="I96" s="40">
        <f t="shared" si="16"/>
        <v>330.18611009360592</v>
      </c>
      <c r="J96" s="40">
        <f t="shared" si="11"/>
        <v>-49.958333333333343</v>
      </c>
      <c r="K96" s="71">
        <f t="shared" si="17"/>
        <v>1.2606234021377749</v>
      </c>
      <c r="L96" s="57">
        <f t="shared" si="18"/>
        <v>344.00210903024617</v>
      </c>
      <c r="M96" s="3"/>
      <c r="N96" s="6">
        <f t="shared" si="12"/>
        <v>85.997890969753826</v>
      </c>
      <c r="O96" s="6">
        <f t="shared" si="13"/>
        <v>85.997890969753826</v>
      </c>
      <c r="P96" s="4">
        <f t="shared" si="14"/>
        <v>0.19999509527849726</v>
      </c>
      <c r="Q96" s="6">
        <f t="shared" si="15"/>
        <v>7395.6372512456664</v>
      </c>
      <c r="R96" s="3"/>
    </row>
    <row r="97" spans="1:18" customFormat="1" x14ac:dyDescent="0.2">
      <c r="A97" s="12">
        <v>42216</v>
      </c>
      <c r="B97" s="1" t="s">
        <v>5</v>
      </c>
      <c r="C97" s="8">
        <v>3015</v>
      </c>
      <c r="D97" s="8">
        <v>9086</v>
      </c>
      <c r="E97" s="8">
        <v>482</v>
      </c>
      <c r="F97" s="3">
        <v>91</v>
      </c>
      <c r="G97" s="7">
        <f t="shared" si="10"/>
        <v>482</v>
      </c>
      <c r="H97" s="3"/>
      <c r="I97" s="40">
        <f t="shared" si="16"/>
        <v>510.04306698302861</v>
      </c>
      <c r="J97" s="40">
        <f t="shared" si="11"/>
        <v>-49.958333333333343</v>
      </c>
      <c r="K97" s="71">
        <f t="shared" si="17"/>
        <v>0.86847873725218028</v>
      </c>
      <c r="L97" s="57">
        <f t="shared" si="18"/>
        <v>238.00974223531182</v>
      </c>
      <c r="M97" s="3"/>
      <c r="N97" s="6">
        <f t="shared" si="12"/>
        <v>243.99025776468818</v>
      </c>
      <c r="O97" s="6">
        <f t="shared" si="13"/>
        <v>243.99025776468818</v>
      </c>
      <c r="P97" s="4">
        <f t="shared" si="14"/>
        <v>0.50620385428358539</v>
      </c>
      <c r="Q97" s="6">
        <f t="shared" si="15"/>
        <v>59531.245884078984</v>
      </c>
      <c r="R97" s="3"/>
    </row>
    <row r="98" spans="1:18" customFormat="1" x14ac:dyDescent="0.2">
      <c r="A98" s="12">
        <v>42217</v>
      </c>
      <c r="B98" s="1" t="s">
        <v>8</v>
      </c>
      <c r="C98" s="8">
        <v>2566</v>
      </c>
      <c r="D98" s="8">
        <v>5273</v>
      </c>
      <c r="E98" s="8">
        <v>509</v>
      </c>
      <c r="F98" s="3">
        <v>92</v>
      </c>
      <c r="G98" s="7">
        <f t="shared" si="10"/>
        <v>509</v>
      </c>
      <c r="H98" s="3"/>
      <c r="I98" s="40">
        <f t="shared" si="16"/>
        <v>610.91791375716389</v>
      </c>
      <c r="J98" s="40">
        <f t="shared" si="11"/>
        <v>-49.958333333333343</v>
      </c>
      <c r="K98" s="71">
        <f t="shared" si="17"/>
        <v>0.79442288307429576</v>
      </c>
      <c r="L98" s="57">
        <f t="shared" si="18"/>
        <v>361.04481480437579</v>
      </c>
      <c r="M98" s="3"/>
      <c r="N98" s="6">
        <f t="shared" si="12"/>
        <v>147.95518519562421</v>
      </c>
      <c r="O98" s="6">
        <f t="shared" si="13"/>
        <v>147.95518519562421</v>
      </c>
      <c r="P98" s="4">
        <f t="shared" si="14"/>
        <v>0.29067816344916347</v>
      </c>
      <c r="Q98" s="6">
        <f t="shared" si="15"/>
        <v>21890.736826271459</v>
      </c>
      <c r="R98" s="3"/>
    </row>
    <row r="99" spans="1:18" customFormat="1" x14ac:dyDescent="0.2">
      <c r="A99" s="12">
        <v>42218</v>
      </c>
      <c r="B99" s="1" t="s">
        <v>11</v>
      </c>
      <c r="C99" s="8">
        <v>2819</v>
      </c>
      <c r="D99" s="8">
        <v>3070</v>
      </c>
      <c r="E99" s="8">
        <v>288</v>
      </c>
      <c r="F99" s="3">
        <v>93</v>
      </c>
      <c r="G99" s="7">
        <f t="shared" si="10"/>
        <v>288</v>
      </c>
      <c r="H99" s="3"/>
      <c r="I99" s="40">
        <f t="shared" si="16"/>
        <v>322.79735961336706</v>
      </c>
      <c r="J99" s="40">
        <f t="shared" si="11"/>
        <v>-49.958333333333343</v>
      </c>
      <c r="K99" s="71">
        <f t="shared" si="17"/>
        <v>1.0536311748108431</v>
      </c>
      <c r="L99" s="57">
        <f t="shared" si="18"/>
        <v>613.68350772043834</v>
      </c>
      <c r="M99" s="3"/>
      <c r="N99" s="6">
        <f t="shared" si="12"/>
        <v>-325.68350772043834</v>
      </c>
      <c r="O99" s="6">
        <f t="shared" si="13"/>
        <v>325.68350772043834</v>
      </c>
      <c r="P99" s="4">
        <f t="shared" si="14"/>
        <v>1.1308455129181887</v>
      </c>
      <c r="Q99" s="6">
        <f t="shared" si="15"/>
        <v>106069.74720108882</v>
      </c>
      <c r="R99" s="3"/>
    </row>
    <row r="100" spans="1:18" customFormat="1" x14ac:dyDescent="0.2">
      <c r="A100" s="12">
        <v>42219</v>
      </c>
      <c r="B100" s="1" t="s">
        <v>6</v>
      </c>
      <c r="C100" s="8">
        <v>2828</v>
      </c>
      <c r="D100" s="8">
        <v>3614</v>
      </c>
      <c r="E100" s="8">
        <v>378</v>
      </c>
      <c r="F100" s="3">
        <v>94</v>
      </c>
      <c r="G100" s="7">
        <f t="shared" si="10"/>
        <v>378</v>
      </c>
      <c r="H100" s="3"/>
      <c r="I100" s="40">
        <f t="shared" si="16"/>
        <v>335.94318956801447</v>
      </c>
      <c r="J100" s="40">
        <f t="shared" si="11"/>
        <v>-49.958333333333343</v>
      </c>
      <c r="K100" s="71">
        <f t="shared" si="17"/>
        <v>1.0848147513189448</v>
      </c>
      <c r="L100" s="57">
        <f t="shared" si="18"/>
        <v>293.22579780324173</v>
      </c>
      <c r="M100" s="3"/>
      <c r="N100" s="6">
        <f t="shared" si="12"/>
        <v>84.774202196758267</v>
      </c>
      <c r="O100" s="6">
        <f t="shared" si="13"/>
        <v>84.774202196758267</v>
      </c>
      <c r="P100" s="4">
        <f t="shared" si="14"/>
        <v>0.22427037618190018</v>
      </c>
      <c r="Q100" s="6">
        <f t="shared" si="15"/>
        <v>7186.6653580968541</v>
      </c>
      <c r="R100" s="3"/>
    </row>
    <row r="101" spans="1:18" customFormat="1" x14ac:dyDescent="0.2">
      <c r="A101" s="12">
        <v>42220</v>
      </c>
      <c r="B101" s="1" t="s">
        <v>9</v>
      </c>
      <c r="C101" s="8">
        <v>2958</v>
      </c>
      <c r="D101" s="8">
        <v>4181</v>
      </c>
      <c r="E101" s="8">
        <v>610</v>
      </c>
      <c r="F101" s="3">
        <v>95</v>
      </c>
      <c r="G101" s="7">
        <f t="shared" si="10"/>
        <v>610</v>
      </c>
      <c r="H101" s="3"/>
      <c r="I101" s="40">
        <f t="shared" si="16"/>
        <v>480.34305565007702</v>
      </c>
      <c r="J101" s="40">
        <f t="shared" si="11"/>
        <v>-49.958333333333343</v>
      </c>
      <c r="K101" s="71">
        <f t="shared" si="17"/>
        <v>1.1765979584630726</v>
      </c>
      <c r="L101" s="57">
        <f t="shared" si="18"/>
        <v>329.81661649871694</v>
      </c>
      <c r="M101" s="3"/>
      <c r="N101" s="6">
        <f t="shared" si="12"/>
        <v>280.18338350128306</v>
      </c>
      <c r="O101" s="6">
        <f t="shared" si="13"/>
        <v>280.18338350128306</v>
      </c>
      <c r="P101" s="4">
        <f t="shared" si="14"/>
        <v>0.45931702213325093</v>
      </c>
      <c r="Q101" s="6">
        <f t="shared" si="15"/>
        <v>78502.728390227057</v>
      </c>
      <c r="R101" s="3"/>
    </row>
    <row r="102" spans="1:18" customFormat="1" x14ac:dyDescent="0.2">
      <c r="A102" s="12">
        <v>42221</v>
      </c>
      <c r="B102" s="1" t="s">
        <v>7</v>
      </c>
      <c r="C102" s="8">
        <v>2561</v>
      </c>
      <c r="D102" s="8">
        <v>3932</v>
      </c>
      <c r="E102" s="8">
        <v>641</v>
      </c>
      <c r="F102" s="3">
        <v>96</v>
      </c>
      <c r="G102" s="7">
        <f t="shared" si="10"/>
        <v>641</v>
      </c>
      <c r="H102" s="3"/>
      <c r="I102" s="40">
        <f t="shared" si="16"/>
        <v>606.00129357451647</v>
      </c>
      <c r="J102" s="40">
        <f t="shared" si="11"/>
        <v>-49.958333333333343</v>
      </c>
      <c r="K102" s="71">
        <f t="shared" si="17"/>
        <v>1.0005885716447434</v>
      </c>
      <c r="L102" s="57">
        <f t="shared" si="18"/>
        <v>424.48730470370191</v>
      </c>
      <c r="M102" s="3"/>
      <c r="N102" s="6">
        <f t="shared" si="12"/>
        <v>216.51269529629809</v>
      </c>
      <c r="O102" s="6">
        <f t="shared" si="13"/>
        <v>216.51269529629809</v>
      </c>
      <c r="P102" s="4">
        <f t="shared" si="14"/>
        <v>0.3377733155948488</v>
      </c>
      <c r="Q102" s="6">
        <f t="shared" si="15"/>
        <v>46877.747224467625</v>
      </c>
      <c r="R102" s="3"/>
    </row>
    <row r="103" spans="1:18" customFormat="1" x14ac:dyDescent="0.2">
      <c r="A103" s="12">
        <v>42222</v>
      </c>
      <c r="B103" s="1" t="s">
        <v>10</v>
      </c>
      <c r="C103" s="8">
        <v>2027</v>
      </c>
      <c r="D103" s="8">
        <v>4660</v>
      </c>
      <c r="E103" s="8">
        <v>579</v>
      </c>
      <c r="F103" s="3">
        <v>97</v>
      </c>
      <c r="G103" s="7">
        <f t="shared" si="10"/>
        <v>579</v>
      </c>
      <c r="H103" s="3"/>
      <c r="I103" s="40">
        <f t="shared" si="16"/>
        <v>492.58732893222759</v>
      </c>
      <c r="J103" s="40">
        <f t="shared" si="11"/>
        <v>-49.958333333333343</v>
      </c>
      <c r="K103" s="71">
        <f t="shared" si="17"/>
        <v>1.206717782868745</v>
      </c>
      <c r="L103" s="57">
        <f t="shared" si="18"/>
        <v>675.33680898959278</v>
      </c>
      <c r="M103" s="3"/>
      <c r="N103" s="6">
        <f t="shared" si="12"/>
        <v>-96.336808989592782</v>
      </c>
      <c r="O103" s="6">
        <f t="shared" si="13"/>
        <v>96.336808989592782</v>
      </c>
      <c r="P103" s="4">
        <f t="shared" si="14"/>
        <v>0.16638481690775955</v>
      </c>
      <c r="Q103" s="6">
        <f t="shared" si="15"/>
        <v>9280.7807662972846</v>
      </c>
      <c r="R103" s="3"/>
    </row>
    <row r="104" spans="1:18" customFormat="1" x14ac:dyDescent="0.2">
      <c r="A104" s="12">
        <v>42223</v>
      </c>
      <c r="B104" s="1" t="s">
        <v>5</v>
      </c>
      <c r="C104" s="8">
        <v>2979</v>
      </c>
      <c r="D104" s="8">
        <v>3984</v>
      </c>
      <c r="E104" s="8">
        <v>398</v>
      </c>
      <c r="F104" s="3">
        <v>98</v>
      </c>
      <c r="G104" s="7">
        <f t="shared" si="10"/>
        <v>398</v>
      </c>
      <c r="H104" s="3"/>
      <c r="I104" s="40">
        <f t="shared" si="16"/>
        <v>341.09924766916703</v>
      </c>
      <c r="J104" s="40">
        <f t="shared" si="11"/>
        <v>-49.958333333333343</v>
      </c>
      <c r="K104" s="71">
        <f t="shared" si="17"/>
        <v>1.2418618866656708</v>
      </c>
      <c r="L104" s="57">
        <f t="shared" si="18"/>
        <v>557.98847031670425</v>
      </c>
      <c r="M104" s="3"/>
      <c r="N104" s="6">
        <f t="shared" si="12"/>
        <v>-159.98847031670425</v>
      </c>
      <c r="O104" s="6">
        <f t="shared" si="13"/>
        <v>159.98847031670425</v>
      </c>
      <c r="P104" s="4">
        <f t="shared" si="14"/>
        <v>0.40198108119774939</v>
      </c>
      <c r="Q104" s="6">
        <f t="shared" si="15"/>
        <v>25596.310634278958</v>
      </c>
      <c r="R104" s="3"/>
    </row>
    <row r="105" spans="1:18" customFormat="1" x14ac:dyDescent="0.2">
      <c r="A105" s="12">
        <v>42224</v>
      </c>
      <c r="B105" s="1" t="s">
        <v>8</v>
      </c>
      <c r="C105" s="8">
        <v>2968</v>
      </c>
      <c r="D105" s="8">
        <v>4462</v>
      </c>
      <c r="E105" s="8">
        <v>377</v>
      </c>
      <c r="F105" s="3">
        <v>99</v>
      </c>
      <c r="G105" s="7">
        <f t="shared" si="10"/>
        <v>377</v>
      </c>
      <c r="H105" s="3"/>
      <c r="I105" s="40">
        <f t="shared" si="16"/>
        <v>405.50208499428851</v>
      </c>
      <c r="J105" s="40">
        <f t="shared" si="11"/>
        <v>-49.958333333333343</v>
      </c>
      <c r="K105" s="71">
        <f t="shared" si="17"/>
        <v>0.88072531362743312</v>
      </c>
      <c r="L105" s="57">
        <f t="shared" si="18"/>
        <v>252.84969364483004</v>
      </c>
      <c r="M105" s="3"/>
      <c r="N105" s="6">
        <f t="shared" si="12"/>
        <v>124.15030635516996</v>
      </c>
      <c r="O105" s="6">
        <f t="shared" si="13"/>
        <v>124.15030635516996</v>
      </c>
      <c r="P105" s="4">
        <f t="shared" si="14"/>
        <v>0.32931115744076911</v>
      </c>
      <c r="Q105" s="6">
        <f t="shared" si="15"/>
        <v>15413.298568082555</v>
      </c>
      <c r="R105" s="3"/>
    </row>
    <row r="106" spans="1:18" customFormat="1" x14ac:dyDescent="0.2">
      <c r="A106" s="12">
        <v>42225</v>
      </c>
      <c r="B106" s="1" t="s">
        <v>11</v>
      </c>
      <c r="C106" s="8">
        <v>3182</v>
      </c>
      <c r="D106" s="8">
        <v>3501</v>
      </c>
      <c r="E106" s="8">
        <v>415</v>
      </c>
      <c r="F106" s="3">
        <v>100</v>
      </c>
      <c r="G106" s="7">
        <f t="shared" si="10"/>
        <v>415</v>
      </c>
      <c r="H106" s="3"/>
      <c r="I106" s="40">
        <f t="shared" si="16"/>
        <v>489.02219048287054</v>
      </c>
      <c r="J106" s="40">
        <f t="shared" si="11"/>
        <v>-49.958333333333343</v>
      </c>
      <c r="K106" s="71">
        <f t="shared" si="17"/>
        <v>0.80526475571942646</v>
      </c>
      <c r="L106" s="57">
        <f t="shared" si="18"/>
        <v>282.45209225354745</v>
      </c>
      <c r="M106" s="3"/>
      <c r="N106" s="6">
        <f t="shared" si="12"/>
        <v>132.54790774645255</v>
      </c>
      <c r="O106" s="6">
        <f t="shared" si="13"/>
        <v>132.54790774645255</v>
      </c>
      <c r="P106" s="4">
        <f t="shared" si="14"/>
        <v>0.31939254878663265</v>
      </c>
      <c r="Q106" s="6">
        <f t="shared" si="15"/>
        <v>17568.947847962096</v>
      </c>
      <c r="R106" s="3"/>
    </row>
    <row r="107" spans="1:18" customFormat="1" x14ac:dyDescent="0.2">
      <c r="A107" s="12">
        <v>42226</v>
      </c>
      <c r="B107" s="1" t="s">
        <v>6</v>
      </c>
      <c r="C107" s="8">
        <v>4036</v>
      </c>
      <c r="D107" s="8">
        <v>4325</v>
      </c>
      <c r="E107" s="8">
        <v>384</v>
      </c>
      <c r="F107" s="3">
        <v>101</v>
      </c>
      <c r="G107" s="7">
        <f t="shared" si="10"/>
        <v>384</v>
      </c>
      <c r="H107" s="3"/>
      <c r="I107" s="40">
        <f t="shared" si="16"/>
        <v>379.37589839903035</v>
      </c>
      <c r="J107" s="40">
        <f t="shared" si="11"/>
        <v>-49.958333333333343</v>
      </c>
      <c r="K107" s="71">
        <f t="shared" si="17"/>
        <v>1.0453426812131015</v>
      </c>
      <c r="L107" s="57">
        <f t="shared" si="18"/>
        <v>462.61136762544703</v>
      </c>
      <c r="M107" s="3"/>
      <c r="N107" s="6">
        <f t="shared" si="12"/>
        <v>-78.611367625447031</v>
      </c>
      <c r="O107" s="6">
        <f t="shared" si="13"/>
        <v>78.611367625447031</v>
      </c>
      <c r="P107" s="4">
        <f t="shared" si="14"/>
        <v>0.20471710319126832</v>
      </c>
      <c r="Q107" s="6">
        <f t="shared" si="15"/>
        <v>6179.7471199431811</v>
      </c>
      <c r="R107" s="3"/>
    </row>
    <row r="108" spans="1:18" customFormat="1" x14ac:dyDescent="0.2">
      <c r="A108" s="12">
        <v>42227</v>
      </c>
      <c r="B108" s="1" t="s">
        <v>9</v>
      </c>
      <c r="C108" s="8">
        <v>3502</v>
      </c>
      <c r="D108" s="8">
        <v>3124</v>
      </c>
      <c r="E108" s="8">
        <v>219</v>
      </c>
      <c r="F108" s="3">
        <v>102</v>
      </c>
      <c r="G108" s="7">
        <f t="shared" si="10"/>
        <v>219</v>
      </c>
      <c r="H108" s="3"/>
      <c r="I108" s="40">
        <f t="shared" si="16"/>
        <v>227.3857416535478</v>
      </c>
      <c r="J108" s="40">
        <f t="shared" si="11"/>
        <v>-49.958333333333343</v>
      </c>
      <c r="K108" s="71">
        <f t="shared" si="17"/>
        <v>1.0604760161070175</v>
      </c>
      <c r="L108" s="57">
        <f t="shared" si="18"/>
        <v>357.35703392683638</v>
      </c>
      <c r="M108" s="3"/>
      <c r="N108" s="6">
        <f t="shared" si="12"/>
        <v>-138.35703392683638</v>
      </c>
      <c r="O108" s="6">
        <f t="shared" si="13"/>
        <v>138.35703392683638</v>
      </c>
      <c r="P108" s="4">
        <f t="shared" si="14"/>
        <v>0.63176727820473233</v>
      </c>
      <c r="Q108" s="6">
        <f t="shared" si="15"/>
        <v>19142.668837031753</v>
      </c>
      <c r="R108" s="3"/>
    </row>
    <row r="109" spans="1:18" customFormat="1" x14ac:dyDescent="0.2">
      <c r="A109" s="12">
        <v>42228</v>
      </c>
      <c r="B109" s="1" t="s">
        <v>7</v>
      </c>
      <c r="C109" s="8">
        <v>3224</v>
      </c>
      <c r="D109" s="8">
        <v>4621</v>
      </c>
      <c r="E109" s="8">
        <v>285</v>
      </c>
      <c r="F109" s="3">
        <v>103</v>
      </c>
      <c r="G109" s="7">
        <f t="shared" si="10"/>
        <v>285</v>
      </c>
      <c r="H109" s="3"/>
      <c r="I109" s="40">
        <f t="shared" si="16"/>
        <v>229.26450223775208</v>
      </c>
      <c r="J109" s="40">
        <f t="shared" si="11"/>
        <v>-49.958333333333343</v>
      </c>
      <c r="K109" s="71">
        <f t="shared" si="17"/>
        <v>1.1898994984487055</v>
      </c>
      <c r="L109" s="57">
        <f t="shared" si="18"/>
        <v>208.76072640495829</v>
      </c>
      <c r="M109" s="3"/>
      <c r="N109" s="6">
        <f t="shared" si="12"/>
        <v>76.239273595041709</v>
      </c>
      <c r="O109" s="6">
        <f t="shared" si="13"/>
        <v>76.239273595041709</v>
      </c>
      <c r="P109" s="4">
        <f t="shared" si="14"/>
        <v>0.26750622314049721</v>
      </c>
      <c r="Q109" s="6">
        <f t="shared" si="15"/>
        <v>5812.4268382996243</v>
      </c>
      <c r="R109" s="3"/>
    </row>
    <row r="110" spans="1:18" customFormat="1" x14ac:dyDescent="0.2">
      <c r="A110" s="12">
        <v>42229</v>
      </c>
      <c r="B110" s="1" t="s">
        <v>10</v>
      </c>
      <c r="C110" s="8">
        <v>3228</v>
      </c>
      <c r="D110" s="8">
        <v>3450</v>
      </c>
      <c r="E110" s="8">
        <v>373</v>
      </c>
      <c r="F110" s="3">
        <v>104</v>
      </c>
      <c r="G110" s="7">
        <f t="shared" si="10"/>
        <v>373</v>
      </c>
      <c r="H110" s="3"/>
      <c r="I110" s="40">
        <f t="shared" si="16"/>
        <v>334.08570731199484</v>
      </c>
      <c r="J110" s="40">
        <f t="shared" si="11"/>
        <v>-49.958333333333343</v>
      </c>
      <c r="K110" s="71">
        <f t="shared" si="17"/>
        <v>1.0237668510301645</v>
      </c>
      <c r="L110" s="57">
        <f t="shared" si="18"/>
        <v>179.41170343116343</v>
      </c>
      <c r="M110" s="3"/>
      <c r="N110" s="6">
        <f t="shared" si="12"/>
        <v>193.58829656883657</v>
      </c>
      <c r="O110" s="6">
        <f t="shared" si="13"/>
        <v>193.58829656883657</v>
      </c>
      <c r="P110" s="4">
        <f t="shared" si="14"/>
        <v>0.51900347605586217</v>
      </c>
      <c r="Q110" s="6">
        <f t="shared" si="15"/>
        <v>37476.42856842382</v>
      </c>
      <c r="R110" s="3"/>
    </row>
    <row r="111" spans="1:18" customFormat="1" x14ac:dyDescent="0.2">
      <c r="A111" s="12">
        <v>42230</v>
      </c>
      <c r="B111" s="1" t="s">
        <v>5</v>
      </c>
      <c r="C111" s="8">
        <v>3020</v>
      </c>
      <c r="D111" s="8">
        <v>3625</v>
      </c>
      <c r="E111" s="8">
        <v>455</v>
      </c>
      <c r="F111" s="3">
        <v>105</v>
      </c>
      <c r="G111" s="7">
        <f t="shared" si="10"/>
        <v>455</v>
      </c>
      <c r="H111" s="3"/>
      <c r="I111" s="40">
        <f t="shared" si="16"/>
        <v>358.47015524011783</v>
      </c>
      <c r="J111" s="40">
        <f t="shared" si="11"/>
        <v>-49.958333333333343</v>
      </c>
      <c r="K111" s="71">
        <f t="shared" si="17"/>
        <v>1.2192307849785062</v>
      </c>
      <c r="L111" s="57">
        <f t="shared" si="18"/>
        <v>342.86155477984909</v>
      </c>
      <c r="M111" s="3"/>
      <c r="N111" s="6">
        <f t="shared" si="12"/>
        <v>112.13844522015091</v>
      </c>
      <c r="O111" s="6">
        <f t="shared" si="13"/>
        <v>112.13844522015091</v>
      </c>
      <c r="P111" s="4">
        <f t="shared" si="14"/>
        <v>0.24645812136296905</v>
      </c>
      <c r="Q111" s="6">
        <f t="shared" si="15"/>
        <v>12575.030896392787</v>
      </c>
      <c r="R111" s="3"/>
    </row>
    <row r="112" spans="1:18" customFormat="1" x14ac:dyDescent="0.2">
      <c r="A112" s="12">
        <v>42231</v>
      </c>
      <c r="B112" s="1" t="s">
        <v>8</v>
      </c>
      <c r="C112" s="8">
        <v>3707</v>
      </c>
      <c r="D112" s="8">
        <v>4076</v>
      </c>
      <c r="E112" s="8">
        <v>385</v>
      </c>
      <c r="F112" s="3">
        <v>106</v>
      </c>
      <c r="G112" s="7">
        <f t="shared" si="10"/>
        <v>385</v>
      </c>
      <c r="H112" s="3"/>
      <c r="I112" s="40">
        <f t="shared" si="16"/>
        <v>309.71706175399521</v>
      </c>
      <c r="J112" s="40">
        <f t="shared" si="11"/>
        <v>-49.958333333333343</v>
      </c>
      <c r="K112" s="71">
        <f t="shared" si="17"/>
        <v>1.2421035171109014</v>
      </c>
      <c r="L112" s="57">
        <f t="shared" si="18"/>
        <v>383.12907321182274</v>
      </c>
      <c r="M112" s="3"/>
      <c r="N112" s="6">
        <f t="shared" si="12"/>
        <v>1.8709267881772575</v>
      </c>
      <c r="O112" s="6">
        <f t="shared" si="13"/>
        <v>1.8709267881772575</v>
      </c>
      <c r="P112" s="4">
        <f t="shared" si="14"/>
        <v>4.8595500991617082E-3</v>
      </c>
      <c r="Q112" s="6">
        <f t="shared" si="15"/>
        <v>3.5003670467192687</v>
      </c>
      <c r="R112" s="3"/>
    </row>
    <row r="113" spans="1:18" customFormat="1" x14ac:dyDescent="0.2">
      <c r="A113" s="12">
        <v>42232</v>
      </c>
      <c r="B113" s="1" t="s">
        <v>11</v>
      </c>
      <c r="C113" s="8">
        <v>1542</v>
      </c>
      <c r="D113" s="8">
        <v>2052</v>
      </c>
      <c r="E113" s="8">
        <v>429</v>
      </c>
      <c r="F113" s="3">
        <v>107</v>
      </c>
      <c r="G113" s="7">
        <f t="shared" si="10"/>
        <v>429</v>
      </c>
      <c r="H113" s="3"/>
      <c r="I113" s="40">
        <f t="shared" si="16"/>
        <v>441.63056459586113</v>
      </c>
      <c r="J113" s="40">
        <f t="shared" si="11"/>
        <v>-49.958333333333343</v>
      </c>
      <c r="K113" s="71">
        <f t="shared" si="17"/>
        <v>0.89886028239957649</v>
      </c>
      <c r="L113" s="57">
        <f t="shared" si="18"/>
        <v>228.77608755575068</v>
      </c>
      <c r="M113" s="3"/>
      <c r="N113" s="6">
        <f t="shared" si="12"/>
        <v>200.22391244424932</v>
      </c>
      <c r="O113" s="6">
        <f t="shared" si="13"/>
        <v>200.22391244424932</v>
      </c>
      <c r="P113" s="4">
        <f t="shared" si="14"/>
        <v>0.46672240662995179</v>
      </c>
      <c r="Q113" s="6">
        <f t="shared" si="15"/>
        <v>40089.615114482418</v>
      </c>
      <c r="R113" s="3"/>
    </row>
    <row r="114" spans="1:18" customFormat="1" x14ac:dyDescent="0.2">
      <c r="A114" s="12">
        <v>42233</v>
      </c>
      <c r="B114" s="1" t="s">
        <v>6</v>
      </c>
      <c r="C114" s="8">
        <v>4694</v>
      </c>
      <c r="D114" s="8">
        <v>5770</v>
      </c>
      <c r="E114" s="8">
        <v>379</v>
      </c>
      <c r="F114" s="3">
        <v>108</v>
      </c>
      <c r="G114" s="7">
        <f t="shared" si="10"/>
        <v>379</v>
      </c>
      <c r="H114" s="3"/>
      <c r="I114" s="40">
        <f t="shared" si="16"/>
        <v>454.85657496422351</v>
      </c>
      <c r="J114" s="40">
        <f t="shared" si="11"/>
        <v>-49.958333333333343</v>
      </c>
      <c r="K114" s="71">
        <f t="shared" si="17"/>
        <v>0.8108577412775928</v>
      </c>
      <c r="L114" s="57">
        <f t="shared" si="18"/>
        <v>315.39984362970216</v>
      </c>
      <c r="M114" s="3"/>
      <c r="N114" s="6">
        <f t="shared" si="12"/>
        <v>63.600156370297839</v>
      </c>
      <c r="O114" s="6">
        <f t="shared" si="13"/>
        <v>63.600156370297839</v>
      </c>
      <c r="P114" s="4">
        <f t="shared" si="14"/>
        <v>0.16781043897176209</v>
      </c>
      <c r="Q114" s="6">
        <f t="shared" si="15"/>
        <v>4044.9798903263368</v>
      </c>
      <c r="R114" s="3"/>
    </row>
    <row r="115" spans="1:18" customFormat="1" x14ac:dyDescent="0.2">
      <c r="A115" s="12">
        <v>42234</v>
      </c>
      <c r="B115" s="1" t="s">
        <v>9</v>
      </c>
      <c r="C115" s="8">
        <v>2655</v>
      </c>
      <c r="D115" s="8">
        <v>2995</v>
      </c>
      <c r="E115" s="8">
        <v>333</v>
      </c>
      <c r="F115" s="3">
        <v>109</v>
      </c>
      <c r="G115" s="7">
        <f t="shared" si="10"/>
        <v>333</v>
      </c>
      <c r="H115" s="3"/>
      <c r="I115" s="40">
        <f t="shared" si="16"/>
        <v>335.82430815662474</v>
      </c>
      <c r="J115" s="40">
        <f t="shared" si="11"/>
        <v>-49.958333333333343</v>
      </c>
      <c r="K115" s="71">
        <f t="shared" si="17"/>
        <v>1.0345921296499538</v>
      </c>
      <c r="L115" s="57">
        <f t="shared" si="18"/>
        <v>423.25741352490496</v>
      </c>
      <c r="M115" s="3"/>
      <c r="N115" s="6">
        <f t="shared" si="12"/>
        <v>-90.257413524904962</v>
      </c>
      <c r="O115" s="6">
        <f t="shared" si="13"/>
        <v>90.257413524904962</v>
      </c>
      <c r="P115" s="4">
        <f t="shared" si="14"/>
        <v>0.27104328385857346</v>
      </c>
      <c r="Q115" s="6">
        <f t="shared" si="15"/>
        <v>8146.4006962056974</v>
      </c>
      <c r="R115" s="3"/>
    </row>
    <row r="116" spans="1:18" customFormat="1" x14ac:dyDescent="0.2">
      <c r="A116" s="12">
        <v>42235</v>
      </c>
      <c r="B116" s="1" t="s">
        <v>7</v>
      </c>
      <c r="C116" s="8">
        <v>3341</v>
      </c>
      <c r="D116" s="8">
        <v>3500</v>
      </c>
      <c r="E116" s="8">
        <v>378</v>
      </c>
      <c r="F116" s="3">
        <v>110</v>
      </c>
      <c r="G116" s="7">
        <f t="shared" si="10"/>
        <v>378</v>
      </c>
      <c r="H116" s="3"/>
      <c r="I116" s="40">
        <f t="shared" si="16"/>
        <v>342.32815877996762</v>
      </c>
      <c r="J116" s="40">
        <f t="shared" si="11"/>
        <v>-49.958333333333343</v>
      </c>
      <c r="K116" s="71">
        <f t="shared" si="17"/>
        <v>1.0692215414702355</v>
      </c>
      <c r="L116" s="57">
        <f t="shared" si="18"/>
        <v>303.15401012115296</v>
      </c>
      <c r="M116" s="3"/>
      <c r="N116" s="6">
        <f t="shared" si="12"/>
        <v>74.845989878847035</v>
      </c>
      <c r="O116" s="6">
        <f t="shared" si="13"/>
        <v>74.845989878847035</v>
      </c>
      <c r="P116" s="4">
        <f t="shared" si="14"/>
        <v>0.19800526422975406</v>
      </c>
      <c r="Q116" s="6">
        <f t="shared" si="15"/>
        <v>5601.9222009444729</v>
      </c>
      <c r="R116" s="3"/>
    </row>
    <row r="117" spans="1:18" customFormat="1" x14ac:dyDescent="0.2">
      <c r="A117" s="12">
        <v>42236</v>
      </c>
      <c r="B117" s="1" t="s">
        <v>10</v>
      </c>
      <c r="C117" s="8">
        <v>3434</v>
      </c>
      <c r="D117" s="8">
        <v>4153</v>
      </c>
      <c r="E117" s="8">
        <v>429</v>
      </c>
      <c r="F117" s="3">
        <v>111</v>
      </c>
      <c r="G117" s="7">
        <f t="shared" si="10"/>
        <v>429</v>
      </c>
      <c r="H117" s="3"/>
      <c r="I117" s="40">
        <f t="shared" si="16"/>
        <v>346.90168562155361</v>
      </c>
      <c r="J117" s="40">
        <f t="shared" si="11"/>
        <v>-49.958333333333343</v>
      </c>
      <c r="K117" s="71">
        <f t="shared" si="17"/>
        <v>1.1992519224583136</v>
      </c>
      <c r="L117" s="57">
        <f t="shared" si="18"/>
        <v>347.8907086604857</v>
      </c>
      <c r="M117" s="3"/>
      <c r="N117" s="6">
        <f t="shared" si="12"/>
        <v>81.1092913395143</v>
      </c>
      <c r="O117" s="6">
        <f t="shared" si="13"/>
        <v>81.1092913395143</v>
      </c>
      <c r="P117" s="4">
        <f t="shared" si="14"/>
        <v>0.18906594717835501</v>
      </c>
      <c r="Q117" s="6">
        <f t="shared" si="15"/>
        <v>6578.7171415982093</v>
      </c>
      <c r="R117" s="3"/>
    </row>
    <row r="118" spans="1:18" customFormat="1" x14ac:dyDescent="0.2">
      <c r="A118" s="12">
        <v>42237</v>
      </c>
      <c r="B118" s="1" t="s">
        <v>5</v>
      </c>
      <c r="C118" s="8">
        <v>3520</v>
      </c>
      <c r="D118" s="8">
        <v>7225</v>
      </c>
      <c r="E118" s="8">
        <v>656</v>
      </c>
      <c r="F118" s="3">
        <v>112</v>
      </c>
      <c r="G118" s="7">
        <f t="shared" si="10"/>
        <v>656</v>
      </c>
      <c r="H118" s="3"/>
      <c r="I118" s="40">
        <f t="shared" si="16"/>
        <v>572.00538535901092</v>
      </c>
      <c r="J118" s="40">
        <f t="shared" si="11"/>
        <v>-49.958333333333343</v>
      </c>
      <c r="K118" s="71">
        <f t="shared" si="17"/>
        <v>1.0483819506990337</v>
      </c>
      <c r="L118" s="57">
        <f t="shared" si="18"/>
        <v>304.00076070645201</v>
      </c>
      <c r="M118" s="3"/>
      <c r="N118" s="6">
        <f t="shared" si="12"/>
        <v>351.99923929354799</v>
      </c>
      <c r="O118" s="6">
        <f t="shared" si="13"/>
        <v>351.99923929354799</v>
      </c>
      <c r="P118" s="4">
        <f t="shared" si="14"/>
        <v>0.53658420624016456</v>
      </c>
      <c r="Q118" s="6">
        <f t="shared" si="15"/>
        <v>123903.46446323645</v>
      </c>
      <c r="R118" s="3"/>
    </row>
    <row r="119" spans="1:18" customFormat="1" x14ac:dyDescent="0.2">
      <c r="A119" s="12">
        <v>42238</v>
      </c>
      <c r="B119" s="1" t="s">
        <v>8</v>
      </c>
      <c r="C119" s="8">
        <v>3512</v>
      </c>
      <c r="D119" s="8">
        <v>3980</v>
      </c>
      <c r="E119" s="8">
        <v>314</v>
      </c>
      <c r="F119" s="3">
        <v>113</v>
      </c>
      <c r="G119" s="7">
        <f t="shared" si="10"/>
        <v>314</v>
      </c>
      <c r="H119" s="3"/>
      <c r="I119" s="40">
        <f t="shared" si="16"/>
        <v>310.44095348533125</v>
      </c>
      <c r="J119" s="40">
        <f t="shared" si="11"/>
        <v>-49.958333333333343</v>
      </c>
      <c r="K119" s="71">
        <f t="shared" si="17"/>
        <v>1.1776775255368881</v>
      </c>
      <c r="L119" s="57">
        <f t="shared" si="18"/>
        <v>636.49583703698192</v>
      </c>
      <c r="M119" s="3"/>
      <c r="N119" s="6">
        <f t="shared" si="12"/>
        <v>-322.49583703698192</v>
      </c>
      <c r="O119" s="6">
        <f t="shared" si="13"/>
        <v>322.49583703698192</v>
      </c>
      <c r="P119" s="4">
        <f t="shared" si="14"/>
        <v>1.0270568058502609</v>
      </c>
      <c r="Q119" s="6">
        <f t="shared" si="15"/>
        <v>104003.5649061836</v>
      </c>
      <c r="R119" s="3"/>
    </row>
    <row r="120" spans="1:18" customFormat="1" x14ac:dyDescent="0.2">
      <c r="A120" s="12">
        <v>42239</v>
      </c>
      <c r="B120" s="1" t="s">
        <v>11</v>
      </c>
      <c r="C120" s="8">
        <v>2831</v>
      </c>
      <c r="D120" s="8">
        <v>3001</v>
      </c>
      <c r="E120" s="8">
        <v>270</v>
      </c>
      <c r="F120" s="3">
        <v>114</v>
      </c>
      <c r="G120" s="7">
        <f t="shared" si="10"/>
        <v>270</v>
      </c>
      <c r="H120" s="3"/>
      <c r="I120" s="40">
        <f t="shared" si="16"/>
        <v>225.99507356708398</v>
      </c>
      <c r="J120" s="40">
        <f t="shared" si="11"/>
        <v>-49.958333333333343</v>
      </c>
      <c r="K120" s="71">
        <f t="shared" si="17"/>
        <v>1.2326260753610634</v>
      </c>
      <c r="L120" s="57">
        <f t="shared" si="18"/>
        <v>323.5463786370596</v>
      </c>
      <c r="M120" s="3"/>
      <c r="N120" s="6">
        <f t="shared" si="12"/>
        <v>-53.546378637059604</v>
      </c>
      <c r="O120" s="6">
        <f t="shared" si="13"/>
        <v>53.546378637059604</v>
      </c>
      <c r="P120" s="4">
        <f t="shared" si="14"/>
        <v>0.19831992087799855</v>
      </c>
      <c r="Q120" s="6">
        <f t="shared" si="15"/>
        <v>2867.2146651433532</v>
      </c>
      <c r="R120" s="3"/>
    </row>
    <row r="121" spans="1:18" customFormat="1" x14ac:dyDescent="0.2">
      <c r="A121" s="12">
        <v>42240</v>
      </c>
      <c r="B121" s="1" t="s">
        <v>6</v>
      </c>
      <c r="C121" s="8">
        <v>3328</v>
      </c>
      <c r="D121" s="8">
        <v>4574</v>
      </c>
      <c r="E121" s="8">
        <v>392</v>
      </c>
      <c r="F121" s="3">
        <v>115</v>
      </c>
      <c r="G121" s="7">
        <f t="shared" si="10"/>
        <v>392</v>
      </c>
      <c r="H121" s="3"/>
      <c r="I121" s="40">
        <f t="shared" si="16"/>
        <v>384.09360561151954</v>
      </c>
      <c r="J121" s="40">
        <f t="shared" si="11"/>
        <v>-49.958333333333343</v>
      </c>
      <c r="K121" s="71">
        <f t="shared" si="17"/>
        <v>0.92320513610664168</v>
      </c>
      <c r="L121" s="57">
        <f t="shared" si="18"/>
        <v>158.23243403920998</v>
      </c>
      <c r="M121" s="3"/>
      <c r="N121" s="6">
        <f t="shared" si="12"/>
        <v>233.76756596079002</v>
      </c>
      <c r="O121" s="6">
        <f t="shared" si="13"/>
        <v>233.76756596079002</v>
      </c>
      <c r="P121" s="4">
        <f t="shared" si="14"/>
        <v>0.59634583153262766</v>
      </c>
      <c r="Q121" s="6">
        <f t="shared" si="15"/>
        <v>54647.274895232316</v>
      </c>
      <c r="R121" s="3"/>
    </row>
    <row r="122" spans="1:18" customFormat="1" x14ac:dyDescent="0.2">
      <c r="A122" s="12">
        <v>42241</v>
      </c>
      <c r="B122" s="1" t="s">
        <v>9</v>
      </c>
      <c r="C122" s="8">
        <v>3732</v>
      </c>
      <c r="D122" s="8">
        <v>6521</v>
      </c>
      <c r="E122" s="8">
        <v>556</v>
      </c>
      <c r="F122" s="3">
        <v>116</v>
      </c>
      <c r="G122" s="7">
        <f t="shared" si="10"/>
        <v>556</v>
      </c>
      <c r="H122" s="3"/>
      <c r="I122" s="40">
        <f t="shared" si="16"/>
        <v>615.38197026512341</v>
      </c>
      <c r="J122" s="40">
        <f t="shared" si="11"/>
        <v>-49.958333333333343</v>
      </c>
      <c r="K122" s="71">
        <f t="shared" si="17"/>
        <v>0.82938696973168768</v>
      </c>
      <c r="L122" s="57">
        <f t="shared" si="18"/>
        <v>270.93617216066355</v>
      </c>
      <c r="M122" s="3"/>
      <c r="N122" s="6">
        <f t="shared" si="12"/>
        <v>285.06382783933645</v>
      </c>
      <c r="O122" s="6">
        <f t="shared" si="13"/>
        <v>285.06382783933645</v>
      </c>
      <c r="P122" s="4">
        <f t="shared" si="14"/>
        <v>0.51270472632974184</v>
      </c>
      <c r="Q122" s="6">
        <f t="shared" si="15"/>
        <v>81261.385942414854</v>
      </c>
      <c r="R122" s="3"/>
    </row>
    <row r="123" spans="1:18" customFormat="1" x14ac:dyDescent="0.2">
      <c r="A123" s="12">
        <v>42242</v>
      </c>
      <c r="B123" s="1" t="s">
        <v>7</v>
      </c>
      <c r="C123" s="8">
        <v>3280</v>
      </c>
      <c r="D123" s="8">
        <v>3657</v>
      </c>
      <c r="E123" s="8">
        <v>528</v>
      </c>
      <c r="F123" s="3">
        <v>117</v>
      </c>
      <c r="G123" s="7">
        <f t="shared" si="10"/>
        <v>528</v>
      </c>
      <c r="H123" s="3"/>
      <c r="I123" s="40">
        <f t="shared" si="16"/>
        <v>521.36156218396638</v>
      </c>
      <c r="J123" s="40">
        <f t="shared" si="11"/>
        <v>-49.958333333333343</v>
      </c>
      <c r="K123" s="71">
        <f t="shared" si="17"/>
        <v>1.0302202811040821</v>
      </c>
      <c r="L123" s="57">
        <f t="shared" si="18"/>
        <v>584.98284468768293</v>
      </c>
      <c r="M123" s="3"/>
      <c r="N123" s="6">
        <f t="shared" si="12"/>
        <v>-56.982844687682928</v>
      </c>
      <c r="O123" s="6">
        <f t="shared" si="13"/>
        <v>56.982844687682928</v>
      </c>
      <c r="P123" s="4">
        <f t="shared" si="14"/>
        <v>0.10792205433273282</v>
      </c>
      <c r="Q123" s="6">
        <f t="shared" si="15"/>
        <v>3247.0445887005944</v>
      </c>
      <c r="R123" s="3"/>
    </row>
    <row r="124" spans="1:18" customFormat="1" x14ac:dyDescent="0.2">
      <c r="A124" s="12">
        <v>42243</v>
      </c>
      <c r="B124" s="1" t="s">
        <v>10</v>
      </c>
      <c r="C124" s="8">
        <v>3412</v>
      </c>
      <c r="D124" s="8">
        <v>5536</v>
      </c>
      <c r="E124" s="8">
        <v>553</v>
      </c>
      <c r="F124" s="3">
        <v>118</v>
      </c>
      <c r="G124" s="7">
        <f t="shared" si="10"/>
        <v>553</v>
      </c>
      <c r="H124" s="3"/>
      <c r="I124" s="40">
        <f t="shared" si="16"/>
        <v>508.03961230916286</v>
      </c>
      <c r="J124" s="40">
        <f t="shared" si="11"/>
        <v>-49.958333333333343</v>
      </c>
      <c r="K124" s="71">
        <f t="shared" si="17"/>
        <v>1.0730767930536087</v>
      </c>
      <c r="L124" s="57">
        <f t="shared" si="18"/>
        <v>504.03448700572005</v>
      </c>
      <c r="M124" s="3"/>
      <c r="N124" s="6">
        <f t="shared" si="12"/>
        <v>48.965512994279948</v>
      </c>
      <c r="O124" s="6">
        <f t="shared" si="13"/>
        <v>48.965512994279948</v>
      </c>
      <c r="P124" s="4">
        <f t="shared" si="14"/>
        <v>8.8545231454394122E-2</v>
      </c>
      <c r="Q124" s="6">
        <f t="shared" si="15"/>
        <v>2397.6214627929985</v>
      </c>
      <c r="R124" s="3"/>
    </row>
    <row r="125" spans="1:18" customFormat="1" x14ac:dyDescent="0.2">
      <c r="A125" s="12">
        <v>42244</v>
      </c>
      <c r="B125" s="1" t="s">
        <v>5</v>
      </c>
      <c r="C125" s="8">
        <v>4567</v>
      </c>
      <c r="D125" s="8">
        <v>4157</v>
      </c>
      <c r="E125" s="8">
        <v>559</v>
      </c>
      <c r="F125" s="3">
        <v>119</v>
      </c>
      <c r="G125" s="7">
        <f t="shared" si="10"/>
        <v>559</v>
      </c>
      <c r="H125" s="3"/>
      <c r="I125" s="40">
        <f t="shared" si="16"/>
        <v>464.51538701631671</v>
      </c>
      <c r="J125" s="40">
        <f t="shared" si="11"/>
        <v>-49.958333333333343</v>
      </c>
      <c r="K125" s="71">
        <f t="shared" si="17"/>
        <v>1.20008247798484</v>
      </c>
      <c r="L125" s="57">
        <f t="shared" si="18"/>
        <v>549.35485445392658</v>
      </c>
      <c r="M125" s="3"/>
      <c r="N125" s="6">
        <f t="shared" si="12"/>
        <v>9.6451455460734223</v>
      </c>
      <c r="O125" s="6">
        <f t="shared" si="13"/>
        <v>9.6451455460734223</v>
      </c>
      <c r="P125" s="4">
        <f t="shared" si="14"/>
        <v>1.7254285413369271E-2</v>
      </c>
      <c r="Q125" s="6">
        <f t="shared" si="15"/>
        <v>93.028832604939979</v>
      </c>
      <c r="R125" s="3"/>
    </row>
    <row r="126" spans="1:18" customFormat="1" x14ac:dyDescent="0.2">
      <c r="A126" s="12">
        <v>42245</v>
      </c>
      <c r="B126" s="1" t="s">
        <v>8</v>
      </c>
      <c r="C126" s="8">
        <v>4183</v>
      </c>
      <c r="D126" s="8">
        <v>3612</v>
      </c>
      <c r="E126" s="8">
        <v>412</v>
      </c>
      <c r="F126" s="3">
        <v>120</v>
      </c>
      <c r="G126" s="7">
        <f t="shared" si="10"/>
        <v>412</v>
      </c>
      <c r="H126" s="3"/>
      <c r="I126" s="40">
        <f t="shared" si="16"/>
        <v>397.30064624397198</v>
      </c>
      <c r="J126" s="40">
        <f t="shared" si="11"/>
        <v>-49.958333333333343</v>
      </c>
      <c r="K126" s="71">
        <f t="shared" si="17"/>
        <v>1.0461051728654207</v>
      </c>
      <c r="L126" s="57">
        <f t="shared" si="18"/>
        <v>434.6141326162101</v>
      </c>
      <c r="M126" s="3"/>
      <c r="N126" s="6">
        <f t="shared" si="12"/>
        <v>-22.6141326162101</v>
      </c>
      <c r="O126" s="6">
        <f t="shared" si="13"/>
        <v>22.6141326162101</v>
      </c>
      <c r="P126" s="4">
        <f t="shared" si="14"/>
        <v>5.4888671398568199E-2</v>
      </c>
      <c r="Q126" s="6">
        <f t="shared" si="15"/>
        <v>511.39899398353742</v>
      </c>
      <c r="R126" s="3"/>
    </row>
    <row r="127" spans="1:18" customFormat="1" x14ac:dyDescent="0.2">
      <c r="A127" s="12">
        <v>42246</v>
      </c>
      <c r="B127" s="1" t="s">
        <v>11</v>
      </c>
      <c r="C127" s="8">
        <v>3416</v>
      </c>
      <c r="D127" s="8">
        <v>3769</v>
      </c>
      <c r="E127" s="8">
        <v>676</v>
      </c>
      <c r="F127" s="3">
        <v>121</v>
      </c>
      <c r="G127" s="7">
        <f t="shared" si="10"/>
        <v>676</v>
      </c>
      <c r="H127" s="3"/>
      <c r="I127" s="40">
        <f t="shared" si="16"/>
        <v>528.67736168500926</v>
      </c>
      <c r="J127" s="40">
        <f t="shared" si="11"/>
        <v>-49.958333333333343</v>
      </c>
      <c r="K127" s="71">
        <f t="shared" si="17"/>
        <v>1.1978745518340865</v>
      </c>
      <c r="L127" s="57">
        <f t="shared" si="18"/>
        <v>409.05723558286036</v>
      </c>
      <c r="M127" s="3"/>
      <c r="N127" s="6">
        <f t="shared" si="12"/>
        <v>266.94276441713964</v>
      </c>
      <c r="O127" s="6">
        <f t="shared" si="13"/>
        <v>266.94276441713964</v>
      </c>
      <c r="P127" s="4">
        <f t="shared" si="14"/>
        <v>0.39488574617920064</v>
      </c>
      <c r="Q127" s="6">
        <f t="shared" si="15"/>
        <v>71258.439474664512</v>
      </c>
      <c r="R127" s="3"/>
    </row>
    <row r="128" spans="1:18" customFormat="1" x14ac:dyDescent="0.2">
      <c r="A128" s="12">
        <v>42247</v>
      </c>
      <c r="B128" s="1" t="s">
        <v>6</v>
      </c>
      <c r="C128" s="8">
        <v>3489</v>
      </c>
      <c r="D128" s="8">
        <v>3800</v>
      </c>
      <c r="E128" s="8">
        <v>745</v>
      </c>
      <c r="F128" s="3">
        <v>122</v>
      </c>
      <c r="G128" s="7">
        <f t="shared" si="10"/>
        <v>745</v>
      </c>
      <c r="H128" s="3"/>
      <c r="I128" s="40">
        <f t="shared" si="16"/>
        <v>579.26432492060212</v>
      </c>
      <c r="J128" s="40">
        <f t="shared" si="11"/>
        <v>-49.958333333333343</v>
      </c>
      <c r="K128" s="71">
        <f t="shared" si="17"/>
        <v>1.2433236747965852</v>
      </c>
      <c r="L128" s="57">
        <f t="shared" si="18"/>
        <v>590.08155711778784</v>
      </c>
      <c r="M128" s="3"/>
      <c r="N128" s="6">
        <f t="shared" si="12"/>
        <v>154.91844288221216</v>
      </c>
      <c r="O128" s="6">
        <f t="shared" si="13"/>
        <v>154.91844288221216</v>
      </c>
      <c r="P128" s="4">
        <f t="shared" si="14"/>
        <v>0.20794421863384183</v>
      </c>
      <c r="Q128" s="6">
        <f t="shared" si="15"/>
        <v>23999.723945049231</v>
      </c>
      <c r="R128" s="3"/>
    </row>
    <row r="129" spans="1:18" customFormat="1" x14ac:dyDescent="0.2">
      <c r="A129" s="12">
        <v>42248</v>
      </c>
      <c r="B129" s="1" t="s">
        <v>9</v>
      </c>
      <c r="C129" s="8">
        <v>3428</v>
      </c>
      <c r="D129" s="8">
        <v>3805</v>
      </c>
      <c r="E129" s="8">
        <v>821</v>
      </c>
      <c r="F129" s="3">
        <v>123</v>
      </c>
      <c r="G129" s="7">
        <f t="shared" si="10"/>
        <v>821</v>
      </c>
      <c r="H129" s="3"/>
      <c r="I129" s="40">
        <f t="shared" si="16"/>
        <v>817.29571521135824</v>
      </c>
      <c r="J129" s="40">
        <f t="shared" si="11"/>
        <v>-49.958333333333343</v>
      </c>
      <c r="K129" s="71">
        <f t="shared" si="17"/>
        <v>0.93947058244676696</v>
      </c>
      <c r="L129" s="57">
        <f t="shared" si="18"/>
        <v>488.65801000538539</v>
      </c>
      <c r="M129" s="3"/>
      <c r="N129" s="6">
        <f t="shared" si="12"/>
        <v>332.34198999461461</v>
      </c>
      <c r="O129" s="6">
        <f t="shared" si="13"/>
        <v>332.34198999461461</v>
      </c>
      <c r="P129" s="4">
        <f t="shared" si="14"/>
        <v>0.40480144944532837</v>
      </c>
      <c r="Q129" s="6">
        <f t="shared" si="15"/>
        <v>110451.19831358052</v>
      </c>
      <c r="R129" s="3"/>
    </row>
    <row r="130" spans="1:18" customFormat="1" x14ac:dyDescent="0.2">
      <c r="A130" s="12">
        <v>42249</v>
      </c>
      <c r="B130" s="1" t="s">
        <v>7</v>
      </c>
      <c r="C130" s="8">
        <v>3721</v>
      </c>
      <c r="D130" s="8">
        <v>4307</v>
      </c>
      <c r="E130" s="8">
        <v>666</v>
      </c>
      <c r="F130" s="3">
        <v>124</v>
      </c>
      <c r="G130" s="7">
        <f t="shared" si="10"/>
        <v>666</v>
      </c>
      <c r="H130" s="3"/>
      <c r="I130" s="40">
        <f t="shared" si="16"/>
        <v>795.86965948726447</v>
      </c>
      <c r="J130" s="40">
        <f t="shared" si="11"/>
        <v>-49.958333333333343</v>
      </c>
      <c r="K130" s="71">
        <f t="shared" si="17"/>
        <v>0.83087366412842578</v>
      </c>
      <c r="L130" s="57">
        <f t="shared" si="18"/>
        <v>636.41962591766185</v>
      </c>
      <c r="M130" s="3"/>
      <c r="N130" s="6">
        <f t="shared" si="12"/>
        <v>29.580374082338153</v>
      </c>
      <c r="O130" s="6">
        <f t="shared" si="13"/>
        <v>29.580374082338153</v>
      </c>
      <c r="P130" s="4">
        <f t="shared" si="14"/>
        <v>4.4414976099606839E-2</v>
      </c>
      <c r="Q130" s="6">
        <f t="shared" si="15"/>
        <v>874.9985308510627</v>
      </c>
      <c r="R130" s="3"/>
    </row>
    <row r="131" spans="1:18" customFormat="1" x14ac:dyDescent="0.2">
      <c r="A131" s="12">
        <v>42250</v>
      </c>
      <c r="B131" s="1" t="s">
        <v>10</v>
      </c>
      <c r="C131" s="8">
        <v>4254</v>
      </c>
      <c r="D131" s="8">
        <v>5138</v>
      </c>
      <c r="E131" s="8">
        <v>411</v>
      </c>
      <c r="F131" s="3">
        <v>125</v>
      </c>
      <c r="G131" s="7">
        <f t="shared" si="10"/>
        <v>411</v>
      </c>
      <c r="H131" s="3"/>
      <c r="I131" s="40">
        <f t="shared" si="16"/>
        <v>468.33731006025374</v>
      </c>
      <c r="J131" s="40">
        <f t="shared" si="11"/>
        <v>-49.958333333333343</v>
      </c>
      <c r="K131" s="71">
        <f t="shared" si="17"/>
        <v>0.99969074878362429</v>
      </c>
      <c r="L131" s="57">
        <f t="shared" si="18"/>
        <v>768.45297610902162</v>
      </c>
      <c r="M131" s="3"/>
      <c r="N131" s="6">
        <f t="shared" si="12"/>
        <v>-357.45297610902162</v>
      </c>
      <c r="O131" s="6">
        <f t="shared" si="13"/>
        <v>357.45297610902162</v>
      </c>
      <c r="P131" s="4">
        <f t="shared" si="14"/>
        <v>0.86971527033825213</v>
      </c>
      <c r="Q131" s="6">
        <f t="shared" si="15"/>
        <v>127772.63012919678</v>
      </c>
      <c r="R131" s="3"/>
    </row>
    <row r="132" spans="1:18" customFormat="1" x14ac:dyDescent="0.2">
      <c r="A132" s="12">
        <v>42251</v>
      </c>
      <c r="B132" s="1" t="s">
        <v>5</v>
      </c>
      <c r="C132" s="8">
        <v>4335</v>
      </c>
      <c r="D132" s="8">
        <v>6332</v>
      </c>
      <c r="E132" s="8">
        <v>597</v>
      </c>
      <c r="F132" s="3">
        <v>126</v>
      </c>
      <c r="G132" s="7">
        <f t="shared" si="10"/>
        <v>597</v>
      </c>
      <c r="H132" s="3"/>
      <c r="I132" s="40">
        <f t="shared" si="16"/>
        <v>528.75111809177781</v>
      </c>
      <c r="J132" s="40">
        <f t="shared" si="11"/>
        <v>-49.958333333333343</v>
      </c>
      <c r="K132" s="71">
        <f t="shared" si="17"/>
        <v>1.0842765597723718</v>
      </c>
      <c r="L132" s="57">
        <f t="shared" si="18"/>
        <v>448.95277062717417</v>
      </c>
      <c r="M132" s="3"/>
      <c r="N132" s="6">
        <f t="shared" si="12"/>
        <v>148.04722937282583</v>
      </c>
      <c r="O132" s="6">
        <f t="shared" si="13"/>
        <v>148.04722937282583</v>
      </c>
      <c r="P132" s="4">
        <f t="shared" si="14"/>
        <v>0.24798530883220407</v>
      </c>
      <c r="Q132" s="6">
        <f t="shared" si="15"/>
        <v>21917.982124970102</v>
      </c>
      <c r="R132" s="3"/>
    </row>
    <row r="133" spans="1:18" customFormat="1" x14ac:dyDescent="0.2">
      <c r="A133" s="12">
        <v>42252</v>
      </c>
      <c r="B133" s="1" t="s">
        <v>8</v>
      </c>
      <c r="C133" s="8">
        <v>3723</v>
      </c>
      <c r="D133" s="8">
        <v>4653</v>
      </c>
      <c r="E133" s="8">
        <v>305</v>
      </c>
      <c r="F133" s="3">
        <v>127</v>
      </c>
      <c r="G133" s="7">
        <f t="shared" si="10"/>
        <v>305</v>
      </c>
      <c r="H133" s="3"/>
      <c r="I133" s="40">
        <f t="shared" si="16"/>
        <v>299.07791580919093</v>
      </c>
      <c r="J133" s="40">
        <f t="shared" si="11"/>
        <v>-49.958333333333343</v>
      </c>
      <c r="K133" s="71">
        <f t="shared" si="17"/>
        <v>1.1640262107282271</v>
      </c>
      <c r="L133" s="57">
        <f t="shared" si="18"/>
        <v>574.59083157417615</v>
      </c>
      <c r="M133" s="3"/>
      <c r="N133" s="6">
        <f t="shared" si="12"/>
        <v>-269.59083157417615</v>
      </c>
      <c r="O133" s="6">
        <f t="shared" si="13"/>
        <v>269.59083157417615</v>
      </c>
      <c r="P133" s="4">
        <f t="shared" si="14"/>
        <v>0.88390436581697096</v>
      </c>
      <c r="Q133" s="6">
        <f t="shared" si="15"/>
        <v>72679.216468855811</v>
      </c>
      <c r="R133" s="3"/>
    </row>
    <row r="134" spans="1:18" customFormat="1" x14ac:dyDescent="0.2">
      <c r="A134" s="12">
        <v>42253</v>
      </c>
      <c r="B134" s="1" t="s">
        <v>11</v>
      </c>
      <c r="C134" s="8">
        <v>3316</v>
      </c>
      <c r="D134" s="8">
        <v>4667</v>
      </c>
      <c r="E134" s="8">
        <v>358</v>
      </c>
      <c r="F134" s="3">
        <v>128</v>
      </c>
      <c r="G134" s="7">
        <f t="shared" ref="G134:G197" si="19">IF($G$4="Petrol",C134,IF($G$4="Diesel",D134,E134))</f>
        <v>358</v>
      </c>
      <c r="H134" s="3"/>
      <c r="I134" s="40">
        <f t="shared" si="16"/>
        <v>323.60136012974647</v>
      </c>
      <c r="J134" s="40">
        <f t="shared" si="11"/>
        <v>-49.958333333333343</v>
      </c>
      <c r="K134" s="71">
        <f t="shared" si="17"/>
        <v>1.0581440241324094</v>
      </c>
      <c r="L134" s="57">
        <f t="shared" si="18"/>
        <v>260.60528389006845</v>
      </c>
      <c r="M134" s="3"/>
      <c r="N134" s="6">
        <f t="shared" si="12"/>
        <v>97.394716109931551</v>
      </c>
      <c r="O134" s="6">
        <f t="shared" si="13"/>
        <v>97.394716109931551</v>
      </c>
      <c r="P134" s="4">
        <f t="shared" si="14"/>
        <v>0.27205227963668033</v>
      </c>
      <c r="Q134" s="6">
        <f t="shared" si="15"/>
        <v>9485.7307261341612</v>
      </c>
      <c r="R134" s="3"/>
    </row>
    <row r="135" spans="1:18" customFormat="1" x14ac:dyDescent="0.2">
      <c r="A135" s="12">
        <v>42254</v>
      </c>
      <c r="B135" s="1" t="s">
        <v>6</v>
      </c>
      <c r="C135" s="8">
        <v>3513</v>
      </c>
      <c r="D135" s="8">
        <v>4548</v>
      </c>
      <c r="E135" s="8">
        <v>477</v>
      </c>
      <c r="F135" s="3">
        <v>129</v>
      </c>
      <c r="G135" s="7">
        <f t="shared" si="19"/>
        <v>477</v>
      </c>
      <c r="H135" s="3"/>
      <c r="I135" s="40">
        <f t="shared" si="16"/>
        <v>373.29284851456595</v>
      </c>
      <c r="J135" s="40">
        <f t="shared" si="11"/>
        <v>-49.958333333333343</v>
      </c>
      <c r="K135" s="71">
        <f t="shared" si="17"/>
        <v>1.2138630694290495</v>
      </c>
      <c r="L135" s="57">
        <f t="shared" si="18"/>
        <v>327.79001808627629</v>
      </c>
      <c r="M135" s="3"/>
      <c r="N135" s="6">
        <f t="shared" si="12"/>
        <v>149.20998191372371</v>
      </c>
      <c r="O135" s="6">
        <f t="shared" si="13"/>
        <v>149.20998191372371</v>
      </c>
      <c r="P135" s="4">
        <f t="shared" si="14"/>
        <v>0.3128091864019365</v>
      </c>
      <c r="Q135" s="6">
        <f t="shared" si="15"/>
        <v>22263.618702693755</v>
      </c>
      <c r="R135" s="3"/>
    </row>
    <row r="136" spans="1:18" customFormat="1" x14ac:dyDescent="0.2">
      <c r="A136" s="12">
        <v>42255</v>
      </c>
      <c r="B136" s="1" t="s">
        <v>9</v>
      </c>
      <c r="C136" s="8">
        <v>3000</v>
      </c>
      <c r="D136" s="8">
        <v>3770</v>
      </c>
      <c r="E136" s="8">
        <v>409</v>
      </c>
      <c r="F136" s="3">
        <v>130</v>
      </c>
      <c r="G136" s="7">
        <f t="shared" si="19"/>
        <v>409</v>
      </c>
      <c r="H136" s="3"/>
      <c r="I136" s="40">
        <f t="shared" si="16"/>
        <v>327.832486248946</v>
      </c>
      <c r="J136" s="40">
        <f t="shared" si="11"/>
        <v>-49.958333333333343</v>
      </c>
      <c r="K136" s="71">
        <f t="shared" si="17"/>
        <v>1.2441766155745153</v>
      </c>
      <c r="L136" s="57">
        <f t="shared" si="18"/>
        <v>402.00945760370246</v>
      </c>
      <c r="M136" s="3"/>
      <c r="N136" s="6">
        <f t="shared" si="12"/>
        <v>6.9905423962975419</v>
      </c>
      <c r="O136" s="6">
        <f t="shared" si="13"/>
        <v>6.9905423962975419</v>
      </c>
      <c r="P136" s="4">
        <f t="shared" si="14"/>
        <v>1.7091790699993989E-2</v>
      </c>
      <c r="Q136" s="6">
        <f t="shared" si="15"/>
        <v>48.86768299443338</v>
      </c>
      <c r="R136" s="3"/>
    </row>
    <row r="137" spans="1:18" customFormat="1" x14ac:dyDescent="0.2">
      <c r="A137" s="12">
        <v>42256</v>
      </c>
      <c r="B137" s="1" t="s">
        <v>7</v>
      </c>
      <c r="C137" s="8">
        <v>3371</v>
      </c>
      <c r="D137" s="8">
        <v>4599</v>
      </c>
      <c r="E137" s="8">
        <v>393</v>
      </c>
      <c r="F137" s="3">
        <v>131</v>
      </c>
      <c r="G137" s="7">
        <f t="shared" si="19"/>
        <v>393</v>
      </c>
      <c r="H137" s="3"/>
      <c r="I137" s="40">
        <f t="shared" si="16"/>
        <v>390.23139766920775</v>
      </c>
      <c r="J137" s="40">
        <f t="shared" si="11"/>
        <v>-49.958333333333343</v>
      </c>
      <c r="K137" s="71">
        <f t="shared" si="17"/>
        <v>0.95299542012016347</v>
      </c>
      <c r="L137" s="57">
        <f t="shared" si="18"/>
        <v>261.05459228653257</v>
      </c>
      <c r="M137" s="3"/>
      <c r="N137" s="6">
        <f t="shared" si="12"/>
        <v>131.94540771346743</v>
      </c>
      <c r="O137" s="6">
        <f t="shared" si="13"/>
        <v>131.94540771346743</v>
      </c>
      <c r="P137" s="4">
        <f t="shared" si="14"/>
        <v>0.33573895092485351</v>
      </c>
      <c r="Q137" s="6">
        <f t="shared" si="15"/>
        <v>17409.590616673151</v>
      </c>
      <c r="R137" s="3"/>
    </row>
    <row r="138" spans="1:18" customFormat="1" x14ac:dyDescent="0.2">
      <c r="A138" s="12">
        <v>42257</v>
      </c>
      <c r="B138" s="1" t="s">
        <v>10</v>
      </c>
      <c r="C138" s="8">
        <v>3435</v>
      </c>
      <c r="D138" s="8">
        <v>6301</v>
      </c>
      <c r="E138" s="8">
        <v>388</v>
      </c>
      <c r="F138" s="3">
        <v>132</v>
      </c>
      <c r="G138" s="7">
        <f t="shared" si="19"/>
        <v>388</v>
      </c>
      <c r="H138" s="3"/>
      <c r="I138" s="40">
        <f t="shared" si="16"/>
        <v>441.63728060716761</v>
      </c>
      <c r="J138" s="40">
        <f t="shared" si="11"/>
        <v>-49.958333333333343</v>
      </c>
      <c r="K138" s="71">
        <f t="shared" si="17"/>
        <v>0.84040873526973081</v>
      </c>
      <c r="L138" s="57">
        <f t="shared" si="18"/>
        <v>282.72392776895555</v>
      </c>
      <c r="M138" s="3"/>
      <c r="N138" s="6">
        <f t="shared" si="12"/>
        <v>105.27607223104445</v>
      </c>
      <c r="O138" s="6">
        <f t="shared" si="13"/>
        <v>105.27607223104445</v>
      </c>
      <c r="P138" s="4">
        <f t="shared" si="14"/>
        <v>0.27133008306970219</v>
      </c>
      <c r="Q138" s="6">
        <f t="shared" si="15"/>
        <v>11083.051384396089</v>
      </c>
      <c r="R138" s="3"/>
    </row>
    <row r="139" spans="1:18" customFormat="1" x14ac:dyDescent="0.2">
      <c r="A139" s="12">
        <v>42258</v>
      </c>
      <c r="B139" s="1" t="s">
        <v>5</v>
      </c>
      <c r="C139" s="8">
        <v>3398</v>
      </c>
      <c r="D139" s="8">
        <v>4478</v>
      </c>
      <c r="E139" s="8">
        <v>304</v>
      </c>
      <c r="F139" s="3">
        <v>133</v>
      </c>
      <c r="G139" s="7">
        <f t="shared" si="19"/>
        <v>304</v>
      </c>
      <c r="H139" s="3"/>
      <c r="I139" s="40">
        <f t="shared" si="16"/>
        <v>321.61102261653622</v>
      </c>
      <c r="J139" s="40">
        <f t="shared" si="11"/>
        <v>-49.958333333333343</v>
      </c>
      <c r="K139" s="71">
        <f t="shared" si="17"/>
        <v>0.9888008458977573</v>
      </c>
      <c r="L139" s="57">
        <f t="shared" si="18"/>
        <v>391.55782008296109</v>
      </c>
      <c r="M139" s="3"/>
      <c r="N139" s="6">
        <f t="shared" si="12"/>
        <v>-87.557820082961086</v>
      </c>
      <c r="O139" s="6">
        <f t="shared" si="13"/>
        <v>87.557820082961086</v>
      </c>
      <c r="P139" s="4">
        <f t="shared" si="14"/>
        <v>0.28801914500974041</v>
      </c>
      <c r="Q139" s="6">
        <f t="shared" si="15"/>
        <v>7666.3718576801839</v>
      </c>
      <c r="R139" s="3"/>
    </row>
    <row r="140" spans="1:18" customFormat="1" x14ac:dyDescent="0.2">
      <c r="A140" s="12">
        <v>42259</v>
      </c>
      <c r="B140" s="1" t="s">
        <v>8</v>
      </c>
      <c r="C140" s="8">
        <v>3172</v>
      </c>
      <c r="D140" s="8">
        <v>4661</v>
      </c>
      <c r="E140" s="8">
        <v>244</v>
      </c>
      <c r="F140" s="3">
        <v>134</v>
      </c>
      <c r="G140" s="7">
        <f t="shared" si="19"/>
        <v>244</v>
      </c>
      <c r="H140" s="3"/>
      <c r="I140" s="40">
        <f t="shared" si="16"/>
        <v>234.3584082746633</v>
      </c>
      <c r="J140" s="40">
        <f t="shared" si="11"/>
        <v>-49.958333333333343</v>
      </c>
      <c r="K140" s="71">
        <f t="shared" si="17"/>
        <v>1.0756493219000844</v>
      </c>
      <c r="L140" s="57">
        <f t="shared" si="18"/>
        <v>294.54664338890427</v>
      </c>
      <c r="M140" s="3"/>
      <c r="N140" s="6">
        <f t="shared" si="12"/>
        <v>-50.546643388904272</v>
      </c>
      <c r="O140" s="6">
        <f t="shared" si="13"/>
        <v>50.546643388904272</v>
      </c>
      <c r="P140" s="4">
        <f t="shared" si="14"/>
        <v>0.20715837454468963</v>
      </c>
      <c r="Q140" s="6">
        <f t="shared" si="15"/>
        <v>2554.9631578850599</v>
      </c>
      <c r="R140" s="3"/>
    </row>
    <row r="141" spans="1:18" customFormat="1" x14ac:dyDescent="0.2">
      <c r="A141" s="12">
        <v>42260</v>
      </c>
      <c r="B141" s="1" t="s">
        <v>11</v>
      </c>
      <c r="C141" s="8">
        <v>2989</v>
      </c>
      <c r="D141" s="8">
        <v>4167</v>
      </c>
      <c r="E141" s="8">
        <v>220</v>
      </c>
      <c r="F141" s="3">
        <v>135</v>
      </c>
      <c r="G141" s="7">
        <f t="shared" si="19"/>
        <v>220</v>
      </c>
      <c r="H141" s="3"/>
      <c r="I141" s="40">
        <f t="shared" si="16"/>
        <v>188.07935945138814</v>
      </c>
      <c r="J141" s="40">
        <f t="shared" si="11"/>
        <v>-49.958333333333343</v>
      </c>
      <c r="K141" s="71">
        <f t="shared" si="17"/>
        <v>1.1651647683081037</v>
      </c>
      <c r="L141" s="57">
        <f t="shared" si="18"/>
        <v>214.64652049195743</v>
      </c>
      <c r="M141" s="3"/>
      <c r="N141" s="6">
        <f t="shared" si="12"/>
        <v>5.3534795080425681</v>
      </c>
      <c r="O141" s="6">
        <f t="shared" si="13"/>
        <v>5.3534795080425681</v>
      </c>
      <c r="P141" s="4">
        <f t="shared" si="14"/>
        <v>2.4333997763829857E-2</v>
      </c>
      <c r="Q141" s="6">
        <f t="shared" si="15"/>
        <v>28.659742843031697</v>
      </c>
      <c r="R141" s="3"/>
    </row>
    <row r="142" spans="1:18" customFormat="1" x14ac:dyDescent="0.2">
      <c r="A142" s="12">
        <v>42261</v>
      </c>
      <c r="B142" s="1" t="s">
        <v>6</v>
      </c>
      <c r="C142" s="8">
        <v>4623</v>
      </c>
      <c r="D142" s="8">
        <v>7319</v>
      </c>
      <c r="E142" s="8">
        <v>496</v>
      </c>
      <c r="F142" s="3">
        <v>136</v>
      </c>
      <c r="G142" s="7">
        <f t="shared" si="19"/>
        <v>496</v>
      </c>
      <c r="H142" s="3"/>
      <c r="I142" s="40">
        <f t="shared" si="16"/>
        <v>402.62041646748503</v>
      </c>
      <c r="J142" s="40">
        <f t="shared" si="11"/>
        <v>-49.958333333333343</v>
      </c>
      <c r="K142" s="71">
        <f t="shared" si="17"/>
        <v>1.0929011350286371</v>
      </c>
      <c r="L142" s="57">
        <f t="shared" si="18"/>
        <v>146.15193839385611</v>
      </c>
      <c r="M142" s="3"/>
      <c r="N142" s="6">
        <f t="shared" si="12"/>
        <v>349.84806160614392</v>
      </c>
      <c r="O142" s="6">
        <f t="shared" si="13"/>
        <v>349.84806160614392</v>
      </c>
      <c r="P142" s="4">
        <f t="shared" si="14"/>
        <v>0.70533883388335472</v>
      </c>
      <c r="Q142" s="6">
        <f t="shared" si="15"/>
        <v>122393.66620957627</v>
      </c>
      <c r="R142" s="3"/>
    </row>
    <row r="143" spans="1:18" customFormat="1" x14ac:dyDescent="0.2">
      <c r="A143" s="12">
        <v>42262</v>
      </c>
      <c r="B143" s="1" t="s">
        <v>9</v>
      </c>
      <c r="C143" s="8">
        <v>3812</v>
      </c>
      <c r="D143" s="8">
        <v>6959</v>
      </c>
      <c r="E143" s="8">
        <v>457</v>
      </c>
      <c r="F143" s="3">
        <v>137</v>
      </c>
      <c r="G143" s="7">
        <f t="shared" si="19"/>
        <v>457</v>
      </c>
      <c r="H143" s="3"/>
      <c r="I143" s="40">
        <f t="shared" si="16"/>
        <v>371.71960092098874</v>
      </c>
      <c r="J143" s="40">
        <f t="shared" ref="J143:J206" si="20">$J$5*(I143-I142)+(1-$J$5)*J142</f>
        <v>-49.958333333333343</v>
      </c>
      <c r="K143" s="71">
        <f t="shared" si="17"/>
        <v>1.2169747182335668</v>
      </c>
      <c r="L143" s="57">
        <f t="shared" si="18"/>
        <v>428.08347870446397</v>
      </c>
      <c r="M143" s="3"/>
      <c r="N143" s="6">
        <f t="shared" ref="N143:N206" si="21">G143-L143</f>
        <v>28.916521295536029</v>
      </c>
      <c r="O143" s="6">
        <f t="shared" ref="O143:O206" si="22">ABS(N143)</f>
        <v>28.916521295536029</v>
      </c>
      <c r="P143" s="4">
        <f t="shared" ref="P143:P206" si="23">ABS((G143-L143)/G143)</f>
        <v>6.3274663666380807E-2</v>
      </c>
      <c r="Q143" s="6">
        <f t="shared" ref="Q143:Q206" si="24">(G143-L143)^2</f>
        <v>836.16520383518866</v>
      </c>
      <c r="R143" s="3"/>
    </row>
    <row r="144" spans="1:18" customFormat="1" x14ac:dyDescent="0.2">
      <c r="A144" s="12">
        <v>42263</v>
      </c>
      <c r="B144" s="1" t="s">
        <v>7</v>
      </c>
      <c r="C144" s="8">
        <v>3912</v>
      </c>
      <c r="D144" s="8">
        <v>3740</v>
      </c>
      <c r="E144" s="8">
        <v>488</v>
      </c>
      <c r="F144" s="3">
        <v>138</v>
      </c>
      <c r="G144" s="7">
        <f t="shared" si="19"/>
        <v>488</v>
      </c>
      <c r="H144" s="3"/>
      <c r="I144" s="40">
        <f t="shared" ref="I144:I207" si="25">$I$5*(G144/K136)+(1-$I$5)*(I143+J143)</f>
        <v>378.13407123778097</v>
      </c>
      <c r="J144" s="40">
        <f t="shared" si="20"/>
        <v>-49.958333333333343</v>
      </c>
      <c r="K144" s="71">
        <f t="shared" ref="K144:K207" si="26">$K$5*(G144/I144)+(1-$K$5)*K136</f>
        <v>1.2534508028788056</v>
      </c>
      <c r="L144" s="57">
        <f t="shared" ref="L144:L207" si="27">(I143+J143)*K136</f>
        <v>400.3278449301751</v>
      </c>
      <c r="M144" s="3"/>
      <c r="N144" s="6">
        <f t="shared" si="21"/>
        <v>87.672155069824896</v>
      </c>
      <c r="O144" s="6">
        <f t="shared" si="22"/>
        <v>87.672155069824896</v>
      </c>
      <c r="P144" s="4">
        <f t="shared" si="23"/>
        <v>0.17965605547095265</v>
      </c>
      <c r="Q144" s="6">
        <f t="shared" si="24"/>
        <v>7686.4067745874236</v>
      </c>
      <c r="R144" s="3"/>
    </row>
    <row r="145" spans="1:18" customFormat="1" x14ac:dyDescent="0.2">
      <c r="A145" s="12">
        <v>42264</v>
      </c>
      <c r="B145" s="1" t="s">
        <v>10</v>
      </c>
      <c r="C145" s="8">
        <v>3557</v>
      </c>
      <c r="D145" s="8">
        <v>8875</v>
      </c>
      <c r="E145" s="8">
        <v>344</v>
      </c>
      <c r="F145" s="3">
        <v>139</v>
      </c>
      <c r="G145" s="7">
        <f t="shared" si="19"/>
        <v>344</v>
      </c>
      <c r="H145" s="3"/>
      <c r="I145" s="40">
        <f t="shared" si="25"/>
        <v>354.40883336135209</v>
      </c>
      <c r="J145" s="40">
        <f t="shared" si="20"/>
        <v>-49.958333333333343</v>
      </c>
      <c r="K145" s="71">
        <f t="shared" si="26"/>
        <v>0.95652242304343926</v>
      </c>
      <c r="L145" s="57">
        <f t="shared" si="27"/>
        <v>312.74997521749367</v>
      </c>
      <c r="M145" s="3"/>
      <c r="N145" s="6">
        <f t="shared" si="21"/>
        <v>31.25002478250633</v>
      </c>
      <c r="O145" s="6">
        <f t="shared" si="22"/>
        <v>31.25002478250633</v>
      </c>
      <c r="P145" s="4">
        <f t="shared" si="23"/>
        <v>9.0843095297983512E-2</v>
      </c>
      <c r="Q145" s="6">
        <f t="shared" si="24"/>
        <v>976.5640489072598</v>
      </c>
      <c r="R145" s="3"/>
    </row>
    <row r="146" spans="1:18" customFormat="1" x14ac:dyDescent="0.2">
      <c r="A146" s="12">
        <v>42265</v>
      </c>
      <c r="B146" s="1" t="s">
        <v>5</v>
      </c>
      <c r="C146" s="8">
        <v>3490</v>
      </c>
      <c r="D146" s="8">
        <v>5568</v>
      </c>
      <c r="E146" s="8">
        <v>500</v>
      </c>
      <c r="F146" s="3">
        <v>140</v>
      </c>
      <c r="G146" s="7">
        <f t="shared" si="19"/>
        <v>500</v>
      </c>
      <c r="H146" s="3"/>
      <c r="I146" s="40">
        <f t="shared" si="25"/>
        <v>536.84897955201791</v>
      </c>
      <c r="J146" s="40">
        <f t="shared" si="20"/>
        <v>-49.958333333333343</v>
      </c>
      <c r="K146" s="71">
        <f t="shared" si="26"/>
        <v>0.85859911279623302</v>
      </c>
      <c r="L146" s="57">
        <f t="shared" si="27"/>
        <v>255.86285968078437</v>
      </c>
      <c r="M146" s="3"/>
      <c r="N146" s="6">
        <f t="shared" si="21"/>
        <v>244.13714031921563</v>
      </c>
      <c r="O146" s="6">
        <f t="shared" si="22"/>
        <v>244.13714031921563</v>
      </c>
      <c r="P146" s="4">
        <f t="shared" si="23"/>
        <v>0.48827428063843126</v>
      </c>
      <c r="Q146" s="6">
        <f t="shared" si="24"/>
        <v>59602.943283244385</v>
      </c>
      <c r="R146" s="3"/>
    </row>
    <row r="147" spans="1:18" customFormat="1" x14ac:dyDescent="0.2">
      <c r="A147" s="12">
        <v>42266</v>
      </c>
      <c r="B147" s="1" t="s">
        <v>8</v>
      </c>
      <c r="C147" s="8">
        <v>3115</v>
      </c>
      <c r="D147" s="8">
        <v>8802</v>
      </c>
      <c r="E147" s="8">
        <v>528</v>
      </c>
      <c r="F147" s="3">
        <v>141</v>
      </c>
      <c r="G147" s="7">
        <f t="shared" si="19"/>
        <v>528</v>
      </c>
      <c r="H147" s="3"/>
      <c r="I147" s="40">
        <f t="shared" si="25"/>
        <v>524.56222981607448</v>
      </c>
      <c r="J147" s="40">
        <f t="shared" si="20"/>
        <v>-49.958333333333343</v>
      </c>
      <c r="K147" s="71">
        <f t="shared" si="26"/>
        <v>0.9923513963958811</v>
      </c>
      <c r="L147" s="57">
        <f t="shared" si="27"/>
        <v>481.43788284074094</v>
      </c>
      <c r="M147" s="3"/>
      <c r="N147" s="6">
        <f t="shared" si="21"/>
        <v>46.56211715925906</v>
      </c>
      <c r="O147" s="6">
        <f t="shared" si="22"/>
        <v>46.56211715925906</v>
      </c>
      <c r="P147" s="4">
        <f t="shared" si="23"/>
        <v>8.8185827953142157E-2</v>
      </c>
      <c r="Q147" s="6">
        <f t="shared" si="24"/>
        <v>2168.0307543525669</v>
      </c>
      <c r="R147" s="3"/>
    </row>
    <row r="148" spans="1:18" customFormat="1" x14ac:dyDescent="0.2">
      <c r="A148" s="12">
        <v>42267</v>
      </c>
      <c r="B148" s="1" t="s">
        <v>11</v>
      </c>
      <c r="C148" s="8">
        <v>3221</v>
      </c>
      <c r="D148" s="8">
        <v>4618</v>
      </c>
      <c r="E148" s="8">
        <v>535</v>
      </c>
      <c r="F148" s="3">
        <v>142</v>
      </c>
      <c r="G148" s="7">
        <f t="shared" si="19"/>
        <v>535</v>
      </c>
      <c r="H148" s="3"/>
      <c r="I148" s="40">
        <f t="shared" si="25"/>
        <v>492.8199749600177</v>
      </c>
      <c r="J148" s="40">
        <f t="shared" si="20"/>
        <v>-49.958333333333343</v>
      </c>
      <c r="K148" s="71">
        <f t="shared" si="26"/>
        <v>1.0776372803288548</v>
      </c>
      <c r="L148" s="57">
        <f t="shared" si="27"/>
        <v>510.50735942279834</v>
      </c>
      <c r="M148" s="3"/>
      <c r="N148" s="6">
        <f t="shared" si="21"/>
        <v>24.492640577201655</v>
      </c>
      <c r="O148" s="6">
        <f t="shared" si="22"/>
        <v>24.492640577201655</v>
      </c>
      <c r="P148" s="4">
        <f t="shared" si="23"/>
        <v>4.5780636592900291E-2</v>
      </c>
      <c r="Q148" s="6">
        <f t="shared" si="24"/>
        <v>599.88944244398499</v>
      </c>
      <c r="R148" s="3"/>
    </row>
    <row r="149" spans="1:18" customFormat="1" x14ac:dyDescent="0.2">
      <c r="A149" s="12">
        <v>42268</v>
      </c>
      <c r="B149" s="1" t="s">
        <v>6</v>
      </c>
      <c r="C149" s="8">
        <v>3764</v>
      </c>
      <c r="D149" s="8">
        <v>9839</v>
      </c>
      <c r="E149" s="8">
        <v>486</v>
      </c>
      <c r="F149" s="3">
        <v>143</v>
      </c>
      <c r="G149" s="7">
        <f t="shared" si="19"/>
        <v>486</v>
      </c>
      <c r="H149" s="3"/>
      <c r="I149" s="40">
        <f t="shared" si="25"/>
        <v>422.25903991769246</v>
      </c>
      <c r="J149" s="40">
        <f t="shared" si="20"/>
        <v>-49.958333333333343</v>
      </c>
      <c r="K149" s="71">
        <f t="shared" si="26"/>
        <v>1.1623222683995782</v>
      </c>
      <c r="L149" s="57">
        <f t="shared" si="27"/>
        <v>516.00678205850204</v>
      </c>
      <c r="M149" s="3"/>
      <c r="N149" s="6">
        <f t="shared" si="21"/>
        <v>-30.00678205850204</v>
      </c>
      <c r="O149" s="6">
        <f t="shared" si="22"/>
        <v>30.00678205850204</v>
      </c>
      <c r="P149" s="4">
        <f t="shared" si="23"/>
        <v>6.1742349914613248E-2</v>
      </c>
      <c r="Q149" s="6">
        <f t="shared" si="24"/>
        <v>900.40696950643996</v>
      </c>
      <c r="R149" s="3"/>
    </row>
    <row r="150" spans="1:18" customFormat="1" x14ac:dyDescent="0.2">
      <c r="A150" s="12">
        <v>42269</v>
      </c>
      <c r="B150" s="1" t="s">
        <v>9</v>
      </c>
      <c r="C150" s="8">
        <v>4081</v>
      </c>
      <c r="D150" s="8">
        <v>10541</v>
      </c>
      <c r="E150" s="8">
        <v>420</v>
      </c>
      <c r="F150" s="3">
        <v>144</v>
      </c>
      <c r="G150" s="7">
        <f t="shared" si="19"/>
        <v>420</v>
      </c>
      <c r="H150" s="3"/>
      <c r="I150" s="40">
        <f t="shared" si="25"/>
        <v>381.89874599102274</v>
      </c>
      <c r="J150" s="40">
        <f t="shared" si="20"/>
        <v>-49.958333333333343</v>
      </c>
      <c r="K150" s="71">
        <f t="shared" si="26"/>
        <v>1.0942744975064809</v>
      </c>
      <c r="L150" s="57">
        <f t="shared" si="27"/>
        <v>406.88786479800962</v>
      </c>
      <c r="M150" s="3"/>
      <c r="N150" s="6">
        <f t="shared" si="21"/>
        <v>13.112135201990384</v>
      </c>
      <c r="O150" s="6">
        <f t="shared" si="22"/>
        <v>13.112135201990384</v>
      </c>
      <c r="P150" s="4">
        <f t="shared" si="23"/>
        <v>3.1219369528548532E-2</v>
      </c>
      <c r="Q150" s="6">
        <f t="shared" si="24"/>
        <v>171.92808955527539</v>
      </c>
      <c r="R150" s="3"/>
    </row>
    <row r="151" spans="1:18" customFormat="1" x14ac:dyDescent="0.2">
      <c r="A151" s="12">
        <v>42270</v>
      </c>
      <c r="B151" s="1" t="s">
        <v>7</v>
      </c>
      <c r="C151" s="8">
        <v>4341</v>
      </c>
      <c r="D151" s="8">
        <v>6461</v>
      </c>
      <c r="E151" s="8">
        <v>514</v>
      </c>
      <c r="F151" s="3">
        <v>145</v>
      </c>
      <c r="G151" s="7">
        <f t="shared" si="19"/>
        <v>514</v>
      </c>
      <c r="H151" s="3"/>
      <c r="I151" s="40">
        <f t="shared" si="25"/>
        <v>404.27513461167877</v>
      </c>
      <c r="J151" s="40">
        <f t="shared" si="20"/>
        <v>-49.958333333333343</v>
      </c>
      <c r="K151" s="71">
        <f t="shared" si="26"/>
        <v>1.2278620472246282</v>
      </c>
      <c r="L151" s="57">
        <f t="shared" si="27"/>
        <v>403.96309016442547</v>
      </c>
      <c r="M151" s="3"/>
      <c r="N151" s="6">
        <f t="shared" si="21"/>
        <v>110.03690983557453</v>
      </c>
      <c r="O151" s="6">
        <f t="shared" si="22"/>
        <v>110.03690983557453</v>
      </c>
      <c r="P151" s="4">
        <f t="shared" si="23"/>
        <v>0.2140795911197948</v>
      </c>
      <c r="Q151" s="6">
        <f t="shared" si="24"/>
        <v>12108.12152616236</v>
      </c>
      <c r="R151" s="3"/>
    </row>
    <row r="152" spans="1:18" customFormat="1" x14ac:dyDescent="0.2">
      <c r="A152" s="12">
        <v>42271</v>
      </c>
      <c r="B152" s="1" t="s">
        <v>10</v>
      </c>
      <c r="C152" s="8">
        <v>3658</v>
      </c>
      <c r="D152" s="8">
        <v>9237</v>
      </c>
      <c r="E152" s="8">
        <v>550</v>
      </c>
      <c r="F152" s="3">
        <v>146</v>
      </c>
      <c r="G152" s="7">
        <f t="shared" si="19"/>
        <v>550</v>
      </c>
      <c r="H152" s="3"/>
      <c r="I152" s="40">
        <f t="shared" si="25"/>
        <v>421.8942894229329</v>
      </c>
      <c r="J152" s="40">
        <f t="shared" si="20"/>
        <v>-49.958333333333343</v>
      </c>
      <c r="K152" s="71">
        <f t="shared" si="26"/>
        <v>1.2634894617200081</v>
      </c>
      <c r="L152" s="57">
        <f t="shared" si="27"/>
        <v>444.1186790357923</v>
      </c>
      <c r="M152" s="3"/>
      <c r="N152" s="6">
        <f t="shared" si="21"/>
        <v>105.8813209642077</v>
      </c>
      <c r="O152" s="6">
        <f t="shared" si="22"/>
        <v>105.8813209642077</v>
      </c>
      <c r="P152" s="4">
        <f t="shared" si="23"/>
        <v>0.19251149266219583</v>
      </c>
      <c r="Q152" s="6">
        <f t="shared" si="24"/>
        <v>11210.85412912557</v>
      </c>
      <c r="R152" s="3"/>
    </row>
    <row r="153" spans="1:18" customFormat="1" x14ac:dyDescent="0.2">
      <c r="A153" s="12">
        <v>42272</v>
      </c>
      <c r="B153" s="1" t="s">
        <v>5</v>
      </c>
      <c r="C153" s="8">
        <v>3376</v>
      </c>
      <c r="D153" s="8">
        <v>4735</v>
      </c>
      <c r="E153" s="8">
        <v>586</v>
      </c>
      <c r="F153" s="3">
        <v>147</v>
      </c>
      <c r="G153" s="7">
        <f t="shared" si="19"/>
        <v>586</v>
      </c>
      <c r="H153" s="3"/>
      <c r="I153" s="40">
        <f t="shared" si="25"/>
        <v>564.49593169928141</v>
      </c>
      <c r="J153" s="40">
        <f t="shared" si="20"/>
        <v>-49.958333333333343</v>
      </c>
      <c r="K153" s="71">
        <f t="shared" si="26"/>
        <v>0.97283679522118949</v>
      </c>
      <c r="L153" s="57">
        <f t="shared" si="27"/>
        <v>355.76508193580202</v>
      </c>
      <c r="M153" s="3"/>
      <c r="N153" s="6">
        <f t="shared" si="21"/>
        <v>230.23491806419798</v>
      </c>
      <c r="O153" s="6">
        <f t="shared" si="22"/>
        <v>230.23491806419798</v>
      </c>
      <c r="P153" s="4">
        <f t="shared" si="23"/>
        <v>0.39289235164538905</v>
      </c>
      <c r="Q153" s="6">
        <f t="shared" si="24"/>
        <v>53008.11749602796</v>
      </c>
      <c r="R153" s="3"/>
    </row>
    <row r="154" spans="1:18" customFormat="1" x14ac:dyDescent="0.2">
      <c r="A154" s="12">
        <v>42273</v>
      </c>
      <c r="B154" s="1" t="s">
        <v>8</v>
      </c>
      <c r="C154" s="8">
        <v>3768</v>
      </c>
      <c r="D154" s="8">
        <v>6924</v>
      </c>
      <c r="E154" s="8">
        <v>601</v>
      </c>
      <c r="F154" s="3">
        <v>148</v>
      </c>
      <c r="G154" s="7">
        <f t="shared" si="19"/>
        <v>601</v>
      </c>
      <c r="H154" s="3"/>
      <c r="I154" s="40">
        <f t="shared" si="25"/>
        <v>662.88946332342232</v>
      </c>
      <c r="J154" s="40">
        <f t="shared" si="20"/>
        <v>-49.958333333333343</v>
      </c>
      <c r="K154" s="71">
        <f t="shared" si="26"/>
        <v>0.86820665573375055</v>
      </c>
      <c r="L154" s="57">
        <f t="shared" si="27"/>
        <v>441.78152545730745</v>
      </c>
      <c r="M154" s="3"/>
      <c r="N154" s="6">
        <f t="shared" si="21"/>
        <v>159.21847454269255</v>
      </c>
      <c r="O154" s="6">
        <f t="shared" si="22"/>
        <v>159.21847454269255</v>
      </c>
      <c r="P154" s="4">
        <f t="shared" si="23"/>
        <v>0.26492258659349843</v>
      </c>
      <c r="Q154" s="6">
        <f t="shared" si="24"/>
        <v>25350.522635702036</v>
      </c>
      <c r="R154" s="3"/>
    </row>
    <row r="155" spans="1:18" customFormat="1" x14ac:dyDescent="0.2">
      <c r="A155" s="12">
        <v>42274</v>
      </c>
      <c r="B155" s="1" t="s">
        <v>11</v>
      </c>
      <c r="C155" s="8">
        <v>3622</v>
      </c>
      <c r="D155" s="8">
        <v>5109</v>
      </c>
      <c r="E155" s="8">
        <v>668</v>
      </c>
      <c r="F155" s="3">
        <v>149</v>
      </c>
      <c r="G155" s="7">
        <f t="shared" si="19"/>
        <v>668</v>
      </c>
      <c r="H155" s="3"/>
      <c r="I155" s="40">
        <f t="shared" si="25"/>
        <v>661.10514373309252</v>
      </c>
      <c r="J155" s="40">
        <f t="shared" si="20"/>
        <v>-49.958333333333343</v>
      </c>
      <c r="K155" s="71">
        <f t="shared" si="26"/>
        <v>0.99596697481491436</v>
      </c>
      <c r="L155" s="57">
        <f t="shared" si="27"/>
        <v>608.2430627401701</v>
      </c>
      <c r="M155" s="3"/>
      <c r="N155" s="6">
        <f t="shared" si="21"/>
        <v>59.756937259829897</v>
      </c>
      <c r="O155" s="6">
        <f t="shared" si="22"/>
        <v>59.756937259829897</v>
      </c>
      <c r="P155" s="4">
        <f t="shared" si="23"/>
        <v>8.9456492903936966E-2</v>
      </c>
      <c r="Q155" s="6">
        <f t="shared" si="24"/>
        <v>3570.8915506752464</v>
      </c>
      <c r="R155" s="3"/>
    </row>
    <row r="156" spans="1:18" customFormat="1" x14ac:dyDescent="0.2">
      <c r="A156" s="12">
        <v>42275</v>
      </c>
      <c r="B156" s="1" t="s">
        <v>6</v>
      </c>
      <c r="C156" s="8">
        <v>3599</v>
      </c>
      <c r="D156" s="8">
        <v>9004</v>
      </c>
      <c r="E156" s="8">
        <v>721</v>
      </c>
      <c r="F156" s="3">
        <v>150</v>
      </c>
      <c r="G156" s="7">
        <f t="shared" si="19"/>
        <v>721</v>
      </c>
      <c r="H156" s="3"/>
      <c r="I156" s="40">
        <f t="shared" si="25"/>
        <v>657.47439352873585</v>
      </c>
      <c r="J156" s="40">
        <f t="shared" si="20"/>
        <v>-49.958333333333343</v>
      </c>
      <c r="K156" s="71">
        <f t="shared" si="26"/>
        <v>1.0814339552395968</v>
      </c>
      <c r="L156" s="57">
        <f t="shared" si="27"/>
        <v>658.59458664085071</v>
      </c>
      <c r="M156" s="3"/>
      <c r="N156" s="6">
        <f t="shared" si="21"/>
        <v>62.405413359149293</v>
      </c>
      <c r="O156" s="6">
        <f t="shared" si="22"/>
        <v>62.405413359149293</v>
      </c>
      <c r="P156" s="4">
        <f t="shared" si="23"/>
        <v>8.6553971371913022E-2</v>
      </c>
      <c r="Q156" s="6">
        <f t="shared" si="24"/>
        <v>3894.4356165262889</v>
      </c>
      <c r="R156" s="3"/>
    </row>
    <row r="157" spans="1:18" customFormat="1" x14ac:dyDescent="0.2">
      <c r="A157" s="12">
        <v>42276</v>
      </c>
      <c r="B157" s="1" t="s">
        <v>9</v>
      </c>
      <c r="C157" s="8">
        <v>4238</v>
      </c>
      <c r="D157" s="8">
        <v>10409</v>
      </c>
      <c r="E157" s="8">
        <v>751</v>
      </c>
      <c r="F157" s="3">
        <v>151</v>
      </c>
      <c r="G157" s="7">
        <f t="shared" si="19"/>
        <v>751</v>
      </c>
      <c r="H157" s="3"/>
      <c r="I157" s="40">
        <f t="shared" si="25"/>
        <v>638.39944326009288</v>
      </c>
      <c r="J157" s="40">
        <f t="shared" si="20"/>
        <v>-49.958333333333343</v>
      </c>
      <c r="K157" s="71">
        <f t="shared" si="26"/>
        <v>1.1651337091236094</v>
      </c>
      <c r="L157" s="57">
        <f t="shared" si="27"/>
        <v>706.12944517549488</v>
      </c>
      <c r="M157" s="3"/>
      <c r="N157" s="6">
        <f t="shared" si="21"/>
        <v>44.87055482450512</v>
      </c>
      <c r="O157" s="6">
        <f t="shared" si="22"/>
        <v>44.87055482450512</v>
      </c>
      <c r="P157" s="4">
        <f t="shared" si="23"/>
        <v>5.9747742775639309E-2</v>
      </c>
      <c r="Q157" s="6">
        <f t="shared" si="24"/>
        <v>2013.3666902589198</v>
      </c>
      <c r="R157" s="3"/>
    </row>
    <row r="158" spans="1:18" customFormat="1" x14ac:dyDescent="0.2">
      <c r="A158" s="12">
        <v>42277</v>
      </c>
      <c r="B158" s="1" t="s">
        <v>7</v>
      </c>
      <c r="C158" s="8">
        <v>4609</v>
      </c>
      <c r="D158" s="8">
        <v>6353</v>
      </c>
      <c r="E158" s="8">
        <v>791</v>
      </c>
      <c r="F158" s="3">
        <v>152</v>
      </c>
      <c r="G158" s="7">
        <f t="shared" si="19"/>
        <v>791</v>
      </c>
      <c r="H158" s="3"/>
      <c r="I158" s="40">
        <f t="shared" si="25"/>
        <v>695.97091197032273</v>
      </c>
      <c r="J158" s="40">
        <f t="shared" si="20"/>
        <v>-49.958333333333343</v>
      </c>
      <c r="K158" s="71">
        <f t="shared" si="26"/>
        <v>1.1027279485109971</v>
      </c>
      <c r="L158" s="57">
        <f t="shared" si="27"/>
        <v>643.91609987726065</v>
      </c>
      <c r="M158" s="3"/>
      <c r="N158" s="6">
        <f t="shared" si="21"/>
        <v>147.08390012273935</v>
      </c>
      <c r="O158" s="6">
        <f t="shared" si="22"/>
        <v>147.08390012273935</v>
      </c>
      <c r="P158" s="4">
        <f t="shared" si="23"/>
        <v>0.18594677638778678</v>
      </c>
      <c r="Q158" s="6">
        <f t="shared" si="24"/>
        <v>21633.673675315964</v>
      </c>
      <c r="R158" s="3"/>
    </row>
    <row r="159" spans="1:18" customFormat="1" x14ac:dyDescent="0.2">
      <c r="A159" s="12">
        <v>42278</v>
      </c>
      <c r="B159" s="1" t="s">
        <v>10</v>
      </c>
      <c r="C159" s="8">
        <v>4247</v>
      </c>
      <c r="D159" s="8">
        <v>4641</v>
      </c>
      <c r="E159" s="8">
        <v>437</v>
      </c>
      <c r="F159" s="3">
        <v>153</v>
      </c>
      <c r="G159" s="7">
        <f t="shared" si="19"/>
        <v>437</v>
      </c>
      <c r="H159" s="3"/>
      <c r="I159" s="40">
        <f t="shared" si="25"/>
        <v>413.92505503074295</v>
      </c>
      <c r="J159" s="40">
        <f t="shared" si="20"/>
        <v>-49.958333333333343</v>
      </c>
      <c r="K159" s="71">
        <f t="shared" si="26"/>
        <v>1.1934389725149692</v>
      </c>
      <c r="L159" s="57">
        <f t="shared" si="27"/>
        <v>793.2143273380749</v>
      </c>
      <c r="M159" s="3"/>
      <c r="N159" s="6">
        <f t="shared" si="21"/>
        <v>-356.2143273380749</v>
      </c>
      <c r="O159" s="6">
        <f t="shared" si="22"/>
        <v>356.2143273380749</v>
      </c>
      <c r="P159" s="4">
        <f t="shared" si="23"/>
        <v>0.81513576049902725</v>
      </c>
      <c r="Q159" s="6">
        <f t="shared" si="24"/>
        <v>126888.64700091718</v>
      </c>
      <c r="R159" s="3"/>
    </row>
    <row r="160" spans="1:18" customFormat="1" x14ac:dyDescent="0.2">
      <c r="A160" s="12">
        <v>42279</v>
      </c>
      <c r="B160" s="1" t="s">
        <v>5</v>
      </c>
      <c r="C160" s="8">
        <v>3204</v>
      </c>
      <c r="D160" s="8">
        <v>7102</v>
      </c>
      <c r="E160" s="8">
        <v>561</v>
      </c>
      <c r="F160" s="3">
        <v>154</v>
      </c>
      <c r="G160" s="7">
        <f t="shared" si="19"/>
        <v>561</v>
      </c>
      <c r="H160" s="3"/>
      <c r="I160" s="40">
        <f t="shared" si="25"/>
        <v>428.00010592896245</v>
      </c>
      <c r="J160" s="40">
        <f t="shared" si="20"/>
        <v>-49.958333333333343</v>
      </c>
      <c r="K160" s="71">
        <f t="shared" si="26"/>
        <v>1.2729410372049292</v>
      </c>
      <c r="L160" s="57">
        <f t="shared" si="27"/>
        <v>459.86811728145608</v>
      </c>
      <c r="M160" s="3"/>
      <c r="N160" s="6">
        <f t="shared" si="21"/>
        <v>101.13188271854392</v>
      </c>
      <c r="O160" s="6">
        <f t="shared" si="22"/>
        <v>101.13188271854392</v>
      </c>
      <c r="P160" s="4">
        <f t="shared" si="23"/>
        <v>0.18027073568367899</v>
      </c>
      <c r="Q160" s="6">
        <f t="shared" si="24"/>
        <v>10227.657702197323</v>
      </c>
      <c r="R160" s="3"/>
    </row>
    <row r="161" spans="1:18" customFormat="1" x14ac:dyDescent="0.2">
      <c r="A161" s="12">
        <v>42280</v>
      </c>
      <c r="B161" s="1" t="s">
        <v>8</v>
      </c>
      <c r="C161" s="8">
        <v>3909</v>
      </c>
      <c r="D161" s="8">
        <v>8974</v>
      </c>
      <c r="E161" s="8">
        <v>458</v>
      </c>
      <c r="F161" s="3">
        <v>155</v>
      </c>
      <c r="G161" s="7">
        <f t="shared" si="19"/>
        <v>458</v>
      </c>
      <c r="H161" s="3"/>
      <c r="I161" s="40">
        <f t="shared" si="25"/>
        <v>452.23884567637413</v>
      </c>
      <c r="J161" s="40">
        <f t="shared" si="20"/>
        <v>-49.958333333333343</v>
      </c>
      <c r="K161" s="71">
        <f t="shared" si="26"/>
        <v>0.98081727317888345</v>
      </c>
      <c r="L161" s="57">
        <f t="shared" si="27"/>
        <v>367.77294651166955</v>
      </c>
      <c r="M161" s="3"/>
      <c r="N161" s="6">
        <f t="shared" si="21"/>
        <v>90.227053488330455</v>
      </c>
      <c r="O161" s="6">
        <f t="shared" si="22"/>
        <v>90.227053488330455</v>
      </c>
      <c r="P161" s="4">
        <f t="shared" si="23"/>
        <v>0.19700230019286125</v>
      </c>
      <c r="Q161" s="6">
        <f t="shared" si="24"/>
        <v>8140.921181186045</v>
      </c>
      <c r="R161" s="3"/>
    </row>
    <row r="162" spans="1:18" customFormat="1" x14ac:dyDescent="0.2">
      <c r="A162" s="12">
        <v>42281</v>
      </c>
      <c r="B162" s="1" t="s">
        <v>11</v>
      </c>
      <c r="C162" s="8">
        <v>4552</v>
      </c>
      <c r="D162" s="8">
        <v>5593</v>
      </c>
      <c r="E162" s="8">
        <v>442</v>
      </c>
      <c r="F162" s="3">
        <v>156</v>
      </c>
      <c r="G162" s="7">
        <f t="shared" si="19"/>
        <v>442</v>
      </c>
      <c r="H162" s="3"/>
      <c r="I162" s="40">
        <f t="shared" si="25"/>
        <v>487.73240893870866</v>
      </c>
      <c r="J162" s="40">
        <f t="shared" si="20"/>
        <v>-49.958333333333343</v>
      </c>
      <c r="K162" s="71">
        <f t="shared" si="26"/>
        <v>0.87581225093408455</v>
      </c>
      <c r="L162" s="57">
        <f t="shared" si="27"/>
        <v>349.26261828821117</v>
      </c>
      <c r="M162" s="3"/>
      <c r="N162" s="6">
        <f t="shared" si="21"/>
        <v>92.737381711788828</v>
      </c>
      <c r="O162" s="6">
        <f t="shared" si="22"/>
        <v>92.737381711788828</v>
      </c>
      <c r="P162" s="4">
        <f t="shared" si="23"/>
        <v>0.20981308079590233</v>
      </c>
      <c r="Q162" s="6">
        <f t="shared" si="24"/>
        <v>8600.2219667580248</v>
      </c>
      <c r="R162" s="3"/>
    </row>
    <row r="163" spans="1:18" customFormat="1" x14ac:dyDescent="0.2">
      <c r="A163" s="12">
        <v>42282</v>
      </c>
      <c r="B163" s="1" t="s">
        <v>6</v>
      </c>
      <c r="C163" s="8">
        <v>3918</v>
      </c>
      <c r="D163" s="8">
        <v>6960</v>
      </c>
      <c r="E163" s="8">
        <v>918</v>
      </c>
      <c r="F163" s="3">
        <v>157</v>
      </c>
      <c r="G163" s="7">
        <f t="shared" si="19"/>
        <v>918</v>
      </c>
      <c r="H163" s="3"/>
      <c r="I163" s="40">
        <f t="shared" si="25"/>
        <v>824.92866241804722</v>
      </c>
      <c r="J163" s="40">
        <f t="shared" si="20"/>
        <v>-49.958333333333343</v>
      </c>
      <c r="K163" s="71">
        <f t="shared" si="26"/>
        <v>1.0193382795216315</v>
      </c>
      <c r="L163" s="57">
        <f t="shared" si="27"/>
        <v>436.00852173308124</v>
      </c>
      <c r="M163" s="3"/>
      <c r="N163" s="6">
        <f t="shared" si="21"/>
        <v>481.99147826691876</v>
      </c>
      <c r="O163" s="6">
        <f t="shared" si="22"/>
        <v>481.99147826691876</v>
      </c>
      <c r="P163" s="4">
        <f t="shared" si="23"/>
        <v>0.5250451832972971</v>
      </c>
      <c r="Q163" s="6">
        <f t="shared" si="24"/>
        <v>232315.78512192963</v>
      </c>
      <c r="R163" s="3"/>
    </row>
    <row r="164" spans="1:18" customFormat="1" x14ac:dyDescent="0.2">
      <c r="A164" s="12">
        <v>42283</v>
      </c>
      <c r="B164" s="1" t="s">
        <v>9</v>
      </c>
      <c r="C164" s="8">
        <v>2818</v>
      </c>
      <c r="D164" s="8">
        <v>4878</v>
      </c>
      <c r="E164" s="8">
        <v>971</v>
      </c>
      <c r="F164" s="3">
        <v>158</v>
      </c>
      <c r="G164" s="7">
        <f t="shared" si="19"/>
        <v>971</v>
      </c>
      <c r="H164" s="3"/>
      <c r="I164" s="40">
        <f t="shared" si="25"/>
        <v>873.29960471404206</v>
      </c>
      <c r="J164" s="40">
        <f t="shared" si="20"/>
        <v>-49.958333333333343</v>
      </c>
      <c r="K164" s="71">
        <f t="shared" si="26"/>
        <v>1.0875221646516742</v>
      </c>
      <c r="L164" s="57">
        <f t="shared" si="27"/>
        <v>838.07922817541407</v>
      </c>
      <c r="M164" s="3"/>
      <c r="N164" s="6">
        <f t="shared" si="21"/>
        <v>132.92077182458593</v>
      </c>
      <c r="O164" s="6">
        <f t="shared" si="22"/>
        <v>132.92077182458593</v>
      </c>
      <c r="P164" s="4">
        <f t="shared" si="23"/>
        <v>0.13689059920142732</v>
      </c>
      <c r="Q164" s="6">
        <f t="shared" si="24"/>
        <v>17667.931582443634</v>
      </c>
      <c r="R164" s="3"/>
    </row>
    <row r="165" spans="1:18" customFormat="1" x14ac:dyDescent="0.2">
      <c r="A165" s="12">
        <v>42284</v>
      </c>
      <c r="B165" s="1" t="s">
        <v>7</v>
      </c>
      <c r="C165" s="8">
        <v>3289</v>
      </c>
      <c r="D165" s="8">
        <v>8528</v>
      </c>
      <c r="E165" s="8">
        <v>804</v>
      </c>
      <c r="F165" s="3">
        <v>159</v>
      </c>
      <c r="G165" s="7">
        <f t="shared" si="19"/>
        <v>804</v>
      </c>
      <c r="H165" s="3"/>
      <c r="I165" s="40">
        <f t="shared" si="25"/>
        <v>716.70789999526039</v>
      </c>
      <c r="J165" s="40">
        <f t="shared" si="20"/>
        <v>-49.958333333333343</v>
      </c>
      <c r="K165" s="71">
        <f t="shared" si="26"/>
        <v>1.1564661518440327</v>
      </c>
      <c r="L165" s="57">
        <f t="shared" si="27"/>
        <v>959.30266939835337</v>
      </c>
      <c r="M165" s="3"/>
      <c r="N165" s="6">
        <f t="shared" si="21"/>
        <v>-155.30266939835337</v>
      </c>
      <c r="O165" s="6">
        <f t="shared" si="22"/>
        <v>155.30266939835337</v>
      </c>
      <c r="P165" s="4">
        <f t="shared" si="23"/>
        <v>0.1931625241273052</v>
      </c>
      <c r="Q165" s="6">
        <f t="shared" si="24"/>
        <v>24118.919122254247</v>
      </c>
      <c r="R165" s="3"/>
    </row>
    <row r="166" spans="1:18" customFormat="1" x14ac:dyDescent="0.2">
      <c r="A166" s="12">
        <v>42285</v>
      </c>
      <c r="B166" s="1" t="s">
        <v>10</v>
      </c>
      <c r="C166" s="8">
        <v>3676</v>
      </c>
      <c r="D166" s="8">
        <v>8039</v>
      </c>
      <c r="E166" s="8">
        <v>597</v>
      </c>
      <c r="F166" s="3">
        <v>160</v>
      </c>
      <c r="G166" s="7">
        <f t="shared" si="19"/>
        <v>597</v>
      </c>
      <c r="H166" s="3"/>
      <c r="I166" s="40">
        <f t="shared" si="25"/>
        <v>566.45764461361273</v>
      </c>
      <c r="J166" s="40">
        <f t="shared" si="20"/>
        <v>-49.958333333333343</v>
      </c>
      <c r="K166" s="71">
        <f t="shared" si="26"/>
        <v>1.092965991328126</v>
      </c>
      <c r="L166" s="57">
        <f t="shared" si="27"/>
        <v>735.24338181570306</v>
      </c>
      <c r="M166" s="3"/>
      <c r="N166" s="6">
        <f t="shared" si="21"/>
        <v>-138.24338181570306</v>
      </c>
      <c r="O166" s="6">
        <f t="shared" si="22"/>
        <v>138.24338181570306</v>
      </c>
      <c r="P166" s="4">
        <f t="shared" si="23"/>
        <v>0.23156345362764333</v>
      </c>
      <c r="Q166" s="6">
        <f t="shared" si="24"/>
        <v>19111.232615842258</v>
      </c>
      <c r="R166" s="3"/>
    </row>
    <row r="167" spans="1:18" customFormat="1" x14ac:dyDescent="0.2">
      <c r="A167" s="12">
        <v>42286</v>
      </c>
      <c r="B167" s="1" t="s">
        <v>5</v>
      </c>
      <c r="C167" s="8">
        <v>3330</v>
      </c>
      <c r="D167" s="8">
        <v>9599</v>
      </c>
      <c r="E167" s="8">
        <v>441</v>
      </c>
      <c r="F167" s="3">
        <v>161</v>
      </c>
      <c r="G167" s="7">
        <f t="shared" si="19"/>
        <v>441</v>
      </c>
      <c r="H167" s="3"/>
      <c r="I167" s="40">
        <f t="shared" si="25"/>
        <v>398.91615108608642</v>
      </c>
      <c r="J167" s="40">
        <f t="shared" si="20"/>
        <v>-49.958333333333343</v>
      </c>
      <c r="K167" s="71">
        <f t="shared" si="26"/>
        <v>1.1758502730470279</v>
      </c>
      <c r="L167" s="57">
        <f t="shared" si="27"/>
        <v>616.41040735902584</v>
      </c>
      <c r="M167" s="3"/>
      <c r="N167" s="6">
        <f t="shared" si="21"/>
        <v>-175.41040735902584</v>
      </c>
      <c r="O167" s="6">
        <f t="shared" si="22"/>
        <v>175.41040735902584</v>
      </c>
      <c r="P167" s="4">
        <f t="shared" si="23"/>
        <v>0.39775602575742819</v>
      </c>
      <c r="Q167" s="6">
        <f t="shared" si="24"/>
        <v>30768.811009859386</v>
      </c>
      <c r="R167" s="3"/>
    </row>
    <row r="168" spans="1:18" customFormat="1" x14ac:dyDescent="0.2">
      <c r="A168" s="12">
        <v>42287</v>
      </c>
      <c r="B168" s="1" t="s">
        <v>8</v>
      </c>
      <c r="C168" s="8">
        <v>3104</v>
      </c>
      <c r="D168" s="8">
        <v>6965</v>
      </c>
      <c r="E168" s="8">
        <v>512</v>
      </c>
      <c r="F168" s="3">
        <v>162</v>
      </c>
      <c r="G168" s="7">
        <f t="shared" si="19"/>
        <v>512</v>
      </c>
      <c r="H168" s="3"/>
      <c r="I168" s="40">
        <f t="shared" si="25"/>
        <v>391.56609043624405</v>
      </c>
      <c r="J168" s="40">
        <f t="shared" si="20"/>
        <v>-49.958333333333343</v>
      </c>
      <c r="K168" s="71">
        <f t="shared" si="26"/>
        <v>1.2798667925432947</v>
      </c>
      <c r="L168" s="57">
        <f t="shared" si="27"/>
        <v>444.20272647095811</v>
      </c>
      <c r="M168" s="3"/>
      <c r="N168" s="6">
        <f t="shared" si="21"/>
        <v>67.797273529041888</v>
      </c>
      <c r="O168" s="6">
        <f t="shared" si="22"/>
        <v>67.797273529041888</v>
      </c>
      <c r="P168" s="4">
        <f t="shared" si="23"/>
        <v>0.13241654986140994</v>
      </c>
      <c r="Q168" s="6">
        <f t="shared" si="24"/>
        <v>4596.470297971724</v>
      </c>
      <c r="R168" s="3"/>
    </row>
    <row r="169" spans="1:18" customFormat="1" x14ac:dyDescent="0.2">
      <c r="A169" s="12">
        <v>42288</v>
      </c>
      <c r="B169" s="1" t="s">
        <v>11</v>
      </c>
      <c r="C169" s="8">
        <v>3696</v>
      </c>
      <c r="D169" s="8">
        <v>6345</v>
      </c>
      <c r="E169" s="8">
        <v>411</v>
      </c>
      <c r="F169" s="3">
        <v>163</v>
      </c>
      <c r="G169" s="7">
        <f t="shared" si="19"/>
        <v>411</v>
      </c>
      <c r="H169" s="3"/>
      <c r="I169" s="40">
        <f t="shared" si="25"/>
        <v>403.55218916653138</v>
      </c>
      <c r="J169" s="40">
        <f t="shared" si="20"/>
        <v>-49.958333333333343</v>
      </c>
      <c r="K169" s="71">
        <f t="shared" si="26"/>
        <v>0.9883449450112104</v>
      </c>
      <c r="L169" s="57">
        <f t="shared" si="27"/>
        <v>335.05478881843123</v>
      </c>
      <c r="M169" s="3"/>
      <c r="N169" s="6">
        <f t="shared" si="21"/>
        <v>75.945211181568766</v>
      </c>
      <c r="O169" s="6">
        <f t="shared" si="22"/>
        <v>75.945211181568766</v>
      </c>
      <c r="P169" s="4">
        <f t="shared" si="23"/>
        <v>0.18478153572157852</v>
      </c>
      <c r="Q169" s="6">
        <f t="shared" si="24"/>
        <v>5767.6751014130778</v>
      </c>
      <c r="R169" s="3"/>
    </row>
    <row r="170" spans="1:18" customFormat="1" x14ac:dyDescent="0.2">
      <c r="A170" s="12">
        <v>42289</v>
      </c>
      <c r="B170" s="1" t="s">
        <v>6</v>
      </c>
      <c r="C170" s="8">
        <v>4803</v>
      </c>
      <c r="D170" s="8">
        <v>5102</v>
      </c>
      <c r="E170" s="8">
        <v>369</v>
      </c>
      <c r="F170" s="3">
        <v>164</v>
      </c>
      <c r="G170" s="7">
        <f t="shared" si="19"/>
        <v>369</v>
      </c>
      <c r="H170" s="3"/>
      <c r="I170" s="40">
        <f t="shared" si="25"/>
        <v>407.77731274922064</v>
      </c>
      <c r="J170" s="40">
        <f t="shared" si="20"/>
        <v>-49.958333333333343</v>
      </c>
      <c r="K170" s="71">
        <f t="shared" si="26"/>
        <v>0.8816309335681275</v>
      </c>
      <c r="L170" s="57">
        <f t="shared" si="27"/>
        <v>309.6818307937354</v>
      </c>
      <c r="M170" s="3"/>
      <c r="N170" s="6">
        <f t="shared" si="21"/>
        <v>59.318169206264599</v>
      </c>
      <c r="O170" s="6">
        <f t="shared" si="22"/>
        <v>59.318169206264599</v>
      </c>
      <c r="P170" s="4">
        <f t="shared" si="23"/>
        <v>0.16075384608743795</v>
      </c>
      <c r="Q170" s="6">
        <f t="shared" si="24"/>
        <v>3518.6451979830376</v>
      </c>
      <c r="R170" s="3"/>
    </row>
    <row r="171" spans="1:18" customFormat="1" x14ac:dyDescent="0.2">
      <c r="A171" s="12">
        <v>42290</v>
      </c>
      <c r="B171" s="1" t="s">
        <v>9</v>
      </c>
      <c r="C171" s="8">
        <v>4522</v>
      </c>
      <c r="D171" s="8">
        <v>7657</v>
      </c>
      <c r="E171" s="8">
        <v>425</v>
      </c>
      <c r="F171" s="3">
        <v>165</v>
      </c>
      <c r="G171" s="7">
        <f t="shared" si="19"/>
        <v>425</v>
      </c>
      <c r="H171" s="3"/>
      <c r="I171" s="40">
        <f t="shared" si="25"/>
        <v>405.11351812019547</v>
      </c>
      <c r="J171" s="40">
        <f t="shared" si="20"/>
        <v>-49.958333333333343</v>
      </c>
      <c r="K171" s="71">
        <f t="shared" si="26"/>
        <v>1.0252883566675781</v>
      </c>
      <c r="L171" s="57">
        <f t="shared" si="27"/>
        <v>364.73858285797661</v>
      </c>
      <c r="M171" s="3"/>
      <c r="N171" s="6">
        <f t="shared" si="21"/>
        <v>60.26141714202339</v>
      </c>
      <c r="O171" s="6">
        <f t="shared" si="22"/>
        <v>60.26141714202339</v>
      </c>
      <c r="P171" s="4">
        <f t="shared" si="23"/>
        <v>0.1417915697459374</v>
      </c>
      <c r="Q171" s="6">
        <f t="shared" si="24"/>
        <v>3631.4383959649504</v>
      </c>
      <c r="R171" s="3"/>
    </row>
    <row r="172" spans="1:18" customFormat="1" x14ac:dyDescent="0.2">
      <c r="A172" s="12">
        <v>42291</v>
      </c>
      <c r="B172" s="1" t="s">
        <v>7</v>
      </c>
      <c r="C172" s="8">
        <v>5003</v>
      </c>
      <c r="D172" s="8">
        <v>7084</v>
      </c>
      <c r="E172" s="8">
        <v>317</v>
      </c>
      <c r="F172" s="3">
        <v>166</v>
      </c>
      <c r="G172" s="7">
        <f t="shared" si="19"/>
        <v>317</v>
      </c>
      <c r="H172" s="3"/>
      <c r="I172" s="40">
        <f t="shared" si="25"/>
        <v>304.22168653022624</v>
      </c>
      <c r="J172" s="40">
        <f t="shared" si="20"/>
        <v>-49.958333333333343</v>
      </c>
      <c r="K172" s="71">
        <f t="shared" si="26"/>
        <v>1.0784183908692888</v>
      </c>
      <c r="L172" s="57">
        <f t="shared" si="27"/>
        <v>386.23913534667366</v>
      </c>
      <c r="M172" s="3"/>
      <c r="N172" s="6">
        <f t="shared" si="21"/>
        <v>-69.239135346673663</v>
      </c>
      <c r="O172" s="6">
        <f t="shared" si="22"/>
        <v>69.239135346673663</v>
      </c>
      <c r="P172" s="4">
        <f t="shared" si="23"/>
        <v>0.21841998532073711</v>
      </c>
      <c r="Q172" s="6">
        <f t="shared" si="24"/>
        <v>4794.0578635549946</v>
      </c>
      <c r="R172" s="3"/>
    </row>
    <row r="173" spans="1:18" customFormat="1" x14ac:dyDescent="0.2">
      <c r="A173" s="12">
        <v>42292</v>
      </c>
      <c r="B173" s="1" t="s">
        <v>10</v>
      </c>
      <c r="C173" s="8">
        <v>3641</v>
      </c>
      <c r="D173" s="8">
        <v>9238</v>
      </c>
      <c r="E173" s="8">
        <v>389</v>
      </c>
      <c r="F173" s="3">
        <v>167</v>
      </c>
      <c r="G173" s="7">
        <f t="shared" si="19"/>
        <v>389</v>
      </c>
      <c r="H173" s="3"/>
      <c r="I173" s="40">
        <f t="shared" si="25"/>
        <v>319.94831127164338</v>
      </c>
      <c r="J173" s="40">
        <f t="shared" si="20"/>
        <v>-49.958333333333343</v>
      </c>
      <c r="K173" s="71">
        <f t="shared" si="26"/>
        <v>1.1683371991386455</v>
      </c>
      <c r="L173" s="57">
        <f t="shared" si="27"/>
        <v>294.04696162657086</v>
      </c>
      <c r="M173" s="3"/>
      <c r="N173" s="6">
        <f t="shared" si="21"/>
        <v>94.953038373429138</v>
      </c>
      <c r="O173" s="6">
        <f t="shared" si="22"/>
        <v>94.953038373429138</v>
      </c>
      <c r="P173" s="4">
        <f t="shared" si="23"/>
        <v>0.24409521432758133</v>
      </c>
      <c r="Q173" s="6">
        <f t="shared" si="24"/>
        <v>9016.0794963459066</v>
      </c>
      <c r="R173" s="3"/>
    </row>
    <row r="174" spans="1:18" customFormat="1" x14ac:dyDescent="0.2">
      <c r="A174" s="12">
        <v>42293</v>
      </c>
      <c r="B174" s="1" t="s">
        <v>5</v>
      </c>
      <c r="C174" s="8">
        <v>3725</v>
      </c>
      <c r="D174" s="8">
        <v>13769</v>
      </c>
      <c r="E174" s="8">
        <v>415</v>
      </c>
      <c r="F174" s="3">
        <v>168</v>
      </c>
      <c r="G174" s="7">
        <f t="shared" si="19"/>
        <v>415</v>
      </c>
      <c r="H174" s="3"/>
      <c r="I174" s="40">
        <f t="shared" si="25"/>
        <v>357.75859073350699</v>
      </c>
      <c r="J174" s="40">
        <f t="shared" si="20"/>
        <v>-49.958333333333343</v>
      </c>
      <c r="K174" s="71">
        <f t="shared" si="26"/>
        <v>1.106372812488523</v>
      </c>
      <c r="L174" s="57">
        <f t="shared" si="27"/>
        <v>295.08986388600391</v>
      </c>
      <c r="M174" s="3"/>
      <c r="N174" s="6">
        <f t="shared" si="21"/>
        <v>119.91013611399609</v>
      </c>
      <c r="O174" s="6">
        <f t="shared" si="22"/>
        <v>119.91013611399609</v>
      </c>
      <c r="P174" s="4">
        <f t="shared" si="23"/>
        <v>0.28894008702167734</v>
      </c>
      <c r="Q174" s="6">
        <f t="shared" si="24"/>
        <v>14378.440742877068</v>
      </c>
      <c r="R174" s="3"/>
    </row>
    <row r="175" spans="1:18" customFormat="1" x14ac:dyDescent="0.2">
      <c r="A175" s="12">
        <v>42294</v>
      </c>
      <c r="B175" s="1" t="s">
        <v>8</v>
      </c>
      <c r="C175" s="8">
        <v>3777</v>
      </c>
      <c r="D175" s="8">
        <v>9034</v>
      </c>
      <c r="E175" s="8">
        <v>368</v>
      </c>
      <c r="F175" s="3">
        <v>169</v>
      </c>
      <c r="G175" s="7">
        <f t="shared" si="19"/>
        <v>368</v>
      </c>
      <c r="H175" s="3"/>
      <c r="I175" s="40">
        <f t="shared" si="25"/>
        <v>311.93206460812581</v>
      </c>
      <c r="J175" s="40">
        <f t="shared" si="20"/>
        <v>-49.958333333333343</v>
      </c>
      <c r="K175" s="71">
        <f t="shared" si="26"/>
        <v>1.1766290302164379</v>
      </c>
      <c r="L175" s="57">
        <f t="shared" si="27"/>
        <v>361.92701670793969</v>
      </c>
      <c r="M175" s="3"/>
      <c r="N175" s="6">
        <f t="shared" si="21"/>
        <v>6.0729832920603144</v>
      </c>
      <c r="O175" s="6">
        <f t="shared" si="22"/>
        <v>6.0729832920603144</v>
      </c>
      <c r="P175" s="4">
        <f t="shared" si="23"/>
        <v>1.6502671989294334E-2</v>
      </c>
      <c r="Q175" s="6">
        <f t="shared" si="24"/>
        <v>36.881126065643734</v>
      </c>
      <c r="R175" s="3"/>
    </row>
    <row r="176" spans="1:18" customFormat="1" x14ac:dyDescent="0.2">
      <c r="A176" s="12">
        <v>42295</v>
      </c>
      <c r="B176" s="1" t="s">
        <v>11</v>
      </c>
      <c r="C176" s="8">
        <v>4423</v>
      </c>
      <c r="D176" s="8">
        <v>6859</v>
      </c>
      <c r="E176" s="8">
        <v>411</v>
      </c>
      <c r="F176" s="3">
        <v>170</v>
      </c>
      <c r="G176" s="7">
        <f t="shared" si="19"/>
        <v>411</v>
      </c>
      <c r="H176" s="3"/>
      <c r="I176" s="40">
        <f t="shared" si="25"/>
        <v>309.2964815883858</v>
      </c>
      <c r="J176" s="40">
        <f t="shared" si="20"/>
        <v>-49.958333333333343</v>
      </c>
      <c r="K176" s="71">
        <f t="shared" si="26"/>
        <v>1.2896578539137873</v>
      </c>
      <c r="L176" s="57">
        <f t="shared" si="27"/>
        <v>335.29147917726772</v>
      </c>
      <c r="M176" s="3"/>
      <c r="N176" s="6">
        <f t="shared" si="21"/>
        <v>75.708520822732282</v>
      </c>
      <c r="O176" s="6">
        <f t="shared" si="22"/>
        <v>75.708520822732282</v>
      </c>
      <c r="P176" s="4">
        <f t="shared" si="23"/>
        <v>0.18420564677063817</v>
      </c>
      <c r="Q176" s="6">
        <f t="shared" si="24"/>
        <v>5731.7801251660876</v>
      </c>
      <c r="R176" s="3"/>
    </row>
    <row r="177" spans="1:18" customFormat="1" x14ac:dyDescent="0.2">
      <c r="A177" s="12">
        <v>42296</v>
      </c>
      <c r="B177" s="1" t="s">
        <v>6</v>
      </c>
      <c r="C177" s="8">
        <v>5412</v>
      </c>
      <c r="D177" s="8">
        <v>7750</v>
      </c>
      <c r="E177" s="8">
        <v>521</v>
      </c>
      <c r="F177" s="3">
        <v>171</v>
      </c>
      <c r="G177" s="7">
        <f t="shared" si="19"/>
        <v>521</v>
      </c>
      <c r="H177" s="3"/>
      <c r="I177" s="40">
        <f t="shared" si="25"/>
        <v>473.5827424806435</v>
      </c>
      <c r="J177" s="40">
        <f t="shared" si="20"/>
        <v>-49.958333333333343</v>
      </c>
      <c r="K177" s="71">
        <f t="shared" si="26"/>
        <v>1.0107008653926943</v>
      </c>
      <c r="L177" s="57">
        <f t="shared" si="27"/>
        <v>256.31554787644899</v>
      </c>
      <c r="M177" s="3"/>
      <c r="N177" s="6">
        <f t="shared" si="21"/>
        <v>264.68445212355101</v>
      </c>
      <c r="O177" s="6">
        <f t="shared" si="22"/>
        <v>264.68445212355101</v>
      </c>
      <c r="P177" s="4">
        <f t="shared" si="23"/>
        <v>0.50803157797226683</v>
      </c>
      <c r="Q177" s="6">
        <f t="shared" si="24"/>
        <v>70057.859195944373</v>
      </c>
      <c r="R177" s="3"/>
    </row>
    <row r="178" spans="1:18" customFormat="1" x14ac:dyDescent="0.2">
      <c r="A178" s="12">
        <v>42297</v>
      </c>
      <c r="B178" s="1" t="s">
        <v>9</v>
      </c>
      <c r="C178" s="8">
        <v>5585</v>
      </c>
      <c r="D178" s="8">
        <v>9904</v>
      </c>
      <c r="E178" s="8">
        <v>359</v>
      </c>
      <c r="F178" s="3">
        <v>172</v>
      </c>
      <c r="G178" s="7">
        <f t="shared" si="19"/>
        <v>359</v>
      </c>
      <c r="H178" s="3"/>
      <c r="I178" s="40">
        <f t="shared" si="25"/>
        <v>410.48477643484659</v>
      </c>
      <c r="J178" s="40">
        <f t="shared" si="20"/>
        <v>-49.958333333333343</v>
      </c>
      <c r="K178" s="71">
        <f t="shared" si="26"/>
        <v>0.88021988164609966</v>
      </c>
      <c r="L178" s="57">
        <f t="shared" si="27"/>
        <v>373.48038331878951</v>
      </c>
      <c r="M178" s="3"/>
      <c r="N178" s="6">
        <f t="shared" si="21"/>
        <v>-14.480383318789507</v>
      </c>
      <c r="O178" s="6">
        <f t="shared" si="22"/>
        <v>14.480383318789507</v>
      </c>
      <c r="P178" s="4">
        <f t="shared" si="23"/>
        <v>4.0335329578800851E-2</v>
      </c>
      <c r="Q178" s="6">
        <f t="shared" si="24"/>
        <v>209.68150105907739</v>
      </c>
      <c r="R178" s="3"/>
    </row>
    <row r="179" spans="1:18" customFormat="1" x14ac:dyDescent="0.2">
      <c r="A179" s="12">
        <v>42298</v>
      </c>
      <c r="B179" s="1" t="s">
        <v>7</v>
      </c>
      <c r="C179" s="8">
        <v>5175</v>
      </c>
      <c r="D179" s="8">
        <v>3860</v>
      </c>
      <c r="E179" s="8">
        <v>478</v>
      </c>
      <c r="F179" s="3">
        <v>173</v>
      </c>
      <c r="G179" s="7">
        <f t="shared" si="19"/>
        <v>478</v>
      </c>
      <c r="H179" s="3"/>
      <c r="I179" s="40">
        <f t="shared" si="25"/>
        <v>445.07353459052661</v>
      </c>
      <c r="J179" s="40">
        <f t="shared" si="20"/>
        <v>-49.958333333333343</v>
      </c>
      <c r="K179" s="71">
        <f t="shared" si="26"/>
        <v>1.0350266517757725</v>
      </c>
      <c r="L179" s="57">
        <f t="shared" si="27"/>
        <v>369.64356438275757</v>
      </c>
      <c r="M179" s="3"/>
      <c r="N179" s="6">
        <f t="shared" si="21"/>
        <v>108.35643561724243</v>
      </c>
      <c r="O179" s="6">
        <f t="shared" si="22"/>
        <v>108.35643561724243</v>
      </c>
      <c r="P179" s="4">
        <f t="shared" si="23"/>
        <v>0.22668710380176241</v>
      </c>
      <c r="Q179" s="6">
        <f t="shared" si="24"/>
        <v>11741.117139673603</v>
      </c>
      <c r="R179" s="3"/>
    </row>
    <row r="180" spans="1:18" customFormat="1" x14ac:dyDescent="0.2">
      <c r="A180" s="12">
        <v>42299</v>
      </c>
      <c r="B180" s="1" t="s">
        <v>10</v>
      </c>
      <c r="C180" s="8">
        <v>4066</v>
      </c>
      <c r="D180" s="8">
        <v>5220</v>
      </c>
      <c r="E180" s="8">
        <v>488</v>
      </c>
      <c r="F180" s="3">
        <v>174</v>
      </c>
      <c r="G180" s="7">
        <f t="shared" si="19"/>
        <v>488</v>
      </c>
      <c r="H180" s="3"/>
      <c r="I180" s="40">
        <f t="shared" si="25"/>
        <v>441.0346707145535</v>
      </c>
      <c r="J180" s="40">
        <f t="shared" si="20"/>
        <v>-49.958333333333343</v>
      </c>
      <c r="K180" s="71">
        <f t="shared" si="26"/>
        <v>1.0840325073605781</v>
      </c>
      <c r="L180" s="57">
        <f t="shared" si="27"/>
        <v>426.09949954777755</v>
      </c>
      <c r="M180" s="3"/>
      <c r="N180" s="6">
        <f t="shared" si="21"/>
        <v>61.900500452222445</v>
      </c>
      <c r="O180" s="6">
        <f t="shared" si="22"/>
        <v>61.900500452222445</v>
      </c>
      <c r="P180" s="4">
        <f t="shared" si="23"/>
        <v>0.12684528781193125</v>
      </c>
      <c r="Q180" s="6">
        <f t="shared" si="24"/>
        <v>3831.6719562355911</v>
      </c>
      <c r="R180" s="3"/>
    </row>
    <row r="181" spans="1:18" customFormat="1" x14ac:dyDescent="0.2">
      <c r="A181" s="12">
        <v>42300</v>
      </c>
      <c r="B181" s="1" t="s">
        <v>5</v>
      </c>
      <c r="C181" s="8">
        <v>4158</v>
      </c>
      <c r="D181" s="8">
        <v>7377</v>
      </c>
      <c r="E181" s="8">
        <v>623</v>
      </c>
      <c r="F181" s="3">
        <v>175</v>
      </c>
      <c r="G181" s="7">
        <f t="shared" si="19"/>
        <v>623</v>
      </c>
      <c r="H181" s="3"/>
      <c r="I181" s="40">
        <f t="shared" si="25"/>
        <v>504.80444084797659</v>
      </c>
      <c r="J181" s="40">
        <f t="shared" si="20"/>
        <v>-49.958333333333343</v>
      </c>
      <c r="K181" s="71">
        <f t="shared" si="26"/>
        <v>1.1814980157951411</v>
      </c>
      <c r="L181" s="57">
        <f t="shared" si="27"/>
        <v>456.9090326653747</v>
      </c>
      <c r="M181" s="3"/>
      <c r="N181" s="6">
        <f t="shared" si="21"/>
        <v>166.0909673346253</v>
      </c>
      <c r="O181" s="6">
        <f t="shared" si="22"/>
        <v>166.0909673346253</v>
      </c>
      <c r="P181" s="4">
        <f t="shared" si="23"/>
        <v>0.26659866345846761</v>
      </c>
      <c r="Q181" s="6">
        <f t="shared" si="24"/>
        <v>27586.209430151568</v>
      </c>
      <c r="R181" s="3"/>
    </row>
    <row r="182" spans="1:18" customFormat="1" x14ac:dyDescent="0.2">
      <c r="A182" s="12">
        <v>42301</v>
      </c>
      <c r="B182" s="1" t="s">
        <v>8</v>
      </c>
      <c r="C182" s="8">
        <v>3167</v>
      </c>
      <c r="D182" s="8">
        <v>5170</v>
      </c>
      <c r="E182" s="8">
        <v>351</v>
      </c>
      <c r="F182" s="3">
        <v>176</v>
      </c>
      <c r="G182" s="7">
        <f t="shared" si="19"/>
        <v>351</v>
      </c>
      <c r="H182" s="3"/>
      <c r="I182" s="40">
        <f t="shared" si="25"/>
        <v>344.77155361953862</v>
      </c>
      <c r="J182" s="40">
        <f t="shared" si="20"/>
        <v>-49.958333333333343</v>
      </c>
      <c r="K182" s="71">
        <f t="shared" si="26"/>
        <v>1.0887113359981022</v>
      </c>
      <c r="L182" s="57">
        <f t="shared" si="27"/>
        <v>503.22936722043295</v>
      </c>
      <c r="M182" s="3"/>
      <c r="N182" s="6">
        <f t="shared" si="21"/>
        <v>-152.22936722043295</v>
      </c>
      <c r="O182" s="6">
        <f t="shared" si="22"/>
        <v>152.22936722043295</v>
      </c>
      <c r="P182" s="4">
        <f t="shared" si="23"/>
        <v>0.43370190091291438</v>
      </c>
      <c r="Q182" s="6">
        <f t="shared" si="24"/>
        <v>23173.780244333426</v>
      </c>
      <c r="R182" s="3"/>
    </row>
    <row r="183" spans="1:18" customFormat="1" x14ac:dyDescent="0.2">
      <c r="A183" s="12">
        <v>42302</v>
      </c>
      <c r="B183" s="1" t="s">
        <v>11</v>
      </c>
      <c r="C183" s="8">
        <v>3355</v>
      </c>
      <c r="D183" s="8">
        <v>4775</v>
      </c>
      <c r="E183" s="8">
        <v>306</v>
      </c>
      <c r="F183" s="3">
        <v>177</v>
      </c>
      <c r="G183" s="7">
        <f t="shared" si="19"/>
        <v>306</v>
      </c>
      <c r="H183" s="3"/>
      <c r="I183" s="40">
        <f t="shared" si="25"/>
        <v>267.01462451447117</v>
      </c>
      <c r="J183" s="40">
        <f t="shared" si="20"/>
        <v>-49.958333333333343</v>
      </c>
      <c r="K183" s="71">
        <f t="shared" si="26"/>
        <v>1.1705041531907412</v>
      </c>
      <c r="L183" s="57">
        <f t="shared" si="27"/>
        <v>346.88579348034278</v>
      </c>
      <c r="M183" s="3"/>
      <c r="N183" s="6">
        <f t="shared" si="21"/>
        <v>-40.885793480342784</v>
      </c>
      <c r="O183" s="6">
        <f t="shared" si="22"/>
        <v>40.885793480342784</v>
      </c>
      <c r="P183" s="4">
        <f t="shared" si="23"/>
        <v>0.13361370418412674</v>
      </c>
      <c r="Q183" s="6">
        <f t="shared" si="24"/>
        <v>1671.6481085172404</v>
      </c>
      <c r="R183" s="3"/>
    </row>
    <row r="184" spans="1:18" customFormat="1" x14ac:dyDescent="0.2">
      <c r="A184" s="12">
        <v>42303</v>
      </c>
      <c r="B184" s="1" t="s">
        <v>6</v>
      </c>
      <c r="C184" s="8">
        <v>3795</v>
      </c>
      <c r="D184" s="8">
        <v>8361</v>
      </c>
      <c r="E184" s="8">
        <v>307</v>
      </c>
      <c r="F184" s="3">
        <v>178</v>
      </c>
      <c r="G184" s="7">
        <f t="shared" si="19"/>
        <v>307</v>
      </c>
      <c r="H184" s="3"/>
      <c r="I184" s="40">
        <f t="shared" si="25"/>
        <v>233.84936494388322</v>
      </c>
      <c r="J184" s="40">
        <f t="shared" si="20"/>
        <v>-49.958333333333343</v>
      </c>
      <c r="K184" s="71">
        <f t="shared" si="26"/>
        <v>1.294288467187994</v>
      </c>
      <c r="L184" s="57">
        <f t="shared" si="27"/>
        <v>279.92835066315234</v>
      </c>
      <c r="M184" s="3"/>
      <c r="N184" s="6">
        <f t="shared" si="21"/>
        <v>27.071649336847656</v>
      </c>
      <c r="O184" s="6">
        <f t="shared" si="22"/>
        <v>27.071649336847656</v>
      </c>
      <c r="P184" s="4">
        <f t="shared" si="23"/>
        <v>8.8181268198200838E-2</v>
      </c>
      <c r="Q184" s="6">
        <f t="shared" si="24"/>
        <v>732.87419781724418</v>
      </c>
      <c r="R184" s="3"/>
    </row>
    <row r="185" spans="1:18" customFormat="1" x14ac:dyDescent="0.2">
      <c r="A185" s="12">
        <v>42304</v>
      </c>
      <c r="B185" s="1" t="s">
        <v>9</v>
      </c>
      <c r="C185" s="8">
        <v>4531</v>
      </c>
      <c r="D185" s="8">
        <v>6283</v>
      </c>
      <c r="E185" s="8">
        <v>298</v>
      </c>
      <c r="F185" s="3">
        <v>179</v>
      </c>
      <c r="G185" s="7">
        <f t="shared" si="19"/>
        <v>298</v>
      </c>
      <c r="H185" s="3"/>
      <c r="I185" s="40">
        <f t="shared" si="25"/>
        <v>272.65412981543051</v>
      </c>
      <c r="J185" s="40">
        <f t="shared" si="20"/>
        <v>-49.958333333333343</v>
      </c>
      <c r="K185" s="71">
        <f t="shared" si="26"/>
        <v>1.0271526499725465</v>
      </c>
      <c r="L185" s="57">
        <f t="shared" si="27"/>
        <v>185.85882478673807</v>
      </c>
      <c r="M185" s="3"/>
      <c r="N185" s="6">
        <f t="shared" si="21"/>
        <v>112.14117521326193</v>
      </c>
      <c r="O185" s="6">
        <f t="shared" si="22"/>
        <v>112.14117521326193</v>
      </c>
      <c r="P185" s="4">
        <f t="shared" si="23"/>
        <v>0.37631266850087897</v>
      </c>
      <c r="Q185" s="6">
        <f t="shared" si="24"/>
        <v>12575.643178211512</v>
      </c>
      <c r="R185" s="3"/>
    </row>
    <row r="186" spans="1:18" customFormat="1" x14ac:dyDescent="0.2">
      <c r="A186" s="12">
        <v>42305</v>
      </c>
      <c r="B186" s="1" t="s">
        <v>7</v>
      </c>
      <c r="C186" s="8">
        <v>4602</v>
      </c>
      <c r="D186" s="8">
        <v>5977</v>
      </c>
      <c r="E186" s="8">
        <v>205</v>
      </c>
      <c r="F186" s="3">
        <v>180</v>
      </c>
      <c r="G186" s="7">
        <f t="shared" si="19"/>
        <v>205</v>
      </c>
      <c r="H186" s="3"/>
      <c r="I186" s="40">
        <f t="shared" si="25"/>
        <v>230.85624144787405</v>
      </c>
      <c r="J186" s="40">
        <f t="shared" si="20"/>
        <v>-49.958333333333343</v>
      </c>
      <c r="K186" s="71">
        <f t="shared" si="26"/>
        <v>0.88177560867710958</v>
      </c>
      <c r="L186" s="57">
        <f t="shared" si="27"/>
        <v>196.02126762255546</v>
      </c>
      <c r="M186" s="3"/>
      <c r="N186" s="6">
        <f t="shared" si="21"/>
        <v>8.978732377444544</v>
      </c>
      <c r="O186" s="6">
        <f t="shared" si="22"/>
        <v>8.978732377444544</v>
      </c>
      <c r="P186" s="4">
        <f t="shared" si="23"/>
        <v>4.3798694524119726E-2</v>
      </c>
      <c r="Q186" s="6">
        <f t="shared" si="24"/>
        <v>80.617635105770958</v>
      </c>
      <c r="R186" s="3"/>
    </row>
    <row r="187" spans="1:18" customFormat="1" x14ac:dyDescent="0.2">
      <c r="A187" s="12">
        <v>42306</v>
      </c>
      <c r="B187" s="1" t="s">
        <v>10</v>
      </c>
      <c r="C187" s="8">
        <v>4532</v>
      </c>
      <c r="D187" s="8">
        <v>7190</v>
      </c>
      <c r="E187" s="8">
        <v>296</v>
      </c>
      <c r="F187" s="3">
        <v>181</v>
      </c>
      <c r="G187" s="7">
        <f t="shared" si="19"/>
        <v>296</v>
      </c>
      <c r="H187" s="3"/>
      <c r="I187" s="40">
        <f t="shared" si="25"/>
        <v>264.96596078882379</v>
      </c>
      <c r="J187" s="40">
        <f t="shared" si="20"/>
        <v>-49.958333333333343</v>
      </c>
      <c r="K187" s="71">
        <f t="shared" si="26"/>
        <v>1.0514462467346362</v>
      </c>
      <c r="L187" s="57">
        <f t="shared" si="27"/>
        <v>187.23415614903442</v>
      </c>
      <c r="M187" s="3"/>
      <c r="N187" s="6">
        <f t="shared" si="21"/>
        <v>108.76584385096558</v>
      </c>
      <c r="O187" s="6">
        <f t="shared" si="22"/>
        <v>108.76584385096558</v>
      </c>
      <c r="P187" s="4">
        <f t="shared" si="23"/>
        <v>0.36745217517218104</v>
      </c>
      <c r="Q187" s="6">
        <f t="shared" si="24"/>
        <v>11830.008788612628</v>
      </c>
      <c r="R187" s="3"/>
    </row>
    <row r="188" spans="1:18" customFormat="1" x14ac:dyDescent="0.2">
      <c r="A188" s="12">
        <v>42307</v>
      </c>
      <c r="B188" s="1" t="s">
        <v>5</v>
      </c>
      <c r="C188" s="8">
        <v>4233</v>
      </c>
      <c r="D188" s="8">
        <v>11257</v>
      </c>
      <c r="E188" s="8">
        <v>355</v>
      </c>
      <c r="F188" s="3">
        <v>182</v>
      </c>
      <c r="G188" s="7">
        <f t="shared" si="19"/>
        <v>355</v>
      </c>
      <c r="H188" s="3"/>
      <c r="I188" s="40">
        <f t="shared" si="25"/>
        <v>304.98628892913223</v>
      </c>
      <c r="J188" s="40">
        <f t="shared" si="20"/>
        <v>-49.958333333333343</v>
      </c>
      <c r="K188" s="71">
        <f t="shared" si="26"/>
        <v>1.1000233563834476</v>
      </c>
      <c r="L188" s="57">
        <f t="shared" si="27"/>
        <v>233.07525749222438</v>
      </c>
      <c r="M188" s="3"/>
      <c r="N188" s="6">
        <f t="shared" si="21"/>
        <v>121.92474250777562</v>
      </c>
      <c r="O188" s="6">
        <f t="shared" si="22"/>
        <v>121.92474250777562</v>
      </c>
      <c r="P188" s="4">
        <f t="shared" si="23"/>
        <v>0.34344997889514262</v>
      </c>
      <c r="Q188" s="6">
        <f t="shared" si="24"/>
        <v>14865.642835587387</v>
      </c>
      <c r="R188" s="3"/>
    </row>
    <row r="189" spans="1:18" customFormat="1" x14ac:dyDescent="0.2">
      <c r="A189" s="12">
        <v>42308</v>
      </c>
      <c r="B189" s="1" t="s">
        <v>8</v>
      </c>
      <c r="C189" s="8">
        <v>4031</v>
      </c>
      <c r="D189" s="8">
        <v>12660</v>
      </c>
      <c r="E189" s="8">
        <v>312</v>
      </c>
      <c r="F189" s="3">
        <v>183</v>
      </c>
      <c r="G189" s="7">
        <f t="shared" si="19"/>
        <v>312</v>
      </c>
      <c r="H189" s="3"/>
      <c r="I189" s="40">
        <f t="shared" si="25"/>
        <v>262.26282275489865</v>
      </c>
      <c r="J189" s="40">
        <f t="shared" si="20"/>
        <v>-49.958333333333343</v>
      </c>
      <c r="K189" s="71">
        <f t="shared" si="26"/>
        <v>1.1831276751390061</v>
      </c>
      <c r="L189" s="57">
        <f t="shared" si="27"/>
        <v>301.31502350872773</v>
      </c>
      <c r="M189" s="3"/>
      <c r="N189" s="6">
        <f t="shared" si="21"/>
        <v>10.684976491272266</v>
      </c>
      <c r="O189" s="6">
        <f t="shared" si="22"/>
        <v>10.684976491272266</v>
      </c>
      <c r="P189" s="4">
        <f t="shared" si="23"/>
        <v>3.4246719523308544E-2</v>
      </c>
      <c r="Q189" s="6">
        <f t="shared" si="24"/>
        <v>114.16872261904099</v>
      </c>
      <c r="R189" s="3"/>
    </row>
    <row r="190" spans="1:18" customFormat="1" x14ac:dyDescent="0.2">
      <c r="A190" s="12">
        <v>42309</v>
      </c>
      <c r="B190" s="1" t="s">
        <v>11</v>
      </c>
      <c r="C190" s="8">
        <v>3900</v>
      </c>
      <c r="D190" s="8">
        <v>7258</v>
      </c>
      <c r="E190" s="8">
        <v>265</v>
      </c>
      <c r="F190" s="3">
        <v>184</v>
      </c>
      <c r="G190" s="7">
        <f t="shared" si="19"/>
        <v>265</v>
      </c>
      <c r="H190" s="3"/>
      <c r="I190" s="40">
        <f t="shared" si="25"/>
        <v>237.18652715834273</v>
      </c>
      <c r="J190" s="40">
        <f t="shared" si="20"/>
        <v>-49.958333333333343</v>
      </c>
      <c r="K190" s="71">
        <f t="shared" si="26"/>
        <v>1.094421895714818</v>
      </c>
      <c r="L190" s="57">
        <f t="shared" si="27"/>
        <v>231.13830431654733</v>
      </c>
      <c r="M190" s="3"/>
      <c r="N190" s="6">
        <f t="shared" si="21"/>
        <v>33.861695683452666</v>
      </c>
      <c r="O190" s="6">
        <f t="shared" si="22"/>
        <v>33.861695683452666</v>
      </c>
      <c r="P190" s="4">
        <f t="shared" si="23"/>
        <v>0.12777998371114213</v>
      </c>
      <c r="Q190" s="6">
        <f t="shared" si="24"/>
        <v>1146.614434558757</v>
      </c>
      <c r="R190" s="3"/>
    </row>
    <row r="191" spans="1:18" customFormat="1" x14ac:dyDescent="0.2">
      <c r="A191" s="12">
        <v>42310</v>
      </c>
      <c r="B191" s="1" t="s">
        <v>6</v>
      </c>
      <c r="C191" s="8">
        <v>4168</v>
      </c>
      <c r="D191" s="8">
        <v>12037</v>
      </c>
      <c r="E191" s="8">
        <v>402</v>
      </c>
      <c r="F191" s="3">
        <v>185</v>
      </c>
      <c r="G191" s="7">
        <f t="shared" si="19"/>
        <v>402</v>
      </c>
      <c r="H191" s="3"/>
      <c r="I191" s="40">
        <f t="shared" si="25"/>
        <v>312.19904235039968</v>
      </c>
      <c r="J191" s="40">
        <f t="shared" si="20"/>
        <v>-49.958333333333343</v>
      </c>
      <c r="K191" s="71">
        <f t="shared" si="26"/>
        <v>1.1939313386371595</v>
      </c>
      <c r="L191" s="57">
        <f t="shared" si="27"/>
        <v>219.15137846657456</v>
      </c>
      <c r="M191" s="3"/>
      <c r="N191" s="6">
        <f t="shared" si="21"/>
        <v>182.84862153342544</v>
      </c>
      <c r="O191" s="6">
        <f t="shared" si="22"/>
        <v>182.84862153342544</v>
      </c>
      <c r="P191" s="4">
        <f t="shared" si="23"/>
        <v>0.45484731724732697</v>
      </c>
      <c r="Q191" s="6">
        <f t="shared" si="24"/>
        <v>33433.618396673854</v>
      </c>
      <c r="R191" s="3"/>
    </row>
    <row r="192" spans="1:18" customFormat="1" x14ac:dyDescent="0.2">
      <c r="A192" s="12">
        <v>42311</v>
      </c>
      <c r="B192" s="1" t="s">
        <v>9</v>
      </c>
      <c r="C192" s="8">
        <v>4340</v>
      </c>
      <c r="D192" s="8">
        <v>14579</v>
      </c>
      <c r="E192" s="8">
        <v>458</v>
      </c>
      <c r="F192" s="3">
        <v>186</v>
      </c>
      <c r="G192" s="7">
        <f t="shared" si="19"/>
        <v>458</v>
      </c>
      <c r="H192" s="3"/>
      <c r="I192" s="40">
        <f t="shared" si="25"/>
        <v>335.53804740695347</v>
      </c>
      <c r="J192" s="40">
        <f t="shared" si="20"/>
        <v>-49.958333333333343</v>
      </c>
      <c r="K192" s="71">
        <f t="shared" si="26"/>
        <v>1.3084251501195943</v>
      </c>
      <c r="L192" s="57">
        <f t="shared" si="27"/>
        <v>339.41512530799156</v>
      </c>
      <c r="M192" s="3"/>
      <c r="N192" s="6">
        <f t="shared" si="21"/>
        <v>118.58487469200844</v>
      </c>
      <c r="O192" s="6">
        <f t="shared" si="22"/>
        <v>118.58487469200844</v>
      </c>
      <c r="P192" s="4">
        <f t="shared" si="23"/>
        <v>0.25891894037556429</v>
      </c>
      <c r="Q192" s="6">
        <f t="shared" si="24"/>
        <v>14062.372505719344</v>
      </c>
      <c r="R192" s="3"/>
    </row>
    <row r="193" spans="1:18" customFormat="1" x14ac:dyDescent="0.2">
      <c r="A193" s="12">
        <v>42312</v>
      </c>
      <c r="B193" s="1" t="s">
        <v>7</v>
      </c>
      <c r="C193" s="8">
        <v>4850</v>
      </c>
      <c r="D193" s="8">
        <v>10608</v>
      </c>
      <c r="E193" s="8">
        <v>359</v>
      </c>
      <c r="F193" s="3">
        <v>187</v>
      </c>
      <c r="G193" s="7">
        <f t="shared" si="19"/>
        <v>359</v>
      </c>
      <c r="H193" s="3"/>
      <c r="I193" s="40">
        <f t="shared" si="25"/>
        <v>336.72384725587614</v>
      </c>
      <c r="J193" s="40">
        <f t="shared" si="20"/>
        <v>-49.958333333333343</v>
      </c>
      <c r="K193" s="71">
        <f t="shared" si="26"/>
        <v>1.0349532308278704</v>
      </c>
      <c r="L193" s="57">
        <f t="shared" si="27"/>
        <v>293.33396008912109</v>
      </c>
      <c r="M193" s="3"/>
      <c r="N193" s="6">
        <f t="shared" si="21"/>
        <v>65.666039910878908</v>
      </c>
      <c r="O193" s="6">
        <f t="shared" si="22"/>
        <v>65.666039910878908</v>
      </c>
      <c r="P193" s="4">
        <f t="shared" si="23"/>
        <v>0.18291376019743427</v>
      </c>
      <c r="Q193" s="6">
        <f t="shared" si="24"/>
        <v>4312.0287975771416</v>
      </c>
      <c r="R193" s="3"/>
    </row>
    <row r="194" spans="1:18" customFormat="1" x14ac:dyDescent="0.2">
      <c r="A194" s="12">
        <v>42313</v>
      </c>
      <c r="B194" s="1" t="s">
        <v>10</v>
      </c>
      <c r="C194" s="8">
        <v>4767</v>
      </c>
      <c r="D194" s="8">
        <v>9635</v>
      </c>
      <c r="E194" s="8">
        <v>366</v>
      </c>
      <c r="F194" s="3">
        <v>188</v>
      </c>
      <c r="G194" s="7">
        <f t="shared" si="19"/>
        <v>366</v>
      </c>
      <c r="H194" s="3"/>
      <c r="I194" s="40">
        <f t="shared" si="25"/>
        <v>389.41037123092815</v>
      </c>
      <c r="J194" s="40">
        <f t="shared" si="20"/>
        <v>-49.958333333333343</v>
      </c>
      <c r="K194" s="71">
        <f t="shared" si="26"/>
        <v>0.89339699041439813</v>
      </c>
      <c r="L194" s="57">
        <f t="shared" si="27"/>
        <v>252.86283558665434</v>
      </c>
      <c r="M194" s="3"/>
      <c r="N194" s="6">
        <f t="shared" si="21"/>
        <v>113.13716441334566</v>
      </c>
      <c r="O194" s="6">
        <f t="shared" si="22"/>
        <v>113.13716441334566</v>
      </c>
      <c r="P194" s="4">
        <f t="shared" si="23"/>
        <v>0.30911793555558925</v>
      </c>
      <c r="Q194" s="6">
        <f t="shared" si="24"/>
        <v>12800.017971492407</v>
      </c>
      <c r="R194" s="3"/>
    </row>
    <row r="195" spans="1:18" customFormat="1" x14ac:dyDescent="0.2">
      <c r="A195" s="12">
        <v>42314</v>
      </c>
      <c r="B195" s="1" t="s">
        <v>5</v>
      </c>
      <c r="C195" s="8">
        <v>4916</v>
      </c>
      <c r="D195" s="8">
        <v>12165</v>
      </c>
      <c r="E195" s="8">
        <v>256</v>
      </c>
      <c r="F195" s="3">
        <v>189</v>
      </c>
      <c r="G195" s="7">
        <f t="shared" si="19"/>
        <v>256</v>
      </c>
      <c r="H195" s="3"/>
      <c r="I195" s="40">
        <f t="shared" si="25"/>
        <v>262.66974188788271</v>
      </c>
      <c r="J195" s="40">
        <f t="shared" si="20"/>
        <v>-49.958333333333343</v>
      </c>
      <c r="K195" s="71">
        <f t="shared" si="26"/>
        <v>1.0360785731733739</v>
      </c>
      <c r="L195" s="57">
        <f t="shared" si="27"/>
        <v>356.91557119384953</v>
      </c>
      <c r="M195" s="3"/>
      <c r="N195" s="6">
        <f t="shared" si="21"/>
        <v>-100.91557119384953</v>
      </c>
      <c r="O195" s="6">
        <f t="shared" si="22"/>
        <v>100.91557119384953</v>
      </c>
      <c r="P195" s="4">
        <f t="shared" si="23"/>
        <v>0.39420144997597473</v>
      </c>
      <c r="Q195" s="6">
        <f t="shared" si="24"/>
        <v>10183.952509380913</v>
      </c>
      <c r="R195" s="3"/>
    </row>
    <row r="196" spans="1:18" customFormat="1" x14ac:dyDescent="0.2">
      <c r="A196" s="12">
        <v>42315</v>
      </c>
      <c r="B196" s="1" t="s">
        <v>8</v>
      </c>
      <c r="C196" s="8">
        <v>4752</v>
      </c>
      <c r="D196" s="8">
        <v>9794</v>
      </c>
      <c r="E196" s="8">
        <v>298</v>
      </c>
      <c r="F196" s="3">
        <v>190</v>
      </c>
      <c r="G196" s="7">
        <f t="shared" si="19"/>
        <v>298</v>
      </c>
      <c r="H196" s="3"/>
      <c r="I196" s="40">
        <f t="shared" si="25"/>
        <v>259.26495274926754</v>
      </c>
      <c r="J196" s="40">
        <f t="shared" si="20"/>
        <v>-49.958333333333343</v>
      </c>
      <c r="K196" s="71">
        <f t="shared" si="26"/>
        <v>1.1098993510741268</v>
      </c>
      <c r="L196" s="57">
        <f t="shared" si="27"/>
        <v>233.98751757922619</v>
      </c>
      <c r="M196" s="3"/>
      <c r="N196" s="6">
        <f t="shared" si="21"/>
        <v>64.012482420773807</v>
      </c>
      <c r="O196" s="6">
        <f t="shared" si="22"/>
        <v>64.012482420773807</v>
      </c>
      <c r="P196" s="4">
        <f t="shared" si="23"/>
        <v>0.21480698798917386</v>
      </c>
      <c r="Q196" s="6">
        <f t="shared" si="24"/>
        <v>4097.5979056698761</v>
      </c>
      <c r="R196" s="3"/>
    </row>
    <row r="197" spans="1:18" customFormat="1" x14ac:dyDescent="0.2">
      <c r="A197" s="12">
        <v>42316</v>
      </c>
      <c r="B197" s="1" t="s">
        <v>11</v>
      </c>
      <c r="C197" s="8">
        <v>4169</v>
      </c>
      <c r="D197" s="8">
        <v>6392</v>
      </c>
      <c r="E197" s="8">
        <v>361</v>
      </c>
      <c r="F197" s="3">
        <v>191</v>
      </c>
      <c r="G197" s="7">
        <f t="shared" si="19"/>
        <v>361</v>
      </c>
      <c r="H197" s="3"/>
      <c r="I197" s="40">
        <f t="shared" si="25"/>
        <v>285.96008521599799</v>
      </c>
      <c r="J197" s="40">
        <f t="shared" si="20"/>
        <v>-49.958333333333343</v>
      </c>
      <c r="K197" s="71">
        <f t="shared" si="26"/>
        <v>1.1989849296077328</v>
      </c>
      <c r="L197" s="57">
        <f t="shared" si="27"/>
        <v>247.63645402077898</v>
      </c>
      <c r="M197" s="3"/>
      <c r="N197" s="6">
        <f t="shared" si="21"/>
        <v>113.36354597922102</v>
      </c>
      <c r="O197" s="6">
        <f t="shared" si="22"/>
        <v>113.36354597922102</v>
      </c>
      <c r="P197" s="4">
        <f t="shared" si="23"/>
        <v>0.31402644315573691</v>
      </c>
      <c r="Q197" s="6">
        <f t="shared" si="24"/>
        <v>12851.293556982957</v>
      </c>
      <c r="R197" s="3"/>
    </row>
    <row r="198" spans="1:18" customFormat="1" x14ac:dyDescent="0.2">
      <c r="A198" s="12">
        <v>42317</v>
      </c>
      <c r="B198" s="1" t="s">
        <v>6</v>
      </c>
      <c r="C198" s="8">
        <v>5940</v>
      </c>
      <c r="D198" s="8">
        <v>5291</v>
      </c>
      <c r="E198" s="8">
        <v>222</v>
      </c>
      <c r="F198" s="3">
        <v>192</v>
      </c>
      <c r="G198" s="7">
        <f t="shared" ref="G198:G261" si="28">IF($G$4="Petrol",C198,IF($G$4="Diesel",D198,E198))</f>
        <v>222</v>
      </c>
      <c r="H198" s="3"/>
      <c r="I198" s="40">
        <f t="shared" si="25"/>
        <v>209.47780543786573</v>
      </c>
      <c r="J198" s="40">
        <f t="shared" si="20"/>
        <v>-49.958333333333343</v>
      </c>
      <c r="K198" s="71">
        <f t="shared" si="26"/>
        <v>1.0874931455092107</v>
      </c>
      <c r="L198" s="57">
        <f t="shared" si="27"/>
        <v>258.28548468744395</v>
      </c>
      <c r="M198" s="3"/>
      <c r="N198" s="6">
        <f t="shared" si="21"/>
        <v>-36.285484687443954</v>
      </c>
      <c r="O198" s="6">
        <f t="shared" si="22"/>
        <v>36.285484687443954</v>
      </c>
      <c r="P198" s="4">
        <f t="shared" si="23"/>
        <v>0.16344812922272051</v>
      </c>
      <c r="Q198" s="6">
        <f t="shared" si="24"/>
        <v>1316.6363990027296</v>
      </c>
      <c r="R198" s="3"/>
    </row>
    <row r="199" spans="1:18" customFormat="1" x14ac:dyDescent="0.2">
      <c r="A199" s="12">
        <v>42318</v>
      </c>
      <c r="B199" s="1" t="s">
        <v>9</v>
      </c>
      <c r="C199" s="8">
        <v>4510</v>
      </c>
      <c r="D199" s="8">
        <v>3947</v>
      </c>
      <c r="E199" s="8">
        <v>365</v>
      </c>
      <c r="F199" s="3">
        <v>193</v>
      </c>
      <c r="G199" s="7">
        <f t="shared" si="28"/>
        <v>365</v>
      </c>
      <c r="H199" s="3"/>
      <c r="I199" s="40">
        <f t="shared" si="25"/>
        <v>276.47407241230599</v>
      </c>
      <c r="J199" s="40">
        <f t="shared" si="20"/>
        <v>-49.958333333333343</v>
      </c>
      <c r="K199" s="71">
        <f t="shared" si="26"/>
        <v>1.2191842965884925</v>
      </c>
      <c r="L199" s="57">
        <f t="shared" si="27"/>
        <v>190.45529686845737</v>
      </c>
      <c r="M199" s="3"/>
      <c r="N199" s="6">
        <f t="shared" si="21"/>
        <v>174.54470313154263</v>
      </c>
      <c r="O199" s="6">
        <f t="shared" si="22"/>
        <v>174.54470313154263</v>
      </c>
      <c r="P199" s="4">
        <f t="shared" si="23"/>
        <v>0.47820466611381546</v>
      </c>
      <c r="Q199" s="6">
        <f t="shared" si="24"/>
        <v>30465.85339127835</v>
      </c>
      <c r="R199" s="3"/>
    </row>
    <row r="200" spans="1:18" customFormat="1" x14ac:dyDescent="0.2">
      <c r="A200" s="12">
        <v>42319</v>
      </c>
      <c r="B200" s="1" t="s">
        <v>7</v>
      </c>
      <c r="C200" s="8">
        <v>3838</v>
      </c>
      <c r="D200" s="8">
        <v>2042</v>
      </c>
      <c r="E200" s="8">
        <v>199</v>
      </c>
      <c r="F200" s="3">
        <v>194</v>
      </c>
      <c r="G200" s="7">
        <f t="shared" si="28"/>
        <v>199</v>
      </c>
      <c r="H200" s="3"/>
      <c r="I200" s="40">
        <f t="shared" si="25"/>
        <v>166.97613765816237</v>
      </c>
      <c r="J200" s="40">
        <f t="shared" si="20"/>
        <v>-49.958333333333343</v>
      </c>
      <c r="K200" s="71">
        <f t="shared" si="26"/>
        <v>1.2850975318683655</v>
      </c>
      <c r="L200" s="57">
        <f t="shared" si="27"/>
        <v>296.37888990885563</v>
      </c>
      <c r="M200" s="3"/>
      <c r="N200" s="6">
        <f t="shared" si="21"/>
        <v>-97.378889908855626</v>
      </c>
      <c r="O200" s="6">
        <f t="shared" si="22"/>
        <v>97.378889908855626</v>
      </c>
      <c r="P200" s="4">
        <f t="shared" si="23"/>
        <v>0.48934115532088257</v>
      </c>
      <c r="Q200" s="6">
        <f t="shared" si="24"/>
        <v>9482.648199881025</v>
      </c>
      <c r="R200" s="3"/>
    </row>
    <row r="201" spans="1:18" customFormat="1" x14ac:dyDescent="0.2">
      <c r="A201" s="12">
        <v>42320</v>
      </c>
      <c r="B201" s="1" t="s">
        <v>10</v>
      </c>
      <c r="C201" s="8">
        <v>3847</v>
      </c>
      <c r="D201" s="8">
        <v>1763</v>
      </c>
      <c r="E201" s="8">
        <v>194</v>
      </c>
      <c r="F201" s="3">
        <v>195</v>
      </c>
      <c r="G201" s="7">
        <f t="shared" si="28"/>
        <v>194</v>
      </c>
      <c r="H201" s="3"/>
      <c r="I201" s="40">
        <f t="shared" si="25"/>
        <v>173.36202795033722</v>
      </c>
      <c r="J201" s="40">
        <f t="shared" si="20"/>
        <v>-49.958333333333343</v>
      </c>
      <c r="K201" s="71">
        <f t="shared" si="26"/>
        <v>1.0517716878363488</v>
      </c>
      <c r="L201" s="57">
        <f t="shared" si="27"/>
        <v>121.10795465036534</v>
      </c>
      <c r="M201" s="3"/>
      <c r="N201" s="6">
        <f t="shared" si="21"/>
        <v>72.892045349634657</v>
      </c>
      <c r="O201" s="6">
        <f t="shared" si="22"/>
        <v>72.892045349634657</v>
      </c>
      <c r="P201" s="4">
        <f t="shared" si="23"/>
        <v>0.37573219252389001</v>
      </c>
      <c r="Q201" s="6">
        <f t="shared" si="24"/>
        <v>5313.2502752531955</v>
      </c>
      <c r="R201" s="3"/>
    </row>
    <row r="202" spans="1:18" customFormat="1" x14ac:dyDescent="0.2">
      <c r="A202" s="12">
        <v>42321</v>
      </c>
      <c r="B202" s="1" t="s">
        <v>5</v>
      </c>
      <c r="C202" s="8">
        <v>4614</v>
      </c>
      <c r="D202" s="8">
        <v>8011</v>
      </c>
      <c r="E202" s="8">
        <v>428</v>
      </c>
      <c r="F202" s="3">
        <v>196</v>
      </c>
      <c r="G202" s="7">
        <f t="shared" si="28"/>
        <v>428</v>
      </c>
      <c r="H202" s="3"/>
      <c r="I202" s="40">
        <f t="shared" si="25"/>
        <v>407.93701096566423</v>
      </c>
      <c r="J202" s="40">
        <f t="shared" si="20"/>
        <v>-49.958333333333343</v>
      </c>
      <c r="K202" s="71">
        <f t="shared" si="26"/>
        <v>0.92455390945647997</v>
      </c>
      <c r="L202" s="57">
        <f t="shared" si="27"/>
        <v>110.24848937684872</v>
      </c>
      <c r="M202" s="3"/>
      <c r="N202" s="6">
        <f t="shared" si="21"/>
        <v>317.75151062315126</v>
      </c>
      <c r="O202" s="6">
        <f t="shared" si="22"/>
        <v>317.75151062315126</v>
      </c>
      <c r="P202" s="4">
        <f t="shared" si="23"/>
        <v>0.74241007154941885</v>
      </c>
      <c r="Q202" s="6">
        <f t="shared" si="24"/>
        <v>100966.0225032946</v>
      </c>
      <c r="R202" s="3"/>
    </row>
    <row r="203" spans="1:18" customFormat="1" x14ac:dyDescent="0.2">
      <c r="A203" s="12">
        <v>42322</v>
      </c>
      <c r="B203" s="1" t="s">
        <v>8</v>
      </c>
      <c r="C203" s="8">
        <v>3778</v>
      </c>
      <c r="D203" s="8">
        <v>4922</v>
      </c>
      <c r="E203" s="8">
        <v>256</v>
      </c>
      <c r="F203" s="3">
        <v>197</v>
      </c>
      <c r="G203" s="7">
        <f t="shared" si="28"/>
        <v>256</v>
      </c>
      <c r="H203" s="3"/>
      <c r="I203" s="40">
        <f t="shared" si="25"/>
        <v>269.26414147826983</v>
      </c>
      <c r="J203" s="40">
        <f t="shared" si="20"/>
        <v>-49.958333333333343</v>
      </c>
      <c r="K203" s="71">
        <f t="shared" si="26"/>
        <v>1.0190107175106</v>
      </c>
      <c r="L203" s="57">
        <f t="shared" si="27"/>
        <v>370.89403754779659</v>
      </c>
      <c r="M203" s="3"/>
      <c r="N203" s="6">
        <f t="shared" si="21"/>
        <v>-114.89403754779659</v>
      </c>
      <c r="O203" s="6">
        <f t="shared" si="22"/>
        <v>114.89403754779659</v>
      </c>
      <c r="P203" s="4">
        <f t="shared" si="23"/>
        <v>0.44880483417108041</v>
      </c>
      <c r="Q203" s="6">
        <f t="shared" si="24"/>
        <v>13200.639864034492</v>
      </c>
      <c r="R203" s="3"/>
    </row>
    <row r="204" spans="1:18" customFormat="1" x14ac:dyDescent="0.2">
      <c r="A204" s="12">
        <v>42323</v>
      </c>
      <c r="B204" s="1" t="s">
        <v>11</v>
      </c>
      <c r="C204" s="8">
        <v>4779</v>
      </c>
      <c r="D204" s="8">
        <v>6251</v>
      </c>
      <c r="E204" s="8">
        <v>299</v>
      </c>
      <c r="F204" s="3">
        <v>198</v>
      </c>
      <c r="G204" s="7">
        <f t="shared" si="28"/>
        <v>299</v>
      </c>
      <c r="H204" s="3"/>
      <c r="I204" s="40">
        <f t="shared" si="25"/>
        <v>259.37619888755449</v>
      </c>
      <c r="J204" s="40">
        <f t="shared" si="20"/>
        <v>-49.958333333333343</v>
      </c>
      <c r="K204" s="71">
        <f t="shared" si="26"/>
        <v>1.1184726320600586</v>
      </c>
      <c r="L204" s="57">
        <f t="shared" si="27"/>
        <v>243.40737414685196</v>
      </c>
      <c r="M204" s="3"/>
      <c r="N204" s="6">
        <f t="shared" si="21"/>
        <v>55.592625853148036</v>
      </c>
      <c r="O204" s="6">
        <f t="shared" si="22"/>
        <v>55.592625853148036</v>
      </c>
      <c r="P204" s="4">
        <f t="shared" si="23"/>
        <v>0.18592851455902354</v>
      </c>
      <c r="Q204" s="6">
        <f t="shared" si="24"/>
        <v>3090.5400492481035</v>
      </c>
      <c r="R204" s="3"/>
    </row>
    <row r="205" spans="1:18" customFormat="1" x14ac:dyDescent="0.2">
      <c r="A205" s="12">
        <v>42324</v>
      </c>
      <c r="B205" s="1" t="s">
        <v>6</v>
      </c>
      <c r="C205" s="8">
        <v>5093</v>
      </c>
      <c r="D205" s="8">
        <v>10190</v>
      </c>
      <c r="E205" s="8">
        <v>386</v>
      </c>
      <c r="F205" s="3">
        <v>199</v>
      </c>
      <c r="G205" s="7">
        <f t="shared" si="28"/>
        <v>386</v>
      </c>
      <c r="H205" s="3"/>
      <c r="I205" s="40">
        <f t="shared" si="25"/>
        <v>299.4347669369659</v>
      </c>
      <c r="J205" s="40">
        <f t="shared" si="20"/>
        <v>-49.958333333333343</v>
      </c>
      <c r="K205" s="71">
        <f t="shared" si="26"/>
        <v>1.21700703660485</v>
      </c>
      <c r="L205" s="57">
        <f t="shared" si="27"/>
        <v>251.08886479012952</v>
      </c>
      <c r="M205" s="3"/>
      <c r="N205" s="6">
        <f t="shared" si="21"/>
        <v>134.91113520987048</v>
      </c>
      <c r="O205" s="6">
        <f t="shared" si="22"/>
        <v>134.91113520987048</v>
      </c>
      <c r="P205" s="4">
        <f t="shared" si="23"/>
        <v>0.34951071297893904</v>
      </c>
      <c r="Q205" s="6">
        <f t="shared" si="24"/>
        <v>18201.014403615955</v>
      </c>
      <c r="R205" s="3"/>
    </row>
    <row r="206" spans="1:18" customFormat="1" x14ac:dyDescent="0.2">
      <c r="A206" s="12">
        <v>42325</v>
      </c>
      <c r="B206" s="1" t="s">
        <v>9</v>
      </c>
      <c r="C206" s="8">
        <v>4869</v>
      </c>
      <c r="D206" s="8">
        <v>7446</v>
      </c>
      <c r="E206" s="8">
        <v>285</v>
      </c>
      <c r="F206" s="3">
        <v>200</v>
      </c>
      <c r="G206" s="7">
        <f t="shared" si="28"/>
        <v>285</v>
      </c>
      <c r="H206" s="3"/>
      <c r="I206" s="40">
        <f t="shared" si="25"/>
        <v>259.55178059521495</v>
      </c>
      <c r="J206" s="40">
        <f t="shared" si="20"/>
        <v>-49.958333333333343</v>
      </c>
      <c r="K206" s="71">
        <f t="shared" si="26"/>
        <v>1.0896038747761889</v>
      </c>
      <c r="L206" s="57">
        <f t="shared" si="27"/>
        <v>271.30391151003414</v>
      </c>
      <c r="M206" s="3"/>
      <c r="N206" s="6">
        <f t="shared" si="21"/>
        <v>13.696088489965859</v>
      </c>
      <c r="O206" s="6">
        <f t="shared" si="22"/>
        <v>13.696088489965859</v>
      </c>
      <c r="P206" s="4">
        <f t="shared" si="23"/>
        <v>4.8056450841985475E-2</v>
      </c>
      <c r="Q206" s="6">
        <f t="shared" si="24"/>
        <v>187.5828399249753</v>
      </c>
      <c r="R206" s="3"/>
    </row>
    <row r="207" spans="1:18" customFormat="1" x14ac:dyDescent="0.2">
      <c r="A207" s="12">
        <v>42326</v>
      </c>
      <c r="B207" s="1" t="s">
        <v>7</v>
      </c>
      <c r="C207" s="8">
        <v>4889</v>
      </c>
      <c r="D207" s="8">
        <v>6353</v>
      </c>
      <c r="E207" s="8">
        <v>227</v>
      </c>
      <c r="F207" s="3">
        <v>201</v>
      </c>
      <c r="G207" s="7">
        <f t="shared" si="28"/>
        <v>227</v>
      </c>
      <c r="H207" s="3"/>
      <c r="I207" s="40">
        <f t="shared" si="25"/>
        <v>190.87073920248469</v>
      </c>
      <c r="J207" s="40">
        <f t="shared" ref="J207:J270" si="29">$J$5*(I207-I206)+(1-$J$5)*J206</f>
        <v>-49.958333333333343</v>
      </c>
      <c r="K207" s="71">
        <f t="shared" si="26"/>
        <v>1.2132047442089597</v>
      </c>
      <c r="L207" s="57">
        <f t="shared" si="27"/>
        <v>255.53303956953442</v>
      </c>
      <c r="M207" s="3"/>
      <c r="N207" s="6">
        <f t="shared" ref="N207:N270" si="30">G207-L207</f>
        <v>-28.533039569534424</v>
      </c>
      <c r="O207" s="6">
        <f t="shared" ref="O207:O270" si="31">ABS(N207)</f>
        <v>28.533039569534424</v>
      </c>
      <c r="P207" s="4">
        <f t="shared" ref="P207:P270" si="32">ABS((G207-L207)/G207)</f>
        <v>0.12569620955742036</v>
      </c>
      <c r="Q207" s="6">
        <f t="shared" ref="Q207:Q270" si="33">(G207-L207)^2</f>
        <v>814.13434707661713</v>
      </c>
      <c r="R207" s="3"/>
    </row>
    <row r="208" spans="1:18" customFormat="1" x14ac:dyDescent="0.2">
      <c r="A208" s="12">
        <v>42327</v>
      </c>
      <c r="B208" s="1" t="s">
        <v>10</v>
      </c>
      <c r="C208" s="8">
        <v>5105</v>
      </c>
      <c r="D208" s="8">
        <v>10216</v>
      </c>
      <c r="E208" s="8">
        <v>355</v>
      </c>
      <c r="F208" s="3">
        <v>202</v>
      </c>
      <c r="G208" s="7">
        <f t="shared" si="28"/>
        <v>355</v>
      </c>
      <c r="H208" s="3"/>
      <c r="I208" s="40">
        <f t="shared" ref="I208:I271" si="34">$I$5*(G208/K200)+(1-$I$5)*(I207+J207)</f>
        <v>249.17738074935178</v>
      </c>
      <c r="J208" s="40">
        <f t="shared" si="29"/>
        <v>-49.958333333333343</v>
      </c>
      <c r="K208" s="71">
        <f t="shared" ref="K208:K271" si="35">$K$5*(G208/I208)+(1-$K$5)*K200</f>
        <v>1.3130156060506863</v>
      </c>
      <c r="L208" s="57">
        <f t="shared" ref="L208:L271" si="36">(I207+J207)*K200</f>
        <v>181.08618499207978</v>
      </c>
      <c r="M208" s="3"/>
      <c r="N208" s="6">
        <f t="shared" si="30"/>
        <v>173.91381500792022</v>
      </c>
      <c r="O208" s="6">
        <f t="shared" si="31"/>
        <v>173.91381500792022</v>
      </c>
      <c r="P208" s="4">
        <f t="shared" si="32"/>
        <v>0.48989807044484568</v>
      </c>
      <c r="Q208" s="6">
        <f t="shared" si="33"/>
        <v>30246.015050609098</v>
      </c>
      <c r="R208" s="3"/>
    </row>
    <row r="209" spans="1:18" customFormat="1" x14ac:dyDescent="0.2">
      <c r="A209" s="12">
        <v>42328</v>
      </c>
      <c r="B209" s="1" t="s">
        <v>5</v>
      </c>
      <c r="C209" s="8">
        <v>4569</v>
      </c>
      <c r="D209" s="8">
        <v>7995</v>
      </c>
      <c r="E209" s="8">
        <v>377</v>
      </c>
      <c r="F209" s="3">
        <v>203</v>
      </c>
      <c r="G209" s="7">
        <f t="shared" si="28"/>
        <v>377</v>
      </c>
      <c r="H209" s="3"/>
      <c r="I209" s="40">
        <f t="shared" si="34"/>
        <v>326.5980580411167</v>
      </c>
      <c r="J209" s="40">
        <f t="shared" si="29"/>
        <v>-49.958333333333343</v>
      </c>
      <c r="K209" s="71">
        <f t="shared" si="35"/>
        <v>1.0722821645066076</v>
      </c>
      <c r="L209" s="57">
        <f t="shared" si="36"/>
        <v>209.53295374989531</v>
      </c>
      <c r="M209" s="3"/>
      <c r="N209" s="6">
        <f t="shared" si="30"/>
        <v>167.46704625010469</v>
      </c>
      <c r="O209" s="6">
        <f t="shared" si="31"/>
        <v>167.46704625010469</v>
      </c>
      <c r="P209" s="4">
        <f t="shared" si="32"/>
        <v>0.44420967175094084</v>
      </c>
      <c r="Q209" s="6">
        <f t="shared" si="33"/>
        <v>28045.211579734703</v>
      </c>
      <c r="R209" s="3"/>
    </row>
    <row r="210" spans="1:18" customFormat="1" x14ac:dyDescent="0.2">
      <c r="A210" s="12">
        <v>42329</v>
      </c>
      <c r="B210" s="1" t="s">
        <v>8</v>
      </c>
      <c r="C210" s="8">
        <v>4751</v>
      </c>
      <c r="D210" s="8">
        <v>7352</v>
      </c>
      <c r="E210" s="8">
        <v>323</v>
      </c>
      <c r="F210" s="3">
        <v>204</v>
      </c>
      <c r="G210" s="7">
        <f t="shared" si="28"/>
        <v>323</v>
      </c>
      <c r="H210" s="3"/>
      <c r="I210" s="40">
        <f t="shared" si="34"/>
        <v>334.81408129017296</v>
      </c>
      <c r="J210" s="40">
        <f t="shared" si="29"/>
        <v>-49.958333333333343</v>
      </c>
      <c r="K210" s="71">
        <f t="shared" si="35"/>
        <v>0.93258602814771119</v>
      </c>
      <c r="L210" s="57">
        <f t="shared" si="36"/>
        <v>255.76833898954544</v>
      </c>
      <c r="M210" s="3"/>
      <c r="N210" s="6">
        <f t="shared" si="30"/>
        <v>67.231661010454559</v>
      </c>
      <c r="O210" s="6">
        <f t="shared" si="31"/>
        <v>67.231661010454559</v>
      </c>
      <c r="P210" s="4">
        <f t="shared" si="32"/>
        <v>0.20814755730790885</v>
      </c>
      <c r="Q210" s="6">
        <f t="shared" si="33"/>
        <v>4520.0962422246757</v>
      </c>
      <c r="R210" s="3"/>
    </row>
    <row r="211" spans="1:18" customFormat="1" x14ac:dyDescent="0.2">
      <c r="A211" s="12">
        <v>42330</v>
      </c>
      <c r="B211" s="1" t="s">
        <v>11</v>
      </c>
      <c r="C211" s="8">
        <v>4786</v>
      </c>
      <c r="D211" s="8">
        <v>3736</v>
      </c>
      <c r="E211" s="8">
        <v>366</v>
      </c>
      <c r="F211" s="3">
        <v>205</v>
      </c>
      <c r="G211" s="7">
        <f t="shared" si="28"/>
        <v>366</v>
      </c>
      <c r="H211" s="3"/>
      <c r="I211" s="40">
        <f t="shared" si="34"/>
        <v>344.30865740021414</v>
      </c>
      <c r="J211" s="40">
        <f t="shared" si="29"/>
        <v>-49.958333333333343</v>
      </c>
      <c r="K211" s="71">
        <f t="shared" si="35"/>
        <v>1.0278085142850746</v>
      </c>
      <c r="L211" s="57">
        <f t="shared" si="36"/>
        <v>290.27106011251783</v>
      </c>
      <c r="M211" s="3"/>
      <c r="N211" s="6">
        <f t="shared" si="30"/>
        <v>75.72893988748217</v>
      </c>
      <c r="O211" s="6">
        <f t="shared" si="31"/>
        <v>75.72893988748217</v>
      </c>
      <c r="P211" s="4">
        <f t="shared" si="32"/>
        <v>0.20690967182372177</v>
      </c>
      <c r="Q211" s="6">
        <f t="shared" si="33"/>
        <v>5734.8723364818879</v>
      </c>
      <c r="R211" s="3"/>
    </row>
    <row r="212" spans="1:18" customFormat="1" x14ac:dyDescent="0.2">
      <c r="A212" s="12">
        <v>42331</v>
      </c>
      <c r="B212" s="1" t="s">
        <v>6</v>
      </c>
      <c r="C212" s="8">
        <v>5326</v>
      </c>
      <c r="D212" s="8">
        <v>6769</v>
      </c>
      <c r="E212" s="8">
        <v>295</v>
      </c>
      <c r="F212" s="3">
        <v>206</v>
      </c>
      <c r="G212" s="7">
        <f t="shared" si="28"/>
        <v>295</v>
      </c>
      <c r="H212" s="3"/>
      <c r="I212" s="40">
        <f t="shared" si="34"/>
        <v>269.87209851117296</v>
      </c>
      <c r="J212" s="40">
        <f t="shared" si="29"/>
        <v>-49.958333333333343</v>
      </c>
      <c r="K212" s="71">
        <f t="shared" si="35"/>
        <v>1.1134001874619524</v>
      </c>
      <c r="L212" s="57">
        <f t="shared" si="36"/>
        <v>329.22278170681545</v>
      </c>
      <c r="M212" s="3"/>
      <c r="N212" s="6">
        <f t="shared" si="30"/>
        <v>-34.222781706815454</v>
      </c>
      <c r="O212" s="6">
        <f t="shared" si="31"/>
        <v>34.222781706815454</v>
      </c>
      <c r="P212" s="4">
        <f t="shared" si="32"/>
        <v>0.11600942951462866</v>
      </c>
      <c r="Q212" s="6">
        <f t="shared" si="33"/>
        <v>1171.1987877523425</v>
      </c>
      <c r="R212" s="3"/>
    </row>
    <row r="213" spans="1:18" customFormat="1" x14ac:dyDescent="0.2">
      <c r="A213" s="12">
        <v>42332</v>
      </c>
      <c r="B213" s="1" t="s">
        <v>9</v>
      </c>
      <c r="C213" s="8">
        <v>3497</v>
      </c>
      <c r="D213" s="8">
        <v>6593</v>
      </c>
      <c r="E213" s="8">
        <v>655</v>
      </c>
      <c r="F213" s="3">
        <v>207</v>
      </c>
      <c r="G213" s="7">
        <f t="shared" si="28"/>
        <v>655</v>
      </c>
      <c r="H213" s="3"/>
      <c r="I213" s="40">
        <f t="shared" si="34"/>
        <v>474.54723149727926</v>
      </c>
      <c r="J213" s="40">
        <f t="shared" si="29"/>
        <v>-49.958333333333343</v>
      </c>
      <c r="K213" s="71">
        <f t="shared" si="35"/>
        <v>1.2496582354421166</v>
      </c>
      <c r="L213" s="57">
        <f t="shared" si="36"/>
        <v>267.63659966769745</v>
      </c>
      <c r="M213" s="3"/>
      <c r="N213" s="6">
        <f t="shared" si="30"/>
        <v>387.36340033230255</v>
      </c>
      <c r="O213" s="6">
        <f t="shared" si="31"/>
        <v>387.36340033230255</v>
      </c>
      <c r="P213" s="4">
        <f t="shared" si="32"/>
        <v>0.59139450432412599</v>
      </c>
      <c r="Q213" s="6">
        <f t="shared" si="33"/>
        <v>150050.40391700368</v>
      </c>
      <c r="R213" s="3"/>
    </row>
    <row r="214" spans="1:18" customFormat="1" x14ac:dyDescent="0.2">
      <c r="A214" s="12">
        <v>42333</v>
      </c>
      <c r="B214" s="1" t="s">
        <v>7</v>
      </c>
      <c r="C214" s="8">
        <v>4860</v>
      </c>
      <c r="D214" s="8">
        <v>6587</v>
      </c>
      <c r="E214" s="8">
        <v>614</v>
      </c>
      <c r="F214" s="3">
        <v>208</v>
      </c>
      <c r="G214" s="7">
        <f t="shared" si="28"/>
        <v>614</v>
      </c>
      <c r="H214" s="3"/>
      <c r="I214" s="40">
        <f t="shared" si="34"/>
        <v>535.72381233058525</v>
      </c>
      <c r="J214" s="40">
        <f t="shared" si="29"/>
        <v>-49.958333333333343</v>
      </c>
      <c r="K214" s="71">
        <f t="shared" si="35"/>
        <v>1.1009056902183749</v>
      </c>
      <c r="L214" s="57">
        <f t="shared" si="36"/>
        <v>462.63370862638817</v>
      </c>
      <c r="M214" s="3"/>
      <c r="N214" s="6">
        <f t="shared" si="30"/>
        <v>151.36629137361183</v>
      </c>
      <c r="O214" s="6">
        <f t="shared" si="31"/>
        <v>151.36629137361183</v>
      </c>
      <c r="P214" s="4">
        <f t="shared" si="32"/>
        <v>0.24652490451728312</v>
      </c>
      <c r="Q214" s="6">
        <f t="shared" si="33"/>
        <v>22911.754164201157</v>
      </c>
      <c r="R214" s="3"/>
    </row>
    <row r="215" spans="1:18" customFormat="1" x14ac:dyDescent="0.2">
      <c r="A215" s="12">
        <v>42334</v>
      </c>
      <c r="B215" s="1" t="s">
        <v>10</v>
      </c>
      <c r="C215" s="8">
        <v>4825</v>
      </c>
      <c r="D215" s="8">
        <v>7018</v>
      </c>
      <c r="E215" s="8">
        <v>512</v>
      </c>
      <c r="F215" s="3">
        <v>209</v>
      </c>
      <c r="G215" s="7">
        <f t="shared" si="28"/>
        <v>512</v>
      </c>
      <c r="H215" s="3"/>
      <c r="I215" s="40">
        <f t="shared" si="34"/>
        <v>434.77129417458906</v>
      </c>
      <c r="J215" s="40">
        <f t="shared" si="29"/>
        <v>-49.958333333333343</v>
      </c>
      <c r="K215" s="71">
        <f t="shared" si="35"/>
        <v>1.2060899245574721</v>
      </c>
      <c r="L215" s="57">
        <f t="shared" si="36"/>
        <v>589.33298369240379</v>
      </c>
      <c r="M215" s="3"/>
      <c r="N215" s="6">
        <f t="shared" si="30"/>
        <v>-77.332983692403786</v>
      </c>
      <c r="O215" s="6">
        <f t="shared" si="31"/>
        <v>77.332983692403786</v>
      </c>
      <c r="P215" s="4">
        <f t="shared" si="32"/>
        <v>0.15104098377422615</v>
      </c>
      <c r="Q215" s="6">
        <f t="shared" si="33"/>
        <v>5980.3903667695904</v>
      </c>
      <c r="R215" s="3"/>
    </row>
    <row r="216" spans="1:18" customFormat="1" x14ac:dyDescent="0.2">
      <c r="A216" s="12">
        <v>42335</v>
      </c>
      <c r="B216" s="1" t="s">
        <v>5</v>
      </c>
      <c r="C216" s="8">
        <v>4903</v>
      </c>
      <c r="D216" s="8">
        <v>9172</v>
      </c>
      <c r="E216" s="8">
        <v>655</v>
      </c>
      <c r="F216" s="3">
        <v>210</v>
      </c>
      <c r="G216" s="7">
        <f t="shared" si="28"/>
        <v>655</v>
      </c>
      <c r="H216" s="3"/>
      <c r="I216" s="40">
        <f t="shared" si="34"/>
        <v>476.04391122134098</v>
      </c>
      <c r="J216" s="40">
        <f t="shared" si="29"/>
        <v>-49.958333333333343</v>
      </c>
      <c r="K216" s="71">
        <f t="shared" si="35"/>
        <v>1.3255971829577999</v>
      </c>
      <c r="L216" s="57">
        <f t="shared" si="36"/>
        <v>505.26542299514045</v>
      </c>
      <c r="M216" s="3"/>
      <c r="N216" s="6">
        <f t="shared" si="30"/>
        <v>149.73457700485955</v>
      </c>
      <c r="O216" s="6">
        <f t="shared" si="31"/>
        <v>149.73457700485955</v>
      </c>
      <c r="P216" s="4">
        <f t="shared" si="32"/>
        <v>0.22860240764100695</v>
      </c>
      <c r="Q216" s="6">
        <f t="shared" si="33"/>
        <v>22420.443550824213</v>
      </c>
      <c r="R216" s="3"/>
    </row>
    <row r="217" spans="1:18" customFormat="1" x14ac:dyDescent="0.2">
      <c r="A217" s="12">
        <v>42336</v>
      </c>
      <c r="B217" s="1" t="s">
        <v>8</v>
      </c>
      <c r="C217" s="8">
        <v>3529</v>
      </c>
      <c r="D217" s="8">
        <v>6966</v>
      </c>
      <c r="E217" s="8">
        <v>880</v>
      </c>
      <c r="F217" s="3">
        <v>211</v>
      </c>
      <c r="G217" s="7">
        <f t="shared" si="28"/>
        <v>880</v>
      </c>
      <c r="H217" s="3"/>
      <c r="I217" s="40">
        <f t="shared" si="34"/>
        <v>741.76072257113356</v>
      </c>
      <c r="J217" s="40">
        <f t="shared" si="29"/>
        <v>-49.958333333333343</v>
      </c>
      <c r="K217" s="71">
        <f t="shared" si="35"/>
        <v>1.0950990121180892</v>
      </c>
      <c r="L217" s="57">
        <f t="shared" si="36"/>
        <v>456.88396572280158</v>
      </c>
      <c r="M217" s="3"/>
      <c r="N217" s="6">
        <f t="shared" si="30"/>
        <v>423.11603427719842</v>
      </c>
      <c r="O217" s="6">
        <f t="shared" si="31"/>
        <v>423.11603427719842</v>
      </c>
      <c r="P217" s="4">
        <f t="shared" si="32"/>
        <v>0.48081367531499819</v>
      </c>
      <c r="Q217" s="6">
        <f t="shared" si="33"/>
        <v>179027.17846246334</v>
      </c>
      <c r="R217" s="3"/>
    </row>
    <row r="218" spans="1:18" customFormat="1" x14ac:dyDescent="0.2">
      <c r="A218" s="12">
        <v>42337</v>
      </c>
      <c r="B218" s="1" t="s">
        <v>11</v>
      </c>
      <c r="C218" s="8">
        <v>4653</v>
      </c>
      <c r="D218" s="8">
        <v>5669</v>
      </c>
      <c r="E218" s="8">
        <v>357</v>
      </c>
      <c r="F218" s="3">
        <v>212</v>
      </c>
      <c r="G218" s="7">
        <f t="shared" si="28"/>
        <v>357</v>
      </c>
      <c r="H218" s="3"/>
      <c r="I218" s="40">
        <f t="shared" si="34"/>
        <v>444.60568352285259</v>
      </c>
      <c r="J218" s="40">
        <f t="shared" si="29"/>
        <v>-49.958333333333343</v>
      </c>
      <c r="K218" s="71">
        <f t="shared" si="35"/>
        <v>0.90666056177408438</v>
      </c>
      <c r="L218" s="57">
        <f t="shared" si="36"/>
        <v>645.16524244237701</v>
      </c>
      <c r="M218" s="3"/>
      <c r="N218" s="6">
        <f t="shared" si="30"/>
        <v>-288.16524244237701</v>
      </c>
      <c r="O218" s="6">
        <f t="shared" si="31"/>
        <v>288.16524244237701</v>
      </c>
      <c r="P218" s="4">
        <f t="shared" si="32"/>
        <v>0.8071855530598796</v>
      </c>
      <c r="Q218" s="6">
        <f t="shared" si="33"/>
        <v>83039.206951873915</v>
      </c>
      <c r="R218" s="3"/>
    </row>
    <row r="219" spans="1:18" customFormat="1" x14ac:dyDescent="0.2">
      <c r="A219" s="12">
        <v>42338</v>
      </c>
      <c r="B219" s="1" t="s">
        <v>6</v>
      </c>
      <c r="C219" s="8">
        <v>4552</v>
      </c>
      <c r="D219" s="8">
        <v>6433</v>
      </c>
      <c r="E219" s="8">
        <v>352</v>
      </c>
      <c r="F219" s="3">
        <v>213</v>
      </c>
      <c r="G219" s="7">
        <f t="shared" si="28"/>
        <v>352</v>
      </c>
      <c r="H219" s="3"/>
      <c r="I219" s="40">
        <f t="shared" si="34"/>
        <v>352.91046560873349</v>
      </c>
      <c r="J219" s="40">
        <f t="shared" si="29"/>
        <v>-49.958333333333343</v>
      </c>
      <c r="K219" s="71">
        <f t="shared" si="35"/>
        <v>1.0217308360193038</v>
      </c>
      <c r="L219" s="57">
        <f t="shared" si="36"/>
        <v>405.62190666483127</v>
      </c>
      <c r="M219" s="3"/>
      <c r="N219" s="6">
        <f t="shared" si="30"/>
        <v>-53.621906664831272</v>
      </c>
      <c r="O219" s="6">
        <f t="shared" si="31"/>
        <v>53.621906664831272</v>
      </c>
      <c r="P219" s="4">
        <f t="shared" si="32"/>
        <v>0.15233496211599792</v>
      </c>
      <c r="Q219" s="6">
        <f t="shared" si="33"/>
        <v>2875.3088743718763</v>
      </c>
      <c r="R219" s="3"/>
    </row>
    <row r="220" spans="1:18" customFormat="1" x14ac:dyDescent="0.2">
      <c r="A220" s="12">
        <v>42339</v>
      </c>
      <c r="B220" s="1" t="s">
        <v>9</v>
      </c>
      <c r="C220" s="8">
        <v>2967</v>
      </c>
      <c r="D220" s="8">
        <v>8725</v>
      </c>
      <c r="E220" s="8">
        <v>292</v>
      </c>
      <c r="F220" s="3">
        <v>214</v>
      </c>
      <c r="G220" s="7">
        <f t="shared" si="28"/>
        <v>292</v>
      </c>
      <c r="H220" s="3"/>
      <c r="I220" s="40">
        <f t="shared" si="34"/>
        <v>270.39818707033743</v>
      </c>
      <c r="J220" s="40">
        <f t="shared" si="29"/>
        <v>-49.958333333333343</v>
      </c>
      <c r="K220" s="71">
        <f t="shared" si="35"/>
        <v>1.1066979293797792</v>
      </c>
      <c r="L220" s="57">
        <f t="shared" si="36"/>
        <v>337.3069608674287</v>
      </c>
      <c r="M220" s="3"/>
      <c r="N220" s="6">
        <f t="shared" si="30"/>
        <v>-45.3069608674287</v>
      </c>
      <c r="O220" s="6">
        <f t="shared" si="31"/>
        <v>45.3069608674287</v>
      </c>
      <c r="P220" s="4">
        <f t="shared" si="32"/>
        <v>0.15516082488845445</v>
      </c>
      <c r="Q220" s="6">
        <f t="shared" si="33"/>
        <v>2052.7207030427157</v>
      </c>
      <c r="R220" s="3"/>
    </row>
    <row r="221" spans="1:18" customFormat="1" x14ac:dyDescent="0.2">
      <c r="A221" s="12">
        <v>42340</v>
      </c>
      <c r="B221" s="1" t="s">
        <v>7</v>
      </c>
      <c r="C221" s="8">
        <v>5670</v>
      </c>
      <c r="D221" s="8">
        <v>5138</v>
      </c>
      <c r="E221" s="8">
        <v>411</v>
      </c>
      <c r="F221" s="3">
        <v>215</v>
      </c>
      <c r="G221" s="7">
        <f t="shared" si="28"/>
        <v>411</v>
      </c>
      <c r="H221" s="3"/>
      <c r="I221" s="40">
        <f t="shared" si="34"/>
        <v>307.19990861549627</v>
      </c>
      <c r="J221" s="40">
        <f t="shared" si="29"/>
        <v>-49.958333333333343</v>
      </c>
      <c r="K221" s="71">
        <f t="shared" si="35"/>
        <v>1.2673047929516796</v>
      </c>
      <c r="L221" s="57">
        <f t="shared" si="36"/>
        <v>275.47447864210278</v>
      </c>
      <c r="M221" s="3"/>
      <c r="N221" s="6">
        <f t="shared" si="30"/>
        <v>135.52552135789722</v>
      </c>
      <c r="O221" s="6">
        <f t="shared" si="31"/>
        <v>135.52552135789722</v>
      </c>
      <c r="P221" s="4">
        <f t="shared" si="32"/>
        <v>0.32974579405814408</v>
      </c>
      <c r="Q221" s="6">
        <f t="shared" si="33"/>
        <v>18367.166939329854</v>
      </c>
      <c r="R221" s="3"/>
    </row>
    <row r="222" spans="1:18" customFormat="1" x14ac:dyDescent="0.2">
      <c r="A222" s="12">
        <v>42341</v>
      </c>
      <c r="B222" s="1" t="s">
        <v>10</v>
      </c>
      <c r="C222" s="8">
        <v>5181</v>
      </c>
      <c r="D222" s="8">
        <v>6520</v>
      </c>
      <c r="E222" s="8">
        <v>309</v>
      </c>
      <c r="F222" s="3">
        <v>216</v>
      </c>
      <c r="G222" s="7">
        <f t="shared" si="28"/>
        <v>309</v>
      </c>
      <c r="H222" s="3"/>
      <c r="I222" s="40">
        <f t="shared" si="34"/>
        <v>275.9907097378204</v>
      </c>
      <c r="J222" s="40">
        <f t="shared" si="29"/>
        <v>-49.958333333333343</v>
      </c>
      <c r="K222" s="71">
        <f t="shared" si="35"/>
        <v>1.1046451329026072</v>
      </c>
      <c r="L222" s="57">
        <f t="shared" si="36"/>
        <v>283.19871398887159</v>
      </c>
      <c r="M222" s="3"/>
      <c r="N222" s="6">
        <f t="shared" si="30"/>
        <v>25.801286011128411</v>
      </c>
      <c r="O222" s="6">
        <f t="shared" si="31"/>
        <v>25.801286011128411</v>
      </c>
      <c r="P222" s="4">
        <f t="shared" si="32"/>
        <v>8.3499307479379975E-2</v>
      </c>
      <c r="Q222" s="6">
        <f t="shared" si="33"/>
        <v>665.70635982805061</v>
      </c>
      <c r="R222" s="3"/>
    </row>
    <row r="223" spans="1:18" customFormat="1" x14ac:dyDescent="0.2">
      <c r="A223" s="12">
        <v>42342</v>
      </c>
      <c r="B223" s="1" t="s">
        <v>5</v>
      </c>
      <c r="C223" s="8">
        <v>4592</v>
      </c>
      <c r="D223" s="8">
        <v>7279</v>
      </c>
      <c r="E223" s="8">
        <v>470</v>
      </c>
      <c r="F223" s="3">
        <v>217</v>
      </c>
      <c r="G223" s="7">
        <f t="shared" si="28"/>
        <v>470</v>
      </c>
      <c r="H223" s="3"/>
      <c r="I223" s="40">
        <f t="shared" si="34"/>
        <v>356.95769079491356</v>
      </c>
      <c r="J223" s="40">
        <f t="shared" si="29"/>
        <v>-49.958333333333343</v>
      </c>
      <c r="K223" s="71">
        <f t="shared" si="35"/>
        <v>1.2282084706243976</v>
      </c>
      <c r="L223" s="57">
        <f t="shared" si="36"/>
        <v>272.61537180523391</v>
      </c>
      <c r="M223" s="3"/>
      <c r="N223" s="6">
        <f t="shared" si="30"/>
        <v>197.38462819476609</v>
      </c>
      <c r="O223" s="6">
        <f t="shared" si="31"/>
        <v>197.38462819476609</v>
      </c>
      <c r="P223" s="4">
        <f t="shared" si="32"/>
        <v>0.41996729403141725</v>
      </c>
      <c r="Q223" s="6">
        <f t="shared" si="33"/>
        <v>38960.691447586047</v>
      </c>
      <c r="R223" s="3"/>
    </row>
    <row r="224" spans="1:18" customFormat="1" x14ac:dyDescent="0.2">
      <c r="A224" s="12">
        <v>42343</v>
      </c>
      <c r="B224" s="1" t="s">
        <v>8</v>
      </c>
      <c r="C224" s="8">
        <v>4215</v>
      </c>
      <c r="D224" s="8">
        <v>4699</v>
      </c>
      <c r="E224" s="8">
        <v>384</v>
      </c>
      <c r="F224" s="3">
        <v>218</v>
      </c>
      <c r="G224" s="7">
        <f t="shared" si="28"/>
        <v>384</v>
      </c>
      <c r="H224" s="3"/>
      <c r="I224" s="40">
        <f t="shared" si="34"/>
        <v>293.14447984652651</v>
      </c>
      <c r="J224" s="40">
        <f t="shared" si="29"/>
        <v>-49.958333333333343</v>
      </c>
      <c r="K224" s="71">
        <f t="shared" si="35"/>
        <v>1.322464600221404</v>
      </c>
      <c r="L224" s="57">
        <f t="shared" si="36"/>
        <v>406.95748342092531</v>
      </c>
      <c r="M224" s="3"/>
      <c r="N224" s="6">
        <f t="shared" si="30"/>
        <v>-22.957483420925314</v>
      </c>
      <c r="O224" s="6">
        <f t="shared" si="31"/>
        <v>22.957483420925314</v>
      </c>
      <c r="P224" s="4">
        <f t="shared" si="32"/>
        <v>5.9785113075326336E-2</v>
      </c>
      <c r="Q224" s="6">
        <f t="shared" si="33"/>
        <v>527.04604502206064</v>
      </c>
      <c r="R224" s="3"/>
    </row>
    <row r="225" spans="1:18" customFormat="1" x14ac:dyDescent="0.2">
      <c r="A225" s="12">
        <v>42344</v>
      </c>
      <c r="B225" s="1" t="s">
        <v>11</v>
      </c>
      <c r="C225" s="8">
        <v>3952</v>
      </c>
      <c r="D225" s="8">
        <v>7017</v>
      </c>
      <c r="E225" s="8">
        <v>357</v>
      </c>
      <c r="F225" s="3">
        <v>219</v>
      </c>
      <c r="G225" s="7">
        <f t="shared" si="28"/>
        <v>357</v>
      </c>
      <c r="H225" s="3"/>
      <c r="I225" s="40">
        <f t="shared" si="34"/>
        <v>309.43556519703947</v>
      </c>
      <c r="J225" s="40">
        <f t="shared" si="29"/>
        <v>-49.958333333333343</v>
      </c>
      <c r="K225" s="71">
        <f t="shared" si="35"/>
        <v>1.1068219168378297</v>
      </c>
      <c r="L225" s="57">
        <f t="shared" si="36"/>
        <v>266.31290880740272</v>
      </c>
      <c r="M225" s="3"/>
      <c r="N225" s="6">
        <f t="shared" si="30"/>
        <v>90.687091192597279</v>
      </c>
      <c r="O225" s="6">
        <f t="shared" si="31"/>
        <v>90.687091192597279</v>
      </c>
      <c r="P225" s="4">
        <f t="shared" si="32"/>
        <v>0.25402546552548255</v>
      </c>
      <c r="Q225" s="6">
        <f t="shared" si="33"/>
        <v>8224.1485089744547</v>
      </c>
      <c r="R225" s="3"/>
    </row>
    <row r="226" spans="1:18" customFormat="1" x14ac:dyDescent="0.2">
      <c r="A226" s="12">
        <v>42345</v>
      </c>
      <c r="B226" s="1" t="s">
        <v>6</v>
      </c>
      <c r="C226" s="8">
        <v>3255</v>
      </c>
      <c r="D226" s="8">
        <v>6105</v>
      </c>
      <c r="E226" s="8">
        <v>516</v>
      </c>
      <c r="F226" s="3">
        <v>220</v>
      </c>
      <c r="G226" s="7">
        <f t="shared" si="28"/>
        <v>516</v>
      </c>
      <c r="H226" s="3"/>
      <c r="I226" s="40">
        <f t="shared" si="34"/>
        <v>507.19262968935578</v>
      </c>
      <c r="J226" s="40">
        <f t="shared" si="29"/>
        <v>-49.958333333333343</v>
      </c>
      <c r="K226" s="71">
        <f t="shared" si="35"/>
        <v>0.9288014377061985</v>
      </c>
      <c r="L226" s="57">
        <f t="shared" si="36"/>
        <v>235.25777280913218</v>
      </c>
      <c r="M226" s="3"/>
      <c r="N226" s="6">
        <f t="shared" si="30"/>
        <v>280.74222719086782</v>
      </c>
      <c r="O226" s="6">
        <f t="shared" si="31"/>
        <v>280.74222719086782</v>
      </c>
      <c r="P226" s="4">
        <f t="shared" si="32"/>
        <v>0.54407408370323218</v>
      </c>
      <c r="Q226" s="6">
        <f t="shared" si="33"/>
        <v>78816.198128088843</v>
      </c>
      <c r="R226" s="3"/>
    </row>
    <row r="227" spans="1:18" customFormat="1" x14ac:dyDescent="0.2">
      <c r="A227" s="12">
        <v>42346</v>
      </c>
      <c r="B227" s="1" t="s">
        <v>9</v>
      </c>
      <c r="C227" s="8">
        <v>3911</v>
      </c>
      <c r="D227" s="8">
        <v>5209</v>
      </c>
      <c r="E227" s="8">
        <v>251</v>
      </c>
      <c r="F227" s="3">
        <v>221</v>
      </c>
      <c r="G227" s="7">
        <f t="shared" si="28"/>
        <v>251</v>
      </c>
      <c r="H227" s="3"/>
      <c r="I227" s="40">
        <f t="shared" si="34"/>
        <v>287.97611425808856</v>
      </c>
      <c r="J227" s="40">
        <f t="shared" si="29"/>
        <v>-49.958333333333343</v>
      </c>
      <c r="K227" s="71">
        <f t="shared" si="35"/>
        <v>0.99170468188086702</v>
      </c>
      <c r="L227" s="57">
        <f t="shared" si="36"/>
        <v>467.17037987253696</v>
      </c>
      <c r="M227" s="3"/>
      <c r="N227" s="6">
        <f t="shared" si="30"/>
        <v>-216.17037987253696</v>
      </c>
      <c r="O227" s="6">
        <f t="shared" si="31"/>
        <v>216.17037987253696</v>
      </c>
      <c r="P227" s="4">
        <f t="shared" si="32"/>
        <v>0.86123657319735836</v>
      </c>
      <c r="Q227" s="6">
        <f t="shared" si="33"/>
        <v>46729.63313423693</v>
      </c>
      <c r="R227" s="3"/>
    </row>
    <row r="228" spans="1:18" customFormat="1" x14ac:dyDescent="0.2">
      <c r="A228" s="12">
        <v>42347</v>
      </c>
      <c r="B228" s="1" t="s">
        <v>7</v>
      </c>
      <c r="C228" s="8">
        <v>4015</v>
      </c>
      <c r="D228" s="8">
        <v>5298</v>
      </c>
      <c r="E228" s="8">
        <v>303</v>
      </c>
      <c r="F228" s="3">
        <v>222</v>
      </c>
      <c r="G228" s="7">
        <f t="shared" si="28"/>
        <v>303</v>
      </c>
      <c r="H228" s="3"/>
      <c r="I228" s="40">
        <f t="shared" si="34"/>
        <v>266.63351328972931</v>
      </c>
      <c r="J228" s="40">
        <f t="shared" si="29"/>
        <v>-49.958333333333343</v>
      </c>
      <c r="K228" s="71">
        <f t="shared" si="35"/>
        <v>1.1126365999102146</v>
      </c>
      <c r="L228" s="57">
        <f t="shared" si="36"/>
        <v>263.41378530499651</v>
      </c>
      <c r="M228" s="3"/>
      <c r="N228" s="6">
        <f t="shared" si="30"/>
        <v>39.586214695003491</v>
      </c>
      <c r="O228" s="6">
        <f t="shared" si="31"/>
        <v>39.586214695003491</v>
      </c>
      <c r="P228" s="4">
        <f t="shared" si="32"/>
        <v>0.13064757325083662</v>
      </c>
      <c r="Q228" s="6">
        <f t="shared" si="33"/>
        <v>1567.0683938789105</v>
      </c>
      <c r="R228" s="3"/>
    </row>
    <row r="229" spans="1:18" customFormat="1" x14ac:dyDescent="0.2">
      <c r="A229" s="12">
        <v>42348</v>
      </c>
      <c r="B229" s="1" t="s">
        <v>10</v>
      </c>
      <c r="C229" s="8">
        <v>3580</v>
      </c>
      <c r="D229" s="8">
        <v>6433</v>
      </c>
      <c r="E229" s="8">
        <v>497</v>
      </c>
      <c r="F229" s="3">
        <v>223</v>
      </c>
      <c r="G229" s="7">
        <f t="shared" si="28"/>
        <v>497</v>
      </c>
      <c r="H229" s="3"/>
      <c r="I229" s="40">
        <f t="shared" si="34"/>
        <v>357.07171734158788</v>
      </c>
      <c r="J229" s="40">
        <f t="shared" si="29"/>
        <v>-49.958333333333343</v>
      </c>
      <c r="K229" s="71">
        <f t="shared" si="35"/>
        <v>1.292219284369081</v>
      </c>
      <c r="L229" s="57">
        <f t="shared" si="36"/>
        <v>274.5934940724083</v>
      </c>
      <c r="M229" s="3"/>
      <c r="N229" s="6">
        <f t="shared" si="30"/>
        <v>222.4065059275917</v>
      </c>
      <c r="O229" s="6">
        <f t="shared" si="31"/>
        <v>222.4065059275917</v>
      </c>
      <c r="P229" s="4">
        <f t="shared" si="32"/>
        <v>0.44749799985430927</v>
      </c>
      <c r="Q229" s="6">
        <f t="shared" si="33"/>
        <v>49464.653878919882</v>
      </c>
      <c r="R229" s="3"/>
    </row>
    <row r="230" spans="1:18" customFormat="1" x14ac:dyDescent="0.2">
      <c r="A230" s="12">
        <v>42349</v>
      </c>
      <c r="B230" s="1" t="s">
        <v>5</v>
      </c>
      <c r="C230" s="8">
        <v>3986</v>
      </c>
      <c r="D230" s="8">
        <v>5712</v>
      </c>
      <c r="E230" s="8">
        <v>358</v>
      </c>
      <c r="F230" s="3">
        <v>224</v>
      </c>
      <c r="G230" s="7">
        <f t="shared" si="28"/>
        <v>358</v>
      </c>
      <c r="H230" s="3"/>
      <c r="I230" s="40">
        <f t="shared" si="34"/>
        <v>320.69146047649906</v>
      </c>
      <c r="J230" s="40">
        <f t="shared" si="29"/>
        <v>-49.958333333333343</v>
      </c>
      <c r="K230" s="71">
        <f t="shared" si="35"/>
        <v>1.1069836666544166</v>
      </c>
      <c r="L230" s="57">
        <f t="shared" si="36"/>
        <v>339.25130489396781</v>
      </c>
      <c r="M230" s="3"/>
      <c r="N230" s="6">
        <f t="shared" si="30"/>
        <v>18.748695106032187</v>
      </c>
      <c r="O230" s="6">
        <f t="shared" si="31"/>
        <v>18.748695106032187</v>
      </c>
      <c r="P230" s="4">
        <f t="shared" si="32"/>
        <v>5.23706567207603E-2</v>
      </c>
      <c r="Q230" s="6">
        <f t="shared" si="33"/>
        <v>351.51356817895527</v>
      </c>
      <c r="R230" s="3"/>
    </row>
    <row r="231" spans="1:18" customFormat="1" x14ac:dyDescent="0.2">
      <c r="A231" s="12">
        <v>42350</v>
      </c>
      <c r="B231" s="1" t="s">
        <v>8</v>
      </c>
      <c r="C231" s="8">
        <v>3893</v>
      </c>
      <c r="D231" s="8">
        <v>4592</v>
      </c>
      <c r="E231" s="8">
        <v>322</v>
      </c>
      <c r="F231" s="3">
        <v>225</v>
      </c>
      <c r="G231" s="7">
        <f t="shared" si="28"/>
        <v>322</v>
      </c>
      <c r="H231" s="3"/>
      <c r="I231" s="40">
        <f t="shared" si="34"/>
        <v>263.88300663844609</v>
      </c>
      <c r="J231" s="40">
        <f t="shared" si="29"/>
        <v>-49.958333333333343</v>
      </c>
      <c r="K231" s="71">
        <f t="shared" si="35"/>
        <v>1.2266143217370042</v>
      </c>
      <c r="L231" s="57">
        <f t="shared" si="36"/>
        <v>332.5167200358681</v>
      </c>
      <c r="M231" s="3"/>
      <c r="N231" s="6">
        <f t="shared" si="30"/>
        <v>-10.516720035868104</v>
      </c>
      <c r="O231" s="6">
        <f t="shared" si="31"/>
        <v>10.516720035868104</v>
      </c>
      <c r="P231" s="4">
        <f t="shared" si="32"/>
        <v>3.2660621229404052E-2</v>
      </c>
      <c r="Q231" s="6">
        <f t="shared" si="33"/>
        <v>110.60140031282963</v>
      </c>
      <c r="R231" s="3"/>
    </row>
    <row r="232" spans="1:18" customFormat="1" x14ac:dyDescent="0.2">
      <c r="A232" s="12">
        <v>42351</v>
      </c>
      <c r="B232" s="1" t="s">
        <v>11</v>
      </c>
      <c r="C232" s="8">
        <v>3867</v>
      </c>
      <c r="D232" s="8">
        <v>5085</v>
      </c>
      <c r="E232" s="8">
        <v>376</v>
      </c>
      <c r="F232" s="3">
        <v>226</v>
      </c>
      <c r="G232" s="7">
        <f t="shared" si="28"/>
        <v>376</v>
      </c>
      <c r="H232" s="3"/>
      <c r="I232" s="40">
        <f t="shared" si="34"/>
        <v>270.23903812030665</v>
      </c>
      <c r="J232" s="40">
        <f t="shared" si="29"/>
        <v>-49.958333333333343</v>
      </c>
      <c r="K232" s="71">
        <f t="shared" si="35"/>
        <v>1.3362438370167358</v>
      </c>
      <c r="L232" s="57">
        <f t="shared" si="36"/>
        <v>282.90780755994041</v>
      </c>
      <c r="M232" s="3"/>
      <c r="N232" s="6">
        <f t="shared" si="30"/>
        <v>93.092192440059591</v>
      </c>
      <c r="O232" s="6">
        <f t="shared" si="31"/>
        <v>93.092192440059591</v>
      </c>
      <c r="P232" s="4">
        <f t="shared" si="32"/>
        <v>0.24758561819164784</v>
      </c>
      <c r="Q232" s="6">
        <f t="shared" si="33"/>
        <v>8666.1562932970883</v>
      </c>
      <c r="R232" s="3"/>
    </row>
    <row r="233" spans="1:18" customFormat="1" x14ac:dyDescent="0.2">
      <c r="A233" s="12">
        <v>42352</v>
      </c>
      <c r="B233" s="1" t="s">
        <v>6</v>
      </c>
      <c r="C233" s="8">
        <v>3549</v>
      </c>
      <c r="D233" s="8">
        <v>5881</v>
      </c>
      <c r="E233" s="8">
        <v>445</v>
      </c>
      <c r="F233" s="3">
        <v>227</v>
      </c>
      <c r="G233" s="7">
        <f t="shared" si="28"/>
        <v>445</v>
      </c>
      <c r="H233" s="3"/>
      <c r="I233" s="40">
        <f t="shared" si="34"/>
        <v>365.69776603208203</v>
      </c>
      <c r="J233" s="40">
        <f t="shared" si="29"/>
        <v>-49.958333333333343</v>
      </c>
      <c r="K233" s="71">
        <f t="shared" si="35"/>
        <v>1.1288279017546361</v>
      </c>
      <c r="L233" s="57">
        <f t="shared" si="36"/>
        <v>243.81151191470587</v>
      </c>
      <c r="M233" s="3"/>
      <c r="N233" s="6">
        <f t="shared" si="30"/>
        <v>201.18848808529413</v>
      </c>
      <c r="O233" s="6">
        <f t="shared" si="31"/>
        <v>201.18848808529413</v>
      </c>
      <c r="P233" s="4">
        <f t="shared" si="32"/>
        <v>0.45210896198942502</v>
      </c>
      <c r="Q233" s="6">
        <f t="shared" si="33"/>
        <v>40476.807738046533</v>
      </c>
      <c r="R233" s="3"/>
    </row>
    <row r="234" spans="1:18" customFormat="1" x14ac:dyDescent="0.2">
      <c r="A234" s="12">
        <v>42353</v>
      </c>
      <c r="B234" s="1" t="s">
        <v>9</v>
      </c>
      <c r="C234" s="8">
        <v>3240</v>
      </c>
      <c r="D234" s="8">
        <v>3636</v>
      </c>
      <c r="E234" s="8">
        <v>582</v>
      </c>
      <c r="F234" s="3">
        <v>228</v>
      </c>
      <c r="G234" s="7">
        <f t="shared" si="28"/>
        <v>582</v>
      </c>
      <c r="H234" s="3"/>
      <c r="I234" s="40">
        <f t="shared" si="34"/>
        <v>564.43910024616105</v>
      </c>
      <c r="J234" s="40">
        <f t="shared" si="29"/>
        <v>-49.958333333333343</v>
      </c>
      <c r="K234" s="71">
        <f t="shared" si="35"/>
        <v>0.94926357513381043</v>
      </c>
      <c r="L234" s="57">
        <f t="shared" si="36"/>
        <v>293.25923903113733</v>
      </c>
      <c r="M234" s="3"/>
      <c r="N234" s="6">
        <f t="shared" si="30"/>
        <v>288.74076096886267</v>
      </c>
      <c r="O234" s="6">
        <f t="shared" si="31"/>
        <v>288.74076096886267</v>
      </c>
      <c r="P234" s="4">
        <f t="shared" si="32"/>
        <v>0.49611814599460941</v>
      </c>
      <c r="Q234" s="6">
        <f t="shared" si="33"/>
        <v>83371.227044877887</v>
      </c>
      <c r="R234" s="3"/>
    </row>
    <row r="235" spans="1:18" customFormat="1" x14ac:dyDescent="0.2">
      <c r="A235" s="12">
        <v>42354</v>
      </c>
      <c r="B235" s="1" t="s">
        <v>7</v>
      </c>
      <c r="C235" s="8">
        <v>3657</v>
      </c>
      <c r="D235" s="8">
        <v>5761</v>
      </c>
      <c r="E235" s="8">
        <v>407</v>
      </c>
      <c r="F235" s="3">
        <v>229</v>
      </c>
      <c r="G235" s="7">
        <f t="shared" si="28"/>
        <v>407</v>
      </c>
      <c r="H235" s="3"/>
      <c r="I235" s="40">
        <f t="shared" si="34"/>
        <v>431.21970166154216</v>
      </c>
      <c r="J235" s="40">
        <f t="shared" si="29"/>
        <v>-49.958333333333343</v>
      </c>
      <c r="K235" s="71">
        <f t="shared" si="35"/>
        <v>0.98213063089132113</v>
      </c>
      <c r="L235" s="57">
        <f t="shared" si="36"/>
        <v>510.21298528511028</v>
      </c>
      <c r="M235" s="3"/>
      <c r="N235" s="6">
        <f t="shared" si="30"/>
        <v>-103.21298528511028</v>
      </c>
      <c r="O235" s="6">
        <f t="shared" si="31"/>
        <v>103.21298528511028</v>
      </c>
      <c r="P235" s="4">
        <f t="shared" si="32"/>
        <v>0.25359455844007439</v>
      </c>
      <c r="Q235" s="6">
        <f t="shared" si="33"/>
        <v>10652.920331464391</v>
      </c>
      <c r="R235" s="3"/>
    </row>
    <row r="236" spans="1:18" customFormat="1" x14ac:dyDescent="0.2">
      <c r="A236" s="12">
        <v>42355</v>
      </c>
      <c r="B236" s="1" t="s">
        <v>10</v>
      </c>
      <c r="C236" s="8">
        <v>2712</v>
      </c>
      <c r="D236" s="8">
        <v>4447</v>
      </c>
      <c r="E236" s="8">
        <v>376</v>
      </c>
      <c r="F236" s="3">
        <v>230</v>
      </c>
      <c r="G236" s="7">
        <f t="shared" si="28"/>
        <v>376</v>
      </c>
      <c r="H236" s="3"/>
      <c r="I236" s="40">
        <f t="shared" si="34"/>
        <v>346.60110096853055</v>
      </c>
      <c r="J236" s="40">
        <f t="shared" si="29"/>
        <v>-49.958333333333343</v>
      </c>
      <c r="K236" s="71">
        <f t="shared" si="35"/>
        <v>1.1070733916689124</v>
      </c>
      <c r="L236" s="57">
        <f t="shared" si="36"/>
        <v>424.20535253381428</v>
      </c>
      <c r="M236" s="3"/>
      <c r="N236" s="6">
        <f t="shared" si="30"/>
        <v>-48.205352533814278</v>
      </c>
      <c r="O236" s="6">
        <f t="shared" si="31"/>
        <v>48.205352533814278</v>
      </c>
      <c r="P236" s="4">
        <f t="shared" si="32"/>
        <v>0.12820572482397413</v>
      </c>
      <c r="Q236" s="6">
        <f t="shared" si="33"/>
        <v>2323.7560129093144</v>
      </c>
      <c r="R236" s="3"/>
    </row>
    <row r="237" spans="1:18" customFormat="1" x14ac:dyDescent="0.2">
      <c r="A237" s="12">
        <v>42356</v>
      </c>
      <c r="B237" s="1" t="s">
        <v>5</v>
      </c>
      <c r="C237" s="8">
        <v>3555</v>
      </c>
      <c r="D237" s="8">
        <v>4176</v>
      </c>
      <c r="E237" s="8">
        <v>286</v>
      </c>
      <c r="F237" s="3">
        <v>231</v>
      </c>
      <c r="G237" s="7">
        <f t="shared" si="28"/>
        <v>286</v>
      </c>
      <c r="H237" s="3"/>
      <c r="I237" s="40">
        <f t="shared" si="34"/>
        <v>236.38828539113274</v>
      </c>
      <c r="J237" s="40">
        <f t="shared" si="29"/>
        <v>-49.958333333333343</v>
      </c>
      <c r="K237" s="71">
        <f t="shared" si="35"/>
        <v>1.2757501933147968</v>
      </c>
      <c r="L237" s="57">
        <f t="shared" si="36"/>
        <v>383.32750490681804</v>
      </c>
      <c r="M237" s="3"/>
      <c r="N237" s="6">
        <f t="shared" si="30"/>
        <v>-97.327504906818035</v>
      </c>
      <c r="O237" s="6">
        <f t="shared" si="31"/>
        <v>97.327504906818035</v>
      </c>
      <c r="P237" s="4">
        <f t="shared" si="32"/>
        <v>0.3403059612126505</v>
      </c>
      <c r="Q237" s="6">
        <f t="shared" si="33"/>
        <v>9472.6432113866886</v>
      </c>
      <c r="R237" s="3"/>
    </row>
    <row r="238" spans="1:18" customFormat="1" x14ac:dyDescent="0.2">
      <c r="A238" s="12">
        <v>42357</v>
      </c>
      <c r="B238" s="1" t="s">
        <v>8</v>
      </c>
      <c r="C238" s="8">
        <v>3416</v>
      </c>
      <c r="D238" s="8">
        <v>5589</v>
      </c>
      <c r="E238" s="8">
        <v>355</v>
      </c>
      <c r="F238" s="3">
        <v>232</v>
      </c>
      <c r="G238" s="7">
        <f t="shared" si="28"/>
        <v>355</v>
      </c>
      <c r="H238" s="3"/>
      <c r="I238" s="40">
        <f t="shared" si="34"/>
        <v>293.83900790848423</v>
      </c>
      <c r="J238" s="40">
        <f t="shared" si="29"/>
        <v>-49.958333333333343</v>
      </c>
      <c r="K238" s="71">
        <f t="shared" si="35"/>
        <v>1.1272158460583355</v>
      </c>
      <c r="L238" s="57">
        <f t="shared" si="36"/>
        <v>206.37491190314987</v>
      </c>
      <c r="M238" s="3"/>
      <c r="N238" s="6">
        <f t="shared" si="30"/>
        <v>148.62508809685013</v>
      </c>
      <c r="O238" s="6">
        <f t="shared" si="31"/>
        <v>148.62508809685013</v>
      </c>
      <c r="P238" s="4">
        <f t="shared" si="32"/>
        <v>0.41866221999112713</v>
      </c>
      <c r="Q238" s="6">
        <f t="shared" si="33"/>
        <v>22089.416811796462</v>
      </c>
      <c r="R238" s="3"/>
    </row>
    <row r="239" spans="1:18" customFormat="1" x14ac:dyDescent="0.2">
      <c r="A239" s="12">
        <v>42358</v>
      </c>
      <c r="B239" s="1" t="s">
        <v>11</v>
      </c>
      <c r="C239" s="8">
        <v>3446</v>
      </c>
      <c r="D239" s="8">
        <v>3635</v>
      </c>
      <c r="E239" s="8">
        <v>259</v>
      </c>
      <c r="F239" s="3">
        <v>233</v>
      </c>
      <c r="G239" s="7">
        <f t="shared" si="28"/>
        <v>259</v>
      </c>
      <c r="H239" s="3"/>
      <c r="I239" s="40">
        <f t="shared" si="34"/>
        <v>217.69638664222737</v>
      </c>
      <c r="J239" s="40">
        <f t="shared" si="29"/>
        <v>-49.958333333333343</v>
      </c>
      <c r="K239" s="71">
        <f t="shared" si="35"/>
        <v>1.2192375289756725</v>
      </c>
      <c r="L239" s="57">
        <f t="shared" si="36"/>
        <v>299.14752822876176</v>
      </c>
      <c r="M239" s="3"/>
      <c r="N239" s="6">
        <f t="shared" si="30"/>
        <v>-40.147528228761757</v>
      </c>
      <c r="O239" s="6">
        <f t="shared" si="31"/>
        <v>40.147528228761757</v>
      </c>
      <c r="P239" s="4">
        <f t="shared" si="32"/>
        <v>0.15500976150101065</v>
      </c>
      <c r="Q239" s="6">
        <f t="shared" si="33"/>
        <v>1611.8240228792222</v>
      </c>
      <c r="R239" s="3"/>
    </row>
    <row r="240" spans="1:18" customFormat="1" x14ac:dyDescent="0.2">
      <c r="A240" s="12">
        <v>42359</v>
      </c>
      <c r="B240" s="1" t="s">
        <v>6</v>
      </c>
      <c r="C240" s="8">
        <v>3927</v>
      </c>
      <c r="D240" s="8">
        <v>4970</v>
      </c>
      <c r="E240" s="8">
        <v>305</v>
      </c>
      <c r="F240" s="3">
        <v>234</v>
      </c>
      <c r="G240" s="7">
        <f t="shared" si="28"/>
        <v>305</v>
      </c>
      <c r="H240" s="3"/>
      <c r="I240" s="40">
        <f t="shared" si="34"/>
        <v>216.14901411876181</v>
      </c>
      <c r="J240" s="40">
        <f t="shared" si="29"/>
        <v>-49.958333333333343</v>
      </c>
      <c r="K240" s="71">
        <f t="shared" si="35"/>
        <v>1.3512077840627081</v>
      </c>
      <c r="L240" s="57">
        <f t="shared" si="36"/>
        <v>224.13893996719432</v>
      </c>
      <c r="M240" s="3"/>
      <c r="N240" s="6">
        <f t="shared" si="30"/>
        <v>80.861060032805682</v>
      </c>
      <c r="O240" s="6">
        <f t="shared" si="31"/>
        <v>80.861060032805682</v>
      </c>
      <c r="P240" s="4">
        <f t="shared" si="32"/>
        <v>0.26511822961575632</v>
      </c>
      <c r="Q240" s="6">
        <f t="shared" si="33"/>
        <v>6538.511029629004</v>
      </c>
      <c r="R240" s="3"/>
    </row>
    <row r="241" spans="1:18" customFormat="1" x14ac:dyDescent="0.2">
      <c r="A241" s="12">
        <v>42360</v>
      </c>
      <c r="B241" s="1" t="s">
        <v>9</v>
      </c>
      <c r="C241" s="8">
        <v>3621</v>
      </c>
      <c r="D241" s="8">
        <v>4447</v>
      </c>
      <c r="E241" s="8">
        <v>267</v>
      </c>
      <c r="F241" s="3">
        <v>235</v>
      </c>
      <c r="G241" s="7">
        <f t="shared" si="28"/>
        <v>267</v>
      </c>
      <c r="H241" s="3"/>
      <c r="I241" s="40">
        <f t="shared" si="34"/>
        <v>222.46095716282341</v>
      </c>
      <c r="J241" s="40">
        <f t="shared" si="29"/>
        <v>-49.958333333333343</v>
      </c>
      <c r="K241" s="71">
        <f t="shared" si="35"/>
        <v>1.1431044424169505</v>
      </c>
      <c r="L241" s="57">
        <f t="shared" si="36"/>
        <v>187.60067748218972</v>
      </c>
      <c r="M241" s="3"/>
      <c r="N241" s="6">
        <f t="shared" si="30"/>
        <v>79.399322517810276</v>
      </c>
      <c r="O241" s="6">
        <f t="shared" si="31"/>
        <v>79.399322517810276</v>
      </c>
      <c r="P241" s="4">
        <f t="shared" si="32"/>
        <v>0.29737573976707971</v>
      </c>
      <c r="Q241" s="6">
        <f t="shared" si="33"/>
        <v>6304.2524162872542</v>
      </c>
      <c r="R241" s="3"/>
    </row>
    <row r="242" spans="1:18" customFormat="1" x14ac:dyDescent="0.2">
      <c r="A242" s="12">
        <v>42361</v>
      </c>
      <c r="B242" s="1" t="s">
        <v>7</v>
      </c>
      <c r="C242" s="8">
        <v>3347</v>
      </c>
      <c r="D242" s="8">
        <v>4470</v>
      </c>
      <c r="E242" s="8">
        <v>257</v>
      </c>
      <c r="F242" s="3">
        <v>236</v>
      </c>
      <c r="G242" s="7">
        <f t="shared" si="28"/>
        <v>257</v>
      </c>
      <c r="H242" s="3"/>
      <c r="I242" s="40">
        <f t="shared" si="34"/>
        <v>251.08947370035824</v>
      </c>
      <c r="J242" s="40">
        <f t="shared" si="29"/>
        <v>-49.958333333333343</v>
      </c>
      <c r="K242" s="71">
        <f t="shared" si="35"/>
        <v>0.96411876459427126</v>
      </c>
      <c r="L242" s="57">
        <f t="shared" si="36"/>
        <v>163.75045741634457</v>
      </c>
      <c r="M242" s="3"/>
      <c r="N242" s="6">
        <f t="shared" si="30"/>
        <v>93.249542583655426</v>
      </c>
      <c r="O242" s="6">
        <f t="shared" si="31"/>
        <v>93.249542583655426</v>
      </c>
      <c r="P242" s="4">
        <f t="shared" si="32"/>
        <v>0.36283868709593553</v>
      </c>
      <c r="Q242" s="6">
        <f t="shared" si="33"/>
        <v>8695.4771920609674</v>
      </c>
      <c r="R242" s="3"/>
    </row>
    <row r="243" spans="1:18" customFormat="1" x14ac:dyDescent="0.2">
      <c r="A243" s="12">
        <v>42362</v>
      </c>
      <c r="B243" s="1" t="s">
        <v>10</v>
      </c>
      <c r="C243" s="8">
        <v>3004</v>
      </c>
      <c r="D243" s="8">
        <v>4208</v>
      </c>
      <c r="E243" s="8">
        <v>408</v>
      </c>
      <c r="F243" s="3">
        <v>237</v>
      </c>
      <c r="G243" s="7">
        <f t="shared" si="28"/>
        <v>408</v>
      </c>
      <c r="H243" s="3"/>
      <c r="I243" s="40">
        <f t="shared" si="34"/>
        <v>372.56491066166672</v>
      </c>
      <c r="J243" s="40">
        <f t="shared" si="29"/>
        <v>-49.958333333333343</v>
      </c>
      <c r="K243" s="71">
        <f t="shared" si="35"/>
        <v>1.0047267412813916</v>
      </c>
      <c r="L243" s="57">
        <f t="shared" si="36"/>
        <v>197.53705378055702</v>
      </c>
      <c r="M243" s="3"/>
      <c r="N243" s="6">
        <f t="shared" si="30"/>
        <v>210.46294621944298</v>
      </c>
      <c r="O243" s="6">
        <f t="shared" si="31"/>
        <v>210.46294621944298</v>
      </c>
      <c r="P243" s="4">
        <f t="shared" si="32"/>
        <v>0.51584055445941912</v>
      </c>
      <c r="Q243" s="6">
        <f t="shared" si="33"/>
        <v>44294.651731368147</v>
      </c>
      <c r="R243" s="3"/>
    </row>
    <row r="244" spans="1:18" customFormat="1" x14ac:dyDescent="0.2">
      <c r="A244" s="12">
        <v>42363</v>
      </c>
      <c r="B244" s="1" t="s">
        <v>5</v>
      </c>
      <c r="C244" s="8">
        <v>3237</v>
      </c>
      <c r="D244" s="8">
        <v>5312</v>
      </c>
      <c r="E244" s="8">
        <v>280</v>
      </c>
      <c r="F244" s="3">
        <v>238</v>
      </c>
      <c r="G244" s="7">
        <f t="shared" si="28"/>
        <v>280</v>
      </c>
      <c r="H244" s="3"/>
      <c r="I244" s="40">
        <f t="shared" si="34"/>
        <v>266.85659123480076</v>
      </c>
      <c r="J244" s="40">
        <f t="shared" si="29"/>
        <v>-49.958333333333343</v>
      </c>
      <c r="K244" s="71">
        <f t="shared" si="35"/>
        <v>1.0955092541850913</v>
      </c>
      <c r="L244" s="57">
        <f t="shared" si="36"/>
        <v>357.1491577375773</v>
      </c>
      <c r="M244" s="3"/>
      <c r="N244" s="6">
        <f t="shared" si="30"/>
        <v>-77.149157737577298</v>
      </c>
      <c r="O244" s="6">
        <f t="shared" si="31"/>
        <v>77.149157737577298</v>
      </c>
      <c r="P244" s="4">
        <f t="shared" si="32"/>
        <v>0.27553270620563319</v>
      </c>
      <c r="Q244" s="6">
        <f t="shared" si="33"/>
        <v>5951.9925396175831</v>
      </c>
      <c r="R244" s="3"/>
    </row>
    <row r="245" spans="1:18" customFormat="1" x14ac:dyDescent="0.2">
      <c r="A245" s="12">
        <v>42364</v>
      </c>
      <c r="B245" s="1" t="s">
        <v>8</v>
      </c>
      <c r="C245" s="8">
        <v>3104</v>
      </c>
      <c r="D245" s="8">
        <v>4662</v>
      </c>
      <c r="E245" s="8">
        <v>480</v>
      </c>
      <c r="F245" s="3">
        <v>239</v>
      </c>
      <c r="G245" s="7">
        <f t="shared" si="28"/>
        <v>480</v>
      </c>
      <c r="H245" s="3"/>
      <c r="I245" s="40">
        <f t="shared" si="34"/>
        <v>344.37901808028846</v>
      </c>
      <c r="J245" s="40">
        <f t="shared" si="29"/>
        <v>-49.958333333333343</v>
      </c>
      <c r="K245" s="71">
        <f t="shared" si="35"/>
        <v>1.2993627823378791</v>
      </c>
      <c r="L245" s="57">
        <f t="shared" si="36"/>
        <v>276.70799444743972</v>
      </c>
      <c r="M245" s="3"/>
      <c r="N245" s="6">
        <f t="shared" si="30"/>
        <v>203.29200555256028</v>
      </c>
      <c r="O245" s="6">
        <f t="shared" si="31"/>
        <v>203.29200555256028</v>
      </c>
      <c r="P245" s="4">
        <f t="shared" si="32"/>
        <v>0.4235250115678339</v>
      </c>
      <c r="Q245" s="6">
        <f t="shared" si="33"/>
        <v>41327.639521582198</v>
      </c>
      <c r="R245" s="3"/>
    </row>
    <row r="246" spans="1:18" customFormat="1" x14ac:dyDescent="0.2">
      <c r="A246" s="12">
        <v>42365</v>
      </c>
      <c r="B246" s="1" t="s">
        <v>11</v>
      </c>
      <c r="C246" s="8">
        <v>2766</v>
      </c>
      <c r="D246" s="8">
        <v>4310</v>
      </c>
      <c r="E246" s="8">
        <v>371</v>
      </c>
      <c r="F246" s="3">
        <v>240</v>
      </c>
      <c r="G246" s="7">
        <f t="shared" si="28"/>
        <v>371</v>
      </c>
      <c r="H246" s="3"/>
      <c r="I246" s="40">
        <f t="shared" si="34"/>
        <v>322.18774560416153</v>
      </c>
      <c r="J246" s="40">
        <f t="shared" si="29"/>
        <v>-49.958333333333343</v>
      </c>
      <c r="K246" s="71">
        <f t="shared" si="35"/>
        <v>1.1320731802406174</v>
      </c>
      <c r="L246" s="57">
        <f t="shared" si="36"/>
        <v>331.87566125411342</v>
      </c>
      <c r="M246" s="3"/>
      <c r="N246" s="6">
        <f t="shared" si="30"/>
        <v>39.124338745886575</v>
      </c>
      <c r="O246" s="6">
        <f t="shared" si="31"/>
        <v>39.124338745886575</v>
      </c>
      <c r="P246" s="4">
        <f t="shared" si="32"/>
        <v>0.10545643866815789</v>
      </c>
      <c r="Q246" s="6">
        <f t="shared" si="33"/>
        <v>1530.7138823028815</v>
      </c>
      <c r="R246" s="3"/>
    </row>
    <row r="247" spans="1:18" customFormat="1" x14ac:dyDescent="0.2">
      <c r="A247" s="12">
        <v>42366</v>
      </c>
      <c r="B247" s="1" t="s">
        <v>6</v>
      </c>
      <c r="C247" s="8">
        <v>3365</v>
      </c>
      <c r="D247" s="8">
        <v>3754</v>
      </c>
      <c r="E247" s="8">
        <v>405</v>
      </c>
      <c r="F247" s="3">
        <v>241</v>
      </c>
      <c r="G247" s="7">
        <f t="shared" si="28"/>
        <v>405</v>
      </c>
      <c r="H247" s="3"/>
      <c r="I247" s="40">
        <f t="shared" si="34"/>
        <v>320.18573404174322</v>
      </c>
      <c r="J247" s="40">
        <f t="shared" si="29"/>
        <v>-49.958333333333343</v>
      </c>
      <c r="K247" s="71">
        <f t="shared" si="35"/>
        <v>1.2283681898762469</v>
      </c>
      <c r="L247" s="57">
        <f t="shared" si="36"/>
        <v>331.9123159315842</v>
      </c>
      <c r="M247" s="3"/>
      <c r="N247" s="6">
        <f t="shared" si="30"/>
        <v>73.087684068415797</v>
      </c>
      <c r="O247" s="6">
        <f t="shared" si="31"/>
        <v>73.087684068415797</v>
      </c>
      <c r="P247" s="4">
        <f t="shared" si="32"/>
        <v>0.1804634174528785</v>
      </c>
      <c r="Q247" s="6">
        <f t="shared" si="33"/>
        <v>5341.80956248456</v>
      </c>
      <c r="R247" s="3"/>
    </row>
    <row r="248" spans="1:18" customFormat="1" x14ac:dyDescent="0.2">
      <c r="A248" s="12">
        <v>42367</v>
      </c>
      <c r="B248" s="1" t="s">
        <v>9</v>
      </c>
      <c r="C248" s="8">
        <v>3372</v>
      </c>
      <c r="D248" s="8">
        <v>4517</v>
      </c>
      <c r="E248" s="8">
        <v>338</v>
      </c>
      <c r="F248" s="3">
        <v>242</v>
      </c>
      <c r="G248" s="7">
        <f t="shared" si="28"/>
        <v>338</v>
      </c>
      <c r="H248" s="3"/>
      <c r="I248" s="40">
        <f t="shared" si="34"/>
        <v>254.1627405581236</v>
      </c>
      <c r="J248" s="40">
        <f t="shared" si="29"/>
        <v>-49.958333333333343</v>
      </c>
      <c r="K248" s="71">
        <f t="shared" si="35"/>
        <v>1.3469375488197843</v>
      </c>
      <c r="L248" s="57">
        <f t="shared" si="36"/>
        <v>365.13336730423595</v>
      </c>
      <c r="M248" s="3"/>
      <c r="N248" s="6">
        <f t="shared" si="30"/>
        <v>-27.133367304235946</v>
      </c>
      <c r="O248" s="6">
        <f t="shared" si="31"/>
        <v>27.133367304235946</v>
      </c>
      <c r="P248" s="4">
        <f t="shared" si="32"/>
        <v>8.0276234627916998E-2</v>
      </c>
      <c r="Q248" s="6">
        <f t="shared" si="33"/>
        <v>736.21962126658025</v>
      </c>
      <c r="R248" s="3"/>
    </row>
    <row r="249" spans="1:18" customFormat="1" x14ac:dyDescent="0.2">
      <c r="A249" s="12">
        <v>42368</v>
      </c>
      <c r="B249" s="1" t="s">
        <v>7</v>
      </c>
      <c r="C249" s="8">
        <v>2754</v>
      </c>
      <c r="D249" s="8">
        <v>3741</v>
      </c>
      <c r="E249" s="8">
        <v>287</v>
      </c>
      <c r="F249" s="3">
        <v>243</v>
      </c>
      <c r="G249" s="7">
        <f t="shared" si="28"/>
        <v>287</v>
      </c>
      <c r="H249" s="3"/>
      <c r="I249" s="40">
        <f t="shared" si="34"/>
        <v>241.69741867837104</v>
      </c>
      <c r="J249" s="40">
        <f t="shared" si="29"/>
        <v>-49.958333333333343</v>
      </c>
      <c r="K249" s="71">
        <f t="shared" si="35"/>
        <v>1.1519705751598099</v>
      </c>
      <c r="L249" s="57">
        <f t="shared" si="36"/>
        <v>233.42696505977779</v>
      </c>
      <c r="M249" s="3"/>
      <c r="N249" s="6">
        <f t="shared" si="30"/>
        <v>53.573034940222215</v>
      </c>
      <c r="O249" s="6">
        <f t="shared" si="31"/>
        <v>53.573034940222215</v>
      </c>
      <c r="P249" s="4">
        <f t="shared" si="32"/>
        <v>0.18666562696941538</v>
      </c>
      <c r="Q249" s="6">
        <f t="shared" si="33"/>
        <v>2870.0700727062704</v>
      </c>
      <c r="R249" s="3"/>
    </row>
    <row r="250" spans="1:18" customFormat="1" x14ac:dyDescent="0.2">
      <c r="A250" s="12">
        <v>42369</v>
      </c>
      <c r="B250" s="1" t="s">
        <v>10</v>
      </c>
      <c r="C250" s="8">
        <v>3837</v>
      </c>
      <c r="D250" s="8">
        <v>4962</v>
      </c>
      <c r="E250" s="8">
        <v>333</v>
      </c>
      <c r="F250" s="3">
        <v>244</v>
      </c>
      <c r="G250" s="7">
        <f t="shared" si="28"/>
        <v>333</v>
      </c>
      <c r="H250" s="3"/>
      <c r="I250" s="40">
        <f t="shared" si="34"/>
        <v>314.66232289870038</v>
      </c>
      <c r="J250" s="40">
        <f t="shared" si="29"/>
        <v>-49.958333333333343</v>
      </c>
      <c r="K250" s="71">
        <f t="shared" si="35"/>
        <v>0.98295047581384398</v>
      </c>
      <c r="L250" s="57">
        <f t="shared" si="36"/>
        <v>184.85925008729328</v>
      </c>
      <c r="M250" s="3"/>
      <c r="N250" s="6">
        <f t="shared" si="30"/>
        <v>148.14074991270672</v>
      </c>
      <c r="O250" s="6">
        <f t="shared" si="31"/>
        <v>148.14074991270672</v>
      </c>
      <c r="P250" s="4">
        <f t="shared" si="32"/>
        <v>0.44486711685497515</v>
      </c>
      <c r="Q250" s="6">
        <f t="shared" si="33"/>
        <v>21945.681784699118</v>
      </c>
      <c r="R250" s="3"/>
    </row>
    <row r="251" spans="1:18" customFormat="1" x14ac:dyDescent="0.2">
      <c r="A251" s="12">
        <v>42370</v>
      </c>
      <c r="B251" s="1" t="s">
        <v>5</v>
      </c>
      <c r="C251" s="8">
        <v>3769</v>
      </c>
      <c r="D251" s="8">
        <v>5540</v>
      </c>
      <c r="E251" s="8">
        <v>633</v>
      </c>
      <c r="F251" s="3">
        <v>245</v>
      </c>
      <c r="G251" s="7">
        <f t="shared" si="28"/>
        <v>633</v>
      </c>
      <c r="H251" s="3"/>
      <c r="I251" s="40">
        <f t="shared" si="34"/>
        <v>556.95843693217228</v>
      </c>
      <c r="J251" s="40">
        <f t="shared" si="29"/>
        <v>-49.958333333333343</v>
      </c>
      <c r="K251" s="71">
        <f t="shared" si="35"/>
        <v>1.0310874029624717</v>
      </c>
      <c r="L251" s="57">
        <f t="shared" si="36"/>
        <v>265.95517684019467</v>
      </c>
      <c r="M251" s="3"/>
      <c r="N251" s="6">
        <f t="shared" si="30"/>
        <v>367.04482315980533</v>
      </c>
      <c r="O251" s="6">
        <f t="shared" si="31"/>
        <v>367.04482315980533</v>
      </c>
      <c r="P251" s="4">
        <f t="shared" si="32"/>
        <v>0.57984964164266251</v>
      </c>
      <c r="Q251" s="6">
        <f t="shared" si="33"/>
        <v>134721.90220841276</v>
      </c>
      <c r="R251" s="3"/>
    </row>
    <row r="252" spans="1:18" customFormat="1" x14ac:dyDescent="0.2">
      <c r="A252" s="12">
        <v>42371</v>
      </c>
      <c r="B252" s="1" t="s">
        <v>8</v>
      </c>
      <c r="C252" s="8">
        <v>3451</v>
      </c>
      <c r="D252" s="8">
        <v>4555</v>
      </c>
      <c r="E252" s="8">
        <v>387</v>
      </c>
      <c r="F252" s="3">
        <v>246</v>
      </c>
      <c r="G252" s="7">
        <f t="shared" si="28"/>
        <v>387</v>
      </c>
      <c r="H252" s="3"/>
      <c r="I252" s="40">
        <f t="shared" si="34"/>
        <v>384.00831345418192</v>
      </c>
      <c r="J252" s="40">
        <f t="shared" si="29"/>
        <v>-49.958333333333343</v>
      </c>
      <c r="K252" s="71">
        <f t="shared" si="35"/>
        <v>1.0779655396909598</v>
      </c>
      <c r="L252" s="57">
        <f t="shared" si="36"/>
        <v>555.42330536532802</v>
      </c>
      <c r="M252" s="3"/>
      <c r="N252" s="6">
        <f t="shared" si="30"/>
        <v>-168.42330536532802</v>
      </c>
      <c r="O252" s="6">
        <f t="shared" si="31"/>
        <v>168.42330536532802</v>
      </c>
      <c r="P252" s="4">
        <f t="shared" si="32"/>
        <v>0.43520233944529202</v>
      </c>
      <c r="Q252" s="6">
        <f t="shared" si="33"/>
        <v>28366.40979018253</v>
      </c>
      <c r="R252" s="3"/>
    </row>
    <row r="253" spans="1:18" customFormat="1" x14ac:dyDescent="0.2">
      <c r="A253" s="12">
        <v>42372</v>
      </c>
      <c r="B253" s="1" t="s">
        <v>11</v>
      </c>
      <c r="C253" s="8">
        <v>3237</v>
      </c>
      <c r="D253" s="8">
        <v>3515</v>
      </c>
      <c r="E253" s="8">
        <v>280</v>
      </c>
      <c r="F253" s="3">
        <v>247</v>
      </c>
      <c r="G253" s="7">
        <f t="shared" si="28"/>
        <v>280</v>
      </c>
      <c r="H253" s="3"/>
      <c r="I253" s="40">
        <f t="shared" si="34"/>
        <v>239.20218937064058</v>
      </c>
      <c r="J253" s="40">
        <f t="shared" si="29"/>
        <v>-49.958333333333343</v>
      </c>
      <c r="K253" s="71">
        <f t="shared" si="35"/>
        <v>1.2736017954480749</v>
      </c>
      <c r="L253" s="57">
        <f t="shared" si="36"/>
        <v>434.05211160973897</v>
      </c>
      <c r="M253" s="3"/>
      <c r="N253" s="6">
        <f t="shared" si="30"/>
        <v>-154.05211160973897</v>
      </c>
      <c r="O253" s="6">
        <f t="shared" si="31"/>
        <v>154.05211160973897</v>
      </c>
      <c r="P253" s="4">
        <f t="shared" si="32"/>
        <v>0.55018611289192487</v>
      </c>
      <c r="Q253" s="6">
        <f t="shared" si="33"/>
        <v>23732.053091419471</v>
      </c>
      <c r="R253" s="3"/>
    </row>
    <row r="254" spans="1:18" customFormat="1" x14ac:dyDescent="0.2">
      <c r="A254" s="12">
        <v>42373</v>
      </c>
      <c r="B254" s="1" t="s">
        <v>6</v>
      </c>
      <c r="C254" s="8">
        <v>3735</v>
      </c>
      <c r="D254" s="8">
        <v>5748</v>
      </c>
      <c r="E254" s="8">
        <v>192</v>
      </c>
      <c r="F254" s="3">
        <v>248</v>
      </c>
      <c r="G254" s="7">
        <f t="shared" si="28"/>
        <v>192</v>
      </c>
      <c r="H254" s="3"/>
      <c r="I254" s="40">
        <f t="shared" si="34"/>
        <v>173.52904584072581</v>
      </c>
      <c r="J254" s="40">
        <f t="shared" si="29"/>
        <v>-49.958333333333343</v>
      </c>
      <c r="K254" s="71">
        <f t="shared" si="35"/>
        <v>1.1269471464201901</v>
      </c>
      <c r="L254" s="57">
        <f t="shared" si="36"/>
        <v>214.23789394515197</v>
      </c>
      <c r="M254" s="3"/>
      <c r="N254" s="6">
        <f t="shared" si="30"/>
        <v>-22.237893945151967</v>
      </c>
      <c r="O254" s="6">
        <f t="shared" si="31"/>
        <v>22.237893945151967</v>
      </c>
      <c r="P254" s="4">
        <f t="shared" si="32"/>
        <v>0.1158223642976665</v>
      </c>
      <c r="Q254" s="6">
        <f t="shared" si="33"/>
        <v>494.5239271158265</v>
      </c>
      <c r="R254" s="3"/>
    </row>
    <row r="255" spans="1:18" customFormat="1" x14ac:dyDescent="0.2">
      <c r="A255" s="12">
        <v>42374</v>
      </c>
      <c r="B255" s="1" t="s">
        <v>9</v>
      </c>
      <c r="C255" s="8">
        <v>3111</v>
      </c>
      <c r="D255" s="8">
        <v>4762</v>
      </c>
      <c r="E255" s="8">
        <v>535</v>
      </c>
      <c r="F255" s="3">
        <v>249</v>
      </c>
      <c r="G255" s="7">
        <f t="shared" si="28"/>
        <v>535</v>
      </c>
      <c r="H255" s="3"/>
      <c r="I255" s="40">
        <f t="shared" si="34"/>
        <v>373.14387515608206</v>
      </c>
      <c r="J255" s="40">
        <f t="shared" si="29"/>
        <v>-49.958333333333343</v>
      </c>
      <c r="K255" s="71">
        <f t="shared" si="35"/>
        <v>1.269447215214158</v>
      </c>
      <c r="L255" s="57">
        <f t="shared" si="36"/>
        <v>151.7903324444238</v>
      </c>
      <c r="M255" s="3"/>
      <c r="N255" s="6">
        <f t="shared" si="30"/>
        <v>383.20966755557617</v>
      </c>
      <c r="O255" s="6">
        <f t="shared" si="31"/>
        <v>383.20966755557617</v>
      </c>
      <c r="P255" s="4">
        <f t="shared" si="32"/>
        <v>0.71627975244032926</v>
      </c>
      <c r="Q255" s="6">
        <f t="shared" si="33"/>
        <v>146849.6493080552</v>
      </c>
      <c r="R255" s="3"/>
    </row>
    <row r="256" spans="1:18" customFormat="1" x14ac:dyDescent="0.2">
      <c r="A256" s="12">
        <v>42375</v>
      </c>
      <c r="B256" s="1" t="s">
        <v>7</v>
      </c>
      <c r="C256" s="8">
        <v>3094</v>
      </c>
      <c r="D256" s="8">
        <v>4077</v>
      </c>
      <c r="E256" s="8">
        <v>441</v>
      </c>
      <c r="F256" s="3">
        <v>250</v>
      </c>
      <c r="G256" s="7">
        <f t="shared" si="28"/>
        <v>441</v>
      </c>
      <c r="H256" s="3"/>
      <c r="I256" s="40">
        <f t="shared" si="34"/>
        <v>326.56461963567813</v>
      </c>
      <c r="J256" s="40">
        <f t="shared" si="29"/>
        <v>-49.958333333333343</v>
      </c>
      <c r="K256" s="71">
        <f t="shared" si="35"/>
        <v>1.3476344104074995</v>
      </c>
      <c r="L256" s="57">
        <f t="shared" si="36"/>
        <v>435.31074151672709</v>
      </c>
      <c r="M256" s="3"/>
      <c r="N256" s="6">
        <f t="shared" si="30"/>
        <v>5.6892584832729085</v>
      </c>
      <c r="O256" s="6">
        <f t="shared" si="31"/>
        <v>5.6892584832729085</v>
      </c>
      <c r="P256" s="4">
        <f t="shared" si="32"/>
        <v>1.2900812887240156E-2</v>
      </c>
      <c r="Q256" s="6">
        <f t="shared" si="33"/>
        <v>32.367662089492754</v>
      </c>
      <c r="R256" s="3"/>
    </row>
    <row r="257" spans="1:18" customFormat="1" x14ac:dyDescent="0.2">
      <c r="A257" s="12">
        <v>42376</v>
      </c>
      <c r="B257" s="1" t="s">
        <v>10</v>
      </c>
      <c r="C257" s="8">
        <v>3236</v>
      </c>
      <c r="D257" s="8">
        <v>3987</v>
      </c>
      <c r="E257" s="8">
        <v>357</v>
      </c>
      <c r="F257" s="3">
        <v>251</v>
      </c>
      <c r="G257" s="7">
        <f t="shared" si="28"/>
        <v>357</v>
      </c>
      <c r="H257" s="3"/>
      <c r="I257" s="40">
        <f t="shared" si="34"/>
        <v>303.2442564745586</v>
      </c>
      <c r="J257" s="40">
        <f t="shared" si="29"/>
        <v>-49.958333333333343</v>
      </c>
      <c r="K257" s="71">
        <f t="shared" si="35"/>
        <v>1.157030218857126</v>
      </c>
      <c r="L257" s="57">
        <f t="shared" si="36"/>
        <v>318.64230272453113</v>
      </c>
      <c r="M257" s="3"/>
      <c r="N257" s="6">
        <f t="shared" si="30"/>
        <v>38.357697275468865</v>
      </c>
      <c r="O257" s="6">
        <f t="shared" si="31"/>
        <v>38.357697275468865</v>
      </c>
      <c r="P257" s="4">
        <f t="shared" si="32"/>
        <v>0.10744453018338618</v>
      </c>
      <c r="Q257" s="6">
        <f t="shared" si="33"/>
        <v>1471.3129402765117</v>
      </c>
      <c r="R257" s="3"/>
    </row>
    <row r="258" spans="1:18" customFormat="1" x14ac:dyDescent="0.2">
      <c r="A258" s="12">
        <v>42377</v>
      </c>
      <c r="B258" s="1" t="s">
        <v>5</v>
      </c>
      <c r="C258" s="8">
        <v>3155</v>
      </c>
      <c r="D258" s="8">
        <v>3437</v>
      </c>
      <c r="E258" s="8">
        <v>212</v>
      </c>
      <c r="F258" s="3">
        <v>252</v>
      </c>
      <c r="G258" s="7">
        <f t="shared" si="28"/>
        <v>212</v>
      </c>
      <c r="H258" s="3"/>
      <c r="I258" s="40">
        <f t="shared" si="34"/>
        <v>223.19893945020382</v>
      </c>
      <c r="J258" s="40">
        <f t="shared" si="29"/>
        <v>-49.958333333333343</v>
      </c>
      <c r="K258" s="71">
        <f t="shared" si="35"/>
        <v>0.97632544098891594</v>
      </c>
      <c r="L258" s="57">
        <f t="shared" si="36"/>
        <v>248.96751866861609</v>
      </c>
      <c r="M258" s="3"/>
      <c r="N258" s="6">
        <f t="shared" si="30"/>
        <v>-36.967518668616094</v>
      </c>
      <c r="O258" s="6">
        <f t="shared" si="31"/>
        <v>36.967518668616094</v>
      </c>
      <c r="P258" s="4">
        <f t="shared" si="32"/>
        <v>0.17437508805950988</v>
      </c>
      <c r="Q258" s="6">
        <f t="shared" si="33"/>
        <v>1366.5974365144793</v>
      </c>
      <c r="R258" s="3"/>
    </row>
    <row r="259" spans="1:18" customFormat="1" x14ac:dyDescent="0.2">
      <c r="A259" s="12">
        <v>42378</v>
      </c>
      <c r="B259" s="1" t="s">
        <v>8</v>
      </c>
      <c r="C259" s="8">
        <v>3503</v>
      </c>
      <c r="D259" s="8">
        <v>4385</v>
      </c>
      <c r="E259" s="8">
        <v>21</v>
      </c>
      <c r="F259" s="3">
        <v>253</v>
      </c>
      <c r="G259" s="7">
        <f t="shared" si="28"/>
        <v>21</v>
      </c>
      <c r="H259" s="3"/>
      <c r="I259" s="40">
        <f t="shared" si="34"/>
        <v>50.941599304602732</v>
      </c>
      <c r="J259" s="40">
        <f t="shared" si="29"/>
        <v>-49.958333333333343</v>
      </c>
      <c r="K259" s="71">
        <f t="shared" si="35"/>
        <v>0.90731727497244108</v>
      </c>
      <c r="L259" s="57">
        <f t="shared" si="36"/>
        <v>178.62620664868848</v>
      </c>
      <c r="M259" s="3"/>
      <c r="N259" s="6">
        <f t="shared" si="30"/>
        <v>-157.62620664868848</v>
      </c>
      <c r="O259" s="6">
        <f t="shared" si="31"/>
        <v>157.62620664868848</v>
      </c>
      <c r="P259" s="4">
        <f t="shared" si="32"/>
        <v>7.5060098404137374</v>
      </c>
      <c r="Q259" s="6">
        <f t="shared" si="33"/>
        <v>24846.021022455043</v>
      </c>
      <c r="R259" s="3"/>
    </row>
    <row r="260" spans="1:18" customFormat="1" x14ac:dyDescent="0.2">
      <c r="A260" s="12">
        <v>42379</v>
      </c>
      <c r="B260" s="1" t="s">
        <v>11</v>
      </c>
      <c r="C260" s="8">
        <v>2924</v>
      </c>
      <c r="D260" s="8">
        <v>4451</v>
      </c>
      <c r="E260" s="8">
        <v>543</v>
      </c>
      <c r="F260" s="3">
        <v>254</v>
      </c>
      <c r="G260" s="7">
        <f t="shared" si="28"/>
        <v>543</v>
      </c>
      <c r="H260" s="3"/>
      <c r="I260" s="40">
        <f t="shared" si="34"/>
        <v>403.17799536641411</v>
      </c>
      <c r="J260" s="40">
        <f t="shared" si="29"/>
        <v>-49.958333333333343</v>
      </c>
      <c r="K260" s="71">
        <f t="shared" si="35"/>
        <v>1.1317323701623598</v>
      </c>
      <c r="L260" s="57">
        <f t="shared" si="36"/>
        <v>1.0599268333791634</v>
      </c>
      <c r="M260" s="3"/>
      <c r="N260" s="6">
        <f t="shared" si="30"/>
        <v>541.94007316662089</v>
      </c>
      <c r="O260" s="6">
        <f t="shared" si="31"/>
        <v>541.94007316662089</v>
      </c>
      <c r="P260" s="4">
        <f t="shared" si="32"/>
        <v>0.99804801688143807</v>
      </c>
      <c r="Q260" s="6">
        <f t="shared" si="33"/>
        <v>293699.0429038424</v>
      </c>
      <c r="R260" s="3"/>
    </row>
    <row r="261" spans="1:18" customFormat="1" x14ac:dyDescent="0.2">
      <c r="A261" s="12">
        <v>42380</v>
      </c>
      <c r="B261" s="1" t="s">
        <v>6</v>
      </c>
      <c r="C261" s="8">
        <v>3231</v>
      </c>
      <c r="D261" s="8">
        <v>5319</v>
      </c>
      <c r="E261" s="8">
        <v>614</v>
      </c>
      <c r="F261" s="3">
        <v>255</v>
      </c>
      <c r="G261" s="7">
        <f t="shared" si="28"/>
        <v>614</v>
      </c>
      <c r="H261" s="3"/>
      <c r="I261" s="40">
        <f t="shared" si="34"/>
        <v>456.32178065995299</v>
      </c>
      <c r="J261" s="40">
        <f t="shared" si="29"/>
        <v>-49.958333333333343</v>
      </c>
      <c r="K261" s="71">
        <f t="shared" si="35"/>
        <v>1.2879897831535683</v>
      </c>
      <c r="L261" s="57">
        <f t="shared" si="36"/>
        <v>449.86119575289393</v>
      </c>
      <c r="M261" s="3"/>
      <c r="N261" s="6">
        <f t="shared" si="30"/>
        <v>164.13880424710607</v>
      </c>
      <c r="O261" s="6">
        <f t="shared" si="31"/>
        <v>164.13880424710607</v>
      </c>
      <c r="P261" s="4">
        <f t="shared" si="32"/>
        <v>0.26732704274772973</v>
      </c>
      <c r="Q261" s="6">
        <f t="shared" si="33"/>
        <v>26941.547059669803</v>
      </c>
      <c r="R261" s="3"/>
    </row>
    <row r="262" spans="1:18" customFormat="1" x14ac:dyDescent="0.2">
      <c r="A262" s="12">
        <v>42381</v>
      </c>
      <c r="B262" s="1" t="s">
        <v>9</v>
      </c>
      <c r="C262" s="8">
        <v>3366</v>
      </c>
      <c r="D262" s="8">
        <v>4274</v>
      </c>
      <c r="E262" s="8">
        <v>352</v>
      </c>
      <c r="F262" s="3">
        <v>256</v>
      </c>
      <c r="G262" s="7">
        <f t="shared" ref="G262:G325" si="37">IF($G$4="Petrol",C262,IF($G$4="Diesel",D262,E262))</f>
        <v>352</v>
      </c>
      <c r="H262" s="3"/>
      <c r="I262" s="40">
        <f t="shared" si="34"/>
        <v>331.15131145262649</v>
      </c>
      <c r="J262" s="40">
        <f t="shared" si="29"/>
        <v>-49.958333333333343</v>
      </c>
      <c r="K262" s="71">
        <f t="shared" si="35"/>
        <v>1.1141493559588516</v>
      </c>
      <c r="L262" s="57">
        <f t="shared" si="36"/>
        <v>457.95012737420524</v>
      </c>
      <c r="M262" s="3"/>
      <c r="N262" s="6">
        <f t="shared" si="30"/>
        <v>-105.95012737420524</v>
      </c>
      <c r="O262" s="6">
        <f t="shared" si="31"/>
        <v>105.95012737420524</v>
      </c>
      <c r="P262" s="4">
        <f t="shared" si="32"/>
        <v>0.30099468004035579</v>
      </c>
      <c r="Q262" s="6">
        <f t="shared" si="33"/>
        <v>11225.429490610313</v>
      </c>
      <c r="R262" s="3"/>
    </row>
    <row r="263" spans="1:18" customFormat="1" x14ac:dyDescent="0.2">
      <c r="A263" s="12">
        <v>42382</v>
      </c>
      <c r="B263" s="1" t="s">
        <v>7</v>
      </c>
      <c r="C263" s="8">
        <v>2613</v>
      </c>
      <c r="D263" s="8">
        <v>4361</v>
      </c>
      <c r="E263" s="8">
        <v>910</v>
      </c>
      <c r="F263" s="3">
        <v>257</v>
      </c>
      <c r="G263" s="7">
        <f t="shared" si="37"/>
        <v>910</v>
      </c>
      <c r="H263" s="3"/>
      <c r="I263" s="40">
        <f t="shared" si="34"/>
        <v>629.71655616842929</v>
      </c>
      <c r="J263" s="40">
        <f t="shared" si="29"/>
        <v>-49.958333333333343</v>
      </c>
      <c r="K263" s="71">
        <f t="shared" si="35"/>
        <v>1.3045766938071119</v>
      </c>
      <c r="L263" s="57">
        <f t="shared" si="36"/>
        <v>356.95964301131232</v>
      </c>
      <c r="M263" s="3"/>
      <c r="N263" s="6">
        <f t="shared" si="30"/>
        <v>553.04035698868768</v>
      </c>
      <c r="O263" s="6">
        <f t="shared" si="31"/>
        <v>553.04035698868768</v>
      </c>
      <c r="P263" s="4">
        <f t="shared" si="32"/>
        <v>0.60773665603152494</v>
      </c>
      <c r="Q263" s="6">
        <f t="shared" si="33"/>
        <v>305853.63645817508</v>
      </c>
      <c r="R263" s="3"/>
    </row>
    <row r="264" spans="1:18" customFormat="1" x14ac:dyDescent="0.2">
      <c r="A264" s="12">
        <v>42383</v>
      </c>
      <c r="B264" s="1" t="s">
        <v>10</v>
      </c>
      <c r="C264" s="8">
        <v>2912</v>
      </c>
      <c r="D264" s="8">
        <v>5522</v>
      </c>
      <c r="E264" s="8">
        <v>1116</v>
      </c>
      <c r="F264" s="3">
        <v>258</v>
      </c>
      <c r="G264" s="7">
        <f t="shared" si="37"/>
        <v>1116</v>
      </c>
      <c r="H264" s="3"/>
      <c r="I264" s="40">
        <f t="shared" si="34"/>
        <v>778.44585895119621</v>
      </c>
      <c r="J264" s="40">
        <f t="shared" si="29"/>
        <v>-49.958333333333343</v>
      </c>
      <c r="K264" s="71">
        <f t="shared" si="35"/>
        <v>1.3648326710362693</v>
      </c>
      <c r="L264" s="57">
        <f t="shared" si="36"/>
        <v>781.30213080927422</v>
      </c>
      <c r="M264" s="3"/>
      <c r="N264" s="6">
        <f t="shared" si="30"/>
        <v>334.69786919072578</v>
      </c>
      <c r="O264" s="6">
        <f t="shared" si="31"/>
        <v>334.69786919072578</v>
      </c>
      <c r="P264" s="4">
        <f t="shared" si="32"/>
        <v>0.29990848493792632</v>
      </c>
      <c r="Q264" s="6">
        <f t="shared" si="33"/>
        <v>112022.66364081218</v>
      </c>
      <c r="R264" s="3"/>
    </row>
    <row r="265" spans="1:18" customFormat="1" x14ac:dyDescent="0.2">
      <c r="A265" s="12">
        <v>42384</v>
      </c>
      <c r="B265" s="1" t="s">
        <v>5</v>
      </c>
      <c r="C265" s="8">
        <v>3280</v>
      </c>
      <c r="D265" s="8">
        <v>3078</v>
      </c>
      <c r="E265" s="8">
        <v>391</v>
      </c>
      <c r="F265" s="3">
        <v>259</v>
      </c>
      <c r="G265" s="7">
        <f t="shared" si="37"/>
        <v>391</v>
      </c>
      <c r="H265" s="3"/>
      <c r="I265" s="40">
        <f t="shared" si="34"/>
        <v>416.04480885170938</v>
      </c>
      <c r="J265" s="40">
        <f t="shared" si="29"/>
        <v>-49.958333333333343</v>
      </c>
      <c r="K265" s="71">
        <f t="shared" si="35"/>
        <v>1.1135846984145059</v>
      </c>
      <c r="L265" s="57">
        <f t="shared" si="36"/>
        <v>842.88208120032198</v>
      </c>
      <c r="M265" s="3"/>
      <c r="N265" s="6">
        <f t="shared" si="30"/>
        <v>-451.88208120032198</v>
      </c>
      <c r="O265" s="6">
        <f t="shared" si="31"/>
        <v>451.88208120032198</v>
      </c>
      <c r="P265" s="4">
        <f t="shared" si="32"/>
        <v>1.155708647571156</v>
      </c>
      <c r="Q265" s="6">
        <f t="shared" si="33"/>
        <v>204197.41530993438</v>
      </c>
      <c r="R265" s="3"/>
    </row>
    <row r="266" spans="1:18" customFormat="1" x14ac:dyDescent="0.2">
      <c r="A266" s="12">
        <v>42385</v>
      </c>
      <c r="B266" s="1" t="s">
        <v>8</v>
      </c>
      <c r="C266" s="8">
        <v>3437</v>
      </c>
      <c r="D266" s="8">
        <v>3441</v>
      </c>
      <c r="E266" s="8">
        <v>274</v>
      </c>
      <c r="F266" s="3">
        <v>260</v>
      </c>
      <c r="G266" s="7">
        <f t="shared" si="37"/>
        <v>274</v>
      </c>
      <c r="H266" s="3"/>
      <c r="I266" s="40">
        <f t="shared" si="34"/>
        <v>297.73259583984492</v>
      </c>
      <c r="J266" s="40">
        <f t="shared" si="29"/>
        <v>-49.958333333333343</v>
      </c>
      <c r="K266" s="71">
        <f t="shared" si="35"/>
        <v>0.96511813069556418</v>
      </c>
      <c r="L266" s="57">
        <f t="shared" si="36"/>
        <v>357.41953965055643</v>
      </c>
      <c r="M266" s="3"/>
      <c r="N266" s="6">
        <f t="shared" si="30"/>
        <v>-83.41953965055643</v>
      </c>
      <c r="O266" s="6">
        <f t="shared" si="31"/>
        <v>83.41953965055643</v>
      </c>
      <c r="P266" s="4">
        <f t="shared" si="32"/>
        <v>0.30445087463706727</v>
      </c>
      <c r="Q266" s="6">
        <f t="shared" si="33"/>
        <v>6958.8195955107567</v>
      </c>
      <c r="R266" s="3"/>
    </row>
    <row r="267" spans="1:18" customFormat="1" x14ac:dyDescent="0.2">
      <c r="A267" s="12">
        <v>42386</v>
      </c>
      <c r="B267" s="1" t="s">
        <v>11</v>
      </c>
      <c r="C267" s="8">
        <v>3584</v>
      </c>
      <c r="D267" s="8">
        <v>3285</v>
      </c>
      <c r="E267" s="8">
        <v>149</v>
      </c>
      <c r="F267" s="3">
        <v>261</v>
      </c>
      <c r="G267" s="7">
        <f t="shared" si="37"/>
        <v>149</v>
      </c>
      <c r="H267" s="3"/>
      <c r="I267" s="40">
        <f t="shared" si="34"/>
        <v>180.93116736714745</v>
      </c>
      <c r="J267" s="40">
        <f t="shared" si="29"/>
        <v>-49.958333333333343</v>
      </c>
      <c r="K267" s="71">
        <f t="shared" si="35"/>
        <v>0.89055733918716429</v>
      </c>
      <c r="L267" s="57">
        <f t="shared" si="36"/>
        <v>224.80986866571436</v>
      </c>
      <c r="M267" s="3"/>
      <c r="N267" s="6">
        <f t="shared" si="30"/>
        <v>-75.809868665714362</v>
      </c>
      <c r="O267" s="6">
        <f t="shared" si="31"/>
        <v>75.809868665714362</v>
      </c>
      <c r="P267" s="4">
        <f t="shared" si="32"/>
        <v>0.50879106487056613</v>
      </c>
      <c r="Q267" s="6">
        <f t="shared" si="33"/>
        <v>5747.1361871128602</v>
      </c>
      <c r="R267" s="3"/>
    </row>
    <row r="268" spans="1:18" customFormat="1" x14ac:dyDescent="0.2">
      <c r="A268" s="12">
        <v>42387</v>
      </c>
      <c r="B268" s="1" t="s">
        <v>6</v>
      </c>
      <c r="C268" s="8">
        <v>3185</v>
      </c>
      <c r="D268" s="8">
        <v>3661</v>
      </c>
      <c r="E268" s="8">
        <v>197</v>
      </c>
      <c r="F268" s="3">
        <v>262</v>
      </c>
      <c r="G268" s="7">
        <f t="shared" si="37"/>
        <v>197</v>
      </c>
      <c r="H268" s="3"/>
      <c r="I268" s="40">
        <f t="shared" si="34"/>
        <v>165.45010473698079</v>
      </c>
      <c r="J268" s="40">
        <f t="shared" si="29"/>
        <v>-49.958333333333343</v>
      </c>
      <c r="K268" s="71">
        <f t="shared" si="35"/>
        <v>1.1435241557739961</v>
      </c>
      <c r="L268" s="57">
        <f t="shared" si="36"/>
        <v>148.22619588796982</v>
      </c>
      <c r="M268" s="3"/>
      <c r="N268" s="6">
        <f t="shared" si="30"/>
        <v>48.773804112030177</v>
      </c>
      <c r="O268" s="6">
        <f t="shared" si="31"/>
        <v>48.773804112030177</v>
      </c>
      <c r="P268" s="4">
        <f t="shared" si="32"/>
        <v>0.2475827619900009</v>
      </c>
      <c r="Q268" s="6">
        <f t="shared" si="33"/>
        <v>2378.8839675586919</v>
      </c>
      <c r="R268" s="3"/>
    </row>
    <row r="269" spans="1:18" customFormat="1" x14ac:dyDescent="0.2">
      <c r="A269" s="12">
        <v>42388</v>
      </c>
      <c r="B269" s="1" t="s">
        <v>9</v>
      </c>
      <c r="C269" s="8">
        <v>2908</v>
      </c>
      <c r="D269" s="8">
        <v>4386</v>
      </c>
      <c r="E269" s="8">
        <v>146</v>
      </c>
      <c r="F269" s="3">
        <v>263</v>
      </c>
      <c r="G269" s="7">
        <f t="shared" si="37"/>
        <v>146</v>
      </c>
      <c r="H269" s="3"/>
      <c r="I269" s="40">
        <f t="shared" si="34"/>
        <v>113.78230342978405</v>
      </c>
      <c r="J269" s="40">
        <f t="shared" si="29"/>
        <v>-49.958333333333343</v>
      </c>
      <c r="K269" s="71">
        <f t="shared" si="35"/>
        <v>1.2870222437302155</v>
      </c>
      <c r="L269" s="57">
        <f t="shared" si="36"/>
        <v>148.75222160620535</v>
      </c>
      <c r="M269" s="3"/>
      <c r="N269" s="6">
        <f t="shared" si="30"/>
        <v>-2.7522216062053531</v>
      </c>
      <c r="O269" s="6">
        <f t="shared" si="31"/>
        <v>2.7522216062053531</v>
      </c>
      <c r="P269" s="4">
        <f t="shared" si="32"/>
        <v>1.8850832919214747E-2</v>
      </c>
      <c r="Q269" s="6">
        <f t="shared" si="33"/>
        <v>7.5747237696635734</v>
      </c>
      <c r="R269" s="3"/>
    </row>
    <row r="270" spans="1:18" customFormat="1" x14ac:dyDescent="0.2">
      <c r="A270" s="12">
        <v>42389</v>
      </c>
      <c r="B270" s="1" t="s">
        <v>7</v>
      </c>
      <c r="C270" s="8">
        <v>3499</v>
      </c>
      <c r="D270" s="8">
        <v>4355</v>
      </c>
      <c r="E270" s="8">
        <v>139</v>
      </c>
      <c r="F270" s="3">
        <v>264</v>
      </c>
      <c r="G270" s="7">
        <f t="shared" si="37"/>
        <v>139</v>
      </c>
      <c r="H270" s="3"/>
      <c r="I270" s="40">
        <f t="shared" si="34"/>
        <v>112.57187949240414</v>
      </c>
      <c r="J270" s="40">
        <f t="shared" si="29"/>
        <v>-49.958333333333343</v>
      </c>
      <c r="K270" s="71">
        <f t="shared" si="35"/>
        <v>1.1382728102809885</v>
      </c>
      <c r="L270" s="57">
        <f t="shared" si="36"/>
        <v>71.109435177697563</v>
      </c>
      <c r="M270" s="3"/>
      <c r="N270" s="6">
        <f t="shared" si="30"/>
        <v>67.890564822302437</v>
      </c>
      <c r="O270" s="6">
        <f t="shared" si="31"/>
        <v>67.890564822302437</v>
      </c>
      <c r="P270" s="4">
        <f t="shared" si="32"/>
        <v>0.48842132965685209</v>
      </c>
      <c r="Q270" s="6">
        <f t="shared" si="33"/>
        <v>4609.1287918912494</v>
      </c>
      <c r="R270" s="3"/>
    </row>
    <row r="271" spans="1:18" customFormat="1" x14ac:dyDescent="0.2">
      <c r="A271" s="12">
        <v>42390</v>
      </c>
      <c r="B271" s="1" t="s">
        <v>10</v>
      </c>
      <c r="C271" s="8">
        <v>3262</v>
      </c>
      <c r="D271" s="8">
        <v>4115</v>
      </c>
      <c r="E271" s="8">
        <v>264</v>
      </c>
      <c r="F271" s="3">
        <v>265</v>
      </c>
      <c r="G271" s="7">
        <f t="shared" si="37"/>
        <v>264</v>
      </c>
      <c r="H271" s="3"/>
      <c r="I271" s="40">
        <f t="shared" si="34"/>
        <v>174.41430288251829</v>
      </c>
      <c r="J271" s="40">
        <f t="shared" ref="J271:J334" si="38">$J$5*(I271-I270)+(1-$J$5)*J270</f>
        <v>-49.958333333333343</v>
      </c>
      <c r="K271" s="71">
        <f t="shared" si="35"/>
        <v>1.3463888213565516</v>
      </c>
      <c r="L271" s="57">
        <f t="shared" si="36"/>
        <v>81.684173035739562</v>
      </c>
      <c r="M271" s="3"/>
      <c r="N271" s="6">
        <f t="shared" ref="N271:N334" si="39">G271-L271</f>
        <v>182.31582696426045</v>
      </c>
      <c r="O271" s="6">
        <f t="shared" ref="O271:O334" si="40">ABS(N271)</f>
        <v>182.31582696426045</v>
      </c>
      <c r="P271" s="4">
        <f t="shared" ref="P271:P334" si="41">ABS((G271-L271)/G271)</f>
        <v>0.69059025365250171</v>
      </c>
      <c r="Q271" s="6">
        <f t="shared" ref="Q271:Q334" si="42">(G271-L271)^2</f>
        <v>33239.060761662156</v>
      </c>
      <c r="R271" s="3"/>
    </row>
    <row r="272" spans="1:18" customFormat="1" x14ac:dyDescent="0.2">
      <c r="A272" s="12">
        <v>42391</v>
      </c>
      <c r="B272" s="1" t="s">
        <v>5</v>
      </c>
      <c r="C272" s="8">
        <v>3321</v>
      </c>
      <c r="D272" s="8">
        <v>3782</v>
      </c>
      <c r="E272" s="8">
        <v>482</v>
      </c>
      <c r="F272" s="3">
        <v>266</v>
      </c>
      <c r="G272" s="7">
        <f t="shared" si="37"/>
        <v>482</v>
      </c>
      <c r="H272" s="3"/>
      <c r="I272" s="40">
        <f t="shared" ref="I272:I335" si="43">$I$5*(G272/K264)+(1-$I$5)*(I271+J271)</f>
        <v>307.41666987695874</v>
      </c>
      <c r="J272" s="40">
        <f t="shared" si="38"/>
        <v>-49.958333333333343</v>
      </c>
      <c r="K272" s="71">
        <f t="shared" ref="K272:K335" si="44">$K$5*(G272/I272)+(1-$K$5)*K264</f>
        <v>1.4054470497918141</v>
      </c>
      <c r="L272" s="57">
        <f t="shared" ref="L272:L335" si="45">(I271+J271)*K264</f>
        <v>169.86157334622268</v>
      </c>
      <c r="M272" s="3"/>
      <c r="N272" s="6">
        <f t="shared" si="39"/>
        <v>312.13842665377729</v>
      </c>
      <c r="O272" s="6">
        <f t="shared" si="40"/>
        <v>312.13842665377729</v>
      </c>
      <c r="P272" s="4">
        <f t="shared" si="41"/>
        <v>0.64759009679206903</v>
      </c>
      <c r="Q272" s="6">
        <f t="shared" si="42"/>
        <v>97430.397393895502</v>
      </c>
      <c r="R272" s="3"/>
    </row>
    <row r="273" spans="1:18" customFormat="1" x14ac:dyDescent="0.2">
      <c r="A273" s="12">
        <v>42392</v>
      </c>
      <c r="B273" s="1" t="s">
        <v>8</v>
      </c>
      <c r="C273" s="8">
        <v>3209</v>
      </c>
      <c r="D273" s="8">
        <v>3602</v>
      </c>
      <c r="E273" s="8">
        <v>227</v>
      </c>
      <c r="F273" s="3">
        <v>267</v>
      </c>
      <c r="G273" s="7">
        <f t="shared" si="37"/>
        <v>227</v>
      </c>
      <c r="H273" s="3"/>
      <c r="I273" s="40">
        <f t="shared" si="43"/>
        <v>214.5686207353998</v>
      </c>
      <c r="J273" s="40">
        <f t="shared" si="38"/>
        <v>-49.958333333333343</v>
      </c>
      <c r="K273" s="71">
        <f t="shared" si="44"/>
        <v>1.1024550814463554</v>
      </c>
      <c r="L273" s="57">
        <f t="shared" si="45"/>
        <v>286.70166405423339</v>
      </c>
      <c r="M273" s="3"/>
      <c r="N273" s="6">
        <f t="shared" si="39"/>
        <v>-59.70166405423339</v>
      </c>
      <c r="O273" s="6">
        <f t="shared" si="40"/>
        <v>59.70166405423339</v>
      </c>
      <c r="P273" s="4">
        <f t="shared" si="41"/>
        <v>0.26300292534904579</v>
      </c>
      <c r="Q273" s="6">
        <f t="shared" si="42"/>
        <v>3564.2886908445435</v>
      </c>
      <c r="R273" s="3"/>
    </row>
    <row r="274" spans="1:18" customFormat="1" x14ac:dyDescent="0.2">
      <c r="A274" s="12">
        <v>42393</v>
      </c>
      <c r="B274" s="1" t="s">
        <v>11</v>
      </c>
      <c r="C274" s="8">
        <v>3727</v>
      </c>
      <c r="D274" s="8">
        <v>3775</v>
      </c>
      <c r="E274" s="8">
        <v>138</v>
      </c>
      <c r="F274" s="3">
        <v>268</v>
      </c>
      <c r="G274" s="7">
        <f t="shared" si="37"/>
        <v>138</v>
      </c>
      <c r="H274" s="3"/>
      <c r="I274" s="40">
        <f t="shared" si="43"/>
        <v>147.31219946275726</v>
      </c>
      <c r="J274" s="40">
        <f t="shared" si="38"/>
        <v>-49.958333333333343</v>
      </c>
      <c r="K274" s="71">
        <f t="shared" si="44"/>
        <v>0.95945169629383831</v>
      </c>
      <c r="L274" s="57">
        <f t="shared" si="45"/>
        <v>158.86837287074195</v>
      </c>
      <c r="M274" s="3"/>
      <c r="N274" s="6">
        <f t="shared" si="39"/>
        <v>-20.86837287074195</v>
      </c>
      <c r="O274" s="6">
        <f t="shared" si="40"/>
        <v>20.86837287074195</v>
      </c>
      <c r="P274" s="4">
        <f t="shared" si="41"/>
        <v>0.15122009326624603</v>
      </c>
      <c r="Q274" s="6">
        <f t="shared" si="42"/>
        <v>435.48898627231864</v>
      </c>
      <c r="R274" s="3"/>
    </row>
    <row r="275" spans="1:18" customFormat="1" x14ac:dyDescent="0.2">
      <c r="A275" s="12">
        <v>42394</v>
      </c>
      <c r="B275" s="1" t="s">
        <v>6</v>
      </c>
      <c r="C275" s="8">
        <v>3703</v>
      </c>
      <c r="D275" s="8">
        <v>3526</v>
      </c>
      <c r="E275" s="8">
        <v>160</v>
      </c>
      <c r="F275" s="3">
        <v>269</v>
      </c>
      <c r="G275" s="7">
        <f t="shared" si="37"/>
        <v>160</v>
      </c>
      <c r="H275" s="3"/>
      <c r="I275" s="40">
        <f t="shared" si="43"/>
        <v>163.20099066121475</v>
      </c>
      <c r="J275" s="40">
        <f t="shared" si="38"/>
        <v>-49.958333333333343</v>
      </c>
      <c r="K275" s="71">
        <f t="shared" si="44"/>
        <v>0.90852311248871498</v>
      </c>
      <c r="L275" s="57">
        <f t="shared" si="45"/>
        <v>86.699199979803169</v>
      </c>
      <c r="M275" s="3"/>
      <c r="N275" s="6">
        <f t="shared" si="39"/>
        <v>73.300800020196831</v>
      </c>
      <c r="O275" s="6">
        <f t="shared" si="40"/>
        <v>73.300800020196831</v>
      </c>
      <c r="P275" s="4">
        <f t="shared" si="41"/>
        <v>0.45813000012623017</v>
      </c>
      <c r="Q275" s="6">
        <f t="shared" si="42"/>
        <v>5373.0072836008876</v>
      </c>
      <c r="R275" s="3"/>
    </row>
    <row r="276" spans="1:18" customFormat="1" x14ac:dyDescent="0.2">
      <c r="A276" s="12">
        <v>42395</v>
      </c>
      <c r="B276" s="1" t="s">
        <v>9</v>
      </c>
      <c r="C276" s="8">
        <v>3081</v>
      </c>
      <c r="D276" s="8">
        <v>3862</v>
      </c>
      <c r="E276" s="8">
        <v>164</v>
      </c>
      <c r="F276" s="3">
        <v>270</v>
      </c>
      <c r="G276" s="7">
        <f t="shared" si="37"/>
        <v>164</v>
      </c>
      <c r="H276" s="3"/>
      <c r="I276" s="40">
        <f t="shared" si="43"/>
        <v>137.38156909974597</v>
      </c>
      <c r="J276" s="40">
        <f t="shared" si="38"/>
        <v>-49.958333333333343</v>
      </c>
      <c r="K276" s="71">
        <f t="shared" si="44"/>
        <v>1.1535704192160678</v>
      </c>
      <c r="L276" s="57">
        <f t="shared" si="45"/>
        <v>129.49571411846952</v>
      </c>
      <c r="M276" s="3"/>
      <c r="N276" s="6">
        <f t="shared" si="39"/>
        <v>34.504285881530478</v>
      </c>
      <c r="O276" s="6">
        <f t="shared" si="40"/>
        <v>34.504285881530478</v>
      </c>
      <c r="P276" s="4">
        <f t="shared" si="41"/>
        <v>0.21039198708250292</v>
      </c>
      <c r="Q276" s="6">
        <f t="shared" si="42"/>
        <v>1190.5457441943836</v>
      </c>
      <c r="R276" s="3"/>
    </row>
    <row r="277" spans="1:18" customFormat="1" x14ac:dyDescent="0.2">
      <c r="A277" s="12">
        <v>42396</v>
      </c>
      <c r="B277" s="1" t="s">
        <v>7</v>
      </c>
      <c r="C277" s="8">
        <v>2847</v>
      </c>
      <c r="D277" s="8">
        <v>5593</v>
      </c>
      <c r="E277" s="8">
        <v>363</v>
      </c>
      <c r="F277" s="3">
        <v>271</v>
      </c>
      <c r="G277" s="7">
        <f t="shared" si="37"/>
        <v>363</v>
      </c>
      <c r="H277" s="3"/>
      <c r="I277" s="40">
        <f t="shared" si="43"/>
        <v>243.12177301858611</v>
      </c>
      <c r="J277" s="40">
        <f t="shared" si="38"/>
        <v>-49.958333333333343</v>
      </c>
      <c r="K277" s="71">
        <f t="shared" si="44"/>
        <v>1.3282335836838128</v>
      </c>
      <c r="L277" s="57">
        <f t="shared" si="45"/>
        <v>112.51564905024401</v>
      </c>
      <c r="M277" s="3"/>
      <c r="N277" s="6">
        <f t="shared" si="39"/>
        <v>250.48435094975599</v>
      </c>
      <c r="O277" s="6">
        <f t="shared" si="40"/>
        <v>250.48435094975599</v>
      </c>
      <c r="P277" s="4">
        <f t="shared" si="41"/>
        <v>0.6900395342968485</v>
      </c>
      <c r="Q277" s="6">
        <f t="shared" si="42"/>
        <v>62742.410070720529</v>
      </c>
      <c r="R277" s="3"/>
    </row>
    <row r="278" spans="1:18" customFormat="1" x14ac:dyDescent="0.2">
      <c r="A278" s="12">
        <v>42397</v>
      </c>
      <c r="B278" s="1" t="s">
        <v>10</v>
      </c>
      <c r="C278" s="8">
        <v>3809</v>
      </c>
      <c r="D278" s="8">
        <v>4505</v>
      </c>
      <c r="E278" s="8">
        <v>279</v>
      </c>
      <c r="F278" s="3">
        <v>272</v>
      </c>
      <c r="G278" s="7">
        <f t="shared" si="37"/>
        <v>279</v>
      </c>
      <c r="H278" s="3"/>
      <c r="I278" s="40">
        <f t="shared" si="43"/>
        <v>234.71924819223398</v>
      </c>
      <c r="J278" s="40">
        <f t="shared" si="38"/>
        <v>-49.958333333333343</v>
      </c>
      <c r="K278" s="71">
        <f t="shared" si="44"/>
        <v>1.1483490710259106</v>
      </c>
      <c r="L278" s="57">
        <f t="shared" si="45"/>
        <v>219.87269133407489</v>
      </c>
      <c r="M278" s="3"/>
      <c r="N278" s="6">
        <f t="shared" si="39"/>
        <v>59.127308665925113</v>
      </c>
      <c r="O278" s="6">
        <f t="shared" si="40"/>
        <v>59.127308665925113</v>
      </c>
      <c r="P278" s="4">
        <f t="shared" si="41"/>
        <v>0.21192583751227639</v>
      </c>
      <c r="Q278" s="6">
        <f t="shared" si="42"/>
        <v>3496.0386300755831</v>
      </c>
      <c r="R278" s="3"/>
    </row>
    <row r="279" spans="1:18" customFormat="1" x14ac:dyDescent="0.2">
      <c r="A279" s="12">
        <v>42398</v>
      </c>
      <c r="B279" s="1" t="s">
        <v>5</v>
      </c>
      <c r="C279" s="8">
        <v>3440</v>
      </c>
      <c r="D279" s="8">
        <v>4557</v>
      </c>
      <c r="E279" s="8">
        <v>158</v>
      </c>
      <c r="F279" s="3">
        <v>273</v>
      </c>
      <c r="G279" s="7">
        <f t="shared" si="37"/>
        <v>158</v>
      </c>
      <c r="H279" s="3"/>
      <c r="I279" s="40">
        <f t="shared" si="43"/>
        <v>130.83293866065009</v>
      </c>
      <c r="J279" s="40">
        <f t="shared" si="38"/>
        <v>-49.958333333333343</v>
      </c>
      <c r="K279" s="71">
        <f t="shared" si="44"/>
        <v>1.3186404481047536</v>
      </c>
      <c r="L279" s="57">
        <f t="shared" si="45"/>
        <v>248.76003038963341</v>
      </c>
      <c r="M279" s="3"/>
      <c r="N279" s="6">
        <f t="shared" si="39"/>
        <v>-90.760030389633414</v>
      </c>
      <c r="O279" s="6">
        <f t="shared" si="40"/>
        <v>90.760030389633414</v>
      </c>
      <c r="P279" s="4">
        <f t="shared" si="41"/>
        <v>0.57443057208628745</v>
      </c>
      <c r="Q279" s="6">
        <f t="shared" si="42"/>
        <v>8237.3831163271807</v>
      </c>
      <c r="R279" s="3"/>
    </row>
    <row r="280" spans="1:18" customFormat="1" x14ac:dyDescent="0.2">
      <c r="A280" s="12">
        <v>42399</v>
      </c>
      <c r="B280" s="1" t="s">
        <v>8</v>
      </c>
      <c r="C280" s="8">
        <v>3219</v>
      </c>
      <c r="D280" s="8">
        <v>3740</v>
      </c>
      <c r="E280" s="8">
        <v>281</v>
      </c>
      <c r="F280" s="3">
        <v>274</v>
      </c>
      <c r="G280" s="7">
        <f t="shared" si="37"/>
        <v>281</v>
      </c>
      <c r="H280" s="3"/>
      <c r="I280" s="40">
        <f t="shared" si="43"/>
        <v>176.12402767413931</v>
      </c>
      <c r="J280" s="40">
        <f t="shared" si="38"/>
        <v>-49.958333333333343</v>
      </c>
      <c r="K280" s="71">
        <f t="shared" si="44"/>
        <v>1.4434509557322905</v>
      </c>
      <c r="L280" s="57">
        <f t="shared" si="45"/>
        <v>113.66497546035465</v>
      </c>
      <c r="M280" s="3"/>
      <c r="N280" s="6">
        <f t="shared" si="39"/>
        <v>167.33502453964536</v>
      </c>
      <c r="O280" s="6">
        <f t="shared" si="40"/>
        <v>167.33502453964536</v>
      </c>
      <c r="P280" s="4">
        <f t="shared" si="41"/>
        <v>0.59549830797026815</v>
      </c>
      <c r="Q280" s="6">
        <f t="shared" si="42"/>
        <v>28001.010437683715</v>
      </c>
      <c r="R280" s="3"/>
    </row>
    <row r="281" spans="1:18" customFormat="1" x14ac:dyDescent="0.2">
      <c r="A281" s="12">
        <v>42400</v>
      </c>
      <c r="B281" s="1" t="s">
        <v>11</v>
      </c>
      <c r="C281" s="8">
        <v>3450</v>
      </c>
      <c r="D281" s="8">
        <v>4950</v>
      </c>
      <c r="E281" s="8">
        <v>441</v>
      </c>
      <c r="F281" s="3">
        <v>275</v>
      </c>
      <c r="G281" s="7">
        <f t="shared" si="37"/>
        <v>441</v>
      </c>
      <c r="H281" s="3"/>
      <c r="I281" s="40">
        <f t="shared" si="43"/>
        <v>345.2461769840973</v>
      </c>
      <c r="J281" s="40">
        <f t="shared" si="38"/>
        <v>-49.958333333333343</v>
      </c>
      <c r="K281" s="71">
        <f t="shared" si="44"/>
        <v>1.1374339468816912</v>
      </c>
      <c r="L281" s="57">
        <f t="shared" si="45"/>
        <v>139.09201083022921</v>
      </c>
      <c r="M281" s="3"/>
      <c r="N281" s="6">
        <f t="shared" si="39"/>
        <v>301.90798916977076</v>
      </c>
      <c r="O281" s="6">
        <f t="shared" si="40"/>
        <v>301.90798916977076</v>
      </c>
      <c r="P281" s="4">
        <f t="shared" si="41"/>
        <v>0.68459861489743934</v>
      </c>
      <c r="Q281" s="6">
        <f t="shared" si="42"/>
        <v>91148.433924534416</v>
      </c>
      <c r="R281" s="3"/>
    </row>
    <row r="282" spans="1:18" customFormat="1" x14ac:dyDescent="0.2">
      <c r="A282" s="12">
        <v>42401</v>
      </c>
      <c r="B282" s="1" t="s">
        <v>6</v>
      </c>
      <c r="C282" s="8">
        <v>3698</v>
      </c>
      <c r="D282" s="8">
        <v>4263</v>
      </c>
      <c r="E282" s="8">
        <v>393</v>
      </c>
      <c r="F282" s="3">
        <v>276</v>
      </c>
      <c r="G282" s="7">
        <f t="shared" si="37"/>
        <v>393</v>
      </c>
      <c r="H282" s="3"/>
      <c r="I282" s="40">
        <f t="shared" si="43"/>
        <v>386.74472715038553</v>
      </c>
      <c r="J282" s="40">
        <f t="shared" si="38"/>
        <v>-49.958333333333343</v>
      </c>
      <c r="K282" s="71">
        <f t="shared" si="44"/>
        <v>0.97079618994188477</v>
      </c>
      <c r="L282" s="57">
        <f t="shared" si="45"/>
        <v>283.31442248567521</v>
      </c>
      <c r="M282" s="3"/>
      <c r="N282" s="6">
        <f t="shared" si="39"/>
        <v>109.68557751432479</v>
      </c>
      <c r="O282" s="6">
        <f t="shared" si="40"/>
        <v>109.68557751432479</v>
      </c>
      <c r="P282" s="4">
        <f t="shared" si="41"/>
        <v>0.27909816161405798</v>
      </c>
      <c r="Q282" s="6">
        <f t="shared" si="42"/>
        <v>12030.925914650952</v>
      </c>
      <c r="R282" s="3"/>
    </row>
    <row r="283" spans="1:18" customFormat="1" x14ac:dyDescent="0.2">
      <c r="A283" s="12">
        <v>42402</v>
      </c>
      <c r="B283" s="1" t="s">
        <v>9</v>
      </c>
      <c r="C283" s="8">
        <v>3478</v>
      </c>
      <c r="D283" s="8">
        <v>4574</v>
      </c>
      <c r="E283" s="8">
        <v>498</v>
      </c>
      <c r="F283" s="3">
        <v>277</v>
      </c>
      <c r="G283" s="7">
        <f t="shared" si="37"/>
        <v>498</v>
      </c>
      <c r="H283" s="3"/>
      <c r="I283" s="40">
        <f t="shared" si="43"/>
        <v>505.87116412694724</v>
      </c>
      <c r="J283" s="40">
        <f t="shared" si="38"/>
        <v>-49.958333333333343</v>
      </c>
      <c r="K283" s="71">
        <f t="shared" si="44"/>
        <v>0.92370656557814979</v>
      </c>
      <c r="L283" s="57">
        <f t="shared" si="45"/>
        <v>305.97822275451836</v>
      </c>
      <c r="M283" s="3"/>
      <c r="N283" s="6">
        <f t="shared" si="39"/>
        <v>192.02177724548164</v>
      </c>
      <c r="O283" s="6">
        <f t="shared" si="40"/>
        <v>192.02177724548164</v>
      </c>
      <c r="P283" s="4">
        <f t="shared" si="41"/>
        <v>0.38558589808329646</v>
      </c>
      <c r="Q283" s="6">
        <f t="shared" si="42"/>
        <v>36872.362936513375</v>
      </c>
      <c r="R283" s="3"/>
    </row>
    <row r="284" spans="1:18" customFormat="1" x14ac:dyDescent="0.2">
      <c r="A284" s="12">
        <v>42403</v>
      </c>
      <c r="B284" s="1" t="s">
        <v>7</v>
      </c>
      <c r="C284" s="8">
        <v>3563</v>
      </c>
      <c r="D284" s="8">
        <v>4211</v>
      </c>
      <c r="E284" s="8">
        <v>169</v>
      </c>
      <c r="F284" s="3">
        <v>278</v>
      </c>
      <c r="G284" s="7">
        <f t="shared" si="37"/>
        <v>169</v>
      </c>
      <c r="H284" s="3"/>
      <c r="I284" s="40">
        <f t="shared" si="43"/>
        <v>208.38390709799364</v>
      </c>
      <c r="J284" s="40">
        <f t="shared" si="38"/>
        <v>-49.958333333333343</v>
      </c>
      <c r="K284" s="71">
        <f t="shared" si="44"/>
        <v>1.0850569605108855</v>
      </c>
      <c r="L284" s="57">
        <f t="shared" si="45"/>
        <v>525.92755534457342</v>
      </c>
      <c r="M284" s="3"/>
      <c r="N284" s="6">
        <f t="shared" si="39"/>
        <v>-356.92755534457342</v>
      </c>
      <c r="O284" s="6">
        <f t="shared" si="40"/>
        <v>356.92755534457342</v>
      </c>
      <c r="P284" s="4">
        <f t="shared" si="41"/>
        <v>2.1119973689028013</v>
      </c>
      <c r="Q284" s="6">
        <f t="shared" si="42"/>
        <v>127397.27976425352</v>
      </c>
      <c r="R284" s="3"/>
    </row>
    <row r="285" spans="1:18" customFormat="1" x14ac:dyDescent="0.2">
      <c r="A285" s="12">
        <v>42404</v>
      </c>
      <c r="B285" s="1" t="s">
        <v>10</v>
      </c>
      <c r="C285" s="8">
        <v>3576</v>
      </c>
      <c r="D285" s="8">
        <v>7013</v>
      </c>
      <c r="E285" s="8">
        <v>427</v>
      </c>
      <c r="F285" s="3">
        <v>279</v>
      </c>
      <c r="G285" s="7">
        <f t="shared" si="37"/>
        <v>427</v>
      </c>
      <c r="H285" s="3"/>
      <c r="I285" s="40">
        <f t="shared" si="43"/>
        <v>288.86879403664921</v>
      </c>
      <c r="J285" s="40">
        <f t="shared" si="38"/>
        <v>-49.958333333333343</v>
      </c>
      <c r="K285" s="71">
        <f t="shared" si="44"/>
        <v>1.3582228157341152</v>
      </c>
      <c r="L285" s="57">
        <f t="shared" si="45"/>
        <v>210.42616758859899</v>
      </c>
      <c r="M285" s="3"/>
      <c r="N285" s="6">
        <f t="shared" si="39"/>
        <v>216.57383241140101</v>
      </c>
      <c r="O285" s="6">
        <f t="shared" si="40"/>
        <v>216.57383241140101</v>
      </c>
      <c r="P285" s="4">
        <f t="shared" si="41"/>
        <v>0.50719867075269554</v>
      </c>
      <c r="Q285" s="6">
        <f t="shared" si="42"/>
        <v>46904.224885361611</v>
      </c>
      <c r="R285" s="3"/>
    </row>
    <row r="286" spans="1:18" customFormat="1" x14ac:dyDescent="0.2">
      <c r="A286" s="12">
        <v>42405</v>
      </c>
      <c r="B286" s="1" t="s">
        <v>5</v>
      </c>
      <c r="C286" s="8">
        <v>3267</v>
      </c>
      <c r="D286" s="8">
        <v>4164</v>
      </c>
      <c r="E286" s="8">
        <v>450</v>
      </c>
      <c r="F286" s="3">
        <v>280</v>
      </c>
      <c r="G286" s="7">
        <f t="shared" si="37"/>
        <v>450</v>
      </c>
      <c r="H286" s="3"/>
      <c r="I286" s="40">
        <f t="shared" si="43"/>
        <v>361.27561870256801</v>
      </c>
      <c r="J286" s="40">
        <f t="shared" si="38"/>
        <v>-49.958333333333343</v>
      </c>
      <c r="K286" s="71">
        <f t="shared" si="44"/>
        <v>1.1677965383112778</v>
      </c>
      <c r="L286" s="57">
        <f t="shared" si="45"/>
        <v>274.35260560702505</v>
      </c>
      <c r="M286" s="3"/>
      <c r="N286" s="6">
        <f t="shared" si="39"/>
        <v>175.64739439297495</v>
      </c>
      <c r="O286" s="6">
        <f t="shared" si="40"/>
        <v>175.64739439297495</v>
      </c>
      <c r="P286" s="4">
        <f t="shared" si="41"/>
        <v>0.39032754309549988</v>
      </c>
      <c r="Q286" s="6">
        <f t="shared" si="42"/>
        <v>30852.007157041287</v>
      </c>
      <c r="R286" s="3"/>
    </row>
    <row r="287" spans="1:18" customFormat="1" x14ac:dyDescent="0.2">
      <c r="A287" s="12">
        <v>42406</v>
      </c>
      <c r="B287" s="1" t="s">
        <v>8</v>
      </c>
      <c r="C287" s="8">
        <v>3713</v>
      </c>
      <c r="D287" s="8">
        <v>3896</v>
      </c>
      <c r="E287" s="8">
        <v>264</v>
      </c>
      <c r="F287" s="3">
        <v>281</v>
      </c>
      <c r="G287" s="7">
        <f t="shared" si="37"/>
        <v>264</v>
      </c>
      <c r="H287" s="3"/>
      <c r="I287" s="40">
        <f t="shared" si="43"/>
        <v>222.42842114995432</v>
      </c>
      <c r="J287" s="40">
        <f t="shared" si="38"/>
        <v>-49.958333333333343</v>
      </c>
      <c r="K287" s="71">
        <f t="shared" si="44"/>
        <v>1.2922920949717218</v>
      </c>
      <c r="L287" s="57">
        <f t="shared" si="45"/>
        <v>410.51556468204308</v>
      </c>
      <c r="M287" s="3"/>
      <c r="N287" s="6">
        <f t="shared" si="39"/>
        <v>-146.51556468204308</v>
      </c>
      <c r="O287" s="6">
        <f t="shared" si="40"/>
        <v>146.51556468204308</v>
      </c>
      <c r="P287" s="4">
        <f t="shared" si="41"/>
        <v>0.55498319955319353</v>
      </c>
      <c r="Q287" s="6">
        <f t="shared" si="42"/>
        <v>21466.810694097949</v>
      </c>
      <c r="R287" s="3"/>
    </row>
    <row r="288" spans="1:18" customFormat="1" x14ac:dyDescent="0.2">
      <c r="A288" s="12">
        <v>42407</v>
      </c>
      <c r="B288" s="1" t="s">
        <v>11</v>
      </c>
      <c r="C288" s="8">
        <v>3338</v>
      </c>
      <c r="D288" s="8">
        <v>4284</v>
      </c>
      <c r="E288" s="8">
        <v>190</v>
      </c>
      <c r="F288" s="3">
        <v>282</v>
      </c>
      <c r="G288" s="7">
        <f t="shared" si="37"/>
        <v>190</v>
      </c>
      <c r="H288" s="3"/>
      <c r="I288" s="40">
        <f t="shared" si="43"/>
        <v>139.79721431993823</v>
      </c>
      <c r="J288" s="40">
        <f t="shared" si="38"/>
        <v>-49.958333333333343</v>
      </c>
      <c r="K288" s="71">
        <f t="shared" si="44"/>
        <v>1.4265830622249946</v>
      </c>
      <c r="L288" s="57">
        <f t="shared" si="45"/>
        <v>248.95211309413364</v>
      </c>
      <c r="M288" s="3"/>
      <c r="N288" s="6">
        <f t="shared" si="39"/>
        <v>-58.952113094133637</v>
      </c>
      <c r="O288" s="6">
        <f t="shared" si="40"/>
        <v>58.952113094133637</v>
      </c>
      <c r="P288" s="4">
        <f t="shared" si="41"/>
        <v>0.31027427944280861</v>
      </c>
      <c r="Q288" s="6">
        <f t="shared" si="42"/>
        <v>3475.3516382635225</v>
      </c>
      <c r="R288" s="3"/>
    </row>
    <row r="289" spans="1:18" customFormat="1" x14ac:dyDescent="0.2">
      <c r="A289" s="12">
        <v>42408</v>
      </c>
      <c r="B289" s="1" t="s">
        <v>6</v>
      </c>
      <c r="C289" s="8">
        <v>3201</v>
      </c>
      <c r="D289" s="8">
        <v>4437</v>
      </c>
      <c r="E289" s="8">
        <v>396</v>
      </c>
      <c r="F289" s="3">
        <v>283</v>
      </c>
      <c r="G289" s="7">
        <f t="shared" si="37"/>
        <v>396</v>
      </c>
      <c r="H289" s="3"/>
      <c r="I289" s="40">
        <f t="shared" si="43"/>
        <v>296.48944408715016</v>
      </c>
      <c r="J289" s="40">
        <f t="shared" si="38"/>
        <v>-49.958333333333343</v>
      </c>
      <c r="K289" s="71">
        <f t="shared" si="44"/>
        <v>1.1770730251524992</v>
      </c>
      <c r="L289" s="57">
        <f t="shared" si="45"/>
        <v>102.18579298402852</v>
      </c>
      <c r="M289" s="3"/>
      <c r="N289" s="6">
        <f t="shared" si="39"/>
        <v>293.81420701597148</v>
      </c>
      <c r="O289" s="6">
        <f t="shared" si="40"/>
        <v>293.81420701597148</v>
      </c>
      <c r="P289" s="4">
        <f t="shared" si="41"/>
        <v>0.74195506822215018</v>
      </c>
      <c r="Q289" s="6">
        <f t="shared" si="42"/>
        <v>86326.78824442414</v>
      </c>
      <c r="R289" s="3"/>
    </row>
    <row r="290" spans="1:18" customFormat="1" x14ac:dyDescent="0.2">
      <c r="A290" s="12">
        <v>42409</v>
      </c>
      <c r="B290" s="1" t="s">
        <v>9</v>
      </c>
      <c r="C290" s="8">
        <v>2889</v>
      </c>
      <c r="D290" s="8">
        <v>4178</v>
      </c>
      <c r="E290" s="8">
        <v>112</v>
      </c>
      <c r="F290" s="3">
        <v>284</v>
      </c>
      <c r="G290" s="7">
        <f t="shared" si="37"/>
        <v>112</v>
      </c>
      <c r="H290" s="3"/>
      <c r="I290" s="40">
        <f t="shared" si="43"/>
        <v>141.60159879965994</v>
      </c>
      <c r="J290" s="40">
        <f t="shared" si="38"/>
        <v>-49.958333333333343</v>
      </c>
      <c r="K290" s="71">
        <f t="shared" si="44"/>
        <v>0.93482725622889862</v>
      </c>
      <c r="L290" s="57">
        <f t="shared" si="45"/>
        <v>239.33146302194618</v>
      </c>
      <c r="M290" s="3"/>
      <c r="N290" s="6">
        <f t="shared" si="39"/>
        <v>-127.33146302194618</v>
      </c>
      <c r="O290" s="6">
        <f t="shared" si="40"/>
        <v>127.33146302194618</v>
      </c>
      <c r="P290" s="4">
        <f t="shared" si="41"/>
        <v>1.1368880626959481</v>
      </c>
      <c r="Q290" s="6">
        <f t="shared" si="42"/>
        <v>16213.301475309247</v>
      </c>
      <c r="R290" s="3"/>
    </row>
    <row r="291" spans="1:18" customFormat="1" x14ac:dyDescent="0.2">
      <c r="A291" s="12">
        <v>42410</v>
      </c>
      <c r="B291" s="1" t="s">
        <v>7</v>
      </c>
      <c r="C291" s="8">
        <v>3603</v>
      </c>
      <c r="D291" s="8">
        <v>4127</v>
      </c>
      <c r="E291" s="8">
        <v>154</v>
      </c>
      <c r="F291" s="3">
        <v>285</v>
      </c>
      <c r="G291" s="7">
        <f t="shared" si="37"/>
        <v>154</v>
      </c>
      <c r="H291" s="3"/>
      <c r="I291" s="40">
        <f t="shared" si="43"/>
        <v>151.70434250702289</v>
      </c>
      <c r="J291" s="40">
        <f t="shared" si="38"/>
        <v>-49.958333333333343</v>
      </c>
      <c r="K291" s="71">
        <f t="shared" si="44"/>
        <v>0.94199174129604923</v>
      </c>
      <c r="L291" s="57">
        <f t="shared" si="45"/>
        <v>84.651486002267191</v>
      </c>
      <c r="M291" s="3"/>
      <c r="N291" s="6">
        <f t="shared" si="39"/>
        <v>69.348513997732809</v>
      </c>
      <c r="O291" s="6">
        <f t="shared" si="40"/>
        <v>69.348513997732809</v>
      </c>
      <c r="P291" s="4">
        <f t="shared" si="41"/>
        <v>0.45031502595930395</v>
      </c>
      <c r="Q291" s="6">
        <f t="shared" si="42"/>
        <v>4809.2163936937432</v>
      </c>
      <c r="R291" s="3"/>
    </row>
    <row r="292" spans="1:18" customFormat="1" x14ac:dyDescent="0.2">
      <c r="A292" s="12">
        <v>42411</v>
      </c>
      <c r="B292" s="1" t="s">
        <v>10</v>
      </c>
      <c r="C292" s="8">
        <v>3476</v>
      </c>
      <c r="D292" s="8">
        <v>4956</v>
      </c>
      <c r="E292" s="8">
        <v>226</v>
      </c>
      <c r="F292" s="3">
        <v>286</v>
      </c>
      <c r="G292" s="7">
        <f t="shared" si="37"/>
        <v>226</v>
      </c>
      <c r="H292" s="3"/>
      <c r="I292" s="40">
        <f t="shared" si="43"/>
        <v>186.97639891282734</v>
      </c>
      <c r="J292" s="40">
        <f t="shared" si="38"/>
        <v>-49.958333333333343</v>
      </c>
      <c r="K292" s="71">
        <f t="shared" si="44"/>
        <v>1.1097873083438823</v>
      </c>
      <c r="L292" s="57">
        <f t="shared" si="45"/>
        <v>110.40021545811625</v>
      </c>
      <c r="M292" s="3"/>
      <c r="N292" s="6">
        <f t="shared" si="39"/>
        <v>115.59978454188375</v>
      </c>
      <c r="O292" s="6">
        <f t="shared" si="40"/>
        <v>115.59978454188375</v>
      </c>
      <c r="P292" s="4">
        <f t="shared" si="41"/>
        <v>0.51150347142426433</v>
      </c>
      <c r="Q292" s="6">
        <f t="shared" si="42"/>
        <v>13363.310186129946</v>
      </c>
      <c r="R292" s="3"/>
    </row>
    <row r="293" spans="1:18" customFormat="1" x14ac:dyDescent="0.2">
      <c r="A293" s="12">
        <v>42412</v>
      </c>
      <c r="B293" s="1" t="s">
        <v>5</v>
      </c>
      <c r="C293" s="8">
        <v>3443</v>
      </c>
      <c r="D293" s="8">
        <v>4555</v>
      </c>
      <c r="E293" s="8">
        <v>256</v>
      </c>
      <c r="F293" s="3">
        <v>287</v>
      </c>
      <c r="G293" s="7">
        <f t="shared" si="37"/>
        <v>256</v>
      </c>
      <c r="H293" s="3"/>
      <c r="I293" s="40">
        <f t="shared" si="43"/>
        <v>178.18888754033574</v>
      </c>
      <c r="J293" s="40">
        <f t="shared" si="38"/>
        <v>-49.958333333333343</v>
      </c>
      <c r="K293" s="71">
        <f t="shared" si="44"/>
        <v>1.3739137913335573</v>
      </c>
      <c r="L293" s="57">
        <f t="shared" si="45"/>
        <v>186.10106283782198</v>
      </c>
      <c r="M293" s="3"/>
      <c r="N293" s="6">
        <f t="shared" si="39"/>
        <v>69.898937162178015</v>
      </c>
      <c r="O293" s="6">
        <f t="shared" si="40"/>
        <v>69.898937162178015</v>
      </c>
      <c r="P293" s="4">
        <f t="shared" si="41"/>
        <v>0.27304272328975787</v>
      </c>
      <c r="Q293" s="6">
        <f t="shared" si="42"/>
        <v>4885.861416402111</v>
      </c>
      <c r="R293" s="3"/>
    </row>
    <row r="294" spans="1:18" customFormat="1" x14ac:dyDescent="0.2">
      <c r="A294" s="12">
        <v>42413</v>
      </c>
      <c r="B294" s="1" t="s">
        <v>8</v>
      </c>
      <c r="C294" s="8">
        <v>3270</v>
      </c>
      <c r="D294" s="8">
        <v>4584</v>
      </c>
      <c r="E294" s="8">
        <v>289</v>
      </c>
      <c r="F294" s="3">
        <v>288</v>
      </c>
      <c r="G294" s="7">
        <f t="shared" si="37"/>
        <v>289</v>
      </c>
      <c r="H294" s="3"/>
      <c r="I294" s="40">
        <f t="shared" si="43"/>
        <v>223.62580372037812</v>
      </c>
      <c r="J294" s="40">
        <f t="shared" si="38"/>
        <v>-49.958333333333343</v>
      </c>
      <c r="K294" s="71">
        <f t="shared" si="44"/>
        <v>1.1927047198135248</v>
      </c>
      <c r="L294" s="57">
        <f t="shared" si="45"/>
        <v>149.74719730867406</v>
      </c>
      <c r="M294" s="3"/>
      <c r="N294" s="6">
        <f t="shared" si="39"/>
        <v>139.25280269132594</v>
      </c>
      <c r="O294" s="6">
        <f t="shared" si="40"/>
        <v>139.25280269132594</v>
      </c>
      <c r="P294" s="4">
        <f t="shared" si="41"/>
        <v>0.48184360792846348</v>
      </c>
      <c r="Q294" s="6">
        <f t="shared" si="42"/>
        <v>19391.343057389353</v>
      </c>
      <c r="R294" s="3"/>
    </row>
    <row r="295" spans="1:18" customFormat="1" x14ac:dyDescent="0.2">
      <c r="A295" s="12">
        <v>42414</v>
      </c>
      <c r="B295" s="1" t="s">
        <v>11</v>
      </c>
      <c r="C295" s="8">
        <v>3342</v>
      </c>
      <c r="D295" s="8">
        <v>4513</v>
      </c>
      <c r="E295" s="8">
        <v>296</v>
      </c>
      <c r="F295" s="3">
        <v>289</v>
      </c>
      <c r="G295" s="7">
        <f t="shared" si="37"/>
        <v>296</v>
      </c>
      <c r="H295" s="3"/>
      <c r="I295" s="40">
        <f t="shared" si="43"/>
        <v>217.97380091003853</v>
      </c>
      <c r="J295" s="40">
        <f t="shared" si="38"/>
        <v>-49.958333333333343</v>
      </c>
      <c r="K295" s="71">
        <f t="shared" si="44"/>
        <v>1.3054259487773221</v>
      </c>
      <c r="L295" s="57">
        <f t="shared" si="45"/>
        <v>224.42909913491354</v>
      </c>
      <c r="M295" s="3"/>
      <c r="N295" s="6">
        <f t="shared" si="39"/>
        <v>71.570900865086458</v>
      </c>
      <c r="O295" s="6">
        <f t="shared" si="40"/>
        <v>71.570900865086458</v>
      </c>
      <c r="P295" s="4">
        <f t="shared" si="41"/>
        <v>0.24179358400367046</v>
      </c>
      <c r="Q295" s="6">
        <f t="shared" si="42"/>
        <v>5122.3938506400336</v>
      </c>
      <c r="R295" s="3"/>
    </row>
    <row r="296" spans="1:18" customFormat="1" x14ac:dyDescent="0.2">
      <c r="A296" s="12">
        <v>42415</v>
      </c>
      <c r="B296" s="1" t="s">
        <v>6</v>
      </c>
      <c r="C296" s="8">
        <v>3169</v>
      </c>
      <c r="D296" s="8">
        <v>4030</v>
      </c>
      <c r="E296" s="8">
        <v>347</v>
      </c>
      <c r="F296" s="3">
        <v>290</v>
      </c>
      <c r="G296" s="7">
        <f t="shared" si="37"/>
        <v>347</v>
      </c>
      <c r="H296" s="3"/>
      <c r="I296" s="40">
        <f t="shared" si="43"/>
        <v>228.19393603315166</v>
      </c>
      <c r="J296" s="40">
        <f t="shared" si="38"/>
        <v>-49.958333333333343</v>
      </c>
      <c r="K296" s="71">
        <f t="shared" si="44"/>
        <v>1.4453937250548203</v>
      </c>
      <c r="L296" s="57">
        <f t="shared" si="45"/>
        <v>239.68802023674039</v>
      </c>
      <c r="M296" s="3"/>
      <c r="N296" s="6">
        <f t="shared" si="39"/>
        <v>107.31197976325961</v>
      </c>
      <c r="O296" s="6">
        <f t="shared" si="40"/>
        <v>107.31197976325961</v>
      </c>
      <c r="P296" s="4">
        <f t="shared" si="41"/>
        <v>0.30925642583071933</v>
      </c>
      <c r="Q296" s="6">
        <f t="shared" si="42"/>
        <v>11515.861000710242</v>
      </c>
      <c r="R296" s="3"/>
    </row>
    <row r="297" spans="1:18" customFormat="1" x14ac:dyDescent="0.2">
      <c r="A297" s="12">
        <v>42416</v>
      </c>
      <c r="B297" s="1" t="s">
        <v>9</v>
      </c>
      <c r="C297" s="8">
        <v>3421</v>
      </c>
      <c r="D297" s="8">
        <v>4877</v>
      </c>
      <c r="E297" s="8">
        <v>315</v>
      </c>
      <c r="F297" s="3">
        <v>291</v>
      </c>
      <c r="G297" s="7">
        <f t="shared" si="37"/>
        <v>315</v>
      </c>
      <c r="H297" s="3"/>
      <c r="I297" s="40">
        <f t="shared" si="43"/>
        <v>249.73749098860375</v>
      </c>
      <c r="J297" s="40">
        <f t="shared" si="38"/>
        <v>-49.958333333333343</v>
      </c>
      <c r="K297" s="71">
        <f t="shared" si="44"/>
        <v>1.1939233073466207</v>
      </c>
      <c r="L297" s="57">
        <f t="shared" si="45"/>
        <v>209.79632005975409</v>
      </c>
      <c r="M297" s="3"/>
      <c r="N297" s="6">
        <f t="shared" si="39"/>
        <v>105.20367994024591</v>
      </c>
      <c r="O297" s="6">
        <f t="shared" si="40"/>
        <v>105.20367994024591</v>
      </c>
      <c r="P297" s="4">
        <f t="shared" si="41"/>
        <v>0.33397993631824097</v>
      </c>
      <c r="Q297" s="6">
        <f t="shared" si="42"/>
        <v>11067.814272969699</v>
      </c>
      <c r="R297" s="3"/>
    </row>
    <row r="298" spans="1:18" customFormat="1" x14ac:dyDescent="0.2">
      <c r="A298" s="12">
        <v>42417</v>
      </c>
      <c r="B298" s="1" t="s">
        <v>7</v>
      </c>
      <c r="C298" s="8">
        <v>3525</v>
      </c>
      <c r="D298" s="8">
        <v>4452</v>
      </c>
      <c r="E298" s="8">
        <v>258</v>
      </c>
      <c r="F298" s="3">
        <v>292</v>
      </c>
      <c r="G298" s="7">
        <f t="shared" si="37"/>
        <v>258</v>
      </c>
      <c r="H298" s="3"/>
      <c r="I298" s="40">
        <f t="shared" si="43"/>
        <v>260.74528607971519</v>
      </c>
      <c r="J298" s="40">
        <f t="shared" si="38"/>
        <v>-49.958333333333343</v>
      </c>
      <c r="K298" s="71">
        <f t="shared" si="44"/>
        <v>0.94575608248206033</v>
      </c>
      <c r="L298" s="57">
        <f t="shared" si="45"/>
        <v>186.759001802597</v>
      </c>
      <c r="M298" s="3"/>
      <c r="N298" s="6">
        <f t="shared" si="39"/>
        <v>71.240998197403002</v>
      </c>
      <c r="O298" s="6">
        <f t="shared" si="40"/>
        <v>71.240998197403002</v>
      </c>
      <c r="P298" s="4">
        <f t="shared" si="41"/>
        <v>0.27612789998993409</v>
      </c>
      <c r="Q298" s="6">
        <f t="shared" si="42"/>
        <v>5075.2798241623777</v>
      </c>
      <c r="R298" s="3"/>
    </row>
    <row r="299" spans="1:18" customFormat="1" x14ac:dyDescent="0.2">
      <c r="A299" s="12">
        <v>42418</v>
      </c>
      <c r="B299" s="1" t="s">
        <v>10</v>
      </c>
      <c r="C299" s="8">
        <v>3357</v>
      </c>
      <c r="D299" s="8">
        <v>4450</v>
      </c>
      <c r="E299" s="8">
        <v>421</v>
      </c>
      <c r="F299" s="3">
        <v>293</v>
      </c>
      <c r="G299" s="7">
        <f t="shared" si="37"/>
        <v>421</v>
      </c>
      <c r="H299" s="3"/>
      <c r="I299" s="40">
        <f t="shared" si="43"/>
        <v>399.6976801664764</v>
      </c>
      <c r="J299" s="40">
        <f t="shared" si="38"/>
        <v>-49.958333333333343</v>
      </c>
      <c r="K299" s="71">
        <f t="shared" si="44"/>
        <v>0.96425260918472955</v>
      </c>
      <c r="L299" s="57">
        <f t="shared" si="45"/>
        <v>198.55956866005229</v>
      </c>
      <c r="M299" s="3"/>
      <c r="N299" s="6">
        <f t="shared" si="39"/>
        <v>222.44043133994771</v>
      </c>
      <c r="O299" s="6">
        <f t="shared" si="40"/>
        <v>222.44043133994771</v>
      </c>
      <c r="P299" s="4">
        <f t="shared" si="41"/>
        <v>0.52836206969108723</v>
      </c>
      <c r="Q299" s="6">
        <f t="shared" si="42"/>
        <v>49479.745494701987</v>
      </c>
      <c r="R299" s="3"/>
    </row>
    <row r="300" spans="1:18" customFormat="1" x14ac:dyDescent="0.2">
      <c r="A300" s="12">
        <v>42419</v>
      </c>
      <c r="B300" s="1" t="s">
        <v>5</v>
      </c>
      <c r="C300" s="8">
        <v>3440</v>
      </c>
      <c r="D300" s="8">
        <v>4949</v>
      </c>
      <c r="E300" s="8">
        <v>380</v>
      </c>
      <c r="F300" s="3">
        <v>294</v>
      </c>
      <c r="G300" s="7">
        <f t="shared" si="37"/>
        <v>380</v>
      </c>
      <c r="H300" s="3"/>
      <c r="I300" s="40">
        <f t="shared" si="43"/>
        <v>343.87423139509178</v>
      </c>
      <c r="J300" s="40">
        <f t="shared" si="38"/>
        <v>-49.958333333333343</v>
      </c>
      <c r="K300" s="71">
        <f t="shared" si="44"/>
        <v>1.1088408822844602</v>
      </c>
      <c r="L300" s="57">
        <f t="shared" si="45"/>
        <v>388.1362883439013</v>
      </c>
      <c r="M300" s="3"/>
      <c r="N300" s="6">
        <f t="shared" si="39"/>
        <v>-8.136288343901299</v>
      </c>
      <c r="O300" s="6">
        <f t="shared" si="40"/>
        <v>8.136288343901299</v>
      </c>
      <c r="P300" s="4">
        <f t="shared" si="41"/>
        <v>2.1411285115529734E-2</v>
      </c>
      <c r="Q300" s="6">
        <f t="shared" si="42"/>
        <v>66.199188015104141</v>
      </c>
      <c r="R300" s="3"/>
    </row>
    <row r="301" spans="1:18" customFormat="1" x14ac:dyDescent="0.2">
      <c r="A301" s="12">
        <v>42420</v>
      </c>
      <c r="B301" s="1" t="s">
        <v>8</v>
      </c>
      <c r="C301" s="8">
        <v>3251</v>
      </c>
      <c r="D301" s="8">
        <v>4548</v>
      </c>
      <c r="E301" s="8">
        <v>400</v>
      </c>
      <c r="F301" s="3">
        <v>295</v>
      </c>
      <c r="G301" s="7">
        <f t="shared" si="37"/>
        <v>400</v>
      </c>
      <c r="H301" s="3"/>
      <c r="I301" s="40">
        <f t="shared" si="43"/>
        <v>291.69444523797688</v>
      </c>
      <c r="J301" s="40">
        <f t="shared" si="38"/>
        <v>-49.958333333333343</v>
      </c>
      <c r="K301" s="71">
        <f t="shared" si="44"/>
        <v>1.3733906266450937</v>
      </c>
      <c r="L301" s="57">
        <f t="shared" si="45"/>
        <v>403.81510583923784</v>
      </c>
      <c r="M301" s="3"/>
      <c r="N301" s="6">
        <f t="shared" si="39"/>
        <v>-3.8151058392378445</v>
      </c>
      <c r="O301" s="6">
        <f t="shared" si="40"/>
        <v>3.8151058392378445</v>
      </c>
      <c r="P301" s="4">
        <f t="shared" si="41"/>
        <v>9.537764598094611E-3</v>
      </c>
      <c r="Q301" s="6">
        <f t="shared" si="42"/>
        <v>14.555032564586698</v>
      </c>
      <c r="R301" s="3"/>
    </row>
    <row r="302" spans="1:18" customFormat="1" x14ac:dyDescent="0.2">
      <c r="A302" s="12">
        <v>42421</v>
      </c>
      <c r="B302" s="1" t="s">
        <v>11</v>
      </c>
      <c r="C302" s="8">
        <v>3433</v>
      </c>
      <c r="D302" s="8">
        <v>3371</v>
      </c>
      <c r="E302" s="8">
        <v>299</v>
      </c>
      <c r="F302" s="3">
        <v>296</v>
      </c>
      <c r="G302" s="7">
        <f t="shared" si="37"/>
        <v>299</v>
      </c>
      <c r="H302" s="3"/>
      <c r="I302" s="40">
        <f t="shared" si="43"/>
        <v>248.89979505574644</v>
      </c>
      <c r="J302" s="40">
        <f t="shared" si="38"/>
        <v>-49.958333333333343</v>
      </c>
      <c r="K302" s="71">
        <f t="shared" si="44"/>
        <v>1.1944211050567621</v>
      </c>
      <c r="L302" s="57">
        <f t="shared" si="45"/>
        <v>288.31980161803875</v>
      </c>
      <c r="M302" s="3"/>
      <c r="N302" s="6">
        <f t="shared" si="39"/>
        <v>10.680198381961247</v>
      </c>
      <c r="O302" s="6">
        <f t="shared" si="40"/>
        <v>10.680198381961247</v>
      </c>
      <c r="P302" s="4">
        <f t="shared" si="41"/>
        <v>3.5719727029970727E-2</v>
      </c>
      <c r="Q302" s="6">
        <f t="shared" si="42"/>
        <v>114.06663747804765</v>
      </c>
      <c r="R302" s="3"/>
    </row>
    <row r="303" spans="1:18" customFormat="1" x14ac:dyDescent="0.2">
      <c r="A303" s="12">
        <v>42422</v>
      </c>
      <c r="B303" s="1" t="s">
        <v>6</v>
      </c>
      <c r="C303" s="8">
        <v>3077</v>
      </c>
      <c r="D303" s="8">
        <v>5009</v>
      </c>
      <c r="E303" s="8">
        <v>538</v>
      </c>
      <c r="F303" s="3">
        <v>297</v>
      </c>
      <c r="G303" s="7">
        <f t="shared" si="37"/>
        <v>538</v>
      </c>
      <c r="H303" s="3"/>
      <c r="I303" s="40">
        <f t="shared" si="43"/>
        <v>369.48910793124031</v>
      </c>
      <c r="J303" s="40">
        <f t="shared" si="38"/>
        <v>-49.958333333333343</v>
      </c>
      <c r="K303" s="71">
        <f t="shared" si="44"/>
        <v>1.3355536735308928</v>
      </c>
      <c r="L303" s="57">
        <f t="shared" si="45"/>
        <v>259.70334642012841</v>
      </c>
      <c r="M303" s="3"/>
      <c r="N303" s="6">
        <f t="shared" si="39"/>
        <v>278.29665357987159</v>
      </c>
      <c r="O303" s="6">
        <f t="shared" si="40"/>
        <v>278.29665357987159</v>
      </c>
      <c r="P303" s="4">
        <f t="shared" si="41"/>
        <v>0.51728002524139705</v>
      </c>
      <c r="Q303" s="6">
        <f t="shared" si="42"/>
        <v>77449.027393755052</v>
      </c>
      <c r="R303" s="3"/>
    </row>
    <row r="304" spans="1:18" customFormat="1" x14ac:dyDescent="0.2">
      <c r="A304" s="12">
        <v>42423</v>
      </c>
      <c r="B304" s="1" t="s">
        <v>9</v>
      </c>
      <c r="C304" s="8">
        <v>3312</v>
      </c>
      <c r="D304" s="8">
        <v>5113</v>
      </c>
      <c r="E304" s="8">
        <v>345</v>
      </c>
      <c r="F304" s="3">
        <v>298</v>
      </c>
      <c r="G304" s="7">
        <f t="shared" si="37"/>
        <v>345</v>
      </c>
      <c r="H304" s="3"/>
      <c r="I304" s="40">
        <f t="shared" si="43"/>
        <v>254.85758581051871</v>
      </c>
      <c r="J304" s="40">
        <f t="shared" si="38"/>
        <v>-49.958333333333343</v>
      </c>
      <c r="K304" s="71">
        <f t="shared" si="44"/>
        <v>1.4270544198002231</v>
      </c>
      <c r="L304" s="57">
        <f t="shared" si="45"/>
        <v>461.84777656572095</v>
      </c>
      <c r="M304" s="3"/>
      <c r="N304" s="6">
        <f t="shared" si="39"/>
        <v>-116.84777656572095</v>
      </c>
      <c r="O304" s="6">
        <f t="shared" si="40"/>
        <v>116.84777656572095</v>
      </c>
      <c r="P304" s="4">
        <f t="shared" si="41"/>
        <v>0.33868920743687231</v>
      </c>
      <c r="Q304" s="6">
        <f t="shared" si="42"/>
        <v>13653.402888352646</v>
      </c>
      <c r="R304" s="3"/>
    </row>
    <row r="305" spans="1:18" customFormat="1" x14ac:dyDescent="0.2">
      <c r="A305" s="12">
        <v>42424</v>
      </c>
      <c r="B305" s="1" t="s">
        <v>7</v>
      </c>
      <c r="C305" s="8">
        <v>3235</v>
      </c>
      <c r="D305" s="8">
        <v>4462</v>
      </c>
      <c r="E305" s="8">
        <v>211</v>
      </c>
      <c r="F305" s="3">
        <v>299</v>
      </c>
      <c r="G305" s="7">
        <f t="shared" si="37"/>
        <v>211</v>
      </c>
      <c r="H305" s="3"/>
      <c r="I305" s="40">
        <f t="shared" si="43"/>
        <v>182.36246607996881</v>
      </c>
      <c r="J305" s="40">
        <f t="shared" si="38"/>
        <v>-49.958333333333343</v>
      </c>
      <c r="K305" s="71">
        <f t="shared" si="44"/>
        <v>1.1865459135411076</v>
      </c>
      <c r="L305" s="57">
        <f t="shared" si="45"/>
        <v>244.63399319041142</v>
      </c>
      <c r="M305" s="3"/>
      <c r="N305" s="6">
        <f t="shared" si="39"/>
        <v>-33.633993190411417</v>
      </c>
      <c r="O305" s="6">
        <f t="shared" si="40"/>
        <v>33.633993190411417</v>
      </c>
      <c r="P305" s="4">
        <f t="shared" si="41"/>
        <v>0.15940281132896406</v>
      </c>
      <c r="Q305" s="6">
        <f t="shared" si="42"/>
        <v>1131.2454979326415</v>
      </c>
      <c r="R305" s="3"/>
    </row>
    <row r="306" spans="1:18" customFormat="1" x14ac:dyDescent="0.2">
      <c r="A306" s="12">
        <v>42425</v>
      </c>
      <c r="B306" s="1" t="s">
        <v>10</v>
      </c>
      <c r="C306" s="8">
        <v>3067</v>
      </c>
      <c r="D306" s="8">
        <v>5380</v>
      </c>
      <c r="E306" s="8">
        <v>502</v>
      </c>
      <c r="F306" s="3">
        <v>300</v>
      </c>
      <c r="G306" s="7">
        <f t="shared" si="37"/>
        <v>502</v>
      </c>
      <c r="H306" s="3"/>
      <c r="I306" s="40">
        <f t="shared" si="43"/>
        <v>451.11462741903267</v>
      </c>
      <c r="J306" s="40">
        <f t="shared" si="38"/>
        <v>-49.958333333333343</v>
      </c>
      <c r="K306" s="71">
        <f t="shared" si="44"/>
        <v>0.9791647075372728</v>
      </c>
      <c r="L306" s="57">
        <f t="shared" si="45"/>
        <v>125.22201389089264</v>
      </c>
      <c r="M306" s="3"/>
      <c r="N306" s="6">
        <f t="shared" si="39"/>
        <v>376.77798610910736</v>
      </c>
      <c r="O306" s="6">
        <f t="shared" si="40"/>
        <v>376.77798610910736</v>
      </c>
      <c r="P306" s="4">
        <f t="shared" si="41"/>
        <v>0.75055375718945694</v>
      </c>
      <c r="Q306" s="6">
        <f t="shared" si="42"/>
        <v>141961.6508164347</v>
      </c>
      <c r="R306" s="3"/>
    </row>
    <row r="307" spans="1:18" customFormat="1" x14ac:dyDescent="0.2">
      <c r="A307" s="12">
        <v>42426</v>
      </c>
      <c r="B307" s="1" t="s">
        <v>5</v>
      </c>
      <c r="C307" s="8">
        <v>3414</v>
      </c>
      <c r="D307" s="8">
        <v>6244</v>
      </c>
      <c r="E307" s="8">
        <v>252</v>
      </c>
      <c r="F307" s="3">
        <v>301</v>
      </c>
      <c r="G307" s="7">
        <f t="shared" si="37"/>
        <v>252</v>
      </c>
      <c r="H307" s="3"/>
      <c r="I307" s="40">
        <f t="shared" si="43"/>
        <v>289.30510324308517</v>
      </c>
      <c r="J307" s="40">
        <f t="shared" si="38"/>
        <v>-49.958333333333343</v>
      </c>
      <c r="K307" s="71">
        <f t="shared" si="44"/>
        <v>0.94561263335965962</v>
      </c>
      <c r="L307" s="57">
        <f t="shared" si="45"/>
        <v>386.81600326301225</v>
      </c>
      <c r="M307" s="3"/>
      <c r="N307" s="6">
        <f t="shared" si="39"/>
        <v>-134.81600326301225</v>
      </c>
      <c r="O307" s="6">
        <f t="shared" si="40"/>
        <v>134.81600326301225</v>
      </c>
      <c r="P307" s="4">
        <f t="shared" si="41"/>
        <v>0.53498413993258831</v>
      </c>
      <c r="Q307" s="6">
        <f t="shared" si="42"/>
        <v>18175.354735812529</v>
      </c>
      <c r="R307" s="3"/>
    </row>
    <row r="308" spans="1:18" customFormat="1" x14ac:dyDescent="0.2">
      <c r="A308" s="12">
        <v>42427</v>
      </c>
      <c r="B308" s="1" t="s">
        <v>8</v>
      </c>
      <c r="C308" s="8">
        <v>3474</v>
      </c>
      <c r="D308" s="8">
        <v>4436</v>
      </c>
      <c r="E308" s="8">
        <v>200</v>
      </c>
      <c r="F308" s="3">
        <v>302</v>
      </c>
      <c r="G308" s="7">
        <f t="shared" si="37"/>
        <v>200</v>
      </c>
      <c r="H308" s="3"/>
      <c r="I308" s="40">
        <f t="shared" si="43"/>
        <v>192.16417802411971</v>
      </c>
      <c r="J308" s="40">
        <f t="shared" si="38"/>
        <v>-49.958333333333343</v>
      </c>
      <c r="K308" s="71">
        <f t="shared" si="44"/>
        <v>1.0952280468036546</v>
      </c>
      <c r="L308" s="57">
        <f t="shared" si="45"/>
        <v>265.3974835186649</v>
      </c>
      <c r="M308" s="3"/>
      <c r="N308" s="6">
        <f t="shared" si="39"/>
        <v>-65.397483518664899</v>
      </c>
      <c r="O308" s="6">
        <f t="shared" si="40"/>
        <v>65.397483518664899</v>
      </c>
      <c r="P308" s="4">
        <f t="shared" si="41"/>
        <v>0.3269874175933245</v>
      </c>
      <c r="Q308" s="6">
        <f t="shared" si="42"/>
        <v>4276.830850574047</v>
      </c>
      <c r="R308" s="3"/>
    </row>
    <row r="309" spans="1:18" customFormat="1" x14ac:dyDescent="0.2">
      <c r="A309" s="12">
        <v>42428</v>
      </c>
      <c r="B309" s="1" t="s">
        <v>11</v>
      </c>
      <c r="C309" s="8">
        <v>3171</v>
      </c>
      <c r="D309" s="8">
        <v>3717</v>
      </c>
      <c r="E309" s="8">
        <v>227</v>
      </c>
      <c r="F309" s="3">
        <v>303</v>
      </c>
      <c r="G309" s="7">
        <f t="shared" si="37"/>
        <v>227</v>
      </c>
      <c r="H309" s="3"/>
      <c r="I309" s="40">
        <f t="shared" si="43"/>
        <v>160.66866232335013</v>
      </c>
      <c r="J309" s="40">
        <f t="shared" si="38"/>
        <v>-49.958333333333343</v>
      </c>
      <c r="K309" s="71">
        <f t="shared" si="44"/>
        <v>1.3812816056049453</v>
      </c>
      <c r="L309" s="57">
        <f t="shared" si="45"/>
        <v>195.30417415247396</v>
      </c>
      <c r="M309" s="3"/>
      <c r="N309" s="6">
        <f t="shared" si="39"/>
        <v>31.695825847526038</v>
      </c>
      <c r="O309" s="6">
        <f t="shared" si="40"/>
        <v>31.695825847526038</v>
      </c>
      <c r="P309" s="4">
        <f t="shared" si="41"/>
        <v>0.1396291887556213</v>
      </c>
      <c r="Q309" s="6">
        <f t="shared" si="42"/>
        <v>1004.6253761566996</v>
      </c>
      <c r="R309" s="3"/>
    </row>
    <row r="310" spans="1:18" customFormat="1" x14ac:dyDescent="0.2">
      <c r="A310" s="12">
        <v>42429</v>
      </c>
      <c r="B310" s="1" t="s">
        <v>6</v>
      </c>
      <c r="C310" s="8">
        <v>3620</v>
      </c>
      <c r="D310" s="8">
        <v>4988</v>
      </c>
      <c r="E310" s="8">
        <v>249</v>
      </c>
      <c r="F310" s="3">
        <v>304</v>
      </c>
      <c r="G310" s="7">
        <f t="shared" si="37"/>
        <v>249</v>
      </c>
      <c r="H310" s="3"/>
      <c r="I310" s="40">
        <f t="shared" si="43"/>
        <v>188.917417603708</v>
      </c>
      <c r="J310" s="40">
        <f t="shared" si="38"/>
        <v>-49.958333333333343</v>
      </c>
      <c r="K310" s="71">
        <f t="shared" si="44"/>
        <v>1.2191441291140748</v>
      </c>
      <c r="L310" s="57">
        <f t="shared" si="45"/>
        <v>132.23475349345355</v>
      </c>
      <c r="M310" s="3"/>
      <c r="N310" s="6">
        <f t="shared" si="39"/>
        <v>116.76524650654645</v>
      </c>
      <c r="O310" s="6">
        <f t="shared" si="40"/>
        <v>116.76524650654645</v>
      </c>
      <c r="P310" s="4">
        <f t="shared" si="41"/>
        <v>0.46893673295801785</v>
      </c>
      <c r="Q310" s="6">
        <f t="shared" si="42"/>
        <v>13634.122791734557</v>
      </c>
      <c r="R310" s="3"/>
    </row>
    <row r="311" spans="1:18" customFormat="1" x14ac:dyDescent="0.2">
      <c r="A311" s="12">
        <v>42430</v>
      </c>
      <c r="B311" s="1" t="s">
        <v>9</v>
      </c>
      <c r="C311" s="8">
        <v>3806</v>
      </c>
      <c r="D311" s="8">
        <v>5267</v>
      </c>
      <c r="E311" s="8">
        <v>238</v>
      </c>
      <c r="F311" s="3">
        <v>305</v>
      </c>
      <c r="G311" s="7">
        <f t="shared" si="37"/>
        <v>238</v>
      </c>
      <c r="H311" s="3"/>
      <c r="I311" s="40">
        <f t="shared" si="43"/>
        <v>170.35441375564815</v>
      </c>
      <c r="J311" s="40">
        <f t="shared" si="38"/>
        <v>-49.958333333333343</v>
      </c>
      <c r="K311" s="71">
        <f t="shared" si="44"/>
        <v>1.3478604129635188</v>
      </c>
      <c r="L311" s="57">
        <f t="shared" si="45"/>
        <v>185.58731546778779</v>
      </c>
      <c r="M311" s="3"/>
      <c r="N311" s="6">
        <f t="shared" si="39"/>
        <v>52.412684532212211</v>
      </c>
      <c r="O311" s="6">
        <f t="shared" si="40"/>
        <v>52.412684532212211</v>
      </c>
      <c r="P311" s="4">
        <f t="shared" si="41"/>
        <v>0.22022136358072358</v>
      </c>
      <c r="Q311" s="6">
        <f t="shared" si="42"/>
        <v>2747.0894998731969</v>
      </c>
      <c r="R311" s="3"/>
    </row>
    <row r="312" spans="1:18" customFormat="1" x14ac:dyDescent="0.2">
      <c r="A312" s="12">
        <v>42431</v>
      </c>
      <c r="B312" s="1" t="s">
        <v>7</v>
      </c>
      <c r="C312" s="8">
        <v>3951</v>
      </c>
      <c r="D312" s="8">
        <v>4486</v>
      </c>
      <c r="E312" s="8">
        <v>371</v>
      </c>
      <c r="F312" s="3">
        <v>306</v>
      </c>
      <c r="G312" s="7">
        <f t="shared" si="37"/>
        <v>371</v>
      </c>
      <c r="H312" s="3"/>
      <c r="I312" s="40">
        <f t="shared" si="43"/>
        <v>232.06007223257663</v>
      </c>
      <c r="J312" s="40">
        <f t="shared" si="38"/>
        <v>-49.958333333333343</v>
      </c>
      <c r="K312" s="71">
        <f t="shared" si="44"/>
        <v>1.4613883298762453</v>
      </c>
      <c r="L312" s="57">
        <f t="shared" si="45"/>
        <v>171.81175869328746</v>
      </c>
      <c r="M312" s="3"/>
      <c r="N312" s="6">
        <f t="shared" si="39"/>
        <v>199.18824130671254</v>
      </c>
      <c r="O312" s="6">
        <f t="shared" si="40"/>
        <v>199.18824130671254</v>
      </c>
      <c r="P312" s="4">
        <f t="shared" si="41"/>
        <v>0.53689552912860528</v>
      </c>
      <c r="Q312" s="6">
        <f t="shared" si="42"/>
        <v>39675.955474861141</v>
      </c>
      <c r="R312" s="3"/>
    </row>
    <row r="313" spans="1:18" customFormat="1" x14ac:dyDescent="0.2">
      <c r="A313" s="12">
        <v>42432</v>
      </c>
      <c r="B313" s="1" t="s">
        <v>10</v>
      </c>
      <c r="C313" s="8">
        <v>3229</v>
      </c>
      <c r="D313" s="8">
        <v>5135</v>
      </c>
      <c r="E313" s="8">
        <v>451</v>
      </c>
      <c r="F313" s="3">
        <v>307</v>
      </c>
      <c r="G313" s="7">
        <f t="shared" si="37"/>
        <v>451</v>
      </c>
      <c r="H313" s="3"/>
      <c r="I313" s="40">
        <f t="shared" si="43"/>
        <v>340.49623383067546</v>
      </c>
      <c r="J313" s="40">
        <f t="shared" si="38"/>
        <v>-49.958333333333343</v>
      </c>
      <c r="K313" s="71">
        <f t="shared" si="44"/>
        <v>1.2141442130250544</v>
      </c>
      <c r="L313" s="57">
        <f t="shared" si="45"/>
        <v>216.07207413962689</v>
      </c>
      <c r="M313" s="3"/>
      <c r="N313" s="6">
        <f t="shared" si="39"/>
        <v>234.92792586037311</v>
      </c>
      <c r="O313" s="6">
        <f t="shared" si="40"/>
        <v>234.92792586037311</v>
      </c>
      <c r="P313" s="4">
        <f t="shared" si="41"/>
        <v>0.52090449192987387</v>
      </c>
      <c r="Q313" s="6">
        <f t="shared" si="42"/>
        <v>55191.130349056963</v>
      </c>
      <c r="R313" s="3"/>
    </row>
    <row r="314" spans="1:18" customFormat="1" x14ac:dyDescent="0.2">
      <c r="A314" s="12">
        <v>42433</v>
      </c>
      <c r="B314" s="1" t="s">
        <v>5</v>
      </c>
      <c r="C314" s="8">
        <v>3675</v>
      </c>
      <c r="D314" s="8">
        <v>5445</v>
      </c>
      <c r="E314" s="8">
        <v>520</v>
      </c>
      <c r="F314" s="3">
        <v>308</v>
      </c>
      <c r="G314" s="7">
        <f t="shared" si="37"/>
        <v>520</v>
      </c>
      <c r="H314" s="3"/>
      <c r="I314" s="40">
        <f t="shared" si="43"/>
        <v>482.95949397848722</v>
      </c>
      <c r="J314" s="40">
        <f t="shared" si="38"/>
        <v>-49.958333333333343</v>
      </c>
      <c r="K314" s="71">
        <f t="shared" si="44"/>
        <v>0.99867073606077605</v>
      </c>
      <c r="L314" s="57">
        <f t="shared" si="45"/>
        <v>284.48445836897326</v>
      </c>
      <c r="M314" s="3"/>
      <c r="N314" s="6">
        <f t="shared" si="39"/>
        <v>235.51554163102674</v>
      </c>
      <c r="O314" s="6">
        <f t="shared" si="40"/>
        <v>235.51554163102674</v>
      </c>
      <c r="P314" s="4">
        <f t="shared" si="41"/>
        <v>0.45291450313658987</v>
      </c>
      <c r="Q314" s="6">
        <f t="shared" si="42"/>
        <v>55467.570349755886</v>
      </c>
      <c r="R314" s="3"/>
    </row>
    <row r="315" spans="1:18" customFormat="1" x14ac:dyDescent="0.2">
      <c r="A315" s="12">
        <v>42434</v>
      </c>
      <c r="B315" s="1" t="s">
        <v>8</v>
      </c>
      <c r="C315" s="8">
        <v>3531</v>
      </c>
      <c r="D315" s="8">
        <v>4671</v>
      </c>
      <c r="E315" s="8">
        <v>351</v>
      </c>
      <c r="F315" s="3">
        <v>309</v>
      </c>
      <c r="G315" s="7">
        <f t="shared" si="37"/>
        <v>351</v>
      </c>
      <c r="H315" s="3"/>
      <c r="I315" s="40">
        <f t="shared" si="43"/>
        <v>383.55057954808746</v>
      </c>
      <c r="J315" s="40">
        <f t="shared" si="38"/>
        <v>-49.958333333333343</v>
      </c>
      <c r="K315" s="71">
        <f t="shared" si="44"/>
        <v>0.93951681488019634</v>
      </c>
      <c r="L315" s="57">
        <f t="shared" si="45"/>
        <v>409.45136776545291</v>
      </c>
      <c r="M315" s="3"/>
      <c r="N315" s="6">
        <f t="shared" si="39"/>
        <v>-58.451367765452915</v>
      </c>
      <c r="O315" s="6">
        <f t="shared" si="40"/>
        <v>58.451367765452915</v>
      </c>
      <c r="P315" s="4">
        <f t="shared" si="41"/>
        <v>0.16652811329188866</v>
      </c>
      <c r="Q315" s="6">
        <f t="shared" si="42"/>
        <v>3416.5623936522279</v>
      </c>
      <c r="R315" s="3"/>
    </row>
    <row r="316" spans="1:18" customFormat="1" x14ac:dyDescent="0.2">
      <c r="A316" s="12">
        <v>42435</v>
      </c>
      <c r="B316" s="1" t="s">
        <v>11</v>
      </c>
      <c r="C316" s="8">
        <v>3017</v>
      </c>
      <c r="D316" s="8">
        <v>3384</v>
      </c>
      <c r="E316" s="8">
        <v>522</v>
      </c>
      <c r="F316" s="3">
        <v>310</v>
      </c>
      <c r="G316" s="7">
        <f t="shared" si="37"/>
        <v>522</v>
      </c>
      <c r="H316" s="3"/>
      <c r="I316" s="40">
        <f t="shared" si="43"/>
        <v>448.00890397403259</v>
      </c>
      <c r="J316" s="40">
        <f t="shared" si="38"/>
        <v>-49.958333333333343</v>
      </c>
      <c r="K316" s="71">
        <f t="shared" si="44"/>
        <v>1.1092135202493743</v>
      </c>
      <c r="L316" s="57">
        <f t="shared" si="45"/>
        <v>365.35958425062904</v>
      </c>
      <c r="M316" s="3"/>
      <c r="N316" s="6">
        <f t="shared" si="39"/>
        <v>156.64041574937096</v>
      </c>
      <c r="O316" s="6">
        <f t="shared" si="40"/>
        <v>156.64041574937096</v>
      </c>
      <c r="P316" s="4">
        <f t="shared" si="41"/>
        <v>0.30007742480722405</v>
      </c>
      <c r="Q316" s="6">
        <f t="shared" si="42"/>
        <v>24536.21984613578</v>
      </c>
      <c r="R316" s="3"/>
    </row>
    <row r="317" spans="1:18" customFormat="1" x14ac:dyDescent="0.2">
      <c r="A317" s="12">
        <v>42436</v>
      </c>
      <c r="B317" s="1" t="s">
        <v>6</v>
      </c>
      <c r="C317" s="8">
        <v>3661</v>
      </c>
      <c r="D317" s="8">
        <v>3995</v>
      </c>
      <c r="E317" s="8">
        <v>655</v>
      </c>
      <c r="F317" s="3">
        <v>311</v>
      </c>
      <c r="G317" s="7">
        <f t="shared" si="37"/>
        <v>655</v>
      </c>
      <c r="H317" s="3"/>
      <c r="I317" s="40">
        <f t="shared" si="43"/>
        <v>458.96794954252607</v>
      </c>
      <c r="J317" s="40">
        <f t="shared" si="38"/>
        <v>-49.958333333333343</v>
      </c>
      <c r="K317" s="71">
        <f t="shared" si="44"/>
        <v>1.3904482647390561</v>
      </c>
      <c r="L317" s="57">
        <f t="shared" si="45"/>
        <v>549.81993132654975</v>
      </c>
      <c r="M317" s="3"/>
      <c r="N317" s="6">
        <f t="shared" si="39"/>
        <v>105.18006867345025</v>
      </c>
      <c r="O317" s="6">
        <f t="shared" si="40"/>
        <v>105.18006867345025</v>
      </c>
      <c r="P317" s="4">
        <f t="shared" si="41"/>
        <v>0.16058025751671795</v>
      </c>
      <c r="Q317" s="6">
        <f t="shared" si="42"/>
        <v>11062.846846151711</v>
      </c>
      <c r="R317" s="3"/>
    </row>
    <row r="318" spans="1:18" customFormat="1" x14ac:dyDescent="0.2">
      <c r="A318" s="12">
        <v>42437</v>
      </c>
      <c r="B318" s="1" t="s">
        <v>9</v>
      </c>
      <c r="C318" s="8">
        <v>3566</v>
      </c>
      <c r="D318" s="8">
        <v>5076</v>
      </c>
      <c r="E318" s="8">
        <v>222</v>
      </c>
      <c r="F318" s="3">
        <v>312</v>
      </c>
      <c r="G318" s="7">
        <f t="shared" si="37"/>
        <v>222</v>
      </c>
      <c r="H318" s="3"/>
      <c r="I318" s="40">
        <f t="shared" si="43"/>
        <v>227.47789030658419</v>
      </c>
      <c r="J318" s="40">
        <f t="shared" si="38"/>
        <v>-49.958333333333343</v>
      </c>
      <c r="K318" s="71">
        <f t="shared" si="44"/>
        <v>1.170499107484976</v>
      </c>
      <c r="L318" s="57">
        <f t="shared" si="45"/>
        <v>498.64167235263818</v>
      </c>
      <c r="M318" s="3"/>
      <c r="N318" s="6">
        <f t="shared" si="39"/>
        <v>-276.64167235263818</v>
      </c>
      <c r="O318" s="6">
        <f t="shared" si="40"/>
        <v>276.64167235263818</v>
      </c>
      <c r="P318" s="4">
        <f t="shared" si="41"/>
        <v>1.2461336592461179</v>
      </c>
      <c r="Q318" s="6">
        <f t="shared" si="42"/>
        <v>76530.614882064416</v>
      </c>
      <c r="R318" s="3"/>
    </row>
    <row r="319" spans="1:18" customFormat="1" x14ac:dyDescent="0.2">
      <c r="A319" s="12">
        <v>42438</v>
      </c>
      <c r="B319" s="1" t="s">
        <v>7</v>
      </c>
      <c r="C319" s="8">
        <v>3136</v>
      </c>
      <c r="D319" s="8">
        <v>4071</v>
      </c>
      <c r="E319" s="8">
        <v>829</v>
      </c>
      <c r="F319" s="3">
        <v>313</v>
      </c>
      <c r="G319" s="7">
        <f t="shared" si="37"/>
        <v>829</v>
      </c>
      <c r="H319" s="3"/>
      <c r="I319" s="40">
        <f t="shared" si="43"/>
        <v>527.54299320270843</v>
      </c>
      <c r="J319" s="40">
        <f t="shared" si="38"/>
        <v>-49.958333333333343</v>
      </c>
      <c r="K319" s="71">
        <f t="shared" si="44"/>
        <v>1.3925755110106901</v>
      </c>
      <c r="L319" s="57">
        <f t="shared" si="45"/>
        <v>239.27158337106678</v>
      </c>
      <c r="M319" s="3"/>
      <c r="N319" s="6">
        <f t="shared" si="39"/>
        <v>589.72841662893325</v>
      </c>
      <c r="O319" s="6">
        <f t="shared" si="40"/>
        <v>589.72841662893325</v>
      </c>
      <c r="P319" s="4">
        <f t="shared" si="41"/>
        <v>0.71137324080691589</v>
      </c>
      <c r="Q319" s="6">
        <f t="shared" si="42"/>
        <v>347779.60537966865</v>
      </c>
      <c r="R319" s="3"/>
    </row>
    <row r="320" spans="1:18" customFormat="1" x14ac:dyDescent="0.2">
      <c r="A320" s="12">
        <v>42439</v>
      </c>
      <c r="B320" s="1" t="s">
        <v>10</v>
      </c>
      <c r="C320" s="8">
        <v>3489</v>
      </c>
      <c r="D320" s="8">
        <v>5098</v>
      </c>
      <c r="E320" s="8">
        <v>480</v>
      </c>
      <c r="F320" s="3">
        <v>314</v>
      </c>
      <c r="G320" s="7">
        <f t="shared" si="37"/>
        <v>480</v>
      </c>
      <c r="H320" s="3"/>
      <c r="I320" s="40">
        <f t="shared" si="43"/>
        <v>358.28076561726959</v>
      </c>
      <c r="J320" s="40">
        <f t="shared" si="38"/>
        <v>-49.958333333333343</v>
      </c>
      <c r="K320" s="71">
        <f t="shared" si="44"/>
        <v>1.4370569485267002</v>
      </c>
      <c r="L320" s="57">
        <f t="shared" si="45"/>
        <v>697.9366484610207</v>
      </c>
      <c r="M320" s="3"/>
      <c r="N320" s="6">
        <f t="shared" si="39"/>
        <v>-217.9366484610207</v>
      </c>
      <c r="O320" s="6">
        <f t="shared" si="40"/>
        <v>217.9366484610207</v>
      </c>
      <c r="P320" s="4">
        <f t="shared" si="41"/>
        <v>0.45403468429379312</v>
      </c>
      <c r="Q320" s="6">
        <f t="shared" si="42"/>
        <v>47496.382742422516</v>
      </c>
      <c r="R320" s="3"/>
    </row>
    <row r="321" spans="1:18" customFormat="1" x14ac:dyDescent="0.2">
      <c r="A321" s="12">
        <v>42440</v>
      </c>
      <c r="B321" s="1" t="s">
        <v>5</v>
      </c>
      <c r="C321" s="8">
        <v>3389</v>
      </c>
      <c r="D321" s="8">
        <v>5238</v>
      </c>
      <c r="E321" s="8">
        <v>317</v>
      </c>
      <c r="F321" s="3">
        <v>315</v>
      </c>
      <c r="G321" s="7">
        <f t="shared" si="37"/>
        <v>317</v>
      </c>
      <c r="H321" s="3"/>
      <c r="I321" s="40">
        <f t="shared" si="43"/>
        <v>270.53588515839016</v>
      </c>
      <c r="J321" s="40">
        <f t="shared" si="38"/>
        <v>-49.958333333333343</v>
      </c>
      <c r="K321" s="71">
        <f t="shared" si="44"/>
        <v>1.2056650573862711</v>
      </c>
      <c r="L321" s="57">
        <f t="shared" si="45"/>
        <v>374.34789690335037</v>
      </c>
      <c r="M321" s="3"/>
      <c r="N321" s="6">
        <f t="shared" si="39"/>
        <v>-57.347896903350374</v>
      </c>
      <c r="O321" s="6">
        <f t="shared" si="40"/>
        <v>57.347896903350374</v>
      </c>
      <c r="P321" s="4">
        <f t="shared" si="41"/>
        <v>0.18090819212413367</v>
      </c>
      <c r="Q321" s="6">
        <f t="shared" si="42"/>
        <v>3288.7812792373034</v>
      </c>
      <c r="R321" s="3"/>
    </row>
    <row r="322" spans="1:18" customFormat="1" x14ac:dyDescent="0.2">
      <c r="A322" s="12">
        <v>42441</v>
      </c>
      <c r="B322" s="1" t="s">
        <v>8</v>
      </c>
      <c r="C322" s="8">
        <v>3107</v>
      </c>
      <c r="D322" s="8">
        <v>4329</v>
      </c>
      <c r="E322" s="8">
        <v>108</v>
      </c>
      <c r="F322" s="3">
        <v>316</v>
      </c>
      <c r="G322" s="7">
        <f t="shared" si="37"/>
        <v>108</v>
      </c>
      <c r="H322" s="3"/>
      <c r="I322" s="40">
        <f t="shared" si="43"/>
        <v>130.63051163640333</v>
      </c>
      <c r="J322" s="40">
        <f t="shared" si="38"/>
        <v>-49.958333333333343</v>
      </c>
      <c r="K322" s="71">
        <f t="shared" si="44"/>
        <v>0.96428846360910092</v>
      </c>
      <c r="L322" s="57">
        <f t="shared" si="45"/>
        <v>220.28434603961347</v>
      </c>
      <c r="M322" s="3"/>
      <c r="N322" s="6">
        <f t="shared" si="39"/>
        <v>-112.28434603961347</v>
      </c>
      <c r="O322" s="6">
        <f t="shared" si="40"/>
        <v>112.28434603961347</v>
      </c>
      <c r="P322" s="4">
        <f t="shared" si="41"/>
        <v>1.0396698707371617</v>
      </c>
      <c r="Q322" s="6">
        <f t="shared" si="42"/>
        <v>12607.774365543661</v>
      </c>
      <c r="R322" s="3"/>
    </row>
    <row r="323" spans="1:18" customFormat="1" x14ac:dyDescent="0.2">
      <c r="A323" s="12">
        <v>42442</v>
      </c>
      <c r="B323" s="1" t="s">
        <v>11</v>
      </c>
      <c r="C323" s="8">
        <v>3226</v>
      </c>
      <c r="D323" s="8">
        <v>4534</v>
      </c>
      <c r="E323" s="8">
        <v>179</v>
      </c>
      <c r="F323" s="3">
        <v>317</v>
      </c>
      <c r="G323" s="7">
        <f t="shared" si="37"/>
        <v>179</v>
      </c>
      <c r="H323" s="3"/>
      <c r="I323" s="40">
        <f t="shared" si="43"/>
        <v>168.55320851489265</v>
      </c>
      <c r="J323" s="40">
        <f t="shared" si="38"/>
        <v>-49.958333333333343</v>
      </c>
      <c r="K323" s="71">
        <f t="shared" si="44"/>
        <v>0.96400929008149361</v>
      </c>
      <c r="L323" s="57">
        <f t="shared" si="45"/>
        <v>75.79286800874759</v>
      </c>
      <c r="M323" s="3"/>
      <c r="N323" s="6">
        <f t="shared" si="39"/>
        <v>103.20713199125241</v>
      </c>
      <c r="O323" s="6">
        <f t="shared" si="40"/>
        <v>103.20713199125241</v>
      </c>
      <c r="P323" s="4">
        <f t="shared" si="41"/>
        <v>0.5765761563757118</v>
      </c>
      <c r="Q323" s="6">
        <f t="shared" si="42"/>
        <v>10651.712093859796</v>
      </c>
      <c r="R323" s="3"/>
    </row>
    <row r="324" spans="1:18" customFormat="1" x14ac:dyDescent="0.2">
      <c r="A324" s="12">
        <v>42443</v>
      </c>
      <c r="B324" s="1" t="s">
        <v>6</v>
      </c>
      <c r="C324" s="8">
        <v>3634</v>
      </c>
      <c r="D324" s="8">
        <v>4507</v>
      </c>
      <c r="E324" s="8">
        <v>452</v>
      </c>
      <c r="F324" s="3">
        <v>318</v>
      </c>
      <c r="G324" s="7">
        <f t="shared" si="37"/>
        <v>452</v>
      </c>
      <c r="H324" s="3"/>
      <c r="I324" s="40">
        <f t="shared" si="43"/>
        <v>349.71572264060075</v>
      </c>
      <c r="J324" s="40">
        <f t="shared" si="38"/>
        <v>-49.958333333333343</v>
      </c>
      <c r="K324" s="71">
        <f t="shared" si="44"/>
        <v>1.1458664861036609</v>
      </c>
      <c r="L324" s="57">
        <f t="shared" si="45"/>
        <v>131.54703898367254</v>
      </c>
      <c r="M324" s="3"/>
      <c r="N324" s="6">
        <f t="shared" si="39"/>
        <v>320.45296101632744</v>
      </c>
      <c r="O324" s="6">
        <f t="shared" si="40"/>
        <v>320.45296101632744</v>
      </c>
      <c r="P324" s="4">
        <f t="shared" si="41"/>
        <v>0.70896672791222881</v>
      </c>
      <c r="Q324" s="6">
        <f t="shared" si="42"/>
        <v>102690.10022413188</v>
      </c>
      <c r="R324" s="3"/>
    </row>
    <row r="325" spans="1:18" customFormat="1" x14ac:dyDescent="0.2">
      <c r="A325" s="12">
        <v>42444</v>
      </c>
      <c r="B325" s="1" t="s">
        <v>9</v>
      </c>
      <c r="C325" s="8">
        <v>3162</v>
      </c>
      <c r="D325" s="8">
        <v>4847</v>
      </c>
      <c r="E325" s="8">
        <v>304</v>
      </c>
      <c r="F325" s="3">
        <v>319</v>
      </c>
      <c r="G325" s="7">
        <f t="shared" si="37"/>
        <v>304</v>
      </c>
      <c r="H325" s="3"/>
      <c r="I325" s="40">
        <f t="shared" si="43"/>
        <v>234.85910022138435</v>
      </c>
      <c r="J325" s="40">
        <f t="shared" si="38"/>
        <v>-49.958333333333343</v>
      </c>
      <c r="K325" s="71">
        <f t="shared" si="44"/>
        <v>1.3712372328141831</v>
      </c>
      <c r="L325" s="57">
        <f t="shared" si="45"/>
        <v>416.79714180499968</v>
      </c>
      <c r="M325" s="3"/>
      <c r="N325" s="6">
        <f t="shared" si="39"/>
        <v>-112.79714180499968</v>
      </c>
      <c r="O325" s="6">
        <f t="shared" si="40"/>
        <v>112.79714180499968</v>
      </c>
      <c r="P325" s="4">
        <f t="shared" si="41"/>
        <v>0.37104322962170949</v>
      </c>
      <c r="Q325" s="6">
        <f t="shared" si="42"/>
        <v>12723.195199377207</v>
      </c>
      <c r="R325" s="3"/>
    </row>
    <row r="326" spans="1:18" customFormat="1" x14ac:dyDescent="0.2">
      <c r="A326" s="12">
        <v>42445</v>
      </c>
      <c r="B326" s="1" t="s">
        <v>7</v>
      </c>
      <c r="C326" s="8">
        <v>2902</v>
      </c>
      <c r="D326" s="8">
        <v>4203</v>
      </c>
      <c r="E326" s="8">
        <v>272</v>
      </c>
      <c r="F326" s="3">
        <v>320</v>
      </c>
      <c r="G326" s="7">
        <f t="shared" ref="G326:G389" si="46">IF($G$4="Petrol",C326,IF($G$4="Diesel",D326,E326))</f>
        <v>272</v>
      </c>
      <c r="H326" s="3"/>
      <c r="I326" s="40">
        <f t="shared" si="43"/>
        <v>222.88375519030359</v>
      </c>
      <c r="J326" s="40">
        <f t="shared" si="38"/>
        <v>-49.958333333333343</v>
      </c>
      <c r="K326" s="71">
        <f t="shared" si="44"/>
        <v>1.1804727042303824</v>
      </c>
      <c r="L326" s="57">
        <f t="shared" si="45"/>
        <v>216.42618261575132</v>
      </c>
      <c r="M326" s="3"/>
      <c r="N326" s="6">
        <f t="shared" si="39"/>
        <v>55.573817384248684</v>
      </c>
      <c r="O326" s="6">
        <f t="shared" si="40"/>
        <v>55.573817384248684</v>
      </c>
      <c r="P326" s="4">
        <f t="shared" si="41"/>
        <v>0.20431550508914958</v>
      </c>
      <c r="Q326" s="6">
        <f t="shared" si="42"/>
        <v>3088.4491786578214</v>
      </c>
      <c r="R326" s="3"/>
    </row>
    <row r="327" spans="1:18" customFormat="1" x14ac:dyDescent="0.2">
      <c r="A327" s="12">
        <v>42446</v>
      </c>
      <c r="B327" s="1" t="s">
        <v>10</v>
      </c>
      <c r="C327" s="8">
        <v>3305</v>
      </c>
      <c r="D327" s="8">
        <v>4088</v>
      </c>
      <c r="E327" s="8">
        <v>183</v>
      </c>
      <c r="F327" s="3">
        <v>321</v>
      </c>
      <c r="G327" s="7">
        <f t="shared" si="46"/>
        <v>183</v>
      </c>
      <c r="H327" s="3"/>
      <c r="I327" s="40">
        <f t="shared" si="43"/>
        <v>139.71403346065904</v>
      </c>
      <c r="J327" s="40">
        <f t="shared" si="38"/>
        <v>-49.958333333333343</v>
      </c>
      <c r="K327" s="71">
        <f t="shared" si="44"/>
        <v>1.3760240719670271</v>
      </c>
      <c r="L327" s="57">
        <f t="shared" si="45"/>
        <v>240.81170770920949</v>
      </c>
      <c r="M327" s="3"/>
      <c r="N327" s="6">
        <f t="shared" si="39"/>
        <v>-57.811707709209486</v>
      </c>
      <c r="O327" s="6">
        <f t="shared" si="40"/>
        <v>57.811707709209486</v>
      </c>
      <c r="P327" s="4">
        <f t="shared" si="41"/>
        <v>0.31591097108857641</v>
      </c>
      <c r="Q327" s="6">
        <f t="shared" si="42"/>
        <v>3342.1935482550716</v>
      </c>
      <c r="R327" s="3"/>
    </row>
    <row r="328" spans="1:18" customFormat="1" x14ac:dyDescent="0.2">
      <c r="A328" s="12">
        <v>42447</v>
      </c>
      <c r="B328" s="1" t="s">
        <v>5</v>
      </c>
      <c r="C328" s="8">
        <v>3839</v>
      </c>
      <c r="D328" s="8">
        <v>4526</v>
      </c>
      <c r="E328" s="8">
        <v>85</v>
      </c>
      <c r="F328" s="3">
        <v>322</v>
      </c>
      <c r="G328" s="7">
        <f t="shared" si="46"/>
        <v>85</v>
      </c>
      <c r="H328" s="3"/>
      <c r="I328" s="40">
        <f t="shared" si="43"/>
        <v>65.270072006354951</v>
      </c>
      <c r="J328" s="40">
        <f t="shared" si="38"/>
        <v>-49.958333333333343</v>
      </c>
      <c r="K328" s="71">
        <f t="shared" si="44"/>
        <v>1.4101018365215718</v>
      </c>
      <c r="L328" s="57">
        <f t="shared" si="45"/>
        <v>128.98405253785222</v>
      </c>
      <c r="M328" s="3"/>
      <c r="N328" s="6">
        <f t="shared" si="39"/>
        <v>-43.984052537852222</v>
      </c>
      <c r="O328" s="6">
        <f t="shared" si="40"/>
        <v>43.984052537852222</v>
      </c>
      <c r="P328" s="4">
        <f t="shared" si="41"/>
        <v>0.51745944162179081</v>
      </c>
      <c r="Q328" s="6">
        <f t="shared" si="42"/>
        <v>1934.5968776525444</v>
      </c>
      <c r="R328" s="3"/>
    </row>
    <row r="329" spans="1:18" customFormat="1" x14ac:dyDescent="0.2">
      <c r="A329" s="12">
        <v>42448</v>
      </c>
      <c r="B329" s="1" t="s">
        <v>8</v>
      </c>
      <c r="C329" s="8">
        <v>3456</v>
      </c>
      <c r="D329" s="8">
        <v>5434</v>
      </c>
      <c r="E329" s="8">
        <v>174</v>
      </c>
      <c r="F329" s="3">
        <v>323</v>
      </c>
      <c r="G329" s="7">
        <f t="shared" si="46"/>
        <v>174</v>
      </c>
      <c r="H329" s="3"/>
      <c r="I329" s="40">
        <f t="shared" si="43"/>
        <v>118.51729863263228</v>
      </c>
      <c r="J329" s="40">
        <f t="shared" si="38"/>
        <v>-49.958333333333343</v>
      </c>
      <c r="K329" s="71">
        <f t="shared" si="44"/>
        <v>1.2581600681597556</v>
      </c>
      <c r="L329" s="57">
        <f t="shared" si="45"/>
        <v>18.460828285892184</v>
      </c>
      <c r="M329" s="3"/>
      <c r="N329" s="6">
        <f t="shared" si="39"/>
        <v>155.53917171410782</v>
      </c>
      <c r="O329" s="6">
        <f t="shared" si="40"/>
        <v>155.53917171410782</v>
      </c>
      <c r="P329" s="4">
        <f t="shared" si="41"/>
        <v>0.89390328571326338</v>
      </c>
      <c r="Q329" s="6">
        <f t="shared" si="42"/>
        <v>24192.433937510719</v>
      </c>
      <c r="R329" s="3"/>
    </row>
    <row r="330" spans="1:18" customFormat="1" x14ac:dyDescent="0.2">
      <c r="A330" s="12">
        <v>42449</v>
      </c>
      <c r="B330" s="1" t="s">
        <v>11</v>
      </c>
      <c r="C330" s="8">
        <v>3276</v>
      </c>
      <c r="D330" s="8">
        <v>3960</v>
      </c>
      <c r="E330" s="8">
        <v>119</v>
      </c>
      <c r="F330" s="3">
        <v>324</v>
      </c>
      <c r="G330" s="7">
        <f t="shared" si="46"/>
        <v>119</v>
      </c>
      <c r="H330" s="3"/>
      <c r="I330" s="40">
        <f t="shared" si="43"/>
        <v>112.43743750414691</v>
      </c>
      <c r="J330" s="40">
        <f t="shared" si="38"/>
        <v>-49.958333333333343</v>
      </c>
      <c r="K330" s="71">
        <f t="shared" si="44"/>
        <v>0.98310404029207499</v>
      </c>
      <c r="L330" s="57">
        <f t="shared" si="45"/>
        <v>66.110619315090631</v>
      </c>
      <c r="M330" s="3"/>
      <c r="N330" s="6">
        <f t="shared" si="39"/>
        <v>52.889380684909369</v>
      </c>
      <c r="O330" s="6">
        <f t="shared" si="40"/>
        <v>52.889380684909369</v>
      </c>
      <c r="P330" s="4">
        <f t="shared" si="41"/>
        <v>0.44444857718411235</v>
      </c>
      <c r="Q330" s="6">
        <f t="shared" si="42"/>
        <v>2797.2865892332643</v>
      </c>
      <c r="R330" s="3"/>
    </row>
    <row r="331" spans="1:18" customFormat="1" x14ac:dyDescent="0.2">
      <c r="A331" s="12">
        <v>42450</v>
      </c>
      <c r="B331" s="1" t="s">
        <v>6</v>
      </c>
      <c r="C331" s="8">
        <v>3707</v>
      </c>
      <c r="D331" s="8">
        <v>6210</v>
      </c>
      <c r="E331" s="8">
        <v>430</v>
      </c>
      <c r="F331" s="3">
        <v>325</v>
      </c>
      <c r="G331" s="7">
        <f t="shared" si="46"/>
        <v>430</v>
      </c>
      <c r="H331" s="3"/>
      <c r="I331" s="40">
        <f t="shared" si="43"/>
        <v>369.33885496189356</v>
      </c>
      <c r="J331" s="40">
        <f t="shared" si="38"/>
        <v>-49.958333333333343</v>
      </c>
      <c r="K331" s="71">
        <f t="shared" si="44"/>
        <v>1.0040559364795842</v>
      </c>
      <c r="L331" s="57">
        <f t="shared" si="45"/>
        <v>60.230436856633673</v>
      </c>
      <c r="M331" s="3"/>
      <c r="N331" s="6">
        <f t="shared" si="39"/>
        <v>369.76956314336633</v>
      </c>
      <c r="O331" s="6">
        <f t="shared" si="40"/>
        <v>369.76956314336633</v>
      </c>
      <c r="P331" s="4">
        <f t="shared" si="41"/>
        <v>0.85992921661247979</v>
      </c>
      <c r="Q331" s="6">
        <f t="shared" si="42"/>
        <v>136729.52982723597</v>
      </c>
      <c r="R331" s="3"/>
    </row>
    <row r="332" spans="1:18" customFormat="1" x14ac:dyDescent="0.2">
      <c r="A332" s="12">
        <v>42451</v>
      </c>
      <c r="B332" s="1" t="s">
        <v>9</v>
      </c>
      <c r="C332" s="8">
        <v>4903</v>
      </c>
      <c r="D332" s="8">
        <v>4555</v>
      </c>
      <c r="E332" s="8">
        <v>272</v>
      </c>
      <c r="F332" s="3">
        <v>326</v>
      </c>
      <c r="G332" s="7">
        <f t="shared" si="46"/>
        <v>272</v>
      </c>
      <c r="H332" s="3"/>
      <c r="I332" s="40">
        <f t="shared" si="43"/>
        <v>253.77606443355552</v>
      </c>
      <c r="J332" s="40">
        <f t="shared" si="38"/>
        <v>-49.958333333333343</v>
      </c>
      <c r="K332" s="71">
        <f t="shared" si="44"/>
        <v>1.1310554066965919</v>
      </c>
      <c r="L332" s="57">
        <f t="shared" si="45"/>
        <v>365.96743604847262</v>
      </c>
      <c r="M332" s="3"/>
      <c r="N332" s="6">
        <f t="shared" si="39"/>
        <v>-93.967436048472621</v>
      </c>
      <c r="O332" s="6">
        <f t="shared" si="40"/>
        <v>93.967436048472621</v>
      </c>
      <c r="P332" s="4">
        <f t="shared" si="41"/>
        <v>0.34546851488409053</v>
      </c>
      <c r="Q332" s="6">
        <f t="shared" si="42"/>
        <v>8829.8790375237913</v>
      </c>
      <c r="R332" s="3"/>
    </row>
    <row r="333" spans="1:18" customFormat="1" x14ac:dyDescent="0.2">
      <c r="A333" s="12">
        <v>42452</v>
      </c>
      <c r="B333" s="1" t="s">
        <v>7</v>
      </c>
      <c r="C333" s="8">
        <v>1430</v>
      </c>
      <c r="D333" s="8">
        <v>449</v>
      </c>
      <c r="E333" s="8">
        <v>55</v>
      </c>
      <c r="F333" s="3">
        <v>327</v>
      </c>
      <c r="G333" s="7">
        <f t="shared" si="46"/>
        <v>55</v>
      </c>
      <c r="H333" s="3"/>
      <c r="I333" s="40">
        <f t="shared" si="43"/>
        <v>72.851356372120762</v>
      </c>
      <c r="J333" s="40">
        <f t="shared" si="38"/>
        <v>-49.958333333333343</v>
      </c>
      <c r="K333" s="71">
        <f t="shared" si="44"/>
        <v>1.2479821705772141</v>
      </c>
      <c r="L333" s="57">
        <f t="shared" si="45"/>
        <v>279.48246159233389</v>
      </c>
      <c r="M333" s="3"/>
      <c r="N333" s="6">
        <f t="shared" si="39"/>
        <v>-224.48246159233389</v>
      </c>
      <c r="O333" s="6">
        <f t="shared" si="40"/>
        <v>224.48246159233389</v>
      </c>
      <c r="P333" s="4">
        <f t="shared" si="41"/>
        <v>4.0814993016787984</v>
      </c>
      <c r="Q333" s="6">
        <f t="shared" si="42"/>
        <v>50392.375562553658</v>
      </c>
      <c r="R333" s="3"/>
    </row>
    <row r="334" spans="1:18" customFormat="1" x14ac:dyDescent="0.2">
      <c r="A334" s="12">
        <v>42453</v>
      </c>
      <c r="B334" s="1" t="s">
        <v>10</v>
      </c>
      <c r="C334" s="8">
        <v>3895</v>
      </c>
      <c r="D334" s="8">
        <v>4625</v>
      </c>
      <c r="E334" s="8">
        <v>148</v>
      </c>
      <c r="F334" s="3">
        <v>328</v>
      </c>
      <c r="G334" s="7">
        <f t="shared" si="46"/>
        <v>148</v>
      </c>
      <c r="H334" s="3"/>
      <c r="I334" s="40">
        <f t="shared" si="43"/>
        <v>104.87740827826821</v>
      </c>
      <c r="J334" s="40">
        <f t="shared" si="38"/>
        <v>-49.958333333333343</v>
      </c>
      <c r="K334" s="71">
        <f t="shared" si="44"/>
        <v>1.2266124451608271</v>
      </c>
      <c r="L334" s="57">
        <f t="shared" si="45"/>
        <v>27.024588814605831</v>
      </c>
      <c r="M334" s="3"/>
      <c r="N334" s="6">
        <f t="shared" si="39"/>
        <v>120.97541118539417</v>
      </c>
      <c r="O334" s="6">
        <f t="shared" si="40"/>
        <v>120.97541118539417</v>
      </c>
      <c r="P334" s="4">
        <f t="shared" si="41"/>
        <v>0.81740142692833895</v>
      </c>
      <c r="Q334" s="6">
        <f t="shared" si="42"/>
        <v>14635.050111475191</v>
      </c>
      <c r="R334" s="3"/>
    </row>
    <row r="335" spans="1:18" customFormat="1" x14ac:dyDescent="0.2">
      <c r="A335" s="12">
        <v>42454</v>
      </c>
      <c r="B335" s="1" t="s">
        <v>5</v>
      </c>
      <c r="C335" s="8">
        <v>3867</v>
      </c>
      <c r="D335" s="8">
        <v>3272</v>
      </c>
      <c r="E335" s="8">
        <v>331</v>
      </c>
      <c r="F335" s="3">
        <v>329</v>
      </c>
      <c r="G335" s="7">
        <f t="shared" si="46"/>
        <v>331</v>
      </c>
      <c r="H335" s="3"/>
      <c r="I335" s="40">
        <f t="shared" si="43"/>
        <v>203.42230890389959</v>
      </c>
      <c r="J335" s="40">
        <f t="shared" ref="J335:J398" si="47">$J$5*(I335-I334)+(1-$J$5)*J334</f>
        <v>-49.958333333333343</v>
      </c>
      <c r="K335" s="71">
        <f t="shared" si="44"/>
        <v>1.4262506242546189</v>
      </c>
      <c r="L335" s="57">
        <f t="shared" si="45"/>
        <v>75.569969134391613</v>
      </c>
      <c r="M335" s="3"/>
      <c r="N335" s="6">
        <f t="shared" ref="N335:N398" si="48">G335-L335</f>
        <v>255.43003086560839</v>
      </c>
      <c r="O335" s="6">
        <f t="shared" ref="O335:O398" si="49">ABS(N335)</f>
        <v>255.43003086560839</v>
      </c>
      <c r="P335" s="4">
        <f t="shared" ref="P335:P398" si="50">ABS((G335-L335)/G335)</f>
        <v>0.7716919361498743</v>
      </c>
      <c r="Q335" s="6">
        <f t="shared" ref="Q335:Q398" si="51">(G335-L335)^2</f>
        <v>65244.500668005654</v>
      </c>
      <c r="R335" s="3"/>
    </row>
    <row r="336" spans="1:18" customFormat="1" x14ac:dyDescent="0.2">
      <c r="A336" s="12">
        <v>42455</v>
      </c>
      <c r="B336" s="1" t="s">
        <v>8</v>
      </c>
      <c r="C336" s="8">
        <v>4449</v>
      </c>
      <c r="D336" s="8">
        <v>5133</v>
      </c>
      <c r="E336" s="8">
        <v>420</v>
      </c>
      <c r="F336" s="3">
        <v>330</v>
      </c>
      <c r="G336" s="7">
        <f t="shared" si="46"/>
        <v>420</v>
      </c>
      <c r="H336" s="3"/>
      <c r="I336" s="40">
        <f t="shared" ref="I336:I399" si="52">$I$5*(G336/K328)+(1-$I$5)*(I335+J335)</f>
        <v>268.973457756779</v>
      </c>
      <c r="J336" s="40">
        <f t="shared" si="47"/>
        <v>-49.958333333333343</v>
      </c>
      <c r="K336" s="71">
        <f t="shared" ref="K336:K399" si="53">$K$5*(G336/I336)+(1-$K$5)*K328</f>
        <v>1.4403799417154532</v>
      </c>
      <c r="L336" s="57">
        <f t="shared" ref="L336:L399" si="54">(I335+J335)*K328</f>
        <v>216.39983379195709</v>
      </c>
      <c r="M336" s="3"/>
      <c r="N336" s="6">
        <f t="shared" si="48"/>
        <v>203.60016620804291</v>
      </c>
      <c r="O336" s="6">
        <f t="shared" si="49"/>
        <v>203.60016620804291</v>
      </c>
      <c r="P336" s="4">
        <f t="shared" si="50"/>
        <v>0.48476230049534025</v>
      </c>
      <c r="Q336" s="6">
        <f t="shared" si="51"/>
        <v>41453.027679942694</v>
      </c>
      <c r="R336" s="3"/>
    </row>
    <row r="337" spans="1:18" customFormat="1" x14ac:dyDescent="0.2">
      <c r="A337" s="12">
        <v>42456</v>
      </c>
      <c r="B337" s="1" t="s">
        <v>11</v>
      </c>
      <c r="C337" s="8">
        <v>3653</v>
      </c>
      <c r="D337" s="8">
        <v>3567</v>
      </c>
      <c r="E337" s="8">
        <v>204</v>
      </c>
      <c r="F337" s="3">
        <v>331</v>
      </c>
      <c r="G337" s="7">
        <f t="shared" si="46"/>
        <v>204</v>
      </c>
      <c r="H337" s="3"/>
      <c r="I337" s="40">
        <f t="shared" si="52"/>
        <v>173.51624987894922</v>
      </c>
      <c r="J337" s="40">
        <f t="shared" si="47"/>
        <v>-49.958333333333343</v>
      </c>
      <c r="K337" s="71">
        <f t="shared" si="53"/>
        <v>1.2416645332637355</v>
      </c>
      <c r="L337" s="57">
        <f t="shared" si="54"/>
        <v>275.55608387261975</v>
      </c>
      <c r="M337" s="3"/>
      <c r="N337" s="6">
        <f t="shared" si="48"/>
        <v>-71.556083872619752</v>
      </c>
      <c r="O337" s="6">
        <f t="shared" si="49"/>
        <v>71.556083872619752</v>
      </c>
      <c r="P337" s="4">
        <f t="shared" si="50"/>
        <v>0.35076511702264584</v>
      </c>
      <c r="Q337" s="6">
        <f t="shared" si="51"/>
        <v>5120.2731391853922</v>
      </c>
      <c r="R337" s="3"/>
    </row>
    <row r="338" spans="1:18" customFormat="1" x14ac:dyDescent="0.2">
      <c r="A338" s="12">
        <v>42457</v>
      </c>
      <c r="B338" s="1" t="s">
        <v>6</v>
      </c>
      <c r="C338" s="8">
        <v>2870</v>
      </c>
      <c r="D338" s="8">
        <v>3565</v>
      </c>
      <c r="E338" s="8">
        <v>64</v>
      </c>
      <c r="F338" s="3">
        <v>332</v>
      </c>
      <c r="G338" s="7">
        <f t="shared" si="46"/>
        <v>64</v>
      </c>
      <c r="H338" s="3"/>
      <c r="I338" s="40">
        <f t="shared" si="52"/>
        <v>76.791523886713264</v>
      </c>
      <c r="J338" s="40">
        <f t="shared" si="47"/>
        <v>-49.958333333333343</v>
      </c>
      <c r="K338" s="71">
        <f t="shared" si="53"/>
        <v>0.95316829527373215</v>
      </c>
      <c r="L338" s="57">
        <f t="shared" si="54"/>
        <v>121.470286966066</v>
      </c>
      <c r="M338" s="3"/>
      <c r="N338" s="6">
        <f t="shared" si="48"/>
        <v>-57.470286966065999</v>
      </c>
      <c r="O338" s="6">
        <f t="shared" si="49"/>
        <v>57.470286966065999</v>
      </c>
      <c r="P338" s="4">
        <f t="shared" si="50"/>
        <v>0.89797323384478123</v>
      </c>
      <c r="Q338" s="6">
        <f t="shared" si="51"/>
        <v>3302.8338839619755</v>
      </c>
      <c r="R338" s="3"/>
    </row>
    <row r="339" spans="1:18" customFormat="1" x14ac:dyDescent="0.2">
      <c r="A339" s="12">
        <v>42458</v>
      </c>
      <c r="B339" s="1" t="s">
        <v>9</v>
      </c>
      <c r="C339" s="8">
        <v>3451</v>
      </c>
      <c r="D339" s="8">
        <v>4783</v>
      </c>
      <c r="E339" s="8">
        <v>730</v>
      </c>
      <c r="F339" s="3">
        <v>333</v>
      </c>
      <c r="G339" s="7">
        <f t="shared" si="46"/>
        <v>730</v>
      </c>
      <c r="H339" s="3"/>
      <c r="I339" s="40">
        <f t="shared" si="52"/>
        <v>587.00753956046765</v>
      </c>
      <c r="J339" s="40">
        <f t="shared" si="47"/>
        <v>-49.958333333333343</v>
      </c>
      <c r="K339" s="71">
        <f t="shared" si="53"/>
        <v>1.0519638714445503</v>
      </c>
      <c r="L339" s="57">
        <f t="shared" si="54"/>
        <v>26.942024269809011</v>
      </c>
      <c r="M339" s="3"/>
      <c r="N339" s="6">
        <f t="shared" si="48"/>
        <v>703.05797573019095</v>
      </c>
      <c r="O339" s="6">
        <f t="shared" si="49"/>
        <v>703.05797573019095</v>
      </c>
      <c r="P339" s="4">
        <f t="shared" si="50"/>
        <v>0.9630931174386177</v>
      </c>
      <c r="Q339" s="6">
        <f t="shared" si="51"/>
        <v>494290.51723783376</v>
      </c>
      <c r="R339" s="3"/>
    </row>
    <row r="340" spans="1:18" customFormat="1" x14ac:dyDescent="0.2">
      <c r="A340" s="12">
        <v>42459</v>
      </c>
      <c r="B340" s="1" t="s">
        <v>7</v>
      </c>
      <c r="C340" s="8">
        <v>3736</v>
      </c>
      <c r="D340" s="8">
        <v>6226</v>
      </c>
      <c r="E340" s="8">
        <v>166</v>
      </c>
      <c r="F340" s="3">
        <v>334</v>
      </c>
      <c r="G340" s="7">
        <f t="shared" si="46"/>
        <v>166</v>
      </c>
      <c r="H340" s="3"/>
      <c r="I340" s="40">
        <f t="shared" si="52"/>
        <v>224.82230328197841</v>
      </c>
      <c r="J340" s="40">
        <f t="shared" si="47"/>
        <v>-49.958333333333343</v>
      </c>
      <c r="K340" s="71">
        <f t="shared" si="53"/>
        <v>1.0525165069662292</v>
      </c>
      <c r="L340" s="57">
        <f t="shared" si="54"/>
        <v>607.43240836531322</v>
      </c>
      <c r="M340" s="3"/>
      <c r="N340" s="6">
        <f t="shared" si="48"/>
        <v>-441.43240836531322</v>
      </c>
      <c r="O340" s="6">
        <f t="shared" si="49"/>
        <v>441.43240836531322</v>
      </c>
      <c r="P340" s="4">
        <f t="shared" si="50"/>
        <v>2.6592313756946582</v>
      </c>
      <c r="Q340" s="6">
        <f t="shared" si="51"/>
        <v>194862.57115520065</v>
      </c>
      <c r="R340" s="3"/>
    </row>
    <row r="341" spans="1:18" customFormat="1" x14ac:dyDescent="0.2">
      <c r="A341" s="12">
        <v>42460</v>
      </c>
      <c r="B341" s="1" t="s">
        <v>10</v>
      </c>
      <c r="C341" s="8">
        <v>3955</v>
      </c>
      <c r="D341" s="8">
        <v>5525</v>
      </c>
      <c r="E341" s="8">
        <v>974</v>
      </c>
      <c r="F341" s="3">
        <v>335</v>
      </c>
      <c r="G341" s="7">
        <f t="shared" si="46"/>
        <v>974</v>
      </c>
      <c r="H341" s="3"/>
      <c r="I341" s="40">
        <f t="shared" si="52"/>
        <v>659.34068831598063</v>
      </c>
      <c r="J341" s="40">
        <f t="shared" si="47"/>
        <v>-49.958333333333343</v>
      </c>
      <c r="K341" s="71">
        <f t="shared" si="53"/>
        <v>1.2938323901447677</v>
      </c>
      <c r="L341" s="57">
        <f t="shared" si="54"/>
        <v>218.2271167722588</v>
      </c>
      <c r="M341" s="3"/>
      <c r="N341" s="6">
        <f t="shared" si="48"/>
        <v>755.7728832277412</v>
      </c>
      <c r="O341" s="6">
        <f t="shared" si="49"/>
        <v>755.7728832277412</v>
      </c>
      <c r="P341" s="4">
        <f t="shared" si="50"/>
        <v>0.77594751871431333</v>
      </c>
      <c r="Q341" s="6">
        <f t="shared" si="51"/>
        <v>571192.65102237288</v>
      </c>
      <c r="R341" s="3"/>
    </row>
    <row r="342" spans="1:18" customFormat="1" x14ac:dyDescent="0.2">
      <c r="A342" s="12">
        <v>42461</v>
      </c>
      <c r="B342" s="1" t="s">
        <v>5</v>
      </c>
      <c r="C342" s="8">
        <v>3215</v>
      </c>
      <c r="D342" s="8">
        <v>5081</v>
      </c>
      <c r="E342" s="8">
        <v>374</v>
      </c>
      <c r="F342" s="3">
        <v>336</v>
      </c>
      <c r="G342" s="7">
        <f t="shared" si="46"/>
        <v>374</v>
      </c>
      <c r="H342" s="3"/>
      <c r="I342" s="40">
        <f t="shared" si="52"/>
        <v>365.80029647244851</v>
      </c>
      <c r="J342" s="40">
        <f t="shared" si="47"/>
        <v>-49.958333333333343</v>
      </c>
      <c r="K342" s="71">
        <f t="shared" si="53"/>
        <v>1.185773114620672</v>
      </c>
      <c r="L342" s="57">
        <f t="shared" si="54"/>
        <v>747.47598048312807</v>
      </c>
      <c r="M342" s="3"/>
      <c r="N342" s="6">
        <f t="shared" si="48"/>
        <v>-373.47598048312807</v>
      </c>
      <c r="O342" s="6">
        <f t="shared" si="49"/>
        <v>373.47598048312807</v>
      </c>
      <c r="P342" s="4">
        <f t="shared" si="50"/>
        <v>0.9985988782971339</v>
      </c>
      <c r="Q342" s="6">
        <f t="shared" si="51"/>
        <v>139484.30799783385</v>
      </c>
      <c r="R342" s="3"/>
    </row>
    <row r="343" spans="1:18" customFormat="1" x14ac:dyDescent="0.2">
      <c r="A343" s="12">
        <v>42462</v>
      </c>
      <c r="B343" s="1" t="s">
        <v>8</v>
      </c>
      <c r="C343" s="8">
        <v>3563</v>
      </c>
      <c r="D343" s="8">
        <v>4347</v>
      </c>
      <c r="E343" s="8">
        <v>304</v>
      </c>
      <c r="F343" s="3">
        <v>337</v>
      </c>
      <c r="G343" s="7">
        <f t="shared" si="46"/>
        <v>304</v>
      </c>
      <c r="H343" s="3"/>
      <c r="I343" s="40">
        <f t="shared" si="52"/>
        <v>233.68540826601085</v>
      </c>
      <c r="J343" s="40">
        <f t="shared" si="47"/>
        <v>-49.958333333333343</v>
      </c>
      <c r="K343" s="71">
        <f t="shared" si="53"/>
        <v>1.4011793460469122</v>
      </c>
      <c r="L343" s="57">
        <f t="shared" si="54"/>
        <v>450.46979709296727</v>
      </c>
      <c r="M343" s="3"/>
      <c r="N343" s="6">
        <f t="shared" si="48"/>
        <v>-146.46979709296727</v>
      </c>
      <c r="O343" s="6">
        <f t="shared" si="49"/>
        <v>146.46979709296727</v>
      </c>
      <c r="P343" s="4">
        <f t="shared" si="50"/>
        <v>0.48180854306897131</v>
      </c>
      <c r="Q343" s="6">
        <f t="shared" si="51"/>
        <v>21453.401460455003</v>
      </c>
      <c r="R343" s="3"/>
    </row>
    <row r="344" spans="1:18" customFormat="1" x14ac:dyDescent="0.2">
      <c r="A344" s="12">
        <v>42463</v>
      </c>
      <c r="B344" s="1" t="s">
        <v>11</v>
      </c>
      <c r="C344" s="8">
        <v>3120</v>
      </c>
      <c r="D344" s="8">
        <v>3653</v>
      </c>
      <c r="E344" s="8">
        <v>171</v>
      </c>
      <c r="F344" s="3">
        <v>338</v>
      </c>
      <c r="G344" s="7">
        <f t="shared" si="46"/>
        <v>171</v>
      </c>
      <c r="H344" s="3"/>
      <c r="I344" s="40">
        <f t="shared" si="52"/>
        <v>131.72035599902622</v>
      </c>
      <c r="J344" s="40">
        <f t="shared" si="47"/>
        <v>-49.958333333333343</v>
      </c>
      <c r="K344" s="71">
        <f t="shared" si="53"/>
        <v>1.4119449157779975</v>
      </c>
      <c r="L344" s="57">
        <f t="shared" si="54"/>
        <v>264.63679348308074</v>
      </c>
      <c r="M344" s="3"/>
      <c r="N344" s="6">
        <f t="shared" si="48"/>
        <v>-93.636793483080737</v>
      </c>
      <c r="O344" s="6">
        <f t="shared" si="49"/>
        <v>93.636793483080737</v>
      </c>
      <c r="P344" s="4">
        <f t="shared" si="50"/>
        <v>0.54758358762035519</v>
      </c>
      <c r="Q344" s="6">
        <f t="shared" si="51"/>
        <v>8767.849093793111</v>
      </c>
      <c r="R344" s="3"/>
    </row>
    <row r="345" spans="1:18" customFormat="1" x14ac:dyDescent="0.2">
      <c r="A345" s="12">
        <v>42464</v>
      </c>
      <c r="B345" s="1" t="s">
        <v>6</v>
      </c>
      <c r="C345" s="8">
        <v>4297</v>
      </c>
      <c r="D345" s="8">
        <v>5390</v>
      </c>
      <c r="E345" s="8">
        <v>315</v>
      </c>
      <c r="F345" s="3">
        <v>339</v>
      </c>
      <c r="G345" s="7">
        <f t="shared" si="46"/>
        <v>315</v>
      </c>
      <c r="H345" s="3"/>
      <c r="I345" s="40">
        <f t="shared" si="52"/>
        <v>219.30577337714826</v>
      </c>
      <c r="J345" s="40">
        <f t="shared" si="47"/>
        <v>-49.958333333333343</v>
      </c>
      <c r="K345" s="71">
        <f t="shared" si="53"/>
        <v>1.2806017656038939</v>
      </c>
      <c r="L345" s="57">
        <f t="shared" si="54"/>
        <v>101.52100371189651</v>
      </c>
      <c r="M345" s="3"/>
      <c r="N345" s="6">
        <f t="shared" si="48"/>
        <v>213.47899628810347</v>
      </c>
      <c r="O345" s="6">
        <f t="shared" si="49"/>
        <v>213.47899628810347</v>
      </c>
      <c r="P345" s="4">
        <f t="shared" si="50"/>
        <v>0.67771109932731266</v>
      </c>
      <c r="Q345" s="6">
        <f t="shared" si="51"/>
        <v>45573.281856176094</v>
      </c>
      <c r="R345" s="3"/>
    </row>
    <row r="346" spans="1:18" customFormat="1" x14ac:dyDescent="0.2">
      <c r="A346" s="12">
        <v>42465</v>
      </c>
      <c r="B346" s="1" t="s">
        <v>9</v>
      </c>
      <c r="C346" s="8">
        <v>3590</v>
      </c>
      <c r="D346" s="8">
        <v>5152</v>
      </c>
      <c r="E346" s="8">
        <v>257</v>
      </c>
      <c r="F346" s="3">
        <v>340</v>
      </c>
      <c r="G346" s="7">
        <f t="shared" si="46"/>
        <v>257</v>
      </c>
      <c r="H346" s="3"/>
      <c r="I346" s="40">
        <f t="shared" si="52"/>
        <v>249.57116526708546</v>
      </c>
      <c r="J346" s="40">
        <f t="shared" si="47"/>
        <v>-49.958333333333343</v>
      </c>
      <c r="K346" s="71">
        <f t="shared" si="53"/>
        <v>0.96848791589772132</v>
      </c>
      <c r="L346" s="57">
        <f t="shared" si="54"/>
        <v>161.41661073553362</v>
      </c>
      <c r="M346" s="3"/>
      <c r="N346" s="6">
        <f t="shared" si="48"/>
        <v>95.583389264466376</v>
      </c>
      <c r="O346" s="6">
        <f t="shared" si="49"/>
        <v>95.583389264466376</v>
      </c>
      <c r="P346" s="4">
        <f t="shared" si="50"/>
        <v>0.3719198025854723</v>
      </c>
      <c r="Q346" s="6">
        <f t="shared" si="51"/>
        <v>9136.1843032825054</v>
      </c>
      <c r="R346" s="3"/>
    </row>
    <row r="347" spans="1:18" customFormat="1" x14ac:dyDescent="0.2">
      <c r="A347" s="12">
        <v>42466</v>
      </c>
      <c r="B347" s="1" t="s">
        <v>7</v>
      </c>
      <c r="C347" s="8">
        <v>3384</v>
      </c>
      <c r="D347" s="8">
        <v>5483</v>
      </c>
      <c r="E347" s="8">
        <v>454</v>
      </c>
      <c r="F347" s="3">
        <v>341</v>
      </c>
      <c r="G347" s="7">
        <f t="shared" si="46"/>
        <v>454</v>
      </c>
      <c r="H347" s="3"/>
      <c r="I347" s="40">
        <f t="shared" si="52"/>
        <v>385.18157181367258</v>
      </c>
      <c r="J347" s="40">
        <f t="shared" si="47"/>
        <v>-49.958333333333343</v>
      </c>
      <c r="K347" s="71">
        <f t="shared" si="53"/>
        <v>1.0773040777664664</v>
      </c>
      <c r="L347" s="57">
        <f t="shared" si="54"/>
        <v>209.98548747104024</v>
      </c>
      <c r="M347" s="3"/>
      <c r="N347" s="6">
        <f t="shared" si="48"/>
        <v>244.01451252895976</v>
      </c>
      <c r="O347" s="6">
        <f t="shared" si="49"/>
        <v>244.01451252895976</v>
      </c>
      <c r="P347" s="4">
        <f t="shared" si="50"/>
        <v>0.53747689984352365</v>
      </c>
      <c r="Q347" s="6">
        <f t="shared" si="51"/>
        <v>59543.082324745861</v>
      </c>
      <c r="R347" s="3"/>
    </row>
    <row r="348" spans="1:18" customFormat="1" x14ac:dyDescent="0.2">
      <c r="A348" s="12">
        <v>42467</v>
      </c>
      <c r="B348" s="1" t="s">
        <v>10</v>
      </c>
      <c r="C348" s="8">
        <v>3978</v>
      </c>
      <c r="D348" s="8">
        <v>5073</v>
      </c>
      <c r="E348" s="8">
        <v>197</v>
      </c>
      <c r="F348" s="3">
        <v>342</v>
      </c>
      <c r="G348" s="7">
        <f t="shared" si="46"/>
        <v>197</v>
      </c>
      <c r="H348" s="3"/>
      <c r="I348" s="40">
        <f t="shared" si="52"/>
        <v>216.78101663365896</v>
      </c>
      <c r="J348" s="40">
        <f t="shared" si="47"/>
        <v>-49.958333333333343</v>
      </c>
      <c r="K348" s="71">
        <f t="shared" si="53"/>
        <v>1.0237634372668525</v>
      </c>
      <c r="L348" s="57">
        <f t="shared" si="54"/>
        <v>352.82799201923387</v>
      </c>
      <c r="M348" s="3"/>
      <c r="N348" s="6">
        <f t="shared" si="48"/>
        <v>-155.82799201923387</v>
      </c>
      <c r="O348" s="6">
        <f t="shared" si="49"/>
        <v>155.82799201923387</v>
      </c>
      <c r="P348" s="4">
        <f t="shared" si="50"/>
        <v>0.79100503563062885</v>
      </c>
      <c r="Q348" s="6">
        <f t="shared" si="51"/>
        <v>24282.363096746416</v>
      </c>
      <c r="R348" s="3"/>
    </row>
    <row r="349" spans="1:18" customFormat="1" x14ac:dyDescent="0.2">
      <c r="A349" s="12">
        <v>42468</v>
      </c>
      <c r="B349" s="1" t="s">
        <v>5</v>
      </c>
      <c r="C349" s="8">
        <v>3573</v>
      </c>
      <c r="D349" s="8">
        <v>3592</v>
      </c>
      <c r="E349" s="8">
        <v>89</v>
      </c>
      <c r="F349" s="3">
        <v>343</v>
      </c>
      <c r="G349" s="7">
        <f t="shared" si="46"/>
        <v>89</v>
      </c>
      <c r="H349" s="3"/>
      <c r="I349" s="40">
        <f t="shared" si="52"/>
        <v>88.394848578623126</v>
      </c>
      <c r="J349" s="40">
        <f t="shared" si="47"/>
        <v>-49.958333333333343</v>
      </c>
      <c r="K349" s="71">
        <f t="shared" si="53"/>
        <v>1.2364351127674531</v>
      </c>
      <c r="L349" s="57">
        <f t="shared" si="54"/>
        <v>215.84059106482391</v>
      </c>
      <c r="M349" s="3"/>
      <c r="N349" s="6">
        <f t="shared" si="48"/>
        <v>-126.84059106482391</v>
      </c>
      <c r="O349" s="6">
        <f t="shared" si="49"/>
        <v>126.84059106482391</v>
      </c>
      <c r="P349" s="4">
        <f t="shared" si="50"/>
        <v>1.4251751805036394</v>
      </c>
      <c r="Q349" s="6">
        <f t="shared" si="51"/>
        <v>16088.535541673888</v>
      </c>
      <c r="R349" s="3"/>
    </row>
    <row r="350" spans="1:18" customFormat="1" x14ac:dyDescent="0.2">
      <c r="A350" s="12">
        <v>42469</v>
      </c>
      <c r="B350" s="1" t="s">
        <v>8</v>
      </c>
      <c r="C350" s="8">
        <v>3239</v>
      </c>
      <c r="D350" s="8">
        <v>4042</v>
      </c>
      <c r="E350" s="8">
        <v>721</v>
      </c>
      <c r="F350" s="3">
        <v>344</v>
      </c>
      <c r="G350" s="7">
        <f t="shared" si="46"/>
        <v>721</v>
      </c>
      <c r="H350" s="3"/>
      <c r="I350" s="40">
        <f t="shared" si="52"/>
        <v>494.12100009279459</v>
      </c>
      <c r="J350" s="40">
        <f t="shared" si="47"/>
        <v>-49.958333333333343</v>
      </c>
      <c r="K350" s="71">
        <f t="shared" si="53"/>
        <v>1.2404498446908845</v>
      </c>
      <c r="L350" s="57">
        <f t="shared" si="54"/>
        <v>45.576986397572213</v>
      </c>
      <c r="M350" s="3"/>
      <c r="N350" s="6">
        <f t="shared" si="48"/>
        <v>675.42301360242777</v>
      </c>
      <c r="O350" s="6">
        <f t="shared" si="49"/>
        <v>675.42301360242777</v>
      </c>
      <c r="P350" s="4">
        <f t="shared" si="50"/>
        <v>0.93678642663304823</v>
      </c>
      <c r="Q350" s="6">
        <f t="shared" si="51"/>
        <v>456196.24730378535</v>
      </c>
      <c r="R350" s="3"/>
    </row>
    <row r="351" spans="1:18" customFormat="1" x14ac:dyDescent="0.2">
      <c r="A351" s="12">
        <v>42470</v>
      </c>
      <c r="B351" s="1" t="s">
        <v>11</v>
      </c>
      <c r="C351" s="8">
        <v>3434</v>
      </c>
      <c r="D351" s="8">
        <v>4215</v>
      </c>
      <c r="E351" s="8">
        <v>231</v>
      </c>
      <c r="F351" s="3">
        <v>345</v>
      </c>
      <c r="G351" s="7">
        <f t="shared" si="46"/>
        <v>231</v>
      </c>
      <c r="H351" s="3"/>
      <c r="I351" s="40">
        <f t="shared" si="52"/>
        <v>220.72143145859667</v>
      </c>
      <c r="J351" s="40">
        <f t="shared" si="47"/>
        <v>-49.958333333333343</v>
      </c>
      <c r="K351" s="71">
        <f t="shared" si="53"/>
        <v>1.330257088545717</v>
      </c>
      <c r="L351" s="57">
        <f t="shared" si="54"/>
        <v>622.35155494847447</v>
      </c>
      <c r="M351" s="3"/>
      <c r="N351" s="6">
        <f t="shared" si="48"/>
        <v>-391.35155494847447</v>
      </c>
      <c r="O351" s="6">
        <f t="shared" si="49"/>
        <v>391.35155494847447</v>
      </c>
      <c r="P351" s="4">
        <f t="shared" si="50"/>
        <v>1.6941625755345215</v>
      </c>
      <c r="Q351" s="6">
        <f t="shared" si="51"/>
        <v>153156.03956058883</v>
      </c>
      <c r="R351" s="3"/>
    </row>
    <row r="352" spans="1:18" customFormat="1" x14ac:dyDescent="0.2">
      <c r="A352" s="12">
        <v>42471</v>
      </c>
      <c r="B352" s="1" t="s">
        <v>6</v>
      </c>
      <c r="C352" s="8">
        <v>3338</v>
      </c>
      <c r="D352" s="8">
        <v>5421</v>
      </c>
      <c r="E352" s="8">
        <v>1060</v>
      </c>
      <c r="F352" s="3">
        <v>346</v>
      </c>
      <c r="G352" s="7">
        <f t="shared" si="46"/>
        <v>1060</v>
      </c>
      <c r="H352" s="3"/>
      <c r="I352" s="40">
        <f t="shared" si="52"/>
        <v>634.7426217730773</v>
      </c>
      <c r="J352" s="40">
        <f t="shared" si="47"/>
        <v>-49.958333333333343</v>
      </c>
      <c r="K352" s="71">
        <f t="shared" si="53"/>
        <v>1.4635495746560832</v>
      </c>
      <c r="L352" s="57">
        <f t="shared" si="54"/>
        <v>241.10808820046486</v>
      </c>
      <c r="M352" s="3"/>
      <c r="N352" s="6">
        <f t="shared" si="48"/>
        <v>818.89191179953514</v>
      </c>
      <c r="O352" s="6">
        <f t="shared" si="49"/>
        <v>818.89191179953514</v>
      </c>
      <c r="P352" s="4">
        <f t="shared" si="50"/>
        <v>0.77253953943352371</v>
      </c>
      <c r="Q352" s="6">
        <f t="shared" si="51"/>
        <v>670583.96321069764</v>
      </c>
      <c r="R352" s="3"/>
    </row>
    <row r="353" spans="1:18" customFormat="1" x14ac:dyDescent="0.2">
      <c r="A353" s="12">
        <v>42472</v>
      </c>
      <c r="B353" s="1" t="s">
        <v>9</v>
      </c>
      <c r="C353" s="8">
        <v>3849</v>
      </c>
      <c r="D353" s="8">
        <v>4657</v>
      </c>
      <c r="E353" s="8">
        <v>423</v>
      </c>
      <c r="F353" s="3">
        <v>347</v>
      </c>
      <c r="G353" s="7">
        <f t="shared" si="46"/>
        <v>423</v>
      </c>
      <c r="H353" s="3"/>
      <c r="I353" s="40">
        <f t="shared" si="52"/>
        <v>381.20762563876491</v>
      </c>
      <c r="J353" s="40">
        <f t="shared" si="47"/>
        <v>-49.958333333333343</v>
      </c>
      <c r="K353" s="71">
        <f t="shared" si="53"/>
        <v>1.2464077180186912</v>
      </c>
      <c r="L353" s="57">
        <f t="shared" si="54"/>
        <v>748.87579227335289</v>
      </c>
      <c r="M353" s="3"/>
      <c r="N353" s="6">
        <f t="shared" si="48"/>
        <v>-325.87579227335289</v>
      </c>
      <c r="O353" s="6">
        <f t="shared" si="49"/>
        <v>325.87579227335289</v>
      </c>
      <c r="P353" s="4">
        <f t="shared" si="50"/>
        <v>0.77039194390863563</v>
      </c>
      <c r="Q353" s="6">
        <f t="shared" si="51"/>
        <v>106195.03198978544</v>
      </c>
      <c r="R353" s="3"/>
    </row>
    <row r="354" spans="1:18" customFormat="1" x14ac:dyDescent="0.2">
      <c r="A354" s="12">
        <v>42473</v>
      </c>
      <c r="B354" s="1" t="s">
        <v>7</v>
      </c>
      <c r="C354" s="8">
        <v>3958</v>
      </c>
      <c r="D354" s="8">
        <v>5197</v>
      </c>
      <c r="E354" s="8">
        <v>212</v>
      </c>
      <c r="F354" s="3">
        <v>348</v>
      </c>
      <c r="G354" s="7">
        <f t="shared" si="46"/>
        <v>212</v>
      </c>
      <c r="H354" s="3"/>
      <c r="I354" s="40">
        <f t="shared" si="52"/>
        <v>241.36820244454486</v>
      </c>
      <c r="J354" s="40">
        <f t="shared" si="47"/>
        <v>-49.958333333333343</v>
      </c>
      <c r="K354" s="71">
        <f t="shared" si="53"/>
        <v>0.95045555941572246</v>
      </c>
      <c r="L354" s="57">
        <f t="shared" si="54"/>
        <v>320.81093674748251</v>
      </c>
      <c r="M354" s="3"/>
      <c r="N354" s="6">
        <f t="shared" si="48"/>
        <v>-108.81093674748251</v>
      </c>
      <c r="O354" s="6">
        <f t="shared" si="49"/>
        <v>108.81093674748251</v>
      </c>
      <c r="P354" s="4">
        <f t="shared" si="50"/>
        <v>0.51325913560133263</v>
      </c>
      <c r="Q354" s="6">
        <f t="shared" si="51"/>
        <v>11839.819955864641</v>
      </c>
      <c r="R354" s="3"/>
    </row>
    <row r="355" spans="1:18" customFormat="1" x14ac:dyDescent="0.2">
      <c r="A355" s="12">
        <v>42474</v>
      </c>
      <c r="B355" s="1" t="s">
        <v>10</v>
      </c>
      <c r="C355" s="8">
        <v>3914</v>
      </c>
      <c r="D355" s="8">
        <v>3406</v>
      </c>
      <c r="E355" s="8">
        <v>168</v>
      </c>
      <c r="F355" s="3">
        <v>349</v>
      </c>
      <c r="G355" s="7">
        <f t="shared" si="46"/>
        <v>168</v>
      </c>
      <c r="H355" s="3"/>
      <c r="I355" s="40">
        <f t="shared" si="52"/>
        <v>163.037836882416</v>
      </c>
      <c r="J355" s="40">
        <f t="shared" si="47"/>
        <v>-49.958333333333343</v>
      </c>
      <c r="K355" s="71">
        <f t="shared" si="53"/>
        <v>1.0679303929215656</v>
      </c>
      <c r="L355" s="57">
        <f t="shared" si="54"/>
        <v>206.20663251825377</v>
      </c>
      <c r="M355" s="3"/>
      <c r="N355" s="6">
        <f t="shared" si="48"/>
        <v>-38.20663251825377</v>
      </c>
      <c r="O355" s="6">
        <f t="shared" si="49"/>
        <v>38.20663251825377</v>
      </c>
      <c r="P355" s="4">
        <f t="shared" si="50"/>
        <v>0.22742043165627243</v>
      </c>
      <c r="Q355" s="6">
        <f t="shared" si="51"/>
        <v>1459.7467683848863</v>
      </c>
      <c r="R355" s="3"/>
    </row>
    <row r="356" spans="1:18" customFormat="1" x14ac:dyDescent="0.2">
      <c r="A356" s="12">
        <v>42475</v>
      </c>
      <c r="B356" s="1" t="s">
        <v>5</v>
      </c>
      <c r="C356" s="8">
        <v>3936</v>
      </c>
      <c r="D356" s="8">
        <v>5094</v>
      </c>
      <c r="E356" s="8">
        <v>212</v>
      </c>
      <c r="F356" s="3">
        <v>350</v>
      </c>
      <c r="G356" s="7">
        <f t="shared" si="46"/>
        <v>212</v>
      </c>
      <c r="H356" s="3"/>
      <c r="I356" s="40">
        <f t="shared" si="52"/>
        <v>188.27917195613313</v>
      </c>
      <c r="J356" s="40">
        <f t="shared" si="47"/>
        <v>-49.958333333333343</v>
      </c>
      <c r="K356" s="71">
        <f t="shared" si="53"/>
        <v>1.0442082560457631</v>
      </c>
      <c r="L356" s="57">
        <f t="shared" si="54"/>
        <v>115.76666123783811</v>
      </c>
      <c r="M356" s="3"/>
      <c r="N356" s="6">
        <f t="shared" si="48"/>
        <v>96.233338762161893</v>
      </c>
      <c r="O356" s="6">
        <f t="shared" si="49"/>
        <v>96.233338762161893</v>
      </c>
      <c r="P356" s="4">
        <f t="shared" si="50"/>
        <v>0.45393084321774479</v>
      </c>
      <c r="Q356" s="6">
        <f t="shared" si="51"/>
        <v>9260.8554893130113</v>
      </c>
      <c r="R356" s="3"/>
    </row>
    <row r="357" spans="1:18" customFormat="1" x14ac:dyDescent="0.2">
      <c r="A357" s="12">
        <v>42476</v>
      </c>
      <c r="B357" s="1" t="s">
        <v>8</v>
      </c>
      <c r="C357" s="8">
        <v>4459</v>
      </c>
      <c r="D357" s="8">
        <v>4905</v>
      </c>
      <c r="E357" s="8">
        <v>93</v>
      </c>
      <c r="F357" s="3">
        <v>351</v>
      </c>
      <c r="G357" s="7">
        <f t="shared" si="46"/>
        <v>93</v>
      </c>
      <c r="H357" s="3"/>
      <c r="I357" s="40">
        <f t="shared" si="52"/>
        <v>87.837159603991509</v>
      </c>
      <c r="J357" s="40">
        <f t="shared" si="47"/>
        <v>-49.958333333333343</v>
      </c>
      <c r="K357" s="71">
        <f t="shared" si="53"/>
        <v>1.2009035714232477</v>
      </c>
      <c r="L357" s="57">
        <f t="shared" si="54"/>
        <v>171.02474170067012</v>
      </c>
      <c r="M357" s="3"/>
      <c r="N357" s="6">
        <f t="shared" si="48"/>
        <v>-78.02474170067012</v>
      </c>
      <c r="O357" s="6">
        <f t="shared" si="49"/>
        <v>78.02474170067012</v>
      </c>
      <c r="P357" s="4">
        <f t="shared" si="50"/>
        <v>0.83897571721150666</v>
      </c>
      <c r="Q357" s="6">
        <f t="shared" si="51"/>
        <v>6087.8603174562904</v>
      </c>
      <c r="R357" s="3"/>
    </row>
    <row r="358" spans="1:18" customFormat="1" x14ac:dyDescent="0.2">
      <c r="A358" s="12">
        <v>42477</v>
      </c>
      <c r="B358" s="1" t="s">
        <v>11</v>
      </c>
      <c r="C358" s="8">
        <v>4035</v>
      </c>
      <c r="D358" s="8">
        <v>3615</v>
      </c>
      <c r="E358" s="8">
        <v>42</v>
      </c>
      <c r="F358" s="3">
        <v>352</v>
      </c>
      <c r="G358" s="7">
        <f t="shared" si="46"/>
        <v>42</v>
      </c>
      <c r="H358" s="3"/>
      <c r="I358" s="40">
        <f t="shared" si="52"/>
        <v>34.662712899623095</v>
      </c>
      <c r="J358" s="40">
        <f t="shared" si="47"/>
        <v>-49.958333333333343</v>
      </c>
      <c r="K358" s="71">
        <f t="shared" si="53"/>
        <v>1.2346952066405372</v>
      </c>
      <c r="L358" s="57">
        <f t="shared" si="54"/>
        <v>46.986784164510915</v>
      </c>
      <c r="M358" s="3"/>
      <c r="N358" s="6">
        <f t="shared" si="48"/>
        <v>-4.9867841645109152</v>
      </c>
      <c r="O358" s="6">
        <f t="shared" si="49"/>
        <v>4.9867841645109152</v>
      </c>
      <c r="P358" s="4">
        <f t="shared" si="50"/>
        <v>0.11873295629787893</v>
      </c>
      <c r="Q358" s="6">
        <f t="shared" si="51"/>
        <v>24.868016303416827</v>
      </c>
      <c r="R358" s="3"/>
    </row>
    <row r="359" spans="1:18" customFormat="1" x14ac:dyDescent="0.2">
      <c r="A359" s="12">
        <v>42478</v>
      </c>
      <c r="B359" s="1" t="s">
        <v>6</v>
      </c>
      <c r="C359" s="8">
        <v>4765</v>
      </c>
      <c r="D359" s="8">
        <v>5490</v>
      </c>
      <c r="E359" s="8">
        <v>73</v>
      </c>
      <c r="F359" s="3">
        <v>353</v>
      </c>
      <c r="G359" s="7">
        <f t="shared" si="46"/>
        <v>73</v>
      </c>
      <c r="H359" s="3"/>
      <c r="I359" s="40">
        <f t="shared" si="52"/>
        <v>40.842164245308794</v>
      </c>
      <c r="J359" s="40">
        <f t="shared" si="47"/>
        <v>-49.958333333333343</v>
      </c>
      <c r="K359" s="71">
        <f t="shared" si="53"/>
        <v>1.4216793813948232</v>
      </c>
      <c r="L359" s="57">
        <f t="shared" si="54"/>
        <v>-20.34710750564777</v>
      </c>
      <c r="M359" s="3"/>
      <c r="N359" s="6">
        <f t="shared" si="48"/>
        <v>93.34710750564777</v>
      </c>
      <c r="O359" s="6">
        <f t="shared" si="49"/>
        <v>93.34710750564777</v>
      </c>
      <c r="P359" s="4">
        <f t="shared" si="50"/>
        <v>1.2787275000773668</v>
      </c>
      <c r="Q359" s="6">
        <f t="shared" si="51"/>
        <v>8713.6824796709625</v>
      </c>
      <c r="R359" s="3"/>
    </row>
    <row r="360" spans="1:18" customFormat="1" x14ac:dyDescent="0.2">
      <c r="A360" s="12">
        <v>42479</v>
      </c>
      <c r="B360" s="1" t="s">
        <v>9</v>
      </c>
      <c r="C360" s="8">
        <v>4432</v>
      </c>
      <c r="D360" s="8">
        <v>3887</v>
      </c>
      <c r="E360" s="8">
        <v>180</v>
      </c>
      <c r="F360" s="3">
        <v>354</v>
      </c>
      <c r="G360" s="7">
        <f t="shared" si="46"/>
        <v>180</v>
      </c>
      <c r="H360" s="3"/>
      <c r="I360" s="40">
        <f t="shared" si="52"/>
        <v>96.567693619095209</v>
      </c>
      <c r="J360" s="40">
        <f t="shared" si="47"/>
        <v>-49.958333333333343</v>
      </c>
      <c r="K360" s="71">
        <f t="shared" si="53"/>
        <v>1.5436351428809578</v>
      </c>
      <c r="L360" s="57">
        <f t="shared" si="54"/>
        <v>-13.341965391271263</v>
      </c>
      <c r="M360" s="3"/>
      <c r="N360" s="6">
        <f t="shared" si="48"/>
        <v>193.34196539127126</v>
      </c>
      <c r="O360" s="6">
        <f t="shared" si="49"/>
        <v>193.34196539127126</v>
      </c>
      <c r="P360" s="4">
        <f t="shared" si="50"/>
        <v>1.0741220299515071</v>
      </c>
      <c r="Q360" s="6">
        <f t="shared" si="51"/>
        <v>37381.115581359532</v>
      </c>
      <c r="R360" s="3"/>
    </row>
    <row r="361" spans="1:18" customFormat="1" x14ac:dyDescent="0.2">
      <c r="A361" s="12">
        <v>42480</v>
      </c>
      <c r="B361" s="1" t="s">
        <v>7</v>
      </c>
      <c r="C361" s="8">
        <v>4609</v>
      </c>
      <c r="D361" s="8">
        <v>5140</v>
      </c>
      <c r="E361" s="8">
        <v>45</v>
      </c>
      <c r="F361" s="3">
        <v>355</v>
      </c>
      <c r="G361" s="7">
        <f t="shared" si="46"/>
        <v>45</v>
      </c>
      <c r="H361" s="3"/>
      <c r="I361" s="40">
        <f t="shared" si="52"/>
        <v>38.204876775083797</v>
      </c>
      <c r="J361" s="40">
        <f t="shared" si="47"/>
        <v>-49.958333333333343</v>
      </c>
      <c r="K361" s="71">
        <f t="shared" si="53"/>
        <v>1.2326981945259972</v>
      </c>
      <c r="L361" s="57">
        <f t="shared" si="54"/>
        <v>58.094266392087462</v>
      </c>
      <c r="M361" s="3"/>
      <c r="N361" s="6">
        <f t="shared" si="48"/>
        <v>-13.094266392087462</v>
      </c>
      <c r="O361" s="6">
        <f t="shared" si="49"/>
        <v>13.094266392087462</v>
      </c>
      <c r="P361" s="4">
        <f t="shared" si="50"/>
        <v>0.29098369760194359</v>
      </c>
      <c r="Q361" s="6">
        <f t="shared" si="51"/>
        <v>171.4598123469512</v>
      </c>
      <c r="R361" s="3"/>
    </row>
    <row r="362" spans="1:18" customFormat="1" x14ac:dyDescent="0.2">
      <c r="A362" s="12">
        <v>42481</v>
      </c>
      <c r="B362" s="1" t="s">
        <v>10</v>
      </c>
      <c r="C362" s="8">
        <v>4556</v>
      </c>
      <c r="D362" s="8">
        <v>6694</v>
      </c>
      <c r="E362" s="8">
        <v>72</v>
      </c>
      <c r="F362" s="3">
        <v>356</v>
      </c>
      <c r="G362" s="7">
        <f t="shared" si="46"/>
        <v>72</v>
      </c>
      <c r="H362" s="3"/>
      <c r="I362" s="40">
        <f t="shared" si="52"/>
        <v>58.251826532959988</v>
      </c>
      <c r="J362" s="40">
        <f t="shared" si="47"/>
        <v>-49.958333333333343</v>
      </c>
      <c r="K362" s="71">
        <f t="shared" si="53"/>
        <v>1.0075669964835918</v>
      </c>
      <c r="L362" s="57">
        <f t="shared" si="54"/>
        <v>-11.171138128139464</v>
      </c>
      <c r="M362" s="3"/>
      <c r="N362" s="6">
        <f t="shared" si="48"/>
        <v>83.171138128139461</v>
      </c>
      <c r="O362" s="6">
        <f t="shared" si="49"/>
        <v>83.171138128139461</v>
      </c>
      <c r="P362" s="4">
        <f t="shared" si="50"/>
        <v>1.1551546962241592</v>
      </c>
      <c r="Q362" s="6">
        <f t="shared" si="51"/>
        <v>6917.4382175300534</v>
      </c>
      <c r="R362" s="3"/>
    </row>
    <row r="363" spans="1:18" customFormat="1" x14ac:dyDescent="0.2">
      <c r="A363" s="12">
        <v>42482</v>
      </c>
      <c r="B363" s="1" t="s">
        <v>5</v>
      </c>
      <c r="C363" s="8">
        <v>4818</v>
      </c>
      <c r="D363" s="8">
        <v>4920</v>
      </c>
      <c r="E363" s="8">
        <v>38</v>
      </c>
      <c r="F363" s="3">
        <v>357</v>
      </c>
      <c r="G363" s="7">
        <f t="shared" si="46"/>
        <v>38</v>
      </c>
      <c r="H363" s="3"/>
      <c r="I363" s="40">
        <f t="shared" si="52"/>
        <v>30.124973409794848</v>
      </c>
      <c r="J363" s="40">
        <f t="shared" si="47"/>
        <v>-49.958333333333343</v>
      </c>
      <c r="K363" s="71">
        <f t="shared" si="53"/>
        <v>1.1066266946937753</v>
      </c>
      <c r="L363" s="57">
        <f t="shared" si="54"/>
        <v>8.8568734513696157</v>
      </c>
      <c r="M363" s="3"/>
      <c r="N363" s="6">
        <f t="shared" si="48"/>
        <v>29.143126548630384</v>
      </c>
      <c r="O363" s="6">
        <f t="shared" si="49"/>
        <v>29.143126548630384</v>
      </c>
      <c r="P363" s="4">
        <f t="shared" si="50"/>
        <v>0.76692438285869435</v>
      </c>
      <c r="Q363" s="6">
        <f t="shared" si="51"/>
        <v>849.32182502948513</v>
      </c>
      <c r="R363" s="3"/>
    </row>
    <row r="364" spans="1:18" customFormat="1" x14ac:dyDescent="0.2">
      <c r="A364" s="12">
        <v>42483</v>
      </c>
      <c r="B364" s="1" t="s">
        <v>8</v>
      </c>
      <c r="C364" s="8">
        <v>3410</v>
      </c>
      <c r="D364" s="8">
        <v>4049</v>
      </c>
      <c r="E364" s="8">
        <v>95</v>
      </c>
      <c r="F364" s="3">
        <v>358</v>
      </c>
      <c r="G364" s="7">
        <f t="shared" si="46"/>
        <v>95</v>
      </c>
      <c r="H364" s="3"/>
      <c r="I364" s="40">
        <f t="shared" si="52"/>
        <v>68.815744319678672</v>
      </c>
      <c r="J364" s="40">
        <f t="shared" si="47"/>
        <v>-49.958333333333343</v>
      </c>
      <c r="K364" s="71">
        <f t="shared" si="53"/>
        <v>1.1114662123877088</v>
      </c>
      <c r="L364" s="57">
        <f t="shared" si="54"/>
        <v>-20.710158177286061</v>
      </c>
      <c r="M364" s="3"/>
      <c r="N364" s="6">
        <f t="shared" si="48"/>
        <v>115.71015817728606</v>
      </c>
      <c r="O364" s="6">
        <f t="shared" si="49"/>
        <v>115.71015817728606</v>
      </c>
      <c r="P364" s="4">
        <f t="shared" si="50"/>
        <v>1.2180016650240637</v>
      </c>
      <c r="Q364" s="6">
        <f t="shared" si="51"/>
        <v>13388.84070541256</v>
      </c>
      <c r="R364" s="3"/>
    </row>
    <row r="365" spans="1:18" customFormat="1" x14ac:dyDescent="0.2">
      <c r="A365" s="12">
        <v>42484</v>
      </c>
      <c r="B365" s="1" t="s">
        <v>11</v>
      </c>
      <c r="C365" s="8">
        <v>3871</v>
      </c>
      <c r="D365" s="8">
        <v>4610</v>
      </c>
      <c r="E365" s="8">
        <v>52</v>
      </c>
      <c r="F365" s="3">
        <v>359</v>
      </c>
      <c r="G365" s="7">
        <f t="shared" si="46"/>
        <v>52</v>
      </c>
      <c r="H365" s="3"/>
      <c r="I365" s="40">
        <f t="shared" si="52"/>
        <v>38.412065329766435</v>
      </c>
      <c r="J365" s="40">
        <f t="shared" si="47"/>
        <v>-49.958333333333343</v>
      </c>
      <c r="K365" s="71">
        <f t="shared" si="53"/>
        <v>1.231471121016531</v>
      </c>
      <c r="L365" s="57">
        <f t="shared" si="54"/>
        <v>22.645932201298091</v>
      </c>
      <c r="M365" s="3"/>
      <c r="N365" s="6">
        <f t="shared" si="48"/>
        <v>29.354067798701909</v>
      </c>
      <c r="O365" s="6">
        <f t="shared" si="49"/>
        <v>29.354067798701909</v>
      </c>
      <c r="P365" s="4">
        <f t="shared" si="50"/>
        <v>0.56450130382119057</v>
      </c>
      <c r="Q365" s="6">
        <f t="shared" si="51"/>
        <v>861.66129633078833</v>
      </c>
      <c r="R365" s="3"/>
    </row>
    <row r="366" spans="1:18" customFormat="1" x14ac:dyDescent="0.2">
      <c r="A366" s="12">
        <v>42485</v>
      </c>
      <c r="B366" s="1" t="s">
        <v>6</v>
      </c>
      <c r="C366" s="8">
        <v>4735</v>
      </c>
      <c r="D366" s="8">
        <v>5581</v>
      </c>
      <c r="E366" s="8">
        <v>67</v>
      </c>
      <c r="F366" s="3">
        <v>360</v>
      </c>
      <c r="G366" s="7">
        <f t="shared" si="46"/>
        <v>67</v>
      </c>
      <c r="H366" s="3"/>
      <c r="I366" s="40">
        <f t="shared" si="52"/>
        <v>41.102269916770254</v>
      </c>
      <c r="J366" s="40">
        <f t="shared" si="47"/>
        <v>-49.958333333333343</v>
      </c>
      <c r="K366" s="71">
        <f t="shared" si="53"/>
        <v>1.3137722229932887</v>
      </c>
      <c r="L366" s="57">
        <f t="shared" si="54"/>
        <v>-14.256121758591068</v>
      </c>
      <c r="M366" s="3"/>
      <c r="N366" s="6">
        <f t="shared" si="48"/>
        <v>81.256121758591064</v>
      </c>
      <c r="O366" s="6">
        <f t="shared" si="49"/>
        <v>81.256121758591064</v>
      </c>
      <c r="P366" s="4">
        <f t="shared" si="50"/>
        <v>1.212777936695389</v>
      </c>
      <c r="Q366" s="6">
        <f t="shared" si="51"/>
        <v>6602.557323246976</v>
      </c>
      <c r="R366" s="3"/>
    </row>
    <row r="367" spans="1:18" customFormat="1" x14ac:dyDescent="0.2">
      <c r="A367" s="12">
        <v>42486</v>
      </c>
      <c r="B367" s="1" t="s">
        <v>9</v>
      </c>
      <c r="C367" s="8">
        <v>4641</v>
      </c>
      <c r="D367" s="8">
        <v>5107</v>
      </c>
      <c r="E367" s="8">
        <v>138</v>
      </c>
      <c r="F367" s="3">
        <v>361</v>
      </c>
      <c r="G367" s="7">
        <f t="shared" si="46"/>
        <v>138</v>
      </c>
      <c r="H367" s="3"/>
      <c r="I367" s="40">
        <f t="shared" si="52"/>
        <v>75.883426924448671</v>
      </c>
      <c r="J367" s="40">
        <f t="shared" si="47"/>
        <v>-49.958333333333343</v>
      </c>
      <c r="K367" s="71">
        <f t="shared" si="53"/>
        <v>1.5010592875814979</v>
      </c>
      <c r="L367" s="57">
        <f t="shared" si="54"/>
        <v>-12.590482759652737</v>
      </c>
      <c r="M367" s="3"/>
      <c r="N367" s="6">
        <f t="shared" si="48"/>
        <v>150.59048275965273</v>
      </c>
      <c r="O367" s="6">
        <f t="shared" si="49"/>
        <v>150.59048275965273</v>
      </c>
      <c r="P367" s="4">
        <f t="shared" si="50"/>
        <v>1.0912353823163241</v>
      </c>
      <c r="Q367" s="6">
        <f t="shared" si="51"/>
        <v>22677.493497785264</v>
      </c>
      <c r="R367" s="3"/>
    </row>
    <row r="368" spans="1:18" customFormat="1" x14ac:dyDescent="0.2">
      <c r="A368" s="12">
        <v>42487</v>
      </c>
      <c r="B368" s="1" t="s">
        <v>7</v>
      </c>
      <c r="C368" s="8">
        <v>3977</v>
      </c>
      <c r="D368" s="8">
        <v>5087</v>
      </c>
      <c r="E368" s="8">
        <v>314</v>
      </c>
      <c r="F368" s="3">
        <v>362</v>
      </c>
      <c r="G368" s="7">
        <f t="shared" si="46"/>
        <v>314</v>
      </c>
      <c r="H368" s="3"/>
      <c r="I368" s="40">
        <f t="shared" si="52"/>
        <v>167.91777403187433</v>
      </c>
      <c r="J368" s="40">
        <f t="shared" si="47"/>
        <v>-49.958333333333343</v>
      </c>
      <c r="K368" s="71">
        <f t="shared" si="53"/>
        <v>1.6089006851452972</v>
      </c>
      <c r="L368" s="57">
        <f t="shared" si="54"/>
        <v>40.018885549723514</v>
      </c>
      <c r="M368" s="3"/>
      <c r="N368" s="6">
        <f t="shared" si="48"/>
        <v>273.98111445027649</v>
      </c>
      <c r="O368" s="6">
        <f t="shared" si="49"/>
        <v>273.98111445027649</v>
      </c>
      <c r="P368" s="4">
        <f t="shared" si="50"/>
        <v>0.87255131990533918</v>
      </c>
      <c r="Q368" s="6">
        <f t="shared" si="51"/>
        <v>75065.651075415502</v>
      </c>
      <c r="R368" s="3"/>
    </row>
    <row r="369" spans="1:18" customFormat="1" x14ac:dyDescent="0.2">
      <c r="A369" s="12">
        <v>42488</v>
      </c>
      <c r="B369" s="1" t="s">
        <v>10</v>
      </c>
      <c r="C369" s="8">
        <v>3750</v>
      </c>
      <c r="D369" s="8">
        <v>5060</v>
      </c>
      <c r="E369" s="8">
        <v>254</v>
      </c>
      <c r="F369" s="3">
        <v>363</v>
      </c>
      <c r="G369" s="7">
        <f t="shared" si="46"/>
        <v>254</v>
      </c>
      <c r="H369" s="3"/>
      <c r="I369" s="40">
        <f t="shared" si="52"/>
        <v>188.4335346208531</v>
      </c>
      <c r="J369" s="40">
        <f t="shared" si="47"/>
        <v>-49.958333333333343</v>
      </c>
      <c r="K369" s="71">
        <f t="shared" si="53"/>
        <v>1.2557496350547988</v>
      </c>
      <c r="L369" s="57">
        <f t="shared" si="54"/>
        <v>145.40838957638792</v>
      </c>
      <c r="M369" s="3"/>
      <c r="N369" s="6">
        <f t="shared" si="48"/>
        <v>108.59161042361208</v>
      </c>
      <c r="O369" s="6">
        <f t="shared" si="49"/>
        <v>108.59161042361208</v>
      </c>
      <c r="P369" s="4">
        <f t="shared" si="50"/>
        <v>0.42752602528981132</v>
      </c>
      <c r="Q369" s="6">
        <f t="shared" si="51"/>
        <v>11792.137854393535</v>
      </c>
      <c r="R369" s="3"/>
    </row>
    <row r="370" spans="1:18" customFormat="1" x14ac:dyDescent="0.2">
      <c r="A370" s="12">
        <v>42489</v>
      </c>
      <c r="B370" s="1" t="s">
        <v>5</v>
      </c>
      <c r="C370" s="8">
        <v>3962</v>
      </c>
      <c r="D370" s="8">
        <v>4653</v>
      </c>
      <c r="E370" s="8">
        <v>195</v>
      </c>
      <c r="F370" s="3">
        <v>364</v>
      </c>
      <c r="G370" s="7">
        <f t="shared" si="46"/>
        <v>195</v>
      </c>
      <c r="H370" s="3"/>
      <c r="I370" s="40">
        <f t="shared" si="52"/>
        <v>182.52345419368874</v>
      </c>
      <c r="J370" s="40">
        <f t="shared" si="47"/>
        <v>-49.958333333333343</v>
      </c>
      <c r="K370" s="71">
        <f t="shared" si="53"/>
        <v>1.0197247671320484</v>
      </c>
      <c r="L370" s="57">
        <f t="shared" si="54"/>
        <v>139.52304264872708</v>
      </c>
      <c r="M370" s="3"/>
      <c r="N370" s="6">
        <f t="shared" si="48"/>
        <v>55.476957351272915</v>
      </c>
      <c r="O370" s="6">
        <f t="shared" si="49"/>
        <v>55.476957351272915</v>
      </c>
      <c r="P370" s="4">
        <f t="shared" si="50"/>
        <v>0.28449721718601495</v>
      </c>
      <c r="Q370" s="6">
        <f t="shared" si="51"/>
        <v>3077.6927969549538</v>
      </c>
      <c r="R370" s="3"/>
    </row>
    <row r="371" spans="1:18" customFormat="1" x14ac:dyDescent="0.2">
      <c r="A371" s="12">
        <v>42490</v>
      </c>
      <c r="B371" s="1" t="s">
        <v>8</v>
      </c>
      <c r="C371" s="8">
        <v>3625</v>
      </c>
      <c r="D371" s="8">
        <v>4469</v>
      </c>
      <c r="E371" s="8">
        <v>312</v>
      </c>
      <c r="F371" s="3">
        <v>365</v>
      </c>
      <c r="G371" s="7">
        <f t="shared" si="46"/>
        <v>312</v>
      </c>
      <c r="H371" s="3"/>
      <c r="I371" s="40">
        <f t="shared" si="52"/>
        <v>252.0633395555881</v>
      </c>
      <c r="J371" s="40">
        <f t="shared" si="47"/>
        <v>-49.958333333333343</v>
      </c>
      <c r="K371" s="71">
        <f t="shared" si="53"/>
        <v>1.1328581805991931</v>
      </c>
      <c r="L371" s="57">
        <f t="shared" si="54"/>
        <v>146.70010152937593</v>
      </c>
      <c r="M371" s="3"/>
      <c r="N371" s="6">
        <f t="shared" si="48"/>
        <v>165.29989847062407</v>
      </c>
      <c r="O371" s="6">
        <f t="shared" si="49"/>
        <v>165.29989847062407</v>
      </c>
      <c r="P371" s="4">
        <f t="shared" si="50"/>
        <v>0.52980736689302588</v>
      </c>
      <c r="Q371" s="6">
        <f t="shared" si="51"/>
        <v>27324.056434398626</v>
      </c>
      <c r="R371" s="3"/>
    </row>
    <row r="372" spans="1:18" customFormat="1" x14ac:dyDescent="0.2">
      <c r="A372" s="12">
        <v>42491</v>
      </c>
      <c r="B372" s="1" t="s">
        <v>11</v>
      </c>
      <c r="C372" s="8">
        <v>3316</v>
      </c>
      <c r="D372" s="8">
        <v>4364</v>
      </c>
      <c r="E372" s="8">
        <v>239</v>
      </c>
      <c r="F372" s="3">
        <v>366</v>
      </c>
      <c r="G372" s="7">
        <f t="shared" si="46"/>
        <v>239</v>
      </c>
      <c r="H372" s="3"/>
      <c r="I372" s="40">
        <f t="shared" si="52"/>
        <v>212.44602356991987</v>
      </c>
      <c r="J372" s="40">
        <f t="shared" si="47"/>
        <v>-49.958333333333343</v>
      </c>
      <c r="K372" s="71">
        <f t="shared" si="53"/>
        <v>1.114171297470147</v>
      </c>
      <c r="L372" s="57">
        <f t="shared" si="54"/>
        <v>224.63288577044381</v>
      </c>
      <c r="M372" s="3"/>
      <c r="N372" s="6">
        <f t="shared" si="48"/>
        <v>14.367114229556194</v>
      </c>
      <c r="O372" s="6">
        <f t="shared" si="49"/>
        <v>14.367114229556194</v>
      </c>
      <c r="P372" s="4">
        <f t="shared" si="50"/>
        <v>6.0113448659230934E-2</v>
      </c>
      <c r="Q372" s="6">
        <f t="shared" si="51"/>
        <v>206.41397128511605</v>
      </c>
      <c r="R372" s="3"/>
    </row>
    <row r="373" spans="1:18" customFormat="1" x14ac:dyDescent="0.2">
      <c r="A373" s="12">
        <v>42492</v>
      </c>
      <c r="B373" s="1" t="s">
        <v>6</v>
      </c>
      <c r="C373" s="8">
        <v>3961</v>
      </c>
      <c r="D373" s="8">
        <v>5269</v>
      </c>
      <c r="E373" s="8">
        <v>166</v>
      </c>
      <c r="F373" s="3">
        <v>367</v>
      </c>
      <c r="G373" s="7">
        <f t="shared" si="46"/>
        <v>166</v>
      </c>
      <c r="H373" s="3"/>
      <c r="I373" s="40">
        <f t="shared" si="52"/>
        <v>140.33603927857544</v>
      </c>
      <c r="J373" s="40">
        <f t="shared" si="47"/>
        <v>-49.958333333333343</v>
      </c>
      <c r="K373" s="71">
        <f t="shared" si="53"/>
        <v>1.2217519075565166</v>
      </c>
      <c r="L373" s="57">
        <f t="shared" si="54"/>
        <v>200.09889804703604</v>
      </c>
      <c r="M373" s="3"/>
      <c r="N373" s="6">
        <f t="shared" si="48"/>
        <v>-34.098898047036045</v>
      </c>
      <c r="O373" s="6">
        <f t="shared" si="49"/>
        <v>34.098898047036045</v>
      </c>
      <c r="P373" s="4">
        <f t="shared" si="50"/>
        <v>0.20541504847612074</v>
      </c>
      <c r="Q373" s="6">
        <f t="shared" si="51"/>
        <v>1162.7348480221585</v>
      </c>
      <c r="R373" s="3"/>
    </row>
    <row r="374" spans="1:18" customFormat="1" x14ac:dyDescent="0.2">
      <c r="A374" s="12">
        <v>42493</v>
      </c>
      <c r="B374" s="1" t="s">
        <v>9</v>
      </c>
      <c r="C374" s="8">
        <v>3704</v>
      </c>
      <c r="D374" s="8">
        <v>4979</v>
      </c>
      <c r="E374" s="8">
        <v>200</v>
      </c>
      <c r="F374" s="3">
        <v>368</v>
      </c>
      <c r="G374" s="7">
        <f t="shared" si="46"/>
        <v>200</v>
      </c>
      <c r="H374" s="3"/>
      <c r="I374" s="40">
        <f t="shared" si="52"/>
        <v>139.86225367978537</v>
      </c>
      <c r="J374" s="40">
        <f t="shared" si="47"/>
        <v>-49.958333333333343</v>
      </c>
      <c r="K374" s="71">
        <f t="shared" si="53"/>
        <v>1.3370134559101672</v>
      </c>
      <c r="L374" s="57">
        <f t="shared" si="54"/>
        <v>118.73571964871448</v>
      </c>
      <c r="M374" s="3"/>
      <c r="N374" s="6">
        <f t="shared" si="48"/>
        <v>81.264280351285521</v>
      </c>
      <c r="O374" s="6">
        <f t="shared" si="49"/>
        <v>81.264280351285521</v>
      </c>
      <c r="P374" s="4">
        <f t="shared" si="50"/>
        <v>0.40632140175642761</v>
      </c>
      <c r="Q374" s="6">
        <f t="shared" si="51"/>
        <v>6603.88326101233</v>
      </c>
      <c r="R374" s="3"/>
    </row>
    <row r="375" spans="1:18" customFormat="1" x14ac:dyDescent="0.2">
      <c r="A375" s="12">
        <v>42494</v>
      </c>
      <c r="B375" s="1" t="s">
        <v>7</v>
      </c>
      <c r="C375" s="8">
        <v>3306</v>
      </c>
      <c r="D375" s="8">
        <v>3713</v>
      </c>
      <c r="E375" s="8">
        <v>293</v>
      </c>
      <c r="F375" s="3">
        <v>369</v>
      </c>
      <c r="G375" s="7">
        <f t="shared" si="46"/>
        <v>293</v>
      </c>
      <c r="H375" s="3"/>
      <c r="I375" s="40">
        <f t="shared" si="52"/>
        <v>174.13717438593443</v>
      </c>
      <c r="J375" s="40">
        <f t="shared" si="47"/>
        <v>-49.958333333333343</v>
      </c>
      <c r="K375" s="71">
        <f t="shared" si="53"/>
        <v>1.5373637437509067</v>
      </c>
      <c r="L375" s="57">
        <f t="shared" si="54"/>
        <v>134.95111462602901</v>
      </c>
      <c r="M375" s="3"/>
      <c r="N375" s="6">
        <f t="shared" si="48"/>
        <v>158.04888537397099</v>
      </c>
      <c r="O375" s="6">
        <f t="shared" si="49"/>
        <v>158.04888537397099</v>
      </c>
      <c r="P375" s="4">
        <f t="shared" si="50"/>
        <v>0.53941599103744364</v>
      </c>
      <c r="Q375" s="6">
        <f t="shared" si="51"/>
        <v>24979.450167954619</v>
      </c>
      <c r="R375" s="3"/>
    </row>
    <row r="376" spans="1:18" customFormat="1" x14ac:dyDescent="0.2">
      <c r="A376" s="12">
        <v>42495</v>
      </c>
      <c r="B376" s="1" t="s">
        <v>10</v>
      </c>
      <c r="C376" s="8">
        <v>3699</v>
      </c>
      <c r="D376" s="8">
        <v>5849</v>
      </c>
      <c r="E376" s="8">
        <v>111</v>
      </c>
      <c r="F376" s="3">
        <v>370</v>
      </c>
      <c r="G376" s="7">
        <f t="shared" si="46"/>
        <v>111</v>
      </c>
      <c r="H376" s="3"/>
      <c r="I376" s="40">
        <f t="shared" si="52"/>
        <v>80.028733705454187</v>
      </c>
      <c r="J376" s="40">
        <f t="shared" si="47"/>
        <v>-49.958333333333343</v>
      </c>
      <c r="K376" s="71">
        <f t="shared" si="53"/>
        <v>1.5645209138612102</v>
      </c>
      <c r="L376" s="57">
        <f t="shared" si="54"/>
        <v>199.79142245007884</v>
      </c>
      <c r="M376" s="3"/>
      <c r="N376" s="6">
        <f t="shared" si="48"/>
        <v>-88.791422450078841</v>
      </c>
      <c r="O376" s="6">
        <f t="shared" si="49"/>
        <v>88.791422450078841</v>
      </c>
      <c r="P376" s="4">
        <f t="shared" si="50"/>
        <v>0.79992272477548509</v>
      </c>
      <c r="Q376" s="6">
        <f t="shared" si="51"/>
        <v>7883.9167007083652</v>
      </c>
      <c r="R376" s="3"/>
    </row>
    <row r="377" spans="1:18" customFormat="1" x14ac:dyDescent="0.2">
      <c r="A377" s="12">
        <v>42496</v>
      </c>
      <c r="B377" s="1" t="s">
        <v>5</v>
      </c>
      <c r="C377" s="8">
        <v>3327</v>
      </c>
      <c r="D377" s="8">
        <v>4713</v>
      </c>
      <c r="E377" s="8">
        <v>159</v>
      </c>
      <c r="F377" s="3">
        <v>371</v>
      </c>
      <c r="G377" s="7">
        <f t="shared" si="46"/>
        <v>159</v>
      </c>
      <c r="H377" s="3"/>
      <c r="I377" s="40">
        <f t="shared" si="52"/>
        <v>107.30815689448171</v>
      </c>
      <c r="J377" s="40">
        <f t="shared" si="47"/>
        <v>-49.958333333333343</v>
      </c>
      <c r="K377" s="71">
        <f t="shared" si="53"/>
        <v>1.3009425110543278</v>
      </c>
      <c r="L377" s="57">
        <f t="shared" si="54"/>
        <v>37.760894293242437</v>
      </c>
      <c r="M377" s="3"/>
      <c r="N377" s="6">
        <f t="shared" si="48"/>
        <v>121.23910570675756</v>
      </c>
      <c r="O377" s="6">
        <f t="shared" si="49"/>
        <v>121.23910570675756</v>
      </c>
      <c r="P377" s="4">
        <f t="shared" si="50"/>
        <v>0.76251009878463871</v>
      </c>
      <c r="Q377" s="6">
        <f t="shared" si="51"/>
        <v>14698.920752574333</v>
      </c>
      <c r="R377" s="3"/>
    </row>
    <row r="378" spans="1:18" customFormat="1" x14ac:dyDescent="0.2">
      <c r="A378" s="12">
        <v>42497</v>
      </c>
      <c r="B378" s="1" t="s">
        <v>8</v>
      </c>
      <c r="C378" s="8">
        <v>3642</v>
      </c>
      <c r="D378" s="8">
        <v>3628</v>
      </c>
      <c r="E378" s="8">
        <v>219</v>
      </c>
      <c r="F378" s="3">
        <v>372</v>
      </c>
      <c r="G378" s="7">
        <f t="shared" si="46"/>
        <v>219</v>
      </c>
      <c r="H378" s="3"/>
      <c r="I378" s="40">
        <f t="shared" si="52"/>
        <v>183.28103143050291</v>
      </c>
      <c r="J378" s="40">
        <f t="shared" si="47"/>
        <v>-49.958333333333343</v>
      </c>
      <c r="K378" s="71">
        <f t="shared" si="53"/>
        <v>1.0547570807918305</v>
      </c>
      <c r="L378" s="57">
        <f t="shared" si="54"/>
        <v>58.481035475956084</v>
      </c>
      <c r="M378" s="3"/>
      <c r="N378" s="6">
        <f t="shared" si="48"/>
        <v>160.51896452404392</v>
      </c>
      <c r="O378" s="6">
        <f t="shared" si="49"/>
        <v>160.51896452404392</v>
      </c>
      <c r="P378" s="4">
        <f t="shared" si="50"/>
        <v>0.73296330832896772</v>
      </c>
      <c r="Q378" s="6">
        <f t="shared" si="51"/>
        <v>25766.337971871271</v>
      </c>
      <c r="R378" s="3"/>
    </row>
    <row r="379" spans="1:18" customFormat="1" x14ac:dyDescent="0.2">
      <c r="A379" s="12">
        <v>42498</v>
      </c>
      <c r="B379" s="1" t="s">
        <v>11</v>
      </c>
      <c r="C379" s="8">
        <v>3793</v>
      </c>
      <c r="D379" s="8">
        <v>5678</v>
      </c>
      <c r="E379" s="8">
        <v>170</v>
      </c>
      <c r="F379" s="3">
        <v>373</v>
      </c>
      <c r="G379" s="7">
        <f t="shared" si="46"/>
        <v>170</v>
      </c>
      <c r="H379" s="3"/>
      <c r="I379" s="40">
        <f t="shared" si="52"/>
        <v>146.71487101048822</v>
      </c>
      <c r="J379" s="40">
        <f t="shared" si="47"/>
        <v>-49.958333333333343</v>
      </c>
      <c r="K379" s="71">
        <f t="shared" si="53"/>
        <v>1.1380285605805678</v>
      </c>
      <c r="L379" s="57">
        <f t="shared" si="54"/>
        <v>151.03570919893502</v>
      </c>
      <c r="M379" s="3"/>
      <c r="N379" s="6">
        <f t="shared" si="48"/>
        <v>18.964290801064976</v>
      </c>
      <c r="O379" s="6">
        <f t="shared" si="49"/>
        <v>18.964290801064976</v>
      </c>
      <c r="P379" s="4">
        <f t="shared" si="50"/>
        <v>0.11155465177097044</v>
      </c>
      <c r="Q379" s="6">
        <f t="shared" si="51"/>
        <v>359.64432558735768</v>
      </c>
      <c r="R379" s="3"/>
    </row>
    <row r="380" spans="1:18" customFormat="1" x14ac:dyDescent="0.2">
      <c r="A380" s="12">
        <v>42499</v>
      </c>
      <c r="B380" s="1" t="s">
        <v>6</v>
      </c>
      <c r="C380" s="8">
        <v>3556</v>
      </c>
      <c r="D380" s="8">
        <v>3952</v>
      </c>
      <c r="E380" s="8">
        <v>163</v>
      </c>
      <c r="F380" s="3">
        <v>374</v>
      </c>
      <c r="G380" s="7">
        <f t="shared" si="46"/>
        <v>163</v>
      </c>
      <c r="H380" s="3"/>
      <c r="I380" s="40">
        <f t="shared" si="52"/>
        <v>136.38896619356376</v>
      </c>
      <c r="J380" s="40">
        <f t="shared" si="47"/>
        <v>-49.958333333333343</v>
      </c>
      <c r="K380" s="71">
        <f t="shared" si="53"/>
        <v>1.1303593057579113</v>
      </c>
      <c r="L380" s="57">
        <f t="shared" si="54"/>
        <v>107.80335712247482</v>
      </c>
      <c r="M380" s="3"/>
      <c r="N380" s="6">
        <f t="shared" si="48"/>
        <v>55.196642877525179</v>
      </c>
      <c r="O380" s="6">
        <f t="shared" si="49"/>
        <v>55.196642877525179</v>
      </c>
      <c r="P380" s="4">
        <f t="shared" si="50"/>
        <v>0.33862971090506244</v>
      </c>
      <c r="Q380" s="6">
        <f t="shared" si="51"/>
        <v>3046.6693849490512</v>
      </c>
      <c r="R380" s="3"/>
    </row>
    <row r="381" spans="1:18" customFormat="1" x14ac:dyDescent="0.2">
      <c r="A381" s="12">
        <v>42500</v>
      </c>
      <c r="B381" s="1" t="s">
        <v>9</v>
      </c>
      <c r="C381" s="8">
        <v>3390</v>
      </c>
      <c r="D381" s="8">
        <v>4427</v>
      </c>
      <c r="E381" s="8">
        <v>111</v>
      </c>
      <c r="F381" s="3">
        <v>375</v>
      </c>
      <c r="G381" s="7">
        <f t="shared" si="46"/>
        <v>111</v>
      </c>
      <c r="H381" s="3"/>
      <c r="I381" s="40">
        <f t="shared" si="52"/>
        <v>89.968640469322082</v>
      </c>
      <c r="J381" s="40">
        <f t="shared" si="47"/>
        <v>-49.958333333333343</v>
      </c>
      <c r="K381" s="71">
        <f t="shared" si="53"/>
        <v>1.2241541710134327</v>
      </c>
      <c r="L381" s="57">
        <f t="shared" si="54"/>
        <v>105.59679056830346</v>
      </c>
      <c r="M381" s="3"/>
      <c r="N381" s="6">
        <f t="shared" si="48"/>
        <v>5.4032094316965384</v>
      </c>
      <c r="O381" s="6">
        <f t="shared" si="49"/>
        <v>5.4032094316965384</v>
      </c>
      <c r="P381" s="4">
        <f t="shared" si="50"/>
        <v>4.8677562447716566E-2</v>
      </c>
      <c r="Q381" s="6">
        <f t="shared" si="51"/>
        <v>29.194672162774431</v>
      </c>
      <c r="R381" s="3"/>
    </row>
    <row r="382" spans="1:18" customFormat="1" x14ac:dyDescent="0.2">
      <c r="A382" s="12">
        <v>42501</v>
      </c>
      <c r="B382" s="1" t="s">
        <v>7</v>
      </c>
      <c r="C382" s="8">
        <v>3307</v>
      </c>
      <c r="D382" s="8">
        <v>3178</v>
      </c>
      <c r="E382" s="8">
        <v>155</v>
      </c>
      <c r="F382" s="3">
        <v>376</v>
      </c>
      <c r="G382" s="7">
        <f t="shared" si="46"/>
        <v>155</v>
      </c>
      <c r="H382" s="3"/>
      <c r="I382" s="40">
        <f t="shared" si="52"/>
        <v>100.7460794113604</v>
      </c>
      <c r="J382" s="40">
        <f t="shared" si="47"/>
        <v>-49.958333333333343</v>
      </c>
      <c r="K382" s="71">
        <f t="shared" si="53"/>
        <v>1.3773150464344486</v>
      </c>
      <c r="L382" s="57">
        <f t="shared" si="54"/>
        <v>53.494319015915529</v>
      </c>
      <c r="M382" s="3"/>
      <c r="N382" s="6">
        <f t="shared" si="48"/>
        <v>101.50568098408448</v>
      </c>
      <c r="O382" s="6">
        <f t="shared" si="49"/>
        <v>101.50568098408448</v>
      </c>
      <c r="P382" s="4">
        <f t="shared" si="50"/>
        <v>0.65487536118764178</v>
      </c>
      <c r="Q382" s="6">
        <f t="shared" si="51"/>
        <v>10303.403272042729</v>
      </c>
      <c r="R382" s="3"/>
    </row>
    <row r="383" spans="1:18" customFormat="1" x14ac:dyDescent="0.2">
      <c r="A383" s="12">
        <v>42502</v>
      </c>
      <c r="B383" s="1" t="s">
        <v>10</v>
      </c>
      <c r="C383" s="8">
        <v>3385</v>
      </c>
      <c r="D383" s="8">
        <v>4468</v>
      </c>
      <c r="E383" s="8">
        <v>357</v>
      </c>
      <c r="F383" s="3">
        <v>377</v>
      </c>
      <c r="G383" s="7">
        <f t="shared" si="46"/>
        <v>357</v>
      </c>
      <c r="H383" s="3"/>
      <c r="I383" s="40">
        <f t="shared" si="52"/>
        <v>195.93011030331809</v>
      </c>
      <c r="J383" s="40">
        <f t="shared" si="47"/>
        <v>-49.958333333333343</v>
      </c>
      <c r="K383" s="71">
        <f t="shared" si="53"/>
        <v>1.5943066526526615</v>
      </c>
      <c r="L383" s="57">
        <f t="shared" si="54"/>
        <v>78.079239447186097</v>
      </c>
      <c r="M383" s="3"/>
      <c r="N383" s="6">
        <f t="shared" si="48"/>
        <v>278.92076055281393</v>
      </c>
      <c r="O383" s="6">
        <f t="shared" si="49"/>
        <v>278.92076055281393</v>
      </c>
      <c r="P383" s="4">
        <f t="shared" si="50"/>
        <v>0.78129064580620144</v>
      </c>
      <c r="Q383" s="6">
        <f t="shared" si="51"/>
        <v>77796.790667360168</v>
      </c>
      <c r="R383" s="3"/>
    </row>
    <row r="384" spans="1:18" customFormat="1" x14ac:dyDescent="0.2">
      <c r="A384" s="12">
        <v>42503</v>
      </c>
      <c r="B384" s="1" t="s">
        <v>5</v>
      </c>
      <c r="C384" s="8">
        <v>3335</v>
      </c>
      <c r="D384" s="8">
        <v>4686</v>
      </c>
      <c r="E384" s="8">
        <v>379</v>
      </c>
      <c r="F384" s="3">
        <v>378</v>
      </c>
      <c r="G384" s="7">
        <f t="shared" si="46"/>
        <v>379</v>
      </c>
      <c r="H384" s="3"/>
      <c r="I384" s="40">
        <f t="shared" si="52"/>
        <v>222.99170083932418</v>
      </c>
      <c r="J384" s="40">
        <f t="shared" si="47"/>
        <v>-49.958333333333343</v>
      </c>
      <c r="K384" s="71">
        <f t="shared" si="53"/>
        <v>1.5915396955521948</v>
      </c>
      <c r="L384" s="57">
        <f t="shared" si="54"/>
        <v>228.37589790302528</v>
      </c>
      <c r="M384" s="3"/>
      <c r="N384" s="6">
        <f t="shared" si="48"/>
        <v>150.62410209697472</v>
      </c>
      <c r="O384" s="6">
        <f t="shared" si="49"/>
        <v>150.62410209697472</v>
      </c>
      <c r="P384" s="4">
        <f t="shared" si="50"/>
        <v>0.3974250714959755</v>
      </c>
      <c r="Q384" s="6">
        <f t="shared" si="51"/>
        <v>22687.620132519867</v>
      </c>
      <c r="R384" s="3"/>
    </row>
    <row r="385" spans="1:18" customFormat="1" x14ac:dyDescent="0.2">
      <c r="A385" s="12">
        <v>42504</v>
      </c>
      <c r="B385" s="1" t="s">
        <v>8</v>
      </c>
      <c r="C385" s="8">
        <v>3050</v>
      </c>
      <c r="D385" s="8">
        <v>5080</v>
      </c>
      <c r="E385" s="8">
        <v>282</v>
      </c>
      <c r="F385" s="3">
        <v>379</v>
      </c>
      <c r="G385" s="7">
        <f t="shared" si="46"/>
        <v>282</v>
      </c>
      <c r="H385" s="3"/>
      <c r="I385" s="40">
        <f t="shared" si="52"/>
        <v>208.0194093315971</v>
      </c>
      <c r="J385" s="40">
        <f t="shared" si="47"/>
        <v>-49.958333333333343</v>
      </c>
      <c r="K385" s="71">
        <f t="shared" si="53"/>
        <v>1.3118825548826185</v>
      </c>
      <c r="L385" s="57">
        <f t="shared" si="54"/>
        <v>225.10646361943006</v>
      </c>
      <c r="M385" s="3"/>
      <c r="N385" s="6">
        <f t="shared" si="48"/>
        <v>56.893536380569941</v>
      </c>
      <c r="O385" s="6">
        <f t="shared" si="49"/>
        <v>56.893536380569941</v>
      </c>
      <c r="P385" s="4">
        <f t="shared" si="50"/>
        <v>0.20175012900911327</v>
      </c>
      <c r="Q385" s="6">
        <f t="shared" si="51"/>
        <v>3236.8744818872356</v>
      </c>
      <c r="R385" s="3"/>
    </row>
    <row r="386" spans="1:18" customFormat="1" x14ac:dyDescent="0.2">
      <c r="A386" s="12">
        <v>42505</v>
      </c>
      <c r="B386" s="1" t="s">
        <v>11</v>
      </c>
      <c r="C386" s="8">
        <v>3176</v>
      </c>
      <c r="D386" s="8">
        <v>3487</v>
      </c>
      <c r="E386" s="8">
        <v>159</v>
      </c>
      <c r="F386" s="3">
        <v>380</v>
      </c>
      <c r="G386" s="7">
        <f t="shared" si="46"/>
        <v>159</v>
      </c>
      <c r="H386" s="3"/>
      <c r="I386" s="40">
        <f t="shared" si="52"/>
        <v>152.20870354416147</v>
      </c>
      <c r="J386" s="40">
        <f t="shared" si="47"/>
        <v>-49.958333333333343</v>
      </c>
      <c r="K386" s="71">
        <f t="shared" si="53"/>
        <v>1.0527293283894836</v>
      </c>
      <c r="L386" s="57">
        <f t="shared" si="54"/>
        <v>166.71603910674435</v>
      </c>
      <c r="M386" s="3"/>
      <c r="N386" s="6">
        <f t="shared" si="48"/>
        <v>-7.716039106744347</v>
      </c>
      <c r="O386" s="6">
        <f t="shared" si="49"/>
        <v>7.716039106744347</v>
      </c>
      <c r="P386" s="4">
        <f t="shared" si="50"/>
        <v>4.8528547841159418E-2</v>
      </c>
      <c r="Q386" s="6">
        <f t="shared" si="51"/>
        <v>59.537259496808097</v>
      </c>
      <c r="R386" s="3"/>
    </row>
    <row r="387" spans="1:18" customFormat="1" x14ac:dyDescent="0.2">
      <c r="A387" s="12">
        <v>42506</v>
      </c>
      <c r="B387" s="1" t="s">
        <v>6</v>
      </c>
      <c r="C387" s="8">
        <v>3823</v>
      </c>
      <c r="D387" s="8">
        <v>4437</v>
      </c>
      <c r="E387" s="8">
        <v>159</v>
      </c>
      <c r="F387" s="3">
        <v>381</v>
      </c>
      <c r="G387" s="7">
        <f t="shared" si="46"/>
        <v>159</v>
      </c>
      <c r="H387" s="3"/>
      <c r="I387" s="40">
        <f t="shared" si="52"/>
        <v>132.22231281191026</v>
      </c>
      <c r="J387" s="40">
        <f t="shared" si="47"/>
        <v>-49.958333333333343</v>
      </c>
      <c r="K387" s="71">
        <f t="shared" si="53"/>
        <v>1.1509268853680921</v>
      </c>
      <c r="L387" s="57">
        <f t="shared" si="54"/>
        <v>116.3638416298589</v>
      </c>
      <c r="M387" s="3"/>
      <c r="N387" s="6">
        <f t="shared" si="48"/>
        <v>42.636158370141104</v>
      </c>
      <c r="O387" s="6">
        <f t="shared" si="49"/>
        <v>42.636158370141104</v>
      </c>
      <c r="P387" s="4">
        <f t="shared" si="50"/>
        <v>0.26815193943484972</v>
      </c>
      <c r="Q387" s="6">
        <f t="shared" si="51"/>
        <v>1817.8420005637533</v>
      </c>
      <c r="R387" s="3"/>
    </row>
    <row r="388" spans="1:18" customFormat="1" x14ac:dyDescent="0.2">
      <c r="A388" s="12">
        <v>42507</v>
      </c>
      <c r="B388" s="1" t="s">
        <v>9</v>
      </c>
      <c r="C388" s="8">
        <v>3264</v>
      </c>
      <c r="D388" s="8">
        <v>4453</v>
      </c>
      <c r="E388" s="8">
        <v>169</v>
      </c>
      <c r="F388" s="3">
        <v>382</v>
      </c>
      <c r="G388" s="7">
        <f t="shared" si="46"/>
        <v>169</v>
      </c>
      <c r="H388" s="3"/>
      <c r="I388" s="40">
        <f t="shared" si="52"/>
        <v>136.0607818797364</v>
      </c>
      <c r="J388" s="40">
        <f t="shared" si="47"/>
        <v>-49.958333333333343</v>
      </c>
      <c r="K388" s="71">
        <f t="shared" si="53"/>
        <v>1.1527058318376748</v>
      </c>
      <c r="L388" s="57">
        <f t="shared" si="54"/>
        <v>92.987854732287261</v>
      </c>
      <c r="M388" s="3"/>
      <c r="N388" s="6">
        <f t="shared" si="48"/>
        <v>76.012145267712739</v>
      </c>
      <c r="O388" s="6">
        <f t="shared" si="49"/>
        <v>76.012145267712739</v>
      </c>
      <c r="P388" s="4">
        <f t="shared" si="50"/>
        <v>0.44977600750125879</v>
      </c>
      <c r="Q388" s="6">
        <f t="shared" si="51"/>
        <v>5777.8462281998645</v>
      </c>
      <c r="R388" s="3"/>
    </row>
    <row r="389" spans="1:18" customFormat="1" x14ac:dyDescent="0.2">
      <c r="A389" s="12">
        <v>42508</v>
      </c>
      <c r="B389" s="1" t="s">
        <v>7</v>
      </c>
      <c r="C389" s="8">
        <v>3261</v>
      </c>
      <c r="D389" s="8">
        <v>5141</v>
      </c>
      <c r="E389" s="8">
        <v>184</v>
      </c>
      <c r="F389" s="3">
        <v>383</v>
      </c>
      <c r="G389" s="7">
        <f t="shared" si="46"/>
        <v>184</v>
      </c>
      <c r="H389" s="3"/>
      <c r="I389" s="40">
        <f t="shared" si="52"/>
        <v>137.46678179039853</v>
      </c>
      <c r="J389" s="40">
        <f t="shared" si="47"/>
        <v>-49.958333333333343</v>
      </c>
      <c r="K389" s="71">
        <f t="shared" si="53"/>
        <v>1.2470243735318249</v>
      </c>
      <c r="L389" s="57">
        <f t="shared" si="54"/>
        <v>105.40267152254877</v>
      </c>
      <c r="M389" s="3"/>
      <c r="N389" s="6">
        <f t="shared" si="48"/>
        <v>78.597328477451228</v>
      </c>
      <c r="O389" s="6">
        <f t="shared" si="49"/>
        <v>78.597328477451228</v>
      </c>
      <c r="P389" s="4">
        <f t="shared" si="50"/>
        <v>0.42715939389919144</v>
      </c>
      <c r="Q389" s="6">
        <f t="shared" si="51"/>
        <v>6177.5400437923654</v>
      </c>
      <c r="R389" s="3"/>
    </row>
    <row r="390" spans="1:18" customFormat="1" x14ac:dyDescent="0.2">
      <c r="A390" s="12">
        <v>42509</v>
      </c>
      <c r="B390" s="1" t="s">
        <v>10</v>
      </c>
      <c r="C390" s="8">
        <v>3131</v>
      </c>
      <c r="D390" s="8">
        <v>5889</v>
      </c>
      <c r="E390" s="8">
        <v>135</v>
      </c>
      <c r="F390" s="3">
        <v>384</v>
      </c>
      <c r="G390" s="7">
        <f t="shared" ref="G390:G402" si="55">IF($G$4="Petrol",C390,IF($G$4="Diesel",D390,E390))</f>
        <v>135</v>
      </c>
      <c r="H390" s="3"/>
      <c r="I390" s="40">
        <f t="shared" si="52"/>
        <v>95.915121882970908</v>
      </c>
      <c r="J390" s="40">
        <f t="shared" si="47"/>
        <v>-49.958333333333343</v>
      </c>
      <c r="K390" s="71">
        <f t="shared" si="53"/>
        <v>1.3833509235582289</v>
      </c>
      <c r="L390" s="57">
        <f t="shared" si="54"/>
        <v>120.52670275004928</v>
      </c>
      <c r="M390" s="3"/>
      <c r="N390" s="6">
        <f t="shared" si="48"/>
        <v>14.473297249950718</v>
      </c>
      <c r="O390" s="6">
        <f t="shared" si="49"/>
        <v>14.473297249950718</v>
      </c>
      <c r="P390" s="4">
        <f t="shared" si="50"/>
        <v>0.10720960925889421</v>
      </c>
      <c r="Q390" s="6">
        <f t="shared" si="51"/>
        <v>209.47633328543102</v>
      </c>
      <c r="R390" s="3"/>
    </row>
    <row r="391" spans="1:18" customFormat="1" x14ac:dyDescent="0.2">
      <c r="A391" s="12">
        <v>42510</v>
      </c>
      <c r="B391" s="1" t="s">
        <v>5</v>
      </c>
      <c r="C391" s="8">
        <v>3503</v>
      </c>
      <c r="D391" s="8">
        <v>5323</v>
      </c>
      <c r="E391" s="8">
        <v>47</v>
      </c>
      <c r="F391" s="3">
        <v>385</v>
      </c>
      <c r="G391" s="7">
        <f t="shared" si="55"/>
        <v>47</v>
      </c>
      <c r="H391" s="3"/>
      <c r="I391" s="40">
        <f t="shared" si="52"/>
        <v>32.77527736392873</v>
      </c>
      <c r="J391" s="40">
        <f t="shared" si="47"/>
        <v>-49.958333333333343</v>
      </c>
      <c r="K391" s="71">
        <f t="shared" si="53"/>
        <v>1.5622468614538849</v>
      </c>
      <c r="L391" s="57">
        <f t="shared" si="54"/>
        <v>73.269213719238834</v>
      </c>
      <c r="M391" s="3"/>
      <c r="N391" s="6">
        <f t="shared" si="48"/>
        <v>-26.269213719238834</v>
      </c>
      <c r="O391" s="6">
        <f t="shared" si="49"/>
        <v>26.269213719238834</v>
      </c>
      <c r="P391" s="4">
        <f t="shared" si="50"/>
        <v>0.55891944083486877</v>
      </c>
      <c r="Q391" s="6">
        <f t="shared" si="51"/>
        <v>690.07158942704575</v>
      </c>
      <c r="R391" s="3"/>
    </row>
    <row r="392" spans="1:18" customFormat="1" x14ac:dyDescent="0.2">
      <c r="A392" s="12">
        <v>42511</v>
      </c>
      <c r="B392" s="1" t="s">
        <v>8</v>
      </c>
      <c r="C392" s="8">
        <v>3242</v>
      </c>
      <c r="D392" s="8">
        <v>3162</v>
      </c>
      <c r="E392" s="8">
        <v>313</v>
      </c>
      <c r="F392" s="3">
        <v>386</v>
      </c>
      <c r="G392" s="7">
        <f t="shared" si="55"/>
        <v>313</v>
      </c>
      <c r="H392" s="3"/>
      <c r="I392" s="40">
        <f t="shared" si="52"/>
        <v>153.89531128331632</v>
      </c>
      <c r="J392" s="40">
        <f t="shared" si="47"/>
        <v>-49.958333333333343</v>
      </c>
      <c r="K392" s="71">
        <f t="shared" si="53"/>
        <v>1.6800017839233301</v>
      </c>
      <c r="L392" s="57">
        <f t="shared" si="54"/>
        <v>-27.34751566620254</v>
      </c>
      <c r="M392" s="3"/>
      <c r="N392" s="6">
        <f t="shared" si="48"/>
        <v>340.34751566620253</v>
      </c>
      <c r="O392" s="6">
        <f t="shared" si="49"/>
        <v>340.34751566620253</v>
      </c>
      <c r="P392" s="4">
        <f t="shared" si="50"/>
        <v>1.0873722545246087</v>
      </c>
      <c r="Q392" s="6">
        <f t="shared" si="51"/>
        <v>115836.43142015598</v>
      </c>
      <c r="R392" s="3"/>
    </row>
    <row r="393" spans="1:18" customFormat="1" x14ac:dyDescent="0.2">
      <c r="A393" s="12">
        <v>42512</v>
      </c>
      <c r="B393" s="1" t="s">
        <v>11</v>
      </c>
      <c r="C393" s="8">
        <v>3072</v>
      </c>
      <c r="D393" s="8">
        <v>2991</v>
      </c>
      <c r="E393" s="8">
        <v>149</v>
      </c>
      <c r="F393" s="3">
        <v>387</v>
      </c>
      <c r="G393" s="7">
        <f t="shared" si="55"/>
        <v>149</v>
      </c>
      <c r="H393" s="3"/>
      <c r="I393" s="40">
        <f t="shared" si="52"/>
        <v>111.64918771944944</v>
      </c>
      <c r="J393" s="40">
        <f t="shared" si="47"/>
        <v>-49.958333333333343</v>
      </c>
      <c r="K393" s="71">
        <f t="shared" si="53"/>
        <v>1.3164134940066816</v>
      </c>
      <c r="L393" s="57">
        <f t="shared" si="54"/>
        <v>136.35310817980206</v>
      </c>
      <c r="M393" s="3"/>
      <c r="N393" s="6">
        <f t="shared" si="48"/>
        <v>12.646891820197936</v>
      </c>
      <c r="O393" s="6">
        <f t="shared" si="49"/>
        <v>12.646891820197936</v>
      </c>
      <c r="P393" s="4">
        <f t="shared" si="50"/>
        <v>8.487846859193246E-2</v>
      </c>
      <c r="Q393" s="6">
        <f t="shared" si="51"/>
        <v>159.94387271178948</v>
      </c>
      <c r="R393" s="3"/>
    </row>
    <row r="394" spans="1:18" customFormat="1" x14ac:dyDescent="0.2">
      <c r="A394" s="12">
        <v>42513</v>
      </c>
      <c r="B394" s="1" t="s">
        <v>6</v>
      </c>
      <c r="C394" s="8">
        <v>3559</v>
      </c>
      <c r="D394" s="8">
        <v>4783</v>
      </c>
      <c r="E394" s="8">
        <v>134</v>
      </c>
      <c r="F394" s="3">
        <v>388</v>
      </c>
      <c r="G394" s="7">
        <f t="shared" si="55"/>
        <v>134</v>
      </c>
      <c r="H394" s="3"/>
      <c r="I394" s="40">
        <f t="shared" si="52"/>
        <v>114.16871469231742</v>
      </c>
      <c r="J394" s="40">
        <f t="shared" si="47"/>
        <v>-49.958333333333343</v>
      </c>
      <c r="K394" s="71">
        <f t="shared" si="53"/>
        <v>1.0769237772734659</v>
      </c>
      <c r="L394" s="57">
        <f t="shared" si="54"/>
        <v>64.943771705669434</v>
      </c>
      <c r="M394" s="3"/>
      <c r="N394" s="6">
        <f t="shared" si="48"/>
        <v>69.056228294330566</v>
      </c>
      <c r="O394" s="6">
        <f t="shared" si="49"/>
        <v>69.056228294330566</v>
      </c>
      <c r="P394" s="4">
        <f t="shared" si="50"/>
        <v>0.51534498727112366</v>
      </c>
      <c r="Q394" s="6">
        <f t="shared" si="51"/>
        <v>4768.7626662387011</v>
      </c>
      <c r="R394" s="3"/>
    </row>
    <row r="395" spans="1:18" customFormat="1" x14ac:dyDescent="0.2">
      <c r="A395" s="12">
        <v>42514</v>
      </c>
      <c r="B395" s="1" t="s">
        <v>9</v>
      </c>
      <c r="C395" s="8">
        <v>3227</v>
      </c>
      <c r="D395" s="8">
        <v>5592</v>
      </c>
      <c r="E395" s="8">
        <v>450</v>
      </c>
      <c r="F395" s="3">
        <v>389</v>
      </c>
      <c r="G395" s="7">
        <f t="shared" si="55"/>
        <v>450</v>
      </c>
      <c r="H395" s="3"/>
      <c r="I395" s="40">
        <f t="shared" si="52"/>
        <v>325.63344866628563</v>
      </c>
      <c r="J395" s="40">
        <f t="shared" si="47"/>
        <v>-49.958333333333343</v>
      </c>
      <c r="K395" s="71">
        <f t="shared" si="53"/>
        <v>1.1971258919277208</v>
      </c>
      <c r="L395" s="57">
        <f t="shared" si="54"/>
        <v>73.901454225792946</v>
      </c>
      <c r="M395" s="3"/>
      <c r="N395" s="6">
        <f t="shared" si="48"/>
        <v>376.09854577420708</v>
      </c>
      <c r="O395" s="6">
        <f t="shared" si="49"/>
        <v>376.09854577420708</v>
      </c>
      <c r="P395" s="4">
        <f t="shared" si="50"/>
        <v>0.83577454616490465</v>
      </c>
      <c r="Q395" s="6">
        <f t="shared" si="51"/>
        <v>141450.11613347335</v>
      </c>
      <c r="R395" s="3"/>
    </row>
    <row r="396" spans="1:18" customFormat="1" x14ac:dyDescent="0.2">
      <c r="A396" s="12">
        <v>42515</v>
      </c>
      <c r="B396" s="1" t="s">
        <v>7</v>
      </c>
      <c r="C396" s="8">
        <v>3050</v>
      </c>
      <c r="D396" s="8">
        <v>4532</v>
      </c>
      <c r="E396" s="8">
        <v>438</v>
      </c>
      <c r="F396" s="3">
        <v>390</v>
      </c>
      <c r="G396" s="7">
        <f t="shared" si="55"/>
        <v>438</v>
      </c>
      <c r="H396" s="3"/>
      <c r="I396" s="40">
        <f t="shared" si="52"/>
        <v>359.1154405521018</v>
      </c>
      <c r="J396" s="40">
        <f t="shared" si="47"/>
        <v>-49.958333333333343</v>
      </c>
      <c r="K396" s="71">
        <f t="shared" si="53"/>
        <v>1.1660973681835747</v>
      </c>
      <c r="L396" s="57">
        <f t="shared" si="54"/>
        <v>317.77231313681767</v>
      </c>
      <c r="M396" s="3"/>
      <c r="N396" s="6">
        <f t="shared" si="48"/>
        <v>120.22768686318233</v>
      </c>
      <c r="O396" s="6">
        <f t="shared" si="49"/>
        <v>120.22768686318233</v>
      </c>
      <c r="P396" s="4">
        <f t="shared" si="50"/>
        <v>0.27449243576069027</v>
      </c>
      <c r="Q396" s="6">
        <f t="shared" si="51"/>
        <v>14454.696688471424</v>
      </c>
      <c r="R396" s="3"/>
    </row>
    <row r="397" spans="1:18" customFormat="1" x14ac:dyDescent="0.2">
      <c r="A397" s="12">
        <v>42516</v>
      </c>
      <c r="B397" s="1" t="s">
        <v>10</v>
      </c>
      <c r="C397" s="8">
        <v>3080</v>
      </c>
      <c r="D397" s="8">
        <v>4786</v>
      </c>
      <c r="E397" s="8">
        <v>512</v>
      </c>
      <c r="F397" s="3">
        <v>391</v>
      </c>
      <c r="G397" s="7">
        <f t="shared" si="55"/>
        <v>512</v>
      </c>
      <c r="H397" s="3"/>
      <c r="I397" s="40">
        <f t="shared" si="52"/>
        <v>390.29332539189392</v>
      </c>
      <c r="J397" s="40">
        <f t="shared" si="47"/>
        <v>-49.958333333333343</v>
      </c>
      <c r="K397" s="71">
        <f t="shared" si="53"/>
        <v>1.2599862710401271</v>
      </c>
      <c r="L397" s="57">
        <f t="shared" si="54"/>
        <v>385.52644795239598</v>
      </c>
      <c r="M397" s="3"/>
      <c r="N397" s="6">
        <f t="shared" si="48"/>
        <v>126.47355204760402</v>
      </c>
      <c r="O397" s="6">
        <f t="shared" si="49"/>
        <v>126.47355204760402</v>
      </c>
      <c r="P397" s="4">
        <f t="shared" si="50"/>
        <v>0.24701865634297659</v>
      </c>
      <c r="Q397" s="6">
        <f t="shared" si="51"/>
        <v>15995.559367538002</v>
      </c>
      <c r="R397" s="3"/>
    </row>
    <row r="398" spans="1:18" customFormat="1" x14ac:dyDescent="0.2">
      <c r="A398" s="12">
        <v>42517</v>
      </c>
      <c r="B398" s="1" t="s">
        <v>5</v>
      </c>
      <c r="C398" s="8">
        <v>3430</v>
      </c>
      <c r="D398" s="8">
        <v>5027</v>
      </c>
      <c r="E398" s="8">
        <v>228</v>
      </c>
      <c r="F398" s="3">
        <v>392</v>
      </c>
      <c r="G398" s="7">
        <f t="shared" si="55"/>
        <v>228</v>
      </c>
      <c r="H398" s="3"/>
      <c r="I398" s="40">
        <f t="shared" si="52"/>
        <v>199.9207434692816</v>
      </c>
      <c r="J398" s="40">
        <f t="shared" si="47"/>
        <v>-49.958333333333343</v>
      </c>
      <c r="K398" s="71">
        <f t="shared" si="53"/>
        <v>1.3347711271109033</v>
      </c>
      <c r="L398" s="57">
        <f t="shared" si="54"/>
        <v>470.80272558339232</v>
      </c>
      <c r="M398" s="3"/>
      <c r="N398" s="6">
        <f t="shared" si="48"/>
        <v>-242.80272558339232</v>
      </c>
      <c r="O398" s="6">
        <f t="shared" si="49"/>
        <v>242.80272558339232</v>
      </c>
      <c r="P398" s="4">
        <f t="shared" si="50"/>
        <v>1.0649242350148787</v>
      </c>
      <c r="Q398" s="6">
        <f t="shared" si="51"/>
        <v>58953.163550724115</v>
      </c>
      <c r="R398" s="3"/>
    </row>
    <row r="399" spans="1:18" customFormat="1" x14ac:dyDescent="0.2">
      <c r="A399" s="12">
        <v>42518</v>
      </c>
      <c r="B399" s="1" t="s">
        <v>8</v>
      </c>
      <c r="C399" s="8">
        <v>3346</v>
      </c>
      <c r="D399" s="8">
        <v>4834</v>
      </c>
      <c r="E399" s="8">
        <v>290</v>
      </c>
      <c r="F399" s="3">
        <v>393</v>
      </c>
      <c r="G399" s="7">
        <f t="shared" si="55"/>
        <v>290</v>
      </c>
      <c r="H399" s="3"/>
      <c r="I399" s="40">
        <f t="shared" si="52"/>
        <v>178.49654097219673</v>
      </c>
      <c r="J399" s="40">
        <f t="shared" ref="J399:J403" si="56">$J$5*(I399-I398)+(1-$J$5)*J398</f>
        <v>-49.958333333333343</v>
      </c>
      <c r="K399" s="71">
        <f t="shared" si="53"/>
        <v>1.5747337578666809</v>
      </c>
      <c r="L399" s="57">
        <f t="shared" si="54"/>
        <v>234.27830457094544</v>
      </c>
      <c r="M399" s="3"/>
      <c r="N399" s="6">
        <f t="shared" ref="N399:N402" si="57">G399-L399</f>
        <v>55.721695429054563</v>
      </c>
      <c r="O399" s="6">
        <f t="shared" ref="O399:O402" si="58">ABS(N399)</f>
        <v>55.721695429054563</v>
      </c>
      <c r="P399" s="4">
        <f t="shared" ref="P399:P402" si="59">ABS((G399-L399)/G399)</f>
        <v>0.19214377734156746</v>
      </c>
      <c r="Q399" s="6">
        <f t="shared" ref="Q399:Q402" si="60">(G399-L399)^2</f>
        <v>3104.9073414883201</v>
      </c>
      <c r="R399" s="3"/>
    </row>
    <row r="400" spans="1:18" customFormat="1" x14ac:dyDescent="0.2">
      <c r="A400" s="12">
        <v>42519</v>
      </c>
      <c r="B400" s="1" t="s">
        <v>11</v>
      </c>
      <c r="C400" s="8">
        <v>2757</v>
      </c>
      <c r="D400" s="8">
        <v>5147</v>
      </c>
      <c r="E400" s="8">
        <v>301</v>
      </c>
      <c r="F400" s="3">
        <v>394</v>
      </c>
      <c r="G400" s="7">
        <f t="shared" si="55"/>
        <v>301</v>
      </c>
      <c r="H400" s="3"/>
      <c r="I400" s="40">
        <f t="shared" ref="I400:I403" si="61">$I$5*(G400/K392)+(1-$I$5)*(I399+J399)</f>
        <v>169.04082266145969</v>
      </c>
      <c r="J400" s="40">
        <f t="shared" si="56"/>
        <v>-49.958333333333343</v>
      </c>
      <c r="K400" s="71">
        <f t="shared" ref="K400:K403" si="62">$K$5*(G400/I400)+(1-$K$5)*K392</f>
        <v>1.700128420915566</v>
      </c>
      <c r="L400" s="57">
        <f t="shared" ref="L400:L403" si="63">(I399+J399)*K392</f>
        <v>215.94441813559791</v>
      </c>
      <c r="M400" s="3"/>
      <c r="N400" s="6">
        <f t="shared" si="57"/>
        <v>85.055581864402086</v>
      </c>
      <c r="O400" s="6">
        <f t="shared" si="58"/>
        <v>85.055581864402086</v>
      </c>
      <c r="P400" s="4">
        <f t="shared" si="59"/>
        <v>0.28257668393489066</v>
      </c>
      <c r="Q400" s="6">
        <f t="shared" si="60"/>
        <v>7234.4520062920046</v>
      </c>
      <c r="R400" s="3"/>
    </row>
    <row r="401" spans="1:21" customFormat="1" x14ac:dyDescent="0.2">
      <c r="A401" s="12">
        <v>42520</v>
      </c>
      <c r="B401" s="1" t="s">
        <v>6</v>
      </c>
      <c r="C401" s="8">
        <v>3323</v>
      </c>
      <c r="D401" s="8">
        <v>4739</v>
      </c>
      <c r="E401" s="8">
        <v>525</v>
      </c>
      <c r="F401" s="3">
        <v>395</v>
      </c>
      <c r="G401" s="7">
        <f t="shared" si="55"/>
        <v>525</v>
      </c>
      <c r="H401" s="3"/>
      <c r="I401" s="40">
        <f t="shared" si="61"/>
        <v>342.86518728742197</v>
      </c>
      <c r="J401" s="40">
        <f t="shared" si="56"/>
        <v>-49.958333333333343</v>
      </c>
      <c r="K401" s="71">
        <f t="shared" si="62"/>
        <v>1.3593736098541802</v>
      </c>
      <c r="L401" s="57">
        <f t="shared" si="63"/>
        <v>156.76179585145218</v>
      </c>
      <c r="M401" s="3"/>
      <c r="N401" s="6">
        <f t="shared" si="57"/>
        <v>368.23820414854782</v>
      </c>
      <c r="O401" s="6">
        <f t="shared" si="58"/>
        <v>368.23820414854782</v>
      </c>
      <c r="P401" s="4">
        <f t="shared" si="59"/>
        <v>0.70140610314009111</v>
      </c>
      <c r="Q401" s="6">
        <f t="shared" si="60"/>
        <v>135599.37499454757</v>
      </c>
      <c r="R401" s="3"/>
    </row>
    <row r="402" spans="1:21" customFormat="1" x14ac:dyDescent="0.2">
      <c r="A402" s="13">
        <v>42521</v>
      </c>
      <c r="B402" s="14" t="s">
        <v>9</v>
      </c>
      <c r="C402" s="15">
        <v>3708</v>
      </c>
      <c r="D402" s="15">
        <v>4577</v>
      </c>
      <c r="E402" s="15">
        <v>361</v>
      </c>
      <c r="F402" s="3">
        <v>396</v>
      </c>
      <c r="G402" s="17">
        <f t="shared" si="55"/>
        <v>361</v>
      </c>
      <c r="H402" s="3"/>
      <c r="I402" s="40">
        <f t="shared" si="61"/>
        <v>326.75262496367861</v>
      </c>
      <c r="J402" s="40">
        <f t="shared" si="56"/>
        <v>-49.958333333333343</v>
      </c>
      <c r="K402" s="71">
        <f t="shared" si="62"/>
        <v>1.082501286492318</v>
      </c>
      <c r="L402" s="57">
        <f t="shared" si="63"/>
        <v>315.4383555495246</v>
      </c>
      <c r="M402" s="16"/>
      <c r="N402" s="6">
        <f t="shared" si="57"/>
        <v>45.561644450475399</v>
      </c>
      <c r="O402" s="18">
        <f t="shared" si="58"/>
        <v>45.561644450475399</v>
      </c>
      <c r="P402" s="4">
        <f t="shared" si="59"/>
        <v>0.12620954141405927</v>
      </c>
      <c r="Q402" s="6">
        <f t="shared" si="60"/>
        <v>2075.8634450315358</v>
      </c>
      <c r="R402" s="16"/>
    </row>
    <row r="403" spans="1:21" s="48" customFormat="1" ht="21" x14ac:dyDescent="0.25">
      <c r="A403" s="41">
        <v>42522</v>
      </c>
      <c r="B403" s="42" t="s">
        <v>7</v>
      </c>
      <c r="C403" s="43"/>
      <c r="D403" s="43"/>
      <c r="E403" s="43"/>
      <c r="F403" s="3"/>
      <c r="G403" s="45"/>
      <c r="H403" s="3"/>
      <c r="I403" s="40">
        <f t="shared" si="61"/>
        <v>55.358858326069033</v>
      </c>
      <c r="J403" s="42">
        <f t="shared" si="56"/>
        <v>-49.958333333333343</v>
      </c>
      <c r="K403" s="71">
        <f t="shared" si="62"/>
        <v>0.95770071354217667</v>
      </c>
      <c r="L403" s="42">
        <f t="shared" si="63"/>
        <v>331.35761324847869</v>
      </c>
      <c r="M403" s="44"/>
      <c r="N403" s="46"/>
      <c r="O403" s="46"/>
      <c r="P403" s="47"/>
      <c r="Q403" s="46"/>
      <c r="R403" s="44"/>
    </row>
    <row r="404" spans="1:21" customFormat="1" x14ac:dyDescent="0.2">
      <c r="M404" s="21"/>
      <c r="N404" s="36">
        <f>AVERAGE(N6:N402)</f>
        <v>65.39301418146286</v>
      </c>
      <c r="O404" s="20">
        <f>AVERAGE(O6:O402)</f>
        <v>133.41451424719685</v>
      </c>
      <c r="P404" s="37">
        <f>AVERAGE(P6:P402)</f>
        <v>0.41520857605973849</v>
      </c>
      <c r="Q404" s="20">
        <f>AVERAGE(Q6:Q402)</f>
        <v>33003.002463871067</v>
      </c>
      <c r="R404" s="21"/>
    </row>
    <row r="405" spans="1:21" customFormat="1" x14ac:dyDescent="0.2">
      <c r="M405" s="2"/>
      <c r="N405" s="2"/>
      <c r="O405" s="2"/>
      <c r="P405" s="2"/>
      <c r="Q405" s="20">
        <f>SQRT(Q404)</f>
        <v>181.66728506770576</v>
      </c>
      <c r="R405" s="2"/>
    </row>
    <row r="406" spans="1:21" customFormat="1" x14ac:dyDescent="0.2">
      <c r="M406" s="2"/>
      <c r="N406" s="2"/>
      <c r="O406" s="2"/>
      <c r="P406" s="2"/>
      <c r="Q406" s="2"/>
      <c r="R406" s="2"/>
    </row>
    <row r="407" spans="1:21" customFormat="1" x14ac:dyDescent="0.2">
      <c r="M407" s="2"/>
      <c r="N407" s="2"/>
      <c r="O407" s="2"/>
      <c r="P407" s="2"/>
      <c r="Q407" s="2"/>
      <c r="R407" s="2"/>
    </row>
    <row r="408" spans="1:21" customFormat="1" x14ac:dyDescent="0.2">
      <c r="M408" s="2"/>
      <c r="N408" s="2"/>
      <c r="O408" s="2"/>
      <c r="P408" s="2"/>
      <c r="Q408" s="2"/>
      <c r="R408" s="2"/>
    </row>
    <row r="409" spans="1:21" x14ac:dyDescent="0.2">
      <c r="K409"/>
      <c r="L409"/>
    </row>
    <row r="410" spans="1:21" x14ac:dyDescent="0.2">
      <c r="K410"/>
      <c r="L410"/>
    </row>
    <row r="411" spans="1:21" x14ac:dyDescent="0.2">
      <c r="K411"/>
      <c r="L411"/>
      <c r="N411"/>
      <c r="O411"/>
      <c r="P411"/>
      <c r="Q411"/>
      <c r="R411"/>
      <c r="S411"/>
      <c r="T411"/>
      <c r="U411"/>
    </row>
    <row r="412" spans="1:21" x14ac:dyDescent="0.2">
      <c r="K412"/>
      <c r="L412"/>
      <c r="N412"/>
      <c r="O412"/>
      <c r="P412"/>
      <c r="Q412"/>
      <c r="R412"/>
      <c r="S412"/>
      <c r="T412"/>
      <c r="U412"/>
    </row>
    <row r="413" spans="1:21" x14ac:dyDescent="0.2">
      <c r="K413"/>
      <c r="L413"/>
      <c r="N413"/>
      <c r="O413"/>
      <c r="P413"/>
      <c r="Q413"/>
      <c r="R413"/>
      <c r="S413"/>
      <c r="T413"/>
      <c r="U413"/>
    </row>
    <row r="414" spans="1:21" x14ac:dyDescent="0.2">
      <c r="K414"/>
      <c r="L414"/>
      <c r="N414"/>
      <c r="O414"/>
      <c r="P414"/>
      <c r="Q414"/>
      <c r="R414"/>
      <c r="S414"/>
      <c r="T414"/>
      <c r="U414"/>
    </row>
    <row r="415" spans="1:21" x14ac:dyDescent="0.2">
      <c r="K415"/>
      <c r="L415"/>
      <c r="M415"/>
      <c r="N415"/>
      <c r="O415"/>
      <c r="P415"/>
      <c r="Q415"/>
      <c r="R415"/>
      <c r="S415"/>
      <c r="T415"/>
      <c r="U415"/>
    </row>
    <row r="416" spans="1:21" x14ac:dyDescent="0.2">
      <c r="K416"/>
      <c r="L416"/>
      <c r="M416"/>
      <c r="N416"/>
      <c r="O416"/>
      <c r="P416"/>
      <c r="Q416"/>
      <c r="R416"/>
      <c r="S416"/>
      <c r="T416"/>
      <c r="U416"/>
    </row>
    <row r="417" spans="13:21" x14ac:dyDescent="0.2">
      <c r="M417"/>
      <c r="N417"/>
      <c r="O417"/>
      <c r="P417"/>
      <c r="Q417"/>
      <c r="R417"/>
      <c r="S417"/>
      <c r="T417"/>
      <c r="U417"/>
    </row>
    <row r="418" spans="13:21" x14ac:dyDescent="0.2">
      <c r="M418"/>
      <c r="N418"/>
    </row>
    <row r="419" spans="13:21" x14ac:dyDescent="0.2">
      <c r="M419"/>
      <c r="N419"/>
    </row>
    <row r="420" spans="13:21" x14ac:dyDescent="0.2">
      <c r="M420"/>
      <c r="N420"/>
    </row>
    <row r="421" spans="13:21" x14ac:dyDescent="0.2">
      <c r="M421"/>
      <c r="N421"/>
    </row>
    <row r="422" spans="13:21" x14ac:dyDescent="0.2">
      <c r="M422"/>
      <c r="N422"/>
    </row>
    <row r="423" spans="13:21" x14ac:dyDescent="0.2">
      <c r="M423"/>
      <c r="N423"/>
    </row>
    <row r="424" spans="13:21" x14ac:dyDescent="0.2">
      <c r="M424"/>
      <c r="N424"/>
    </row>
    <row r="425" spans="13:21" x14ac:dyDescent="0.2">
      <c r="M425"/>
      <c r="N425"/>
    </row>
    <row r="426" spans="13:21" x14ac:dyDescent="0.2">
      <c r="M426"/>
      <c r="N426"/>
    </row>
  </sheetData>
  <mergeCells count="2">
    <mergeCell ref="I3:M3"/>
    <mergeCell ref="N4:Q4"/>
  </mergeCells>
  <dataValidations count="1">
    <dataValidation type="list" allowBlank="1" showInputMessage="1" showErrorMessage="1" sqref="G4:G5" xr:uid="{00000000-0002-0000-0400-000000000000}">
      <formula1>$C$4:$E$4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Daily Sales Data_Forecastin_Val</vt:lpstr>
      <vt:lpstr>TS_DAILY_PETROL</vt:lpstr>
      <vt:lpstr>TS_DAILY_DIESEL</vt:lpstr>
      <vt:lpstr>TS_DAILY_HSP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anupam verma</cp:lastModifiedBy>
  <dcterms:created xsi:type="dcterms:W3CDTF">2016-09-28T10:41:41Z</dcterms:created>
  <dcterms:modified xsi:type="dcterms:W3CDTF">2024-12-15T05:20:51Z</dcterms:modified>
</cp:coreProperties>
</file>