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ocoder" sheetId="1" r:id="rId4"/>
    <sheet state="visible" name="Sheet1" sheetId="2" r:id="rId5"/>
  </sheets>
  <definedNames/>
  <calcPr/>
</workbook>
</file>

<file path=xl/sharedStrings.xml><?xml version="1.0" encoding="utf-8"?>
<sst xmlns="http://schemas.openxmlformats.org/spreadsheetml/2006/main" count="10789" uniqueCount="4424">
  <si>
    <t>Before Bug fix</t>
  </si>
  <si>
    <t>After Bug fix</t>
  </si>
  <si>
    <t>Location</t>
  </si>
  <si>
    <t>Bug type</t>
  </si>
  <si>
    <t>Commit Message</t>
  </si>
  <si>
    <t>Which bug description is better</t>
  </si>
  <si>
    <t>Project URL</t>
  </si>
  <si>
    <t>File Path</t>
  </si>
  <si>
    <t>Fixed Commit</t>
  </si>
  <si>
    <t>Buggy Commit</t>
  </si>
  <si>
    <t>Test File</t>
  </si>
  <si>
    <t>Coding Effort</t>
  </si>
  <si>
    <t>Constructs</t>
  </si>
  <si>
    <t>Lizard Features Buggy</t>
  </si>
  <si>
    <t>Lizard Features Fixed</t>
  </si>
  <si>
    <t>BLEU</t>
  </si>
  <si>
    <t>crystalBLEU_score</t>
  </si>
  <si>
    <t>BERT_score</t>
  </si>
  <si>
    <t xml:space="preserve">1 # -*- coding: utf-8 -*-
2 
3 __title__ = 'geocoder'
4 __version__ = '0.2.62'
5 __author__ = 'Denis Carriere'
6 __license__ = 'Apache 2.0'
7 __copyright__ = 'Copyright 2014 Denis Carriere'
8 
</t>
  </si>
  <si>
    <t xml:space="preserve">1 # -*- coding: utf-8 -*-
2 
3 __title__ = 'geocoder'
4 __version__ = '0.2.63'
5 __author__ = 'Denis Carriere'
6 __license__ = 'Apache 2.0'
7 __copyright__ = 'Copyright 2014 Denis Carriere'
8 
</t>
  </si>
  <si>
    <t>Before: 4
After: 4</t>
  </si>
  <si>
    <t>update version numbers</t>
  </si>
  <si>
    <t>Fixed bbox &amp; Added keys</t>
  </si>
  <si>
    <t>https://github.com/DenisCarriere/geocoder</t>
  </si>
  <si>
    <t>geocoder/__init__.py</t>
  </si>
  <si>
    <t>b46e8cfc5a75be51fd5819d7b46394dd84d54329</t>
  </si>
  <si>
    <t>318564334047267b3ff1110544a1520f0ca945ee</t>
  </si>
  <si>
    <t>{'module': 1, 'comment': 1, 'expression_statement': 5, 'assignment': 5, 'identifier': 5, '=': 5, 'string': 5, 'string_start': 5, 'string_content': 5, 'string_end': 5}</t>
  </si>
  <si>
    <t>{'cyclomatic_complexity': 1, 'nloc': 2, 'token_count': 21, 'name': 'google', 'long_name': "google( location , proxies = '' )", 'start_line': 19, 'end_line': 20, 'full_parameters': ['location', " proxies = ''"], 'filename': '/home/set-iitgn-vm/.local/lib/python3.10/site-packages/Minecpp/geocoder/prev/geocoder/__init__.py', 'top_nesting_level': 0, 'fan_in': 0, 'fan_out': 0, 'general_fan_out': 0}</t>
  </si>
  <si>
    <t>{'cyclomatic_complexity': 1, 'nloc': 2, 'token_count': 21, 'name': 'google', 'long_name': "google( location , proxies = '' )", 'start_line': 19, 'end_line': 20, 'full_parameters': ['location', " proxies = ''"], 'filename': '/home/set-iitgn-vm/.local/lib/python3.10/site-packages/Minecpp/geocoder/curr/geocoder/__init__.py', 'top_nesting_level': 0, 'fan_in': 0, 'fan_out': 0, 'general_fan_out': 0}</t>
  </si>
  <si>
    <t>(tensor([0.9986]), tensor([0.9986]), tensor([0.9986]), tensor([0.9986]))</t>
  </si>
  <si>
    <t xml:space="preserve">5 
6 class Bing(Base):
7     #http://msdn.microsoft.com/en-us/library/ff701713.aspx
8     name = 'Bing'
9     url = 'http://dev.virtualearth.net/REST/v1/Locations'
10     key = ''
11 
12     def __init__(self, location, key=''):
13         self.location = location
14         if not key:
</t>
  </si>
  <si>
    <t xml:space="preserve">5 
6 class Bing(Base):
7     #http://msdn.microsoft.com/en-us/library/ff701713.aspx
8     name = 'Bing'
9     url = 'http://dev.virtualearth.net/REST/v1/Locations'
10     key = 'AtnSnX1rEHr3yTUGC3EHkD6Qi3NNB-PABa_F9F8zvLxxvt8A7aYdiG3bGM_PorOq'
11 
12     def __init__(self, location, key=''):
13         self.location = location
14         if not key:
</t>
  </si>
  <si>
    <t>Before: 10
After: 10</t>
  </si>
  <si>
    <t>add geocoder key to bing.py</t>
  </si>
  <si>
    <t>tool</t>
  </si>
  <si>
    <t>geocoder/bing.py</t>
  </si>
  <si>
    <t>{'module': 1, 'class_definition': 1, 'class': 1, 'identifier': 12, 'argument_list': 1, '(': 2, ')': 2, ':': 2, 'comment': 1, 'block': 2, 'expression_statement': 4, 'assignment': 4, '=': 5, 'string': 4, 'string_start': 4, 'string_content': 2, 'string_end': 4, 'function_definition': 1, 'def': 1, 'parameters': 1, ',': 2, 'default_parameter': 1, 'attribute': 1, '.': 1}</t>
  </si>
  <si>
    <t>{'cyclomatic_complexity': 2, 'nloc': 8, 'token_count': 55, 'name': '__init__', 'long_name': "__init__( self , location , key = '' )", 'start_line': 12, 'end_line': 19, 'full_parameters': ['self', ' location', " key = ''"], 'filename': '/home/set-iitgn-vm/.local/lib/python3.10/site-packages/Minecpp/geocoder/prev/geocoder/bing.py', 'top_nesting_level': 1, 'fan_in': 0, 'fan_out': 0, 'general_fan_out': 0}</t>
  </si>
  <si>
    <t>{'cyclomatic_complexity': 2, 'nloc': 8, 'token_count': 55, 'name': '__init__', 'long_name': "__init__( self , location , key = '' )", 'start_line': 12, 'end_line': 19, 'full_parameters': ['self', ' location', " key = ''"], 'filename': '/home/set-iitgn-vm/.local/lib/python3.10/site-packages/Minecpp/geocoder/curr/geocoder/bing.py', 'top_nesting_level': 1, 'fan_in': 0, 'fan_out': 0, 'general_fan_out': 0}</t>
  </si>
  <si>
    <t>(tensor([0.8146]), tensor([0.9826]), tensor([0.8907]), tensor([0.9627]))</t>
  </si>
  <si>
    <t xml:space="preserve">39     def postal(self):
40         return self.safe_format('address-postalCode')
41 
42     def bbox(self):
43         southwest = self.json.get('bbox-0'), self.json.get('bbox-1')
44         northeast = self.json.get('bbox-2'), self.json.get('bbox-3')
45         return self.safe_bbox(southwest, northeast)
</t>
  </si>
  <si>
    <t xml:space="preserve">39     def postal(self):
40         return self.safe_format('address-postalCode')
41 
42     def bbox(self):
43         south = self.json.get('bbox-0')
44         west = self.json.get('bbox-1')
45         north = self.json.get('bbox-2')
46         east = self.json.get('bbox-3')
47         southwest = south, west
48         northeast = north, east
49         
50         return self.safe_bbox(southwest, northeast)
</t>
  </si>
  <si>
    <t>Before: 43, 44
After: 43, 44, 45, 46, 47, 48, 49</t>
  </si>
  <si>
    <t>{'module': 1, 'function_definition': 2, 'def': 2, 'identifier': 20, 'parameters': 2, '(': 7, ')': 7, ':': 2, 'block': 2, 'return_statement': 1, 'return': 1, 'call': 5, 'attribute': 9, '.': 9, 'argument_list': 5, 'string': 5, 'string_start': 5, 'string_content': 5, 'string_end': 5, 'expression_statement': 2, 'assignment': 2, '=': 2, 'expression_list': 2, ',': 2}</t>
  </si>
  <si>
    <t>(tensor([0.9378]), tensor([0.9732]), tensor([0.9552]), tensor([0.9696]))</t>
  </si>
  <si>
    <t>29     def postal(self):
30         return self.safe_postal(self.address())
31 
32     def bbox(self):
33         southwest = self.json.get('boundingbox-0'), self.json.get('boundingbox-2')
34         northeast = self.json.get('boundingbox-1'), self.json.get('boundingbox-3')
35         return self.safe_bbox(southwest, northeast)</t>
  </si>
  <si>
    <t>29     def postal(self):
30         return self.safe_postal(self.address())
31 
32     def bbox(self):
33         south = self.json.get('boundingbox-0')
34         west = self.json.get('boundingbox-2')
35         north = self.json.get('boundingbox-1')
36         east = self.json.get('boundingbox-3')
37         southwest = south, west
38         northeast = north, east
39 
40         return self.safe_bbox(southwest, northeast)</t>
  </si>
  <si>
    <t>Before: 33, 34
After: 33, 34, 35, 36, 37, 38, 39</t>
  </si>
  <si>
    <t>fix osm.bbox method</t>
  </si>
  <si>
    <t>geocoder/osm.py</t>
  </si>
  <si>
    <t>{'module': 1, 'function_definition': 2, 'def': 2, 'identifier': 15, 'parameters': 2, '(': 6, ')': 6, ':': 2, 'block': 2, 'return_statement': 1, 'return': 1, 'call': 4, 'attribute': 6, '.': 6, 'argument_list': 4, 'expression_statement': 1, 'assignment': 1, '=': 1, 'expression_list': 1, 'string': 2, 'string_start': 2, 'string_content': 2, 'string_end': 2, ',': 1}</t>
  </si>
  <si>
    <t>{'cyclomatic_complexity': 1, 'nloc': 6, 'token_count': 42, 'name': '__init__', 'long_name': '__init__( self , location )', 'start_line': 10, 'end_line': 15, 'full_parameters': ['self', ' location'], 'filename': '/home/set-iitgn-vm/.local/lib/python3.10/site-packages/Minecpp/geocoder/prev/geocoder/osm.py', 'top_nesting_level': 1, 'fan_in': 0, 'fan_out': 0, 'general_fan_out': 0}</t>
  </si>
  <si>
    <t>{'cyclomatic_complexity': 1, 'nloc': 6, 'token_count': 42, 'name': '__init__', 'long_name': '__init__( self , location )', 'start_line': 10, 'end_line': 15, 'full_parameters': ['self', ' location'], 'filename': '/home/set-iitgn-vm/.local/lib/python3.10/site-packages/Minecpp/geocoder/curr/geocoder/osm.py', 'top_nesting_level': 1, 'fan_in': 0, 'fan_out': 0, 'general_fan_out': 0}</t>
  </si>
  <si>
    <t>(tensor([0.9386]), tensor([0.9752]), tensor([0.9566]), tensor([0.9714]))</t>
  </si>
  <si>
    <t xml:space="preserve">2 
3 
4 class Tomtom(Base):
5     name = 'TomTom'
6     url = 'https://api.tomtom.com/lbs/geocoding/geocode'
7     key = ''
8 
9     def __init__(self, location, key=''):
10         self.location = location
11         if not key:
</t>
  </si>
  <si>
    <t xml:space="preserve">2 
3 
4 class Tomtom(Base):
5     name = 'TomTom'
6     url = 'https://api.tomtom.com/lbs/geocoding/geocode'
7     key = '95kjrqtpzv39ujcxfyr57wz3'
8 
9     def __init__(self, location, key=''):
10         self.location = location
11         if not key:
</t>
  </si>
  <si>
    <t>Before: 7
After: 7</t>
  </si>
  <si>
    <t>update the key in thetomtom.py</t>
  </si>
  <si>
    <t>geocoder/tomtom.py</t>
  </si>
  <si>
    <t>{'module': 1, 'class_definition': 1, 'class': 1, 'identifier': 12, 'argument_list': 1, '(': 2, ')': 2, ':': 2, 'block': 2, 'expression_statement': 4, 'assignment': 4, '=': 5, 'string': 4, 'string_start': 4, 'string_content': 2, 'string_end': 4, 'function_definition': 1, 'def': 1, 'parameters': 1, ',': 2, 'default_parameter': 1, 'attribute': 1, '.': 1}</t>
  </si>
  <si>
    <t>{'cyclomatic_complexity': 2, 'nloc': 10, 'token_count': 71, 'name': '__init__', 'long_name': "__init__( self , location , key = '' )", 'start_line': 9, 'end_line': 18, 'full_parameters': ['self', ' location', " key = ''"], 'filename': '/home/set-iitgn-vm/.local/lib/python3.10/site-packages/Minecpp/geocoder/prev/geocoder/tomtom.py', 'top_nesting_level': 1, 'fan_in': 0, 'fan_out': 0, 'general_fan_out': 0}</t>
  </si>
  <si>
    <t>{'cyclomatic_complexity': 2, 'nloc': 10, 'token_count': 71, 'name': '__init__', 'long_name': "__init__( self , location , key = '' )", 'start_line': 9, 'end_line': 18, 'full_parameters': ['self', ' location', " key = ''"], 'filename': '/home/set-iitgn-vm/.local/lib/python3.10/site-packages/Minecpp/geocoder/curr/geocoder/tomtom.py', 'top_nesting_level': 1, 'fan_in': 0, 'fan_out': 0, 'general_fan_out': 0}</t>
  </si>
  <si>
    <t>(tensor([0.8954]), tensor([0.9930]), tensor([0.9417]), tensor([0.9823]))</t>
  </si>
  <si>
    <t xml:space="preserve">29     def postal(self):
30         return self.safe_postal(self.address())
31 
32     def bbox(self):
33         south = self.json.get('boundingbox-0')
34         west = self.json.get('boundingbox-2')
35         north = self.json.get('boundingbox-1')
36         east = self.json.get('boundingbox-3')
37         southwest = south, west
38         northeast = north, east
39 
40         return self.safe_bbox(southwest, northeast)
</t>
  </si>
  <si>
    <t>Before: 40
After: 40</t>
  </si>
  <si>
    <t xml:space="preserve">fix typo in osm.py
</t>
  </si>
  <si>
    <t>Fixed OSM bbox</t>
  </si>
  <si>
    <t>a5859f496fe80337ba8419a28fe67807cb5622c5</t>
  </si>
  <si>
    <t>8ca1404a79452e20528dc63d2bcf711aa2a3d99d</t>
  </si>
  <si>
    <t>{'module': 1, 'function_definition': 2, 'def': 2, 'identifier': 30, 'parameters': 2, '(': 8, ')': 8, ':': 2, 'block': 2, 'return_statement': 1, 'return': 1, 'call': 6, 'attribute': 10, '.': 10, 'argument_list': 6, 'expression_statement': 6, 'assignment': 6, '=': 6, 'string': 4, 'string_start': 4, 'string_content': 4, 'string_end': 4, 'expression_list': 2, ',': 2}</t>
  </si>
  <si>
    <t>(tensor([1.0000]), tensor([1.0000]), tensor([1.0000]), tensor([1.0000]))</t>
  </si>
  <si>
    <t xml:space="preserve">3 from base import Base
4 
5 
6 class Mapquest(Base):
7     name = 'MapQuest'
8     url = 'http://www.mapquestapi.com/geocoding/v1/address'
9 
10     def __init__(self, location):
11         self.location = location
12         self.referer = 'http://www.mapquestapi.com/geocoding/'
</t>
  </si>
  <si>
    <t xml:space="preserve">3 from base import Base
4 
5 
6 class Mapquest(Base):
7     name = 'MapQuest'
8     url = 'http://www.mapquest.ca/_svc/searchio'
9 
10     def __init__(self, location):
11         self.location = location
12         self.json = dict()
</t>
  </si>
  <si>
    <t>Before: 8
After: 8</t>
  </si>
  <si>
    <t>update mapquest.py to use searchio api</t>
  </si>
  <si>
    <t>Fixed Mapquest</t>
  </si>
  <si>
    <t>geocoder/mapquest.py</t>
  </si>
  <si>
    <t>34258106e4ba5145f85b1d35807d756d8d782f0f</t>
  </si>
  <si>
    <t>86a6bb5e7cf8263a3f74d2b548489d79759bd931</t>
  </si>
  <si>
    <t>{'module': 1, 'import_from_statement': 1, 'from': 1, 'dotted_name': 2, 'identifier': 12, 'import': 1, 'class_definition': 1, 'class': 1, 'argument_list': 1, '(': 2, ')': 2, ':': 2, 'block': 2, 'expression_statement': 3, 'assignment': 3, '=': 3, 'string': 2, 'string_start': 2, 'string_content': 2, 'string_end': 2, 'function_definition': 1, 'def': 1, 'parameters': 1, ',': 1, 'attribute': 1, '.': 1}</t>
  </si>
  <si>
    <t>{'cyclomatic_complexity': 1, 'nloc': 11, 'token_count': 79, 'name': '__init__', 'long_name': '__init__( self , location )', 'start_line': 10, 'end_line': 20, 'full_parameters': ['self', ' location'], 'filename': '/home/set-iitgn-vm/.local/lib/python3.10/site-packages/Minecpp/geocoder/prev/geocoder/mapquest.py', 'top_nesting_level': 1, 'fan_in': 0, 'fan_out': 0, 'general_fan_out': 0}</t>
  </si>
  <si>
    <t>{'cyclomatic_complexity': 1, 'nloc': 9, 'token_count': 66, 'name': '__init__', 'long_name': '__init__( self , location )', 'start_line': 10, 'end_line': 18, 'full_parameters': ['self', ' location'], 'filename': '/home/set-iitgn-vm/.local/lib/python3.10/site-packages/Minecpp/geocoder/curr/geocoder/mapquest.py', 'top_nesting_level': 1, 'fan_in': 0, 'fan_out': 0, 'general_fan_out': 0}</t>
  </si>
  <si>
    <t>(tensor([0.9348]), tensor([0.9006]), tensor([0.9174]), tensor([0.9039]))</t>
  </si>
  <si>
    <t xml:space="preserve">7     name = 'MapQuest'
8     url = 'http://www.mapquestapi.com/geocoding/v1/address'
9 
10     def __init__(self, location):
11         self.location = location
12         self.referer = 'http://www.mapquestapi.com/geocoding/'
13         self.json = dict()
14         self.params = dict()
15         self.params['location'] = location
16         self.params['inFormat'] = 'kvp'
17         self.params['outFormat'] = 'json'
18         self.params['maxResults'] = 1
19         self.params['thumbMaps'] = 'false'
20         self.params['key'] = 'Kmjtd|luua2qu7n9,7a=o5-lzbgq'
21 
22     def lat(self):
</t>
  </si>
  <si>
    <t xml:space="preserve">7     name = 'MapQuest'
8     url = 'http://www.mapquest.ca/_svc/searchio'
9 
10     def __init__(self, location):
11         self.location = location
12         self.json = dict()
13         self.params = dict()
14         self.params['action'] = 'search'
15         self.params['query0'] = location
16         self.params['maxResults'] = 1
17         self.params['page'] = 0
18         self.params['thumbMaps'] = 'false'
19 
20     def lat(self):
</t>
  </si>
  <si>
    <t>Before: 12, 15, 16, 17
After: 14, 15, 17</t>
  </si>
  <si>
    <t>{'module': 1, 'expression_statement': 12, 'assignment': 12, 'identifier': 29, '=': 12, 'string': 13, 'string_start': 13, 'string_content': 13, 'string_end': 13, 'function_definition': 1, 'def': 1, 'parameters': 1, '(': 3, ',': 1, ')': 3, ':': 1, 'block': 1, 'attribute': 10, '.': 10, 'call': 2, 'argument_list': 2, 'subscript': 6, '[': 6, ']': 6, 'integer': 1}</t>
  </si>
  <si>
    <t>(tensor([0.9139]), tensor([0.8244]), tensor([0.8668]), tensor([0.8325]))</t>
  </si>
  <si>
    <t xml:space="preserve">25     def lng(self):
26         return self.safe_coord('latLng-lng')
27 
28     def address(self):
29         # No single line address exists for Mapquest :(
30         return self.location
31 
32     def quality(self):
</t>
  </si>
  <si>
    <t xml:space="preserve">23     def lng(self):
24         return self.safe_coord('latLng-lng')
25 
26     def address(self):
27         return self.safe_format('address-singleLineAddress')
28 
29     def quality(self):
</t>
  </si>
  <si>
    <t>Before: 29, 30
After: 27</t>
  </si>
  <si>
    <t>{'module': 1, 'function_definition': 2, 'def': 2, 'identifier': 8, 'parameters': 2, '(': 3, ')': 3, ':': 2, 'block': 2, 'return_statement': 2, 'return': 2, 'call': 1, 'attribute': 2, '.': 2, 'argument_list': 1, 'string': 1, 'string_start': 1, 'string_content': 1, 'string_end': 1, 'comment': 1}</t>
  </si>
  <si>
    <t>(tensor([0.9296]), tensor([0.8951]), tensor([0.9121]), tensor([0.8985]))</t>
  </si>
  <si>
    <t xml:space="preserve">29         # No single line address exists for Mapquest :(
30         return self.location
31 
32     def quality(self):
33         return self.safe_format('locations-geocodeQuality')
34 
35     def postal(self):
</t>
  </si>
  <si>
    <t xml:space="preserve">26     def address(self):
27         return self.safe_format('address-singleLineAddress')
28 
29     def quality(self):
30         return self.safe_format('address-quality')
31 
32     def postal(self):
</t>
  </si>
  <si>
    <t>Before: 33
After: 30</t>
  </si>
  <si>
    <t>{'module': 1, 'comment': 1, 'return_statement': 2, 'return': 2, 'attribute': 2, 'identifier': 6, '.': 2, 'function_definition': 1, 'def': 1, 'parameters': 1, '(': 2, ')': 2, ':': 1, 'block': 1, 'call': 1, 'argument_list': 1, 'string': 1, 'string_start': 1, 'string_content': 1, 'string_end': 1}</t>
  </si>
  <si>
    <t>(tensor([0.9050]), tensor([0.8483]), tensor([0.8758]), tensor([0.8537]))</t>
  </si>
  <si>
    <t xml:space="preserve">32     def quality(self):
33         return self.safe_format('locations-geocodeQuality')
34 
35     def postal(self):
36         return self.safe_format('locations-postalCode')
37 
38     def city(self):
</t>
  </si>
  <si>
    <t xml:space="preserve">29     def quality(self):
30         return self.safe_format('address-quality')
31 
32     def postal(self):
33         return self.safe_format('address-postalCode')
34 
35     def city(self):
</t>
  </si>
  <si>
    <t>Before: 36
After: 33</t>
  </si>
  <si>
    <t>{'module': 1, 'function_definition': 2, 'def': 2, 'identifier': 8, 'parameters': 2, '(': 4, ')': 4, ':': 2, 'block': 2, 'return_statement': 2, 'return': 2, 'call': 2, 'attribute': 2, '.': 2, 'argument_list': 2, 'string': 2, 'string_start': 2, 'string_content': 2, 'string_end': 2}</t>
  </si>
  <si>
    <t>(tensor([0.9491]), tensor([0.9230]), tensor([0.9359]), tensor([0.9256]))</t>
  </si>
  <si>
    <t xml:space="preserve">35     def postal(self):
36         return self.safe_format('locations-postalCode')
37 
38     def city(self):
39         return self.safe_format('locations-adminArea5')
40 
41     def country(self):
</t>
  </si>
  <si>
    <t xml:space="preserve">32     def postal(self):
33         return self.safe_format('address-postalCode')
34 
35     def city(self):
36         return self.safe_format('address-locality')
37 
38     def country(self):
</t>
  </si>
  <si>
    <t>Before: 39
After: 36</t>
  </si>
  <si>
    <t>(tensor([0.9385]), tensor([0.9191]), tensor([0.9287]), tensor([0.9210]))</t>
  </si>
  <si>
    <t xml:space="preserve">38     def city(self):
39         return self.safe_format('locations-adminArea5')
40 
41     def country(self):
42         return self.safe_format('locations-adminArea1')
</t>
  </si>
  <si>
    <t xml:space="preserve">35     def city(self):
36         return self.safe_format('address-locality')
37 
38     def country(self):
39         return self.safe_format('address-countryLong')
</t>
  </si>
  <si>
    <t>Before: 42
After: 39</t>
  </si>
  <si>
    <t>{'module': 1, 'function_definition': 2, 'def': 2, 'identifier': 6, 'parameters': 2, '(': 3, ')': 3, ':': 2, 'block': 2, 'return_statement': 1, 'return': 1, 'call': 1, 'attribute': 1, '.': 1, 'argument_list': 1, 'string': 1, 'string_start': 1, 'string_content': 1, 'string_end': 1}</t>
  </si>
  <si>
    <t>(tensor([0.9216]), tensor([0.8907]), tensor([0.9059]), tensor([0.8937]))</t>
  </si>
  <si>
    <t xml:space="preserve">12 
13 if sys.argv[-1] == 'publish':
14     os.system('python setup.py sdist --formats=gztar upload')
15     sys.exit()
16 
17 requires = ['requests&gt;=2.2.0']
18 
19 scripts = ['scripts/geocoder']
20 
21 with open('README.rst') as f:
</t>
  </si>
  <si>
    <t xml:space="preserve">12 
13 if sys.argv[-1] == 'publish':
14     os.system('python setup.py sdist --formats=gztar upload')
15     sys.exit()
16 
17 requires = ['requests==2.2.0']
18 
19 scripts = ['scripts/geocoder']
20 
21 with open('README.rst') as f:
</t>
  </si>
  <si>
    <t>Before: 17
After: 17</t>
  </si>
  <si>
    <t>fix typo in setup.py</t>
  </si>
  <si>
    <t>Fixing requirements.txt</t>
  </si>
  <si>
    <t>setup.py</t>
  </si>
  <si>
    <t>7f71a41bb16977290bd75db548d495b454e5caba</t>
  </si>
  <si>
    <t>feb7b6c0202053abcb7c5ece05be8afb79b44276</t>
  </si>
  <si>
    <t>{'module': 1, 'if_statement': 1, 'if': 1, 'comparison_operator': 1, 'subscript': 1, 'attribute': 3, 'identifier': 8, '.': 3, '[': 3, 'unary_operator': 1, '-': 1, 'integer': 1, ']': 3, '==': 1, 'string': 4, 'string_start': 4, 'string_content': 4, 'string_end': 4, ':': 1, 'block': 1, 'expression_statement': 4, 'call': 2, 'argument_list': 2, '(': 2, ')': 2, 'assignment': 2, '=': 2, 'list': 2}</t>
  </si>
  <si>
    <t>{}</t>
  </si>
  <si>
    <t>(tensor([0.9990]), tensor([0.9990]), tensor([0.9990]), tensor([0.9990]))</t>
  </si>
  <si>
    <t xml:space="preserve">14     os.system('python setup.py sdist --formats=gztar upload')
15     sys.exit()
16 
17 requires = ['requests==2.2.0', 'haversine==0.1']
18 
19 scripts = ['scripts/geocoder']
20 
21 with open('README.rst') as f:
22     readme = f.read()
23 with open('LICENSE') as f:
</t>
  </si>
  <si>
    <t xml:space="preserve">14     os.system('python setup.py sdist --formats=gztar upload')
15     sys.exit()
16 
17 requires = ['requests==2.2.0', 'haversine==0.1']
18 
19 entry_points = dict()
20 entry_points['console_scripts'] = ['geocoder = geocoder:_main', ]
21 
22 with open('README.rst') as f:
23     readme = f.read()
</t>
  </si>
  <si>
    <t>Before: 19
After: 19, 20</t>
  </si>
  <si>
    <t>add entry_points to setup.py</t>
  </si>
  <si>
    <t>Fixed Scripts as Entry Points</t>
  </si>
  <si>
    <t>97709200c4dcea8f51a7f8cda158433914a80366</t>
  </si>
  <si>
    <t>5218f98f7c2f7614766eb3b11dc01f1ea2bfb794</t>
  </si>
  <si>
    <t>{'module': 1, 'expression_statement': 5, 'call': 4, 'attribute': 3, 'identifier': 11, '.': 3, 'argument_list': 4, '(': 4, 'string': 5, 'string_start': 5, 'string_content': 5, 'string_end': 5, ')': 4, 'assignment': 3, '=': 3, 'list': 2, '[': 2, ',': 1, ']': 2, 'with_statement': 1, 'with': 1, 'with_clause': 1, 'with_item': 1, 'as_pattern': 1, 'as': 1, 'as_pattern_target': 1, ':': 1, 'block': 1}</t>
  </si>
  <si>
    <t>(tensor([0.9383]), tensor([0.9545]), tensor([0.9463]), tensor([0.9529]))</t>
  </si>
  <si>
    <t xml:space="preserve">31     author='Denis Carriere',
32     author_email='carriere.denis@gmail.com',
33     url='https://github.com/DenisCarriere/geocoder',
34     download_url='https://github.com/DenisCarriere/geocoder/tarball/master',
35     license=license,
36     scripts=scripts,
37     packages=['geocoder'],
38     package_data={'': ['LICENSE', 'README.rst']},
39     package_dir={'geocoder': 'geocoder'},
40     include_package_data=True,
</t>
  </si>
  <si>
    <t xml:space="preserve">32     author='Denis Carriere',
33     author_email='carriere.denis@gmail.com',
34     url='https://github.com/DenisCarriere/geocoder',
35     download_url='https://github.com/DenisCarriere/geocoder/tarball/master',
36     license=license,
37     entry_points=entry_points,
38     packages=['geocoder'],
39     package_data={'': ['LICENSE', 'README.rst']},
40     package_dir={'geocoder': 'geocoder'},
41     include_package_data=True,
</t>
  </si>
  <si>
    <t>Before: 36
After: 37</t>
  </si>
  <si>
    <t>{'module': 1, 'expression_statement': 9, 'assignment': 9, 'identifier': 11, '=': 9, 'expression_list': 9, 'string': 10, 'string_start': 10, 'string_content': 9, 'string_end': 10, ',': 10, 'list': 2, '[': 2, ']': 2, 'dictionary': 2, '{': 2, 'pair': 2, ':': 2, '}': 2}</t>
  </si>
  <si>
    <t>(tensor([0.9835]), tensor([0.9885]), tensor([0.9860]), tensor([0.9880]))</t>
  </si>
  <si>
    <t xml:space="preserve">31 with open('LICENSE') as f:
32     license = f.read()
33 
34 setup(
35     name='geocoder',
36     version='0.4.3',
37     long_description=readme,
38     description="Python (Google) Geocoder",
39     author='Denis Carriere',
40     author_email='carriere.denis@gmail.com',
</t>
  </si>
  <si>
    <t xml:space="preserve">31 with open('LICENSE') as f:
32     license = f.read()
33 
34 setup(
35     name='geocoder',
36     version='0.4.4',
37     long_description=readme,
38     description="Python (Google) Geocoder",
39     author='Denis Carriere',
40     author_email='carriere.denis@gmail.com',
</t>
  </si>
  <si>
    <t>Before: 36
After: 36</t>
  </si>
  <si>
    <t>update version number in setup.py</t>
  </si>
  <si>
    <t>Fixed IP blocking</t>
  </si>
  <si>
    <t>dev</t>
  </si>
  <si>
    <t>a56216b472a6b984ef534b54553c83a186184788</t>
  </si>
  <si>
    <t>7e41619a0226ff83e478d382495ad1cbc897b6de</t>
  </si>
  <si>
    <t>{'module': 1, 'with_statement': 1, 'with': 1, 'with_clause': 1, 'with_item': 1, 'as_pattern': 1, 'call': 2, 'identifier': 12, 'argument_list': 2, '(': 3, 'string': 5, 'string_start': 5, 'string_content': 5, 'string_end': 5, ')': 2, 'as': 1, 'as_pattern_target': 1, ':': 1, 'block': 1, 'expression_statement': 1, 'assignment': 1, '=': 6, 'attribute': 1, '.': 1, 'ERROR': 1, 'keyword_argument': 5, ',': 5}</t>
  </si>
  <si>
    <t>(tensor([0.9970]), tensor([0.9967]), tensor([0.9968]), tensor([0.9968]))</t>
  </si>
  <si>
    <t xml:space="preserve">29 	def __repr__(self):
30 		return '&lt;Distance - {0} to {1} [{2}km]&gt;'.format(self.location1, self.location2, self.km)
31 
32 	def calculate_distance(self):
33 		if bool(self.lat1 and self.lng1 and self.lat2 and self.lng2):
34 			self.ok = True
35 
36 			latlng1 = (self.lat1, self.lng1) 
37 			latlng2 = (self.lat2, self.lng2)
38 			self.km = haversine(latlng1, latlng2)
39 			self.miles = haversine(latlng1, latlng2, miles=True)
40 		else:
41 			print '&lt;ERROR - Input is incorrect&gt;'
42 
43 	def add_address(self):
</t>
  </si>
  <si>
    <t xml:space="preserve">29 	def __repr__(self):
30 		return '&lt;Distance - {0} to {1} [{2}km]&gt;'.format(self.location1, self.location2, self.km)
31 
32 	def calculate_distance(self):
33 		latlng1 = self.location1.latlng
34 		latlng2 = self.location2.latlng
35 
36 		if bool(latlng1 and latlng2):
37 			self.ok = True
38 			self.km = haversine(latlng1, latlng2)
39 			self.miles = haversine(latlng1, latlng2, miles=True)
40 		else:
41 			print '&lt;ERROR - Input is incorrect&gt;'
42 
43 	def add_address(self):
</t>
  </si>
  <si>
    <t>Before: 33, 34
After: 33, 34</t>
  </si>
  <si>
    <t>fix a bug in geocoder.distance.calculate_distance</t>
  </si>
  <si>
    <t>Fixed Distance function</t>
  </si>
  <si>
    <t>both</t>
  </si>
  <si>
    <t>geocoder/distance.py</t>
  </si>
  <si>
    <t>f5d40118ac5fde14b73526a6309989cd08b8afaa</t>
  </si>
  <si>
    <t>8edc1302411f3310db49b444a69b9a7651e7917a</t>
  </si>
  <si>
    <t>{'module': 1, 'function_definition': 2, 'def': 2, 'identifier': 43, 'parameters': 2, '(': 8, ')': 8, ':': 4, 'block': 4, 'return_statement': 1, 'return': 1, 'call': 4, 'attribute': 15, 'string': 2, 'string_start': 2, 'string_content': 2, 'string_end': 2, '.': 15, 'argument_list': 4, ',': 7, 'if_statement': 1, 'if': 1, 'boolean_operator': 3, 'and': 3, 'expression_statement': 5, 'assignment': 5, '=': 6, 'true': 2, 'tuple': 2, 'keyword_argument': 1, 'else_clause': 1, 'else': 1, 'print_statement': 1, 'print': 1}</t>
  </si>
  <si>
    <t>{'cyclomatic_complexity': 1, 'nloc': 5, 'token_count': 35, 'name': '__init__', 'long_name': '__init__( self , location1 , location2 )', 'start_line': 19, 'end_line': 27, 'full_parameters': ['self', ' location1', ' location2'], 'filename': '/home/set-iitgn-vm/.local/lib/python3.10/site-packages/Minecpp/geocoder/prev/geocoder/distance.py', 'top_nesting_level': 1, 'fan_in': 0, 'fan_out': 0, 'general_fan_out': 0}</t>
  </si>
  <si>
    <t>{'cyclomatic_complexity': 1, 'nloc': 5, 'token_count': 35, 'name': '__init__', 'long_name': '__init__( self , location1 , location2 )', 'start_line': 19, 'end_line': 27, 'full_parameters': ['self', ' location1', ' location2'], 'filename': '/home/set-iitgn-vm/.local/lib/python3.10/site-packages/Minecpp/geocoder/curr/geocoder/distance.py', 'top_nesting_level': 1, 'fan_in': 0, 'fan_out': 0, 'general_fan_out': 0}</t>
  </si>
  <si>
    <t>(tensor([0.9669]), tensor([0.9600]), tensor([0.9634]), tensor([0.9606]))</t>
  </si>
  <si>
    <t>Before: 36, 37
After: 36, 37</t>
  </si>
  <si>
    <t xml:space="preserve">1 # -*- coding: utf-8 -*-
2 
3 from base import Base
4 
5 
6 class Google(Base):
7     name = 'Google'
8     url = 'http://maps.googleapis.com/maps/api/geocode/json'
9 
</t>
  </si>
  <si>
    <t xml:space="preserve">6     name = 'Google'
7     url = 'http://maps.googleapis.com/maps/api/geocode/json'
8 
9     def __init__(self, location='', proxies=''):
10         self.proxies = proxies
11         self.location = location
12         self.json = dict()
13         self.params = dict()
14         self.params['sensor'] = 'false'
15         self.params['address'] = location
16         
17     def lat(self):
</t>
  </si>
  <si>
    <t>Before: 5, 10
After: 9</t>
  </si>
  <si>
    <t>remove unused base class</t>
  </si>
  <si>
    <t>Fixed Distance func</t>
  </si>
  <si>
    <t>geocoder/google.py</t>
  </si>
  <si>
    <t>76f866c078762901ee43cf3681fb3089b34397ef</t>
  </si>
  <si>
    <t>{'module': 1, 'comment': 1, 'import_from_statement': 1, 'from': 1, 'dotted_name': 2, 'identifier': 6, 'import': 1, 'class_definition': 1, 'class': 1, 'argument_list': 1, '(': 1, ')': 1, ':': 1, 'block': 1, 'expression_statement': 2, 'assignment': 2, '=': 2, 'string': 2, 'string_start': 2, 'string_content': 2, 'string_end': 2}</t>
  </si>
  <si>
    <t>{'cyclomatic_complexity': 2, 'nloc': 10, 'token_count': 74, 'name': '__init__', 'long_name': "__init__( self , location = '' , lat = '' , lng = '' , proxies = '' )", 'start_line': 10, 'end_line': 22, 'full_parameters': ['self', " location = ''", " lat = ''", " lng = ''", " proxies = ''"], 'filename': '/home/set-iitgn-vm/.local/lib/python3.10/site-packages/Minecpp/geocoder/prev/geocoder/google.py', 'top_nesting_level': 1, 'fan_in': 0, 'fan_out': 0, 'general_fan_out': 0}</t>
  </si>
  <si>
    <t>{'cyclomatic_complexity': 1, 'nloc': 7, 'token_count': 53, 'name': '__init__', 'long_name': "__init__( self , location = '' , proxies = '' )", 'start_line': 9, 'end_line': 15, 'full_parameters': ['self', " location = ''", " proxies = ''"], 'filename': '/home/set-iitgn-vm/.local/lib/python3.10/site-packages/Minecpp/geocoder/curr/geocoder/google.py', 'top_nesting_level': 1, 'fan_in': 0, 'fan_out': 0, 'general_fan_out': 0}</t>
  </si>
  <si>
    <t>(tensor([0.7443]), tensor([0.7627]), tensor([0.7534]), tensor([0.7609]))</t>
  </si>
  <si>
    <t xml:space="preserve">7     name = 'Google'
8     url = 'http://maps.googleapis.com/maps/api/geocode/json'
9 
10     def __init__(self, location='', lat='', lng='', proxies=''):
11         self.proxies = proxies
12         self.location = location
13         self.json = dict()
14         self.params = dict()
15         self.params['sensor'] = 'false'
16 
17         # Normal Geocoding Params
18         if location:
19             self.params['address'] = location
20         # Reverse Geocoding Params
21         else:
22             self.reverse_geocode(lat, lng)
23 
24     def reverse_geocode(self, lat, lng):
</t>
  </si>
  <si>
    <t>Before: 16, 17, 18, 19, 20, 21, 22, 23, 24, 25, 26, 27, 28, 29, 30, 31, 32, 33
After: 15, 16</t>
  </si>
  <si>
    <t>{'module': 1, 'expression_statement': 9, 'assignment': 8, 'identifier': 30, '=': 12, 'string': 9, 'string_start': 9, 'string_content': 5, 'string_end': 9, 'function_definition': 1, 'def': 1, 'parameters': 1, '(': 4, ',': 5, 'default_parameter': 4, ')': 4, ':': 3, 'block': 3, 'attribute': 7, '.': 7, 'call': 3, 'argument_list': 3, 'subscript': 2, '[': 2, ']': 2, 'comment': 2, 'if_statement': 1, 'if': 1, 'else_clause': 1, 'else': 1}</t>
  </si>
  <si>
    <t>(tensor([0.9650]), tensor([0.8727]), tensor([0.9165]), tensor([0.8812]))</t>
  </si>
  <si>
    <t xml:space="preserve">31 with open('LICENSE') as f:
32     license = f.read()
33 
34 setup(
35     name='geocoder',
36     version='0.4.5',
37     long_description=readme,
38     description="Python (Google) Geocoder",
39     author='Denis Carriere',
40     author_email='carriere.denis@gmail.com',
</t>
  </si>
  <si>
    <t>(tensor([0.9974]), tensor([0.9974]), tensor([0.9974]), tensor([0.9974]))</t>
  </si>
  <si>
    <t xml:space="preserve">59     def population(self):
60         return self.json.get('geonames-population')
61 
62     def help_key(self):
63         print '&lt;ERROR&gt;'
64         print 'Please provide a &lt;username&gt; paramater when using Geonames'
65         print '    &gt;&gt;&gt; import geocoder'
66         print '    &gt;&gt;&gt; username = "XXXX"'
67         print '    &gt;&gt;&gt; g = geocoder.geonames(&lt;location&gt;, username=username)'
68         print ''
69         print 'How to get a Username?'
70         print '----------------------'
71         print 'http://www.geonames.org/login'
</t>
  </si>
  <si>
    <t xml:space="preserve">59     def population(self):
60         return self.json.get('geonames-population')
61 
62     def help_username(self):
63         print '&lt;ERROR&gt;'
64         print 'Please provide a &lt;username&gt; paramater when using Geonames'
65         print '    &gt;&gt;&gt; import geocoder'
66         print '    &gt;&gt;&gt; username = "XXXX"'
67         print '    &gt;&gt;&gt; g = geocoder.geonames(&lt;location&gt;, username=username)'
68         print ''
69         print 'How to get a Username?'
70         print '----------------------'
71         print 'http://www.geonames.org/login'
</t>
  </si>
  <si>
    <t>Before: 62
After: 62</t>
  </si>
  <si>
    <t>fix help_key and help_username in geonames.py</t>
  </si>
  <si>
    <t>Small fixes</t>
  </si>
  <si>
    <t>geocoder/geonames.py</t>
  </si>
  <si>
    <t>e973bf1e8246d38c6aa57d6c51dd59eaf2aa93f8</t>
  </si>
  <si>
    <t>2cf82958563583b37c6ea6a8168ed824b93328a8</t>
  </si>
  <si>
    <t>{'module': 1, 'function_definition': 2, 'def': 2, 'identifier': 7, 'parameters': 2, '(': 3, ')': 3, ':': 2, 'block': 2, 'return_statement': 1, 'return': 1, 'call': 1, 'attribute': 2, '.': 2, 'argument_list': 1, 'string': 9, 'string_start': 9, 'string_content': 8, 'string_end': 9, 'print_statement': 8, 'print': 8}</t>
  </si>
  <si>
    <t>{'cyclomatic_complexity': 2, 'nloc': 10, 'token_count': 71, 'name': '__init__', 'long_name': '__init__( self , location , username )', 'start_line': 11, 'end_line': 20, 'full_parameters': ['self', ' location', ' username'], 'filename': '/home/set-iitgn-vm/.local/lib/python3.10/site-packages/Minecpp/geocoder/prev/geocoder/geonames.py', 'top_nesting_level': 1, 'fan_in': 0, 'fan_out': 0, 'general_fan_out': 0}</t>
  </si>
  <si>
    <t>{'cyclomatic_complexity': 2, 'nloc': 10, 'token_count': 71, 'name': '__init__', 'long_name': '__init__( self , location , username )', 'start_line': 11, 'end_line': 20, 'full_parameters': ['self', ' location', ' username'], 'filename': '/home/set-iitgn-vm/.local/lib/python3.10/site-packages/Minecpp/geocoder/curr/geocoder/geonames.py', 'top_nesting_level': 1, 'fan_in': 0, 'fan_out': 0, 'general_fan_out': 0}</t>
  </si>
  <si>
    <t>(tensor([0.9969]), tensor([0.9935]), tensor([0.9952]), tensor([0.9939]))</t>
  </si>
  <si>
    <t xml:space="preserve">8     name = 'Bing'
9     url = 'http://dev.virtualearth.net/REST/v1/Locations'
10 
11     def __init__(self, location, key='AtnSnX1rEHr3yTUGC3EHkD6Qi3NNB-PABa_F9F8zvLxxvt8A7aYdiG3bGM_PorOq'):
12         self.location = location
13         self.params = dict()
14         self.json = dict()
15         self.params['maxResults'] = 1
16         self.params['key'] = key
17         self.params['q'] = location
18         if not key:
19             self.help_key()
20 
21     def lat(self):
</t>
  </si>
  <si>
    <t xml:space="preserve">8     name = 'Bing'
9     url = 'http://dev.virtualearth.net/REST/v1/Locations'
10 
11     def __init__(self, location, key):
12         self.location = location
13         self.params = dict()
14         self.json = dict()
15         self.params['maxResults'] = 1
16         self.params['key'] = key
17         self.params['q'] = location
18         if not key:
19             self.help_key()
20 
21     def lat(self):
</t>
  </si>
  <si>
    <t>Before: 11
After: 11</t>
  </si>
  <si>
    <t>fix a typo in bing.py</t>
  </si>
  <si>
    <t>Fixed Free keys</t>
  </si>
  <si>
    <t>9bafc8b9f46d460264ccfff7e476e0dd7e49234f</t>
  </si>
  <si>
    <t>c875fc2e9ccf1bcf14f07686680fb1d716f4d979</t>
  </si>
  <si>
    <t>{'module': 1, 'expression_statement': 9, 'assignment': 8, 'identifier': 26, '=': 9, 'string': 6, 'string_start': 6, 'string_content': 6, 'string_end': 6, 'function_definition': 1, 'def': 1, 'parameters': 1, '(': 4, ',': 2, 'default_parameter': 1, ')': 4, ':': 2, 'block': 2, 'attribute': 7, '.': 7, 'call': 3, 'argument_list': 3, 'subscript': 3, '[': 3, ']': 3, 'integer': 1, 'if_statement': 1, 'if': 1, 'not_operator': 1, 'not': 1}</t>
  </si>
  <si>
    <t>{'cyclomatic_complexity': 2, 'nloc': 9, 'token_count': 63, 'name': '__init__', 'long_name': "__init__( self , location , key = 'AtnSnX1rEHr3yTUGC3EHkD6Qi3NNB-PABa_F9F8zvLxxvt8A7aYdiG3bGM_PorOq' )", 'start_line': 11, 'end_line': 19, 'full_parameters': ['self', ' location', " key = 'AtnSnX1rEHr3yTUGC3EHkD6Qi3NNB-PABa_F9F8zvLxxvt8A7aYdiG3bGM_PorOq'"], 'filename': '/home/set-iitgn-vm/.local/lib/python3.10/site-packages/Minecpp/geocoder/prev/geocoder/bing.py', 'top_nesting_level': 1, 'fan_in': 0, 'fan_out': 0, 'general_fan_out': 0}</t>
  </si>
  <si>
    <t>{'cyclomatic_complexity': 2, 'nloc': 9, 'token_count': 61, 'name': '__init__', 'long_name': '__init__( self , location , key )', 'start_line': 11, 'end_line': 19, 'full_parameters': ['self', ' location', ' key'], 'filename': '/home/set-iitgn-vm/.local/lib/python3.10/site-packages/Minecpp/geocoder/curr/geocoder/bing.py', 'top_nesting_level': 1, 'fan_in': 0, 'fan_out': 0, 'general_fan_out': 0}</t>
  </si>
  <si>
    <t>(tensor([0.9700]), tensor([0.8049]), tensor([0.8798]), tensor([0.8189]))</t>
  </si>
  <si>
    <t xml:space="preserve">5     name = 'TomTom'
6     url = 'https://api.tomtom.com/lbs/geocoding/geocode'
7 
8     def __init__(self, location, key='95kjrqtpzv39ujcxfyr57wz3'):
9         self.location = location
10         self.json = dict()
11         self.params = dict()
12         self.params['key'] = key
13         self.params['query'] = location
14         self.params['format'] = 'json'
15         self.params['maxResults'] = 1
16         if not key:
17             self.help_key()
18 
19     def lat(self):
</t>
  </si>
  <si>
    <t xml:space="preserve">5     name = 'TomTom'
6     url = 'https://api.tomtom.com/lbs/geocoding/geocode'
7 
8     def __init__(self, location, key):
9         self.location = location
10         self.json = dict()
11         self.params = dict()
12         self.params['key'] = key
13         self.params['query'] = location
14         self.params['format'] = 'json'
15         self.params['maxResults'] = 1
16         if not key:
17             self.help_key()
18 
19     def lat(self):
</t>
  </si>
  <si>
    <t>fix typo in totomtom.py</t>
  </si>
  <si>
    <t>{'module': 1, 'expression_statement': 10, 'assignment': 9, 'identifier': 28, '=': 10, 'string': 8, 'string_start': 8, 'string_content': 8, 'string_end': 8, 'function_definition': 1, 'def': 1, 'parameters': 1, '(': 4, ',': 2, 'default_parameter': 1, ')': 4, ':': 2, 'block': 2, 'attribute': 8, '.': 8, 'call': 3, 'argument_list': 3, 'subscript': 4, '[': 4, ']': 4, 'integer': 1, 'if_statement': 1, 'if': 1, 'not_operator': 1, 'not': 1}</t>
  </si>
  <si>
    <t>{'cyclomatic_complexity': 2, 'nloc': 10, 'token_count': 71, 'name': '__init__', 'long_name': "__init__( self , location , key = '95kjrqtpzv39ujcxfyr57wz3' )", 'start_line': 8, 'end_line': 17, 'full_parameters': ['self', ' location', " key = '95kjrqtpzv39ujcxfyr57wz3'"], 'filename': '/home/set-iitgn-vm/.local/lib/python3.10/site-packages/Minecpp/geocoder/prev/geocoder/tomtom.py', 'top_nesting_level': 1, 'fan_in': 0, 'fan_out': 0, 'general_fan_out': 0}</t>
  </si>
  <si>
    <t>{'cyclomatic_complexity': 2, 'nloc': 10, 'token_count': 69, 'name': '__init__', 'long_name': '__init__( self , location , key )', 'start_line': 8, 'end_line': 17, 'full_parameters': ['self', ' location', ' key'], 'filename': '/home/set-iitgn-vm/.local/lib/python3.10/site-packages/Minecpp/geocoder/curr/geocoder/tomtom.py', 'top_nesting_level': 1, 'fan_in': 0, 'fan_out': 0, 'general_fan_out': 0}</t>
  </si>
  <si>
    <t>(tensor([0.9903]), tensor([0.9164]), tensor([0.9519]), tensor([0.9233]))</t>
  </si>
  <si>
    <t xml:space="preserve">3 
4 """
5 geocoder library
6 ~~~~~~~~~~~~~~~~
7 
8 A simplistic Python Geocoder.
9 
10 Geocoder is an Apache2 Licensed Geocoding library, written in Python.
11 
12     &gt;&gt;&gt; import geocoder
</t>
  </si>
  <si>
    <t xml:space="preserve">3 
4 """
5 geocoder library
6 ~~~~~~~~~~~~~~~~
7 
8 A pure Python Geocoding module made easy.
9 
10 Every task is made easy with tons of ``help`` &amp; ``debug`` commands!
11 
12     &gt;&gt;&gt; import geocoder # pip install geocoder
</t>
  </si>
  <si>
    <t>improve geocoder/__init__ [ci skip]</t>
  </si>
  <si>
    <t>Fixed Elevation &amp; CanadaPost</t>
  </si>
  <si>
    <t>29e4ea7b8706a5a125775cc847d816b7d88401d6</t>
  </si>
  <si>
    <t>5a4e540af6f8372c740fe20dbce840df01c07376</t>
  </si>
  <si>
    <t>{'module': 1, 'ERROR': 4, 'string_start': 1, 'identifier': 14, 'expression_statement': 1, 'comparison_operator': 1, 'unary_operator': 16, '~': 16, 'attribute': 1, '.': 2, 'is': 1, ',': 1, 'in': 1}</t>
  </si>
  <si>
    <t>(tensor([0.8670]), tensor([0.9123]), tensor([0.8891]), tensor([0.9076]))</t>
  </si>
  <si>
    <t xml:space="preserve">5 geocoder library
6 ~~~~~~~~~~~~~~~~
7 
8 A simplistic Python Geocoder.
9 
10 Geocoder is an Apache2 Licensed Geocoding library, written in Python.
11 
12     &gt;&gt;&gt; import geocoder
13     &gt;&gt;&gt; g = geocoder.google('Moscone Center')
14     &gt;&gt;&gt; g.latlng
</t>
  </si>
  <si>
    <t xml:space="preserve">5 geocoder library
6 ~~~~~~~~~~~~~~~~
7 
8 A pure Python Geocoding module made easy.
9 
10 Every task is made easy with tons of ``help`` &amp; ``debug`` commands!
11 
12     &gt;&gt;&gt; import geocoder # pip install geocoder
13     &gt;&gt;&gt; g = geocoder.google('&lt;address&gt;')
14     &gt;&gt;&gt; g.lat, g.lng
</t>
  </si>
  <si>
    <t>{'module': 1, 'ERROR': 5, 'identifier': 19, 'expression_statement': 4, 'comparison_operator': 2, 'unary_operator': 16, '~': 16, 'attribute': 2, '.': 3, 'is': 1, ',': 1, 'in': 1, 'binary_operator': 1, '&gt;': 2, '&gt;&gt;': 2, 'assignment': 1, '=': 1, 'call': 1, 'argument_list': 1, '(': 1, 'string': 1, 'string_start': 1, 'string_content': 1, 'string_end': 1, ')': 1}</t>
  </si>
  <si>
    <t>(tensor([0.8787]), tensor([0.9021]), tensor([0.8902]), tensor([0.8997]))</t>
  </si>
  <si>
    <t xml:space="preserve">7 
8 A simplistic Python Geocoder.
9 
10 Geocoder is an Apache2 Licensed Geocoding library, written in Python.
11 
12     &gt;&gt;&gt; import geocoder
13     &gt;&gt;&gt; g = geocoder.google('Moscone Center')
14     &gt;&gt;&gt; g.latlng
15     (37.784173, -122.401557)
16     &gt;&gt;&gt; g.city
</t>
  </si>
  <si>
    <t xml:space="preserve">7 
8 A pure Python Geocoding module made easy.
9 
10 Every task is made easy with tons of ``help`` &amp; ``debug`` commands!
11 
12     &gt;&gt;&gt; import geocoder # pip install geocoder
13     &gt;&gt;&gt; g = geocoder.google('&lt;address&gt;')
14     &gt;&gt;&gt; g.lat, g.lng
15     45.413140 -75.656703
16     ...
</t>
  </si>
  <si>
    <t>Before: 12, 13, 14, 15, 16, 17
After: 12, 13, 14, 15</t>
  </si>
  <si>
    <t>{'module': 1, 'ERROR': 5, 'identifier': 19, 'expression_statement': 5, 'comparison_operator': 2, 'attribute': 3, '.': 4, 'is': 1, ',': 2, 'in': 1, 'binary_operator': 1, '&gt;': 3, '&gt;&gt;': 3, 'assignment': 1, '=': 1, 'call': 1, 'argument_list': 1, '(': 2, 'string': 1, 'string_start': 1, 'string_content': 1, 'string_end': 1, ')': 2, 'tuple': 1, 'float': 2, 'unary_operator': 1, '-': 1}</t>
  </si>
  <si>
    <t>(tensor([0.8659]), tensor([0.8840]), tensor([0.8748]), tensor([0.8821]))</t>
  </si>
  <si>
    <t xml:space="preserve">18     ...
19 
20 """
21 
22 __title__ = 'geocoder'
23 __version__ = '0.7.0'
24 __author__ = 'Denis Carriere'
25 __license__ = 'Apache 2.0'
26 __copyright__ = 'Copyright 2014 Denis Carriere'
27 
</t>
  </si>
  <si>
    <t xml:space="preserve">16     ...
17 
18 """
19 
20 __title__ = 'geocoder'
21 __version__ = '0.7.1'
22 __author__ = 'Denis Carriere'
23 __license__ = 'Apache 2.0'
24 __copyright__ = 'Copyright 2014 Denis Carriere'
25 
</t>
  </si>
  <si>
    <t>Before: 23
After: 21</t>
  </si>
  <si>
    <t>{'module': 1, 'expression_statement': 6, 'ellipsis': 1, 'ERROR': 1, 'string_start': 6, 'assignment': 5, 'identifier': 5, '=': 5, 'string': 5, 'string_content': 5, 'string_end': 5}</t>
  </si>
  <si>
    <t>(tensor([0.9670]), tensor([0.9743]), tensor([0.9706]), tensor([0.9735]))</t>
  </si>
  <si>
    <t>26 __copyright__ = 'Copyright 2014 Denis Carriere'
27 
28 # CORE
29 from api import bing, geonames, google, mapquest, nokia, osm, tomtom, geolytica
30 # EXTRAS
31 from api import reverse, ip, canadapost, timezone, elevation</t>
  </si>
  <si>
    <t xml:space="preserve">24 __copyright__ = 'Copyright 2014 Denis Carriere'
25 
26 # CORE
27 from api import bing, geonames, google, mapquest, nokia, osm, tomtom, geolytica
28 # EXTRAS
29 from api import reverse, ip, canadapost, timezone, elevation
</t>
  </si>
  <si>
    <t>Before: 31
After: 29</t>
  </si>
  <si>
    <t>{'module': 1, 'expression_statement': 1, 'assignment': 1, 'identifier': 10, '=': 1, 'string': 1, 'string_start': 1, 'string_content': 1, 'string_end': 1, 'comment': 1, 'import_from_statement': 1, 'from': 1, 'dotted_name': 9, 'import': 1, ',': 7}</t>
  </si>
  <si>
    <t>(tensor([0.9895]), tensor([0.9887]), tensor([0.9891]), tensor([0.9888]))</t>
  </si>
  <si>
    <t xml:space="preserve">6 try:
7     from setuptools import setup
8 except ImportError:
9     from distutils.core import setup
10 
11 version = '0.7.0'
12 requires = ['requests&gt;=2.3.0', 'xmltodict&gt;=0.9.0']
13 
14 with open('README.rst') as f:
15     readme = f.read()
</t>
  </si>
  <si>
    <t xml:space="preserve">6 try:
7     from setuptools import setup
8 except ImportError:
9     from distutils.core import setup
10 
11 version = '0.7.1'
12 requires = ['requests&gt;=2.3.0', 'xmltodict&gt;=0.9.0']
13 
14 with open('README.rst') as f:
15     readme = f.read()
</t>
  </si>
  <si>
    <t>add 0.7.1 to setup.py</t>
  </si>
  <si>
    <t>{'module': 1, 'try_statement': 1, 'try': 1, ':': 3, 'block': 3, 'import_from_statement': 2, 'from': 2, 'dotted_name': 4, 'identifier': 10, 'import': 2, 'except_clause': 1, 'except': 1, '.': 1, 'expression_statement': 2, 'assignment': 2, '=': 2, 'string': 4, 'string_start': 4, 'string_content': 4, 'string_end': 4, 'list': 1, '[': 1, ',': 1, ']': 1, 'with_statement': 1, 'with': 1, 'with_clause': 1, 'with_item': 1, 'as_pattern': 1, 'call': 1, 'argument_list': 1, '(': 1, ')': 1, 'as': 1, 'as_pattern_target': 1}</t>
  </si>
  <si>
    <t>(tensor([0.9957]), tensor([0.9983]), tensor([0.9970]), tensor([0.9980]))</t>
  </si>
  <si>
    <t xml:space="preserve">3 
4 from .base import Base
5 
6 
7 class Geonames(Base):
8     provider = 'GeoNames'
9     api = 'GeoNames REST Web Services'
10     url = 'http://api.geonames.org/searchJSON'
11     _description = 'GeoNames is mainly using REST webservices. Find nearby postal codes / reverse geocoding\n'
12     _description += 'This service comes in two flavors.You can either pass the lat/long or a postalcode/placename.\n'
</t>
  </si>
  <si>
    <t xml:space="preserve">3 
4 from .base import Base
5 
6 
7 class Geonames(Base):
8     provider = 'geonames'
9     api = 'GeoNames REST Web Services'
10     url = 'http://api.geonames.org/searchJSON'
11     _description = 'GeoNames is mainly using REST webservices. Find nearby postal codes / reverse geocoding\n'
12     _description += 'This service comes in two flavors.You can either pass the lat/long or a postalcode/placename.\n'
</t>
  </si>
  <si>
    <t>fix typo in geonames.py</t>
  </si>
  <si>
    <t>lots of fixes</t>
  </si>
  <si>
    <t>f6d972a728879081cb203338805dc7335a370dec</t>
  </si>
  <si>
    <t>ecbe0e3616369f24a68c36f6c26edcd02b409f09</t>
  </si>
  <si>
    <t>{'module': 1, 'import_from_statement': 1, 'from': 1, 'relative_import': 1, 'import_prefix': 1, '.': 1, 'dotted_name': 2, 'identifier': 8, 'import': 1, 'class_definition': 1, 'class': 1, 'argument_list': 1, '(': 1, ')': 1, ':': 1, 'block': 1, 'expression_statement': 4, 'assignment': 4, '=': 4, 'string': 4, 'string_start': 4, 'string_content': 4, 'string_end': 4, 'escape_sequence': 1}</t>
  </si>
  <si>
    <t>{'cyclomatic_complexity': 2, 'nloc': 14, 'token_count': 98, 'name': '__init__', 'long_name': "__init__( self , location , username = 'addxy' )", 'start_line': 16, 'end_line': 31, 'full_parameters': ['self', ' location', " username = 'addxy'"], 'filename': '/home/set-iitgn-vm/.local/lib/python3.10/site-packages/Minecpp/geocoder/prev/geocoder/geonames.py', 'top_nesting_level': 1, 'fan_in': 0, 'fan_out': 0, 'general_fan_out': 0}</t>
  </si>
  <si>
    <t>{'cyclomatic_complexity': 2, 'nloc': 14, 'token_count': 98, 'name': '__init__', 'long_name': "__init__( self , location , username = 'addxy' )", 'start_line': 16, 'end_line': 31, 'full_parameters': ['self', ' location', " username = 'addxy'"], 'filename': '/home/set-iitgn-vm/.local/lib/python3.10/site-packages/Minecpp/geocoder/curr/geocoder/geonames.py', 'top_nesting_level': 1, 'fan_in': 0, 'fan_out': 0, 'general_fan_out': 0}</t>
  </si>
  <si>
    <t>(tensor([0.9971]), tensor([0.9975]), tensor([0.9973]), tensor([0.9975]))</t>
  </si>
  <si>
    <t xml:space="preserve">8     from setuptools import setup
9 except ImportError:
10     from distutils.core import setup
11 
12 if sys.argv[-1] == 'publish':
13     os.system('python setup.py sdist --formats=gztar upload')
14     sys.exit()
15 
16 version = '0.8.0'
17 requires = ['requests&gt;=2.3.0', 'xmltodict&gt;=0.9.0']
</t>
  </si>
  <si>
    <t xml:space="preserve">8     from setuptools import setup
9 except ImportError:
10     from distutils.core import setup
11 
12 if sys.argv[-1] == 'publish':
13     os.system('python setup.py sdist bdist_wheel upload')
14     sys.exit()
15 
16 version = '0.8.0'
17 requires = ['requests&gt;=2.3.0', 'xmltodict&gt;=0.9.0']
</t>
  </si>
  <si>
    <t>Before: 13
After: 13</t>
  </si>
  <si>
    <t>upload bdist_wheel to sdist</t>
  </si>
  <si>
    <t>{'module': 1, 'import_from_statement': 1, 'from': 1, 'dotted_name': 2, 'identifier': 16, 'import': 1, 'ERROR': 2, 'expression_statement': 4, 'assignment': 2, ':': 2, 'attribute': 4, '.': 4, 'type': 1, 'if_statement': 1, 'if': 1, 'comparison_operator': 1, 'subscript': 1, '[': 1, 'unary_operator': 1, '-': 1, 'integer': 1, ']': 1, '==': 1, 'string': 3, 'string_start': 3, 'string_content': 3, 'string_end': 3, 'block': 1, 'call': 2, 'argument_list': 2, '(': 2, ')': 2, '=': 1}</t>
  </si>
  <si>
    <t>(tensor([0.9889]), tensor([0.9735]), tensor([0.9812]), tensor([0.9750]))</t>
  </si>
  <si>
    <t xml:space="preserve">17 
18 """
19 
20 __title__ = 'geocoder'
21 __author__ = 'Denis Carriere'
22 __version__ = '0.8.1'
23 __license__ = 'Apache 2.0'
24 __copyright__ = 'Copyright 2014 Denis Carriere'
25 
26 # CORE
</t>
  </si>
  <si>
    <t xml:space="preserve">17 
18 """
19 
20 __title__ = 'geocoder'
21 __author__ = 'Denis Carriere'
22 __version__ = '0.8.2'
23 __license__ = 'Apache 2.0'
24 __copyright__ = 'Copyright 2014 Denis Carriere'
25 
26 # CORE
</t>
  </si>
  <si>
    <t>Before: 22
After: 22</t>
  </si>
  <si>
    <t>#71 Issue - Added Subpremise</t>
  </si>
  <si>
    <t>ed3bdb2be4e9eea5d1ee9ceb15c1b5dbd7d0f3bb</t>
  </si>
  <si>
    <t>3f18bf15c2ea8b19fc584c3653fd140293921aaa</t>
  </si>
  <si>
    <t>{'module': 1, 'ERROR': 1, 'string_start': 6, 'expression_statement': 5, 'assignment': 5, 'identifier': 5, '=': 5, 'string': 5, 'string_content': 5, 'string_end': 5}</t>
  </si>
  <si>
    <t>(tensor([0.9964]), tensor([0.9964]), tensor([0.9964]), tensor([0.9964]))</t>
  </si>
  <si>
    <t xml:space="preserve">11 
12 if sys.argv[-1] == 'publish':
13     os.system('python setup.py sdist bdist_wheel upload')
14     sys.exit()
15 
16 version = '0.8.1'
17 requires = ['requests&gt;=2.3.0', 'xmltodict&gt;=0.9.0', 'Click', 'unicodecsv']
18 
19 with open('README.md') as f:
20     readme = f.read()
</t>
  </si>
  <si>
    <t xml:space="preserve">11 
12 if sys.argv[-1] == 'publish':
13     os.system('python setup.py sdist bdist_wheel upload')
14     sys.exit()
15 
16 version = '0.8.2'
17 requires = ['requests&gt;=2.3.0', 'xmltodict&gt;=0.9.0', 'Click', 'unicodecsv']
18 
19 with open('README.md') as f:
20     readme = f.read()
</t>
  </si>
  <si>
    <t>Before: 16
After: 16</t>
  </si>
  <si>
    <t>update version number for 0.8.2</t>
  </si>
  <si>
    <t>{'module': 1, 'if_statement': 1, 'if': 1, 'comparison_operator': 1, 'subscript': 1, 'attribute': 3, 'identifier': 10, '.': 3, '[': 2, 'unary_operator': 1, '-': 1, 'integer': 1, ']': 2, '==': 1, 'string': 8, 'string_start': 8, 'string_content': 8, 'string_end': 8, ':': 2, 'block': 2, 'expression_statement': 4, 'call': 3, 'argument_list': 3, '(': 3, ')': 3, 'assignment': 2, '=': 2, 'list': 1, ',': 3, 'with_statement': 1, 'with': 1, 'with_clause': 1, 'with_item': 1, 'as_pattern': 1, 'as': 1, 'as_pattern_target': 1}</t>
  </si>
  <si>
    <t>(tensor([0.9978]), tensor([0.9978]), tensor([0.9978]), tensor([0.9978]))</t>
  </si>
  <si>
    <t xml:space="preserve">18 """
19 
20 __title__ = 'geocoder'
21 __author__ = 'Denis Carriere'
22 __author_email__ = 'carriere.denis@gmail.com'
23 __version__ = '0.9.0'
24 __license__ = 'MIT'
25 __copyright__ = 'Copyright (c) 2013-2015 Denis Carriere'
26 
27 # CORE
</t>
  </si>
  <si>
    <t xml:space="preserve">18 """
19 
20 __title__ = 'geocoder'
21 __author__ = 'Denis Carriere'
22 __author_email__ = 'carriere.denis@gmail.com'
23 __version__ = '0.9.1'
24 __license__ = 'MIT'
25 __copyright__ = 'Copyright (c) 2013-2015 Denis Carriere'
26 
27 # CORE
</t>
  </si>
  <si>
    <t>Before: 23
After: 23</t>
  </si>
  <si>
    <t>set version to 0.9.1</t>
  </si>
  <si>
    <t>#81 Fixed module not callable</t>
  </si>
  <si>
    <t>1bfc07413fa2aec33e86a0bfb4e40283421bbf21</t>
  </si>
  <si>
    <t>a39af4c23001e5427a297a7da871a64397bb3a64</t>
  </si>
  <si>
    <t>{'module': 1, 'ERROR': 1, 'string_start': 7, 'expression_statement': 6, 'assignment': 6, 'identifier': 6, '=': 6, 'string': 6, 'string_content': 6, 'string_end': 6}</t>
  </si>
  <si>
    <t>(tensor([0.9959]), tensor([0.9959]), tensor([0.9959]), tensor([0.9959]))</t>
  </si>
  <si>
    <t xml:space="preserve">27 # CORE
28 from .api import get, yahoo, bing, geonames, google, mapquest
29 from .api import nokia, osm, tomtom, geolytica, arcgis, opencage
30 
31 # EXTRAS
32 from .api import ip, canadapost
33 
34 # CLI
35 from cli import cli
</t>
  </si>
  <si>
    <t xml:space="preserve">27 # CORE
28 from .api import get, yahoo, bing, geonames, google, mapquest
29 from .api import nokia, osm, tomtom, geolytica, arcgis, opencage
30 
31 # EXTRAS
32 from .api import timezone, elevation, ip, canadapost
33 
34 # CLI
35 from cli import cli
</t>
  </si>
  <si>
    <t>Before: 32
After: 32</t>
  </si>
  <si>
    <t>{'module': 1, 'comment': 3, 'import_from_statement': 3, 'from': 3, 'relative_import': 3, 'import_prefix': 3, '.': 3, 'dotted_name': 17, 'identifier': 17, 'import': 3, ',': 11}</t>
  </si>
  <si>
    <t>(tensor([0.9819]), tensor([0.9942]), tensor([0.9880]), tensor([0.9930]))</t>
  </si>
  <si>
    <t xml:space="preserve">11 
12 if sys.argv[-1] == 'publish':
13     os.system('python setup.py sdist bdist_wheel upload')
14     sys.exit()
15 
16 version = '0.9.0'
17 requires = ['requests&gt;=2.3.0', 'xmltodict&gt;=0.9.0', 'Click']
18 
19 with open('README.md') as f:
20     readme = f.read()
</t>
  </si>
  <si>
    <t xml:space="preserve">11 
12 if sys.argv[-1] == 'publish':
13     os.system('python setup.py sdist bdist_wheel upload')
14     sys.exit()
15 
16 version = '0.9.1'
17 requires = ['requests&gt;=2.3.0', 'xmltodict&gt;=0.9.0', 'Click']
18 
19 with open('README.md') as f:
20     readme = f.read()
</t>
  </si>
  <si>
    <t>update version number</t>
  </si>
  <si>
    <t>{'module': 1, 'if_statement': 1, 'if': 1, 'comparison_operator': 1, 'subscript': 1, 'attribute': 3, 'identifier': 10, '.': 3, '[': 2, 'unary_operator': 1, '-': 1, 'integer': 1, ']': 2, '==': 1, 'string': 7, 'string_start': 7, 'string_content': 7, 'string_end': 7, ':': 2, 'block': 2, 'expression_statement': 4, 'call': 3, 'argument_list': 3, '(': 3, ')': 3, 'assignment': 2, '=': 2, 'list': 1, ',': 2, 'with_statement': 1, 'with': 1, 'with_clause': 1, 'with_item': 1, 'as_pattern': 1, 'as': 1, 'as_pattern_target': 1}</t>
  </si>
  <si>
    <t>(tensor([0.9949]), tensor([0.9976]), tensor([0.9963]), tensor([0.9974]))</t>
  </si>
  <si>
    <t xml:space="preserve">26     country = ''
27     population = ''
28 
29     def __repr__(self):
30         return "&lt;[{0}] {1} - {2} [{3}]&gt;".format(self.status, self.provider, self.method, self.address)
31     
32     @staticmethod
</t>
  </si>
  <si>
    <t xml:space="preserve">26     country = ''
27     population = ''
28 
29     def __repr__(self):
30         return "&lt;[{0}] {1} - {2} [{3}]&gt;".format(
31             self.status, 
32             self.provider.title(), 
33             self.method.title(), 
34             self.address
35         )
36     
37     @staticmethod
</t>
  </si>
  <si>
    <t>Before: 30
After: 30, 31, 32, 33, 34, 35</t>
  </si>
  <si>
    <t>fix error in base.pyrepr</t>
  </si>
  <si>
    <t>#83 Fixed Location inputs</t>
  </si>
  <si>
    <t>geocoder/base.py</t>
  </si>
  <si>
    <t>96d4fbcbfa3a5b8ac82bf2d93ba4aa578ec9fc06</t>
  </si>
  <si>
    <t>d94aca8bdcc244f77ecd29d51f2bdf8fcee99ece</t>
  </si>
  <si>
    <t>{'module': 1, 'expression_statement': 2, 'assignment': 2, 'identifier': 13, '=': 2, 'string': 3, 'string_start': 3, 'string_end': 3, 'function_definition': 1, 'def': 1, 'parameters': 1, '(': 2, ')': 2, ':': 1, 'block': 1, 'return_statement': 1, 'return': 1, 'call': 1, 'attribute': 5, 'string_content': 1, '.': 5, 'argument_list': 1, ',': 3}</t>
  </si>
  <si>
    <t>{'cyclomatic_complexity': 1, 'nloc': 2, 'token_count': 26, 'name': '__repr__', 'long_name': '__repr__( self )', 'start_line': 29, 'end_line': 30, 'full_parameters': ['self'], 'filename': '/home/set-iitgn-vm/.local/lib/python3.10/site-packages/Minecpp/geocoder/prev/geocoder/base.py', 'top_nesting_level': 1, 'fan_in': 0, 'fan_out': 0, 'general_fan_out': 0}</t>
  </si>
  <si>
    <t>{'cyclomatic_complexity': 1, 'nloc': 7, 'token_count': 34, 'name': '__repr__', 'long_name': '__repr__( self )', 'start_line': 29, 'end_line': 35, 'full_parameters': ['self'], 'filename': '/home/set-iitgn-vm/.local/lib/python3.10/site-packages/Minecpp/geocoder/curr/geocoder/base.py', 'top_nesting_level': 1, 'fan_in': 0, 'fan_out': 0, 'general_fan_out': 0}</t>
  </si>
  <si>
    <t>(tensor([0.9238]), tensor([0.9664]), tensor([0.9446]), tensor([0.9620]))</t>
  </si>
  <si>
    <t xml:space="preserve">9     lng = None
10     latlng = None
11 
12     def __init__(self, location):
13         self.name = location
14 
15         # Functions
16         self.lat, self.lng = self._check_input(location)
17 
18     def __repr__(self):
</t>
  </si>
  <si>
    <t xml:space="preserve">11     status = None
12     error = None
13 
14     def __init__(self, location):
15         # Functions
16         self._check_input(location)
17 
18     def __repr__(self):
</t>
  </si>
  <si>
    <t>Before: 13, 14, 16
After: 16</t>
  </si>
  <si>
    <t>update location.py for new api</t>
  </si>
  <si>
    <t>geocoder/location.py</t>
  </si>
  <si>
    <t>{'module': 1, 'expression_statement': 4, 'assignment': 4, 'identifier': 15, '=': 4, 'none': 2, 'function_definition': 1, 'def': 1, 'parameters': 1, '(': 2, ',': 2, ')': 2, ':': 1, 'block': 1, 'attribute': 4, '.': 4, 'comment': 1, 'pattern_list': 1, 'call': 1, 'argument_list': 1}</t>
  </si>
  <si>
    <t>{'cyclomatic_complexity': 1, 'nloc': 3, 'token_count': 26, 'name': '__init__', 'long_name': '__init__( self , location )', 'start_line': 12, 'end_line': 16, 'full_parameters': ['self', ' location'], 'filename': '/home/set-iitgn-vm/.local/lib/python3.10/site-packages/Minecpp/geocoder/prev/geocoder/location.py', 'top_nesting_level': 1, 'fan_in': 0, 'fan_out': 0, 'general_fan_out': 0}</t>
  </si>
  <si>
    <t>{'cyclomatic_complexity': 1, 'nloc': 2, 'token_count': 13, 'name': '__init__', 'long_name': '__init__( self , location )', 'start_line': 14, 'end_line': 16, 'full_parameters': ['self', ' location'], 'filename': '/home/set-iitgn-vm/.local/lib/python3.10/site-packages/Minecpp/geocoder/curr/geocoder/location.py', 'top_nesting_level': 1, 'fan_in': 0, 'fan_out': 0, 'general_fan_out': 0}</t>
  </si>
  <si>
    <t>(tensor([0.9130]), tensor([0.8544]), tensor([0.8827]), tensor([0.8600]))</t>
  </si>
  <si>
    <t xml:space="preserve">15         # Functions
16         self.lat, self.lng = self._check_input(location)
17 
18     def __repr__(self):
19         return '&lt;Location [{0}]&gt;'.format(self.name)
20 
21     def _convert_float(self, number):
</t>
  </si>
  <si>
    <t xml:space="preserve">15         # Functions
16         self._check_input(location)
17 
18     def __repr__(self):
19         return '&lt;[{0}] Location [{1}]&gt;'.format(self.status, self.latlng)
20 
21     @property
</t>
  </si>
  <si>
    <t>Before: 19
After: 19, 20, 21, 22, 23, 24, 25, 26, 27, 28, 29, 30, 31, 32, 33</t>
  </si>
  <si>
    <t>{'module': 1, 'comment': 1, 'expression_statement': 1, 'assignment': 1, 'pattern_list': 1, 'attribute': 5, 'identifier': 12, '.': 5, ',': 1, '=': 1, 'call': 2, 'argument_list': 2, '(': 3, ')': 3, 'function_definition': 1, 'def': 1, 'parameters': 1, ':': 1, 'block': 1, 'return_statement': 1, 'return': 1, 'string': 1, 'string_start': 1, 'string_content': 1, 'string_end': 1}</t>
  </si>
  <si>
    <t>(tensor([0.9330]), tensor([0.9152]), tensor([0.9240]), tensor([0.9169]))</t>
  </si>
  <si>
    <t xml:space="preserve">24         except ValueError:
25             return None
26 
27     def _check_input(self, location):
28         lat, lng = 0.0, 0.0
29 
30         # Checking for a String
31         if isinstance(location, str):
32             """
33             Building Regex for '45.123,-76.123' Lat &amp; Lng
34             [#85 Issue]
35             """
36             pass
37 
38         # Checking for List of Tuple
39         if isinstance(location, (list, tuple)):
40             lat, lng = self._check_for_list(location)
41 
42         # Checking for Dictionary
43         elif isinstance(location, dict):
44             lat, lng = self._check_for_dict(location)
45 
46         # Checking for a Geocoder Class
47         elif hasattr(location, 'latlng'):
48             lat, lng = location.latlng
49 
50         # Return Results
51         return lat, lng
52 
53     def _check_for_list(self, location):
</t>
  </si>
  <si>
    <t xml:space="preserve">38         except ValueError:
39             return None
40 
41     def _check_input(self, location):
42         # Checking for a String
43         if isinstance(location, str):
44             """
45             Building Regex for '45.123,-76.123' Lat &amp; Lng
46             [#85 Issue]
47             """
48             pass
49 
50         # Checking for List of Tuple
51         if isinstance(location, (list, tuple)):
52             self._check_for_list(location)
53 
54         # Checking for Dictionary
55         elif isinstance(location, dict):
56             self._check_for_dict(location)
57 
58         # Checking for a Geocoder Class
59         elif hasattr(location, 'latlng'):
60             self.lat, self.lng = location.latlng
61 
62     def _check_for_list(self, location):
</t>
  </si>
  <si>
    <t>Before: 40
After: 52</t>
  </si>
  <si>
    <t>{'module': 1, 'ERROR': 2, 'identifier': 36, 'expression_statement': 6, 'assignment': 5, ':': 6, 'type': 1, 'none': 1, 'function_definition': 1, 'def': 1, 'parameters': 1, '(': 8, ',': 12, ')': 8, 'block': 5, 'pattern_list': 4, '=': 4, 'expression_list': 2, 'float': 2, 'comment': 5, 'if_statement': 2, 'if': 2, 'call': 6, 'argument_list': 6, 'string': 2, 'string_start': 2, 'string_content': 2, 'string_end': 2, 'pass_statement': 1, 'pass': 1, 'tuple': 1, 'attribute': 3, '.': 3, 'elif_clause': 2, 'elif': 2, 'return_statement': 1, 'return': 1}</t>
  </si>
  <si>
    <t>(tensor([0.9385]), tensor([0.9139]), tensor([0.9260]), tensor([0.9163]))</t>
  </si>
  <si>
    <t>Before: 44
After: 56</t>
  </si>
  <si>
    <t>Before: 48, 49, 50, 51
After: 60</t>
  </si>
  <si>
    <t xml:space="preserve">50         # Return Results
51         return lat, lng
52 
53     def _check_for_list(self, location):
54         # Standard LatLng list or tuple with 2 number values
55         if len(location) == 2:
56             lat = self._convert_float(location[0])
57             lng = self._convert_float(location[1])
58             if bool(lat and lng):
59                 return lat, lng
60 
61     def _check_for_dict(self, location):
</t>
  </si>
  <si>
    <t xml:space="preserve">59         elif hasattr(location, 'latlng'):
60             self.lat, self.lng = location.latlng
61 
62     def _check_for_list(self, location):
63         # Standard LatLng list or tuple with 2 number values
64         if len(location) == 2:
65             lat = self._convert_float(location[0])
66             lng = self._convert_float(location[1])
67             condition_1 = isinstance(lat, float)
68             condition_2 = isinstance(lng, float)
69             
70             # Check if input are Floats
71             if bool(condition_1 and condition_2):
72                 condition_3 = lat &lt;= 90 and lat &gt;= -90
73                 condition_4 = lng &lt;= 180 and lng &gt;= -180
74 
75                 # Check if inputs are within the World Geographical boundary (90,180,-90,-180)
76                 if bool(condition_3 and condition_4):
77                     self.lat = lat
78                     self.lng = lng
79                     return self.lat, self.lng
80                 else:
81                     self.error = 'ERROR - Lat &amp; Lng are not within the world\'s geographical boundary.'
82             else:
83                 self.error = 'ERROR - Lat &amp; Lng are not floats.'
84 
85     def _check_for_dict(self, location):
</t>
  </si>
  <si>
    <t>Before: 58, 59
After: 67, 68, 69, 70, 71, 72, 73, 74, 75, 76, 77, 78, 79, 80, 81, 82, 83</t>
  </si>
  <si>
    <t>{'module': 1, 'comment': 2, 'return_statement': 2, 'return': 2, 'expression_list': 2, 'identifier': 20, ',': 3, 'function_definition': 1, 'def': 1, 'parameters': 1, '(': 5, ')': 5, ':': 3, 'block': 3, 'if_statement': 2, 'if': 2, 'comparison_operator': 1, 'call': 4, 'argument_list': 4, '==': 1, 'integer': 3, 'expression_statement': 2, 'assignment': 2, '=': 2, 'attribute': 2, '.': 2, 'subscript': 2, '[': 2, ']': 2, 'boolean_operator': 1, 'and': 1}</t>
  </si>
  <si>
    <t>(tensor([0.7608]), tensor([0.9034]), tensor([0.8260]), tensor([0.8868]))</t>
  </si>
  <si>
    <t xml:space="preserve">67                 return lat, lng
68 
69     @property
70     def latlng(self):
71         return '{0},{1}'.format(self.lat, self.lng)
72 
73 
</t>
  </si>
  <si>
    <t xml:space="preserve">93                 return lat, lng
94 
95     @property
96     def latlng(self):
97         if bool(self.lat and self.lng):
98             return '{0}, {1}'.format(self.lat, self.lng)
99 
100 
</t>
  </si>
  <si>
    <t>Before: 71
After: 97, 98</t>
  </si>
  <si>
    <t>{'module': 1, 'return_statement': 2, 'return': 2, 'expression_list': 1, 'identifier': 10, ',': 2, 'decorated_definition': 1, 'decorator': 1, '@': 1, 'function_definition': 1, 'def': 1, 'parameters': 1, '(': 2, ')': 2, ':': 1, 'block': 1, 'call': 1, 'attribute': 3, 'string': 1, 'string_start': 1, 'string_content': 1, 'string_end': 1, '.': 3, 'argument_list': 1}</t>
  </si>
  <si>
    <t>(tensor([0.9128]), tensor([0.9337]), tensor([0.9231]), tensor([0.9316]))</t>
  </si>
  <si>
    <t xml:space="preserve">70     def latlng(self):
71         return '{0},{1}'.format(self.lat, self.lng)
72 
73 
74 if __name__ == '__main__':
75     pass
76 
</t>
  </si>
  <si>
    <t xml:space="preserve">97         if bool(self.lat and self.lng):
98             return '{0}, {1}'.format(self.lat, self.lng)
99 
100 
101 if __name__ == '__main__':
102     l = Location(['6.0', u'A0'])
103     print l
104     print l.latlng
105 
106     print l.ok
</t>
  </si>
  <si>
    <t>Before: 75
After: 102, 103, 104, 106, 107, 108</t>
  </si>
  <si>
    <t>{'module': 1, 'function_definition': 1, 'def': 1, 'identifier': 8, 'parameters': 1, '(': 2, ')': 2, ':': 2, 'block': 2, 'return_statement': 1, 'return': 1, 'call': 1, 'attribute': 3, 'string': 2, 'string_start': 2, 'string_content': 2, 'string_end': 2, '.': 3, 'argument_list': 1, ',': 1, 'if_statement': 1, 'if': 1, 'comparison_operator': 1, '==': 1, 'pass_statement': 1, 'pass': 1}</t>
  </si>
  <si>
    <t>(tensor([0.8088]), tensor([0.8806]), tensor([0.8431]), tensor([0.8728]))</t>
  </si>
  <si>
    <t xml:space="preserve">22 from .mapquest_reverse import MapquestReverse
23 
24 
25 def get(location, **kwargs):
26     """Get Geocode
27 
28     :param ``location``: Your search location you want geocoded.
29     :param ``provider``: The geocoding engine you want to use.
30     :param ``reverse``: Use True to apply a reverse geocoding to a LatLng input.
31     """
32     kwargs.setdefault('method', 'geocode')
33     provider = kwargs.get('provider','').lower().strip()
34     method = kwargs.get('method','').lower().strip()
35     options = {
36         'ip': {'geocode': Ip},
37         'osm': {'geocode': Osm},
38         'nokia': {'geocode': Nokia},
39         'yahoo': {'geocode': Yahoo},
40         'tomtom': {'geocode': Tomtom},
41         'arcgis': {'geocode': Arcgis},
42         'geonames': {'geocode': Geonames},
43         'mapquest': {
44             'geocode': Mapquest,
45             'reverse': MapquestReverse,
46         },
47         'geolytica': {'geocode': Geolytica},
48         'canadapost': {'geocode': Canadapost},
49         'opencage': {'geocode': OpenCage},
50         'bing': {
51             'geocode': Bing,
52             'reverse': BingReverse,
53         },
54         'google': {
55             'geocode': Google,
56             'reverse': GoogleReverse,
57             'timezone': Timezone,
58             'elevation': Elevation,
59         }
60     }
61     return options[provider][method](location, **kwargs)
62 
63 def google(location, **kwargs):
</t>
  </si>
  <si>
    <t xml:space="preserve">22 from .mapquest_reverse import MapquestReverse
23 
24 
25 def get(location, **kwargs):
26     """Get Geocode
27 
28     :param ``location``: Your search location you want geocoded.
29     :param ``provider``: The geocoding engine you want to use.
30     :param ``reverse``: Use True to apply a reverse geocoding to a LatLng input.
31     """
32     kwargs.setdefault('method', 'geocode')
33     provider = kwargs.get('provider','').lower().strip()
34     method = kwargs.get('method','').lower().strip()
35     options = {
36         'osm': {'geocode': Osm},
37         'nokia': {'geocode': Nokia},
38         'yahoo': {'geocode': Yahoo},
39         'tomtom': {'geocode': Tomtom},
40         'arcgis': {'geocode': Arcgis},
41         'maxmind': {'geocode': Maxmind},
42         'geonames': {'geocode': Geonames},
43         'mapquest': {
44             'geocode': Mapquest,
45             'reverse': MapquestReverse,
46         },
47         'geolytica': {'geocode': Geolytica},
48         'canadapost': {'geocode': Canadapost},
49         'opencage': {'geocode': OpenCage},
50         'bing': {
51             'geocode': Bing,
52             'reverse': BingReverse,
53         },
54         'google': {
55             'geocode': Google,
56             'reverse': GoogleReverse,
57             'timezone': Timezone,
58             'elevation': Elevation,
59         },
60     }
61     return options[provider][method](location, **kwargs)
62 
63 def google(location, **kwargs):
</t>
  </si>
  <si>
    <t>Before: 36
After: 41</t>
  </si>
  <si>
    <t>add maxmind and maxmind to api.py</t>
  </si>
  <si>
    <t>#83 #85 Added Regex String &amp; Fixed 0.0 inputs</t>
  </si>
  <si>
    <t>geocoder/api.py</t>
  </si>
  <si>
    <t>b208d4d52a3cfac542474c9ad5542e070f1eedfa</t>
  </si>
  <si>
    <t>a4408e53f3ffb4f7adc05cd89182ca149aa1803a</t>
  </si>
  <si>
    <t>{'module': 1, 'import_from_statement': 1, 'from': 1, 'relative_import': 1, 'import_prefix': 1, '.': 8, 'dotted_name': 2, 'identifier': 41, 'import': 1, 'function_definition': 1, 'def': 1, 'parameters': 1, '(': 9, ',': 25, 'dictionary_splat_pattern': 1, '**': 2, ')': 9, ':': 32, 'block': 1, 'expression_statement': 5, 'string': 38, 'string_start': 38, 'string_content': 36, 'string_end': 38, 'call': 8, 'attribute': 7, 'argument_list': 8, 'assignment': 3, '=': 3, 'dictionary': 14, '{': 14, 'pair': 31, '}': 14, 'return_statement': 1, 'return': 1, 'subscript': 2, '[': 2, ']': 2, 'dictionary_splat': 1}</t>
  </si>
  <si>
    <t>{'cyclomatic_complexity': 1, 'nloc': 31, 'token_count': 197, 'name': 'get', 'long_name': 'get( location , ** kwargs )', 'start_line': 25, 'end_line': 61, 'full_parameters': ['location', ' ** kwargs'], 'filename': '/home/set-iitgn-vm/.local/lib/python3.10/site-packages/Minecpp/geocoder/prev/geocoder/api.py', 'top_nesting_level': 0, 'fan_in': 0, 'fan_out': 0, 'general_fan_out': 0}</t>
  </si>
  <si>
    <t>{'cyclomatic_complexity': 1, 'nloc': 31, 'token_count': 198, 'name': 'get', 'long_name': 'get( location , ** kwargs )', 'start_line': 25, 'end_line': 61, 'full_parameters': ['location', ' ** kwargs'], 'filename': '/home/set-iitgn-vm/.local/lib/python3.10/site-packages/Minecpp/geocoder/curr/geocoder/api.py', 'top_nesting_level': 0, 'fan_in': 0, 'fan_out': 0, 'general_fan_out': 0}</t>
  </si>
  <si>
    <t>(tensor([0.9928]), tensor([0.9930]), tensor([0.9929]), tensor([0.9929]))</t>
  </si>
  <si>
    <t>Before: 59
After: 59</t>
  </si>
  <si>
    <t xml:space="preserve">173     """
174     return get(location, provider='osm', **kwargs)
175 
176 def ip(location, **kwargs):
177     """IP (MaxMind) Provider
178 
179     :param location: Your search IP Address you want geocoded.
180     :param location: (optional) if left blank will return your current IP address's location.
181     """
182     return get(location, provider='ip', **kwargs)
183 
184 def canadapost(location, **kwargs):
</t>
  </si>
  <si>
    <t xml:space="preserve">181     """
182     return get(location, provider='maxmind', **kwargs)
183 
184 def ip(location, **kwargs):
185     """IP (MaxMind) Provider
186 
187     :param location: Your search IP Address you want geocoded.
188     :param location: (optional) if left blank will return your current IP address's location.
189     """
190     return get(location, provider='maxmind', **kwargs)
191 
192 def canadapost(location, **kwargs):
</t>
  </si>
  <si>
    <t>Before: 182
After: 190</t>
  </si>
  <si>
    <t>{'module': 1, 'ERROR': 6, 'attribute': 1, 'call': 1, 'string': 1, 'string_start': 3, 'string_content': 1, 'string_end': 1, 'identifier': 24, 'argument_list': 1, '(': 2, ')': 2, ':': 4, '.': 2, 'parenthesized_expression': 1, 'if': 1, 'return': 1}</t>
  </si>
  <si>
    <t>(tensor([0.9660]), tensor([0.9646]), tensor([0.9653]), tensor([0.9647]))</t>
  </si>
  <si>
    <t xml:space="preserve">39         except ValueError:
40             return None
41 
42     def _check_input(self, location):
43         # Checking for a String
44         if isinstance(location, str):
45             expression = r"[-]?\d+[.]?[-]?[\d]+"
46             pattern = re.compile(expression)
47             match = pattern.findall(location)
48             if len(match) == 2:
49                 lat, lng = match
50                 self._check_for_list([lat, lng])
51 
52         # Checking for List of Tuple
53         if isinstance(location, (list, tuple)):
54             self._check_for_list(location)
55 
56         # Checking for Dictionary
57         elif isinstance(location, dict):
58             self._check_for_dict(location)
59 
60         # Checking for a Geocoder Class
61         elif hasattr(location, 'latlng'):
62             self.lat, self.lng = location.latlng
63 
64     def _check_for_list(self, location):
</t>
  </si>
  <si>
    <t>Before: 44, 45, 46, 47, 48
After: 45, 46, 47, 48, 49, 50</t>
  </si>
  <si>
    <t>update location.py to use re.compile() instead of re.compile()</t>
  </si>
  <si>
    <t>{'module': 1, 'ERROR': 2, 'identifier': 30, 'expression_statement': 5, 'assignment': 2, ':': 6, 'type': 1, 'none': 1, 'function_definition': 1, 'def': 1, 'parameters': 1, '(': 8, ',': 7, ')': 8, 'comment': 4, 'block': 5, 'if_statement': 2, 'if': 2, 'call': 6, 'argument_list': 6, 'string': 2, 'string_start': 2, 'string_content': 2, 'string_end': 2, 'pass_statement': 1, 'pass': 1, 'tuple': 1, 'attribute': 5, '.': 5, 'elif_clause': 2, 'elif': 2, 'pattern_list': 1, '=': 1}</t>
  </si>
  <si>
    <t>{'cyclomatic_complexity': 1, 'nloc': 2, 'token_count': 13, 'name': '__init__', 'long_name': '__init__( self , location )', 'start_line': 14, 'end_line': 16, 'full_parameters': ['self', ' location'], 'filename': '/home/set-iitgn-vm/.local/lib/python3.10/site-packages/Minecpp/geocoder/prev/geocoder/location.py', 'top_nesting_level': 1, 'fan_in': 0, 'fan_out': 0, 'general_fan_out': 0}</t>
  </si>
  <si>
    <t>{'cyclomatic_complexity': 1, 'nloc': 2, 'token_count': 13, 'name': '__init__', 'long_name': '__init__( self , location )', 'start_line': 15, 'end_line': 17, 'full_parameters': ['self', ' location'], 'filename': '/home/set-iitgn-vm/.local/lib/python3.10/site-packages/Minecpp/geocoder/curr/geocoder/location.py', 'top_nesting_level': 1, 'fan_in': 0, 'fan_out': 0, 'general_fan_out': 0}</t>
  </si>
  <si>
    <t>(tensor([0.8992]), tensor([0.9161]), tensor([0.9075]), tensor([0.9143]))</t>
  </si>
  <si>
    <t xml:space="preserve">82             else:
83                 self.error = 'ERROR - Lat &amp; Lng are not floats.'
84 
85     def _check_for_dict(self, location):
86         # Standard LatLng list or tuple with 2 number values
87         if bool('lat' in location and 'lng' in location):
88             lat = self._convert_float(location.get('lat'))
89             lng = self._convert_float(location.get('lng'))
90             if bool(lat and lng):
91                 self.lat = lat
92                 self.lng = lng
93                 return lat, lng
94 
95     @property
</t>
  </si>
  <si>
    <t xml:space="preserve">84             else:
85                 self.error = 'ERROR - Lat &amp; Lng are not floats.'
86 
87     def _check_for_dict(self, location):
88         # Standard LatLng list or tuple with 2 number values
89         if bool('lat' in location and 'lng' in location):
90             lat = location.get('lat')
91             lng = location.get('lng')
92             self._check_for_list([lat, lng])
93 
94         if bool('y' in location and 'x' in location):
95             lat = location.get('y')
96             lng = location.get('x')
97             self._check_for_list([lat, lng])
98 
99     @property
</t>
  </si>
  <si>
    <t>Before: 88, 89, 90, 91, 92, 93
After: 90, 91, 92, 93, 94, 95, 96, 97</t>
  </si>
  <si>
    <t>{'module': 1, 'expression_statement': 5, 'assignment': 5, 'identifier': 30, ':': 4, 'type': 1, 'attribute': 7, '.': 7, '=': 5, 'string': 5, 'string_start': 5, 'string_content': 5, 'string_end': 5, 'function_definition': 1, 'def': 1, 'parameters': 1, '(': 7, ',': 2, ')': 7, 'comment': 1, 'block': 3, 'if_statement': 2, 'if': 2, 'call': 6, 'argument_list': 6, 'boolean_operator': 2, 'comparison_operator': 2, 'in': 2, 'and': 2, 'return_statement': 1, 'return': 1, 'expression_list': 1}</t>
  </si>
  <si>
    <t>(tensor([0.9351]), tensor([0.9326]), tensor([0.9339]), tensor([0.9328]))</t>
  </si>
  <si>
    <t xml:space="preserve">97             self._check_for_list([lat, lng])
98 
99     @property
100     def latlng(self):
101         condition1 = isinstance(self.lat, float)
102         condition2 = isinstance(self.lng, float)
103         if bool(condition1 and condition2):
104             return '{0}, {1}'.format(self.lat, self.lng)
105 
106 
</t>
  </si>
  <si>
    <t>Before: 97
After: 101, 102, 103</t>
  </si>
  <si>
    <t>{'module': 1, 'return_statement': 2, 'return': 2, 'expression_list': 1, 'identifier': 15, ',': 2, 'decorated_definition': 1, 'decorator': 1, '@': 1, 'function_definition': 1, 'def': 1, 'parameters': 1, '(': 3, ')': 3, ':': 2, 'block': 2, 'if_statement': 1, 'if': 1, 'call': 2, 'argument_list': 2, 'boolean_operator': 1, 'attribute': 5, '.': 5, 'and': 1, 'string': 1, 'string_start': 1, 'string_content': 1, 'string_end': 1}</t>
  </si>
  <si>
    <t>(tensor([0.8360]), tensor([0.9245]), tensor([0.8780]), tensor([0.9148]))</t>
  </si>
  <si>
    <t xml:space="preserve">103         if bool(condition1 and condition2):
104             return '{0}, {1}'.format(self.lat, self.lng)
105 
106 
107 if __name__ == '__main__':
108 
109     l = Location({'y':'45.123', 'x':0.0})
110     print l
111     print l.latlng
112 
</t>
  </si>
  <si>
    <t>Before: 102
After: 108, 109</t>
  </si>
  <si>
    <t>{'module': 1, 'if_statement': 2, 'if': 2, 'call': 3, 'identifier': 16, 'argument_list': 3, '(': 3, 'boolean_operator': 1, 'attribute': 6, '.': 6, 'and': 1, ')': 3, ':': 2, 'block': 2, 'return_statement': 1, 'return': 1, 'string': 4, 'string_start': 4, 'string_content': 4, 'string_end': 4, ',': 2, 'comparison_operator': 1, '==': 1, 'expression_statement': 1, 'assignment': 1, '=': 1, 'list': 1, '[': 1, ']': 1, 'print_statement': 2, 'print': 2}</t>
  </si>
  <si>
    <t>(tensor([0.8920]), tensor([0.9164]), tensor([0.9040]), tensor([0.9139]))</t>
  </si>
  <si>
    <t>11     new_iterator = itertools.chain([item], iterator)
12     return item, new_iterator
13 
14 def cli():
15     parser = argparse.ArgumentParser(description="Geocode an arbitrary number of strings from Command Line.")
16     parser.add_argument('input', type=str, nargs="*", help="Filename(s) or strings to be geocoded")
17     parser.add_argument('-p', '--provider', help="provider (choose from: bing,"+\
18 	"geonames, google, mapquest, nokia, osm, tomtom, geolytica, arcgis, yahoo)", default='bing')
19     parser.add_argument('-o', '--outfile', help="Output file (default stdout)", default=sys.stdout)
20     parser.add_argument('--geojson', help="GeoJSON output format (default json)", action="store_true")
21     parser.add_argument('--json', help="JSON output format (default json)", action="store_true")
22     parser.add_argument('--osm', help="OSM output format (default json)", action="store_true")
23     parser.add_argument('--pretty', help="Prettify JSON output", action="store_true")
24     args = parser.parse_args()
25 
26     try:
27         sys.argv = [sys.argv[1]] + args.input
28 	input = fileinput.input()
29         _, input = peek(input)
30     except IOError:
31         input = args.input
32 
33     for item in input:
34         item = item.strip()
35         g = get(item, provider=args.provider)
36         
37         if args.geojson:
38             output = g.geojson
39         elif args.osm:
40             output = g.osm
41         elif args.json:
42             output = g.json
43 
44         if args.pretty:
45             params = {'indent': 4}
46         else:
47             params = {}
48         
49         args.outfile.write("{}\n".format(json.dumps(output, **params)))</t>
  </si>
  <si>
    <t>11     new_iterator = itertools.chain([item], iterator)
12     return item, new_iterator
13 
14 def cli():
15     parser = argparse.ArgumentParser(description="Geocode an arbitrary number of strings from Command Line.")
16     parser.add_argument('input', type=str, nargs="*", help="Filename(s) or strings to be geocoded")
17     parser.add_argument('-p', '--provider', help="provider (choose from: bing,"+\
18 	"geonames, google, mapquest, nokia, osm, tomtom, geolytica, arcgis, yahoo)", default='bing')
19     parser.add_argument('-o', '--outfile', help="Output file (default stdout)", default=sys.stdout)
20     parser.add_argument('--geojson', help="GeoJSON output format (default json)", action="store_true")
21     parser.add_argument('--json', help="JSON output format (default json)", action="store_true")
22     parser.add_argument('--osm', help="OSM output format (default json)", action="store_true")
23     parser.add_argument('--pretty', help="Prettify JSON output", action="store_true")
24     args = parser.parse_args()
25 
26     try:
27         sys.argv = [sys.argv[1]] + args.input
28 	input = fileinput.input()
29         _, input = peek(input)
30     except IOError:
31         input = args.input
32 
33     for item in input:
34         item = item.strip()
35         g = get(item, provider=args.provider)
36         
37         if args.geojson:
38             output = g.geojson
39         elif args.osm:
40             output = g.osm
41         else args.json:
42             output = g.json
43 
44         if args.pretty:
45             params = {'indent': 4}
46         else:
47             params = {}
48         
49         args.outfile.write("{}\n".format(json.dumps(output, **params)))</t>
  </si>
  <si>
    <t>Before: 41
After: 41</t>
  </si>
  <si>
    <t>fix typo in args.json and args.osm</t>
  </si>
  <si>
    <t>Fixed CLI</t>
  </si>
  <si>
    <t>geocoder/cli.py</t>
  </si>
  <si>
    <t>c5ff39885612843052ace5b8e6c14e0879eb0968</t>
  </si>
  <si>
    <t>408306c6369232574d729076a353d63c90fb2f6b</t>
  </si>
  <si>
    <t>{'module': 1, 'expression_statement': 21, 'assignment': 14, 'identifier': 94, '=': 31, 'call': 14, 'attribute': 25, '.': 25, 'argument_list': 14, '(': 15, 'list': 2, '[': 3, ']': 3, ',': 21, ')': 15, 'return_statement': 1, 'return': 1, 'expression_list': 1, 'function_definition': 1, 'def': 1, 'parameters': 1, ':': 10, 'block': 9, 'keyword_argument': 17, 'string': 25, 'string_start': 25, 'string_content': 25, 'string_end': 25, 'binary_operator': 2, '+': 2, 'try_statement': 1, 'try': 1, 'subscript': 1, 'integer': 2, 'pattern_list': 1, 'except_clause': 1, 'except': 1, 'for_statement': 1, 'for': 1, 'in': 1, 'if_statement': 2, 'if': 2, 'elif_clause': 2, 'elif': 2, 'dictionary': 2, '{': 2, 'pair': 1, '}': 2, 'else_clause': 1, 'else': 1}</t>
  </si>
  <si>
    <t>{'cyclomatic_complexity': 1, 'nloc': 5, 'token_count': 33, 'name': 'peek', 'long_name': 'peek( iterable )', 'start_line': 8, 'end_line': 12, 'full_parameters': ['iterable'], 'filename': '/home/set-iitgn-vm/.local/lib/python3.10/site-packages/Minecpp/geocoder/prev/geocoder/cli.py', 'top_nesting_level': 0, 'fan_in': 0, 'fan_out': 0, 'general_fan_out': 0}</t>
  </si>
  <si>
    <t>{'cyclomatic_complexity': 1, 'nloc': 5, 'token_count': 33, 'name': 'peek', 'long_name': 'peek( iterable )', 'start_line': 8, 'end_line': 12, 'full_parameters': ['iterable'], 'filename': '/home/set-iitgn-vm/.local/lib/python3.10/site-packages/Minecpp/geocoder/curr/geocoder/cli.py', 'top_nesting_level': 0, 'fan_in': 0, 'fan_out': 0, 'general_fan_out': 0}</t>
  </si>
  <si>
    <t>(tensor([0.9976]), tensor([0.9979]), tensor([0.9977]), tensor([0.9978]))</t>
  </si>
  <si>
    <t>11     new_iterator = itertools.chain([item], iterator)
12     return item, new_iterator
13 
14 def cli():
15     parser = argparse.ArgumentParser(description="Geocode an arbitrary number of strings from Command Line.")
16     parser.add_argument('input', type=str, nargs="*", help="Filename(s) or strings to be geocoded")
17     parser.add_argument('-p', '--provider', help="provider (choose from: bing,"+\
18 	"geonames, google, mapquest, nokia, osm, tomtom, geolytica, arcgis, yahoo)", default='bing')
19     parser.add_argument('-o', '--outfile', help="Output file (default stdout)", default=sys.stdout)
20     parser.add_argument('--geojson', help="GeoJSON output format (default json)", action="store_true")
21     parser.add_argument('--json', help="JSON output format (default json)", action="store_true")
22     parser.add_argument('--osm', help="OSM output format (default json)", action="store_true")
23     parser.add_argument('--pretty', help="Prettify JSON output", action="store_true")
24     args = parser.parse_args()
25 
26     try:
27         sys.argv = [sys.argv[1]] + args.input
28 	input = fileinput.input()
29         _, input = peek(input)
30     except IOError:
31         input = args.input
32 
33     for item in input:
34         item = item.strip()
35         g = get(item, provider=args.provider)
36         
37         if args.geojson:
38             output = g.geojson
39         elif args.osm:
40             output = g.osm
41         else:
42             output = g.json
43 
44         if args.pretty:
45             params = {'indent': 4}
46         else:
47             params = {}
48         
49         args.outfile.write("{}\n".format(json.dumps(output, **params)))</t>
  </si>
  <si>
    <t>remove args.json and args.osm</t>
  </si>
  <si>
    <t>Fix again CLI</t>
  </si>
  <si>
    <t>dee965dea8b7ee5831c000b6ea88188dcdc6a7e8</t>
  </si>
  <si>
    <t>{'module': 1, 'expression_statement': 21, 'assignment': 14, 'identifier': 94, '=': 31, 'call': 14, 'attribute': 25, '.': 25, 'argument_list': 14, '(': 15, 'list': 2, '[': 3, ']': 3, ',': 21, ')': 15, 'return_statement': 1, 'return': 1, 'expression_list': 1, 'function_definition': 1, 'def': 1, 'parameters': 1, ':': 10, 'block': 8, 'keyword_argument': 17, 'string': 25, 'string_start': 25, 'string_content': 25, 'string_end': 25, 'binary_operator': 2, '+': 2, 'try_statement': 1, 'try': 1, 'subscript': 1, 'integer': 2, 'pattern_list': 1, 'except_clause': 1, 'except': 1, 'for_statement': 1, 'for': 1, 'in': 1, 'if_statement': 2, 'if': 2, 'elif_clause': 1, 'elif': 1, 'ERROR': 1, 'else': 2, 'type': 1, 'dictionary': 2, '{': 2, 'pair': 1, '}': 2, 'else_clause': 1}</t>
  </si>
  <si>
    <t>(tensor([0.9975]), tensor([0.9971]), tensor([0.9973]), tensor([0.9971]))</t>
  </si>
  <si>
    <t xml:space="preserve">283             return False
284 
285     @property
286     def geometry(self):
287         if self.ok:
288             geometry = {
289                 'type': 'Point',
290                 'coordinates': [self.lng, self.lat],
291             }
292             return geometry
293         return None
294 
295     @property
</t>
  </si>
  <si>
    <t xml:space="preserve">286             return False
287 
288     @property
289     def geometry(self):
290         if self.ok:
291             geometry = {
292                 'type': 'Point',
293                 'coordinates': [self.lng, self.lat],
294             }
295             return geometry
296         return {}
297 
298     @property
</t>
  </si>
  <si>
    <t>Before: 293
After: 296</t>
  </si>
  <si>
    <t>add ok attribute to geocoder base.py</t>
  </si>
  <si>
    <t>#94 Fixed OK exception in JSON method</t>
  </si>
  <si>
    <t>7dcb32be43c88cf5003270ee0b5becd7bc38ba57</t>
  </si>
  <si>
    <t>01c6ceea444334c536d2d8e9465f3a735c64d0be</t>
  </si>
  <si>
    <t>{'module': 1, 'return_statement': 3, 'return': 3, 'false': 1, 'decorated_definition': 1, 'decorator': 1, '@': 1, 'identifier': 11, 'function_definition': 1, 'def': 1, 'parameters': 1, '(': 1, ')': 1, ':': 4, 'block': 2, 'if_statement': 1, 'if': 1, 'attribute': 3, '.': 3, 'expression_statement': 1, 'assignment': 1, '=': 1, 'dictionary': 1, '{': 1, 'pair': 2, 'string': 3, 'string_start': 3, 'string_content': 3, 'string_end': 3, ',': 3, 'list': 1, '[': 1, ']': 1, '}': 1, 'none': 1}</t>
  </si>
  <si>
    <t>{'cyclomatic_complexity': 1, 'nloc': 7, 'token_count': 34, 'name': '__repr__', 'long_name': '__repr__( self )', 'start_line': 31, 'end_line': 37, 'full_parameters': ['self'], 'filename': '/home/set-iitgn-vm/.local/lib/python3.10/site-packages/Minecpp/geocoder/prev/geocoder/base.py', 'top_nesting_level': 1, 'fan_in': 0, 'fan_out': 0, 'general_fan_out': 0}</t>
  </si>
  <si>
    <t>{'cyclomatic_complexity': 1, 'nloc': 7, 'token_count': 34, 'name': '__repr__', 'long_name': '__repr__( self )', 'start_line': 31, 'end_line': 37, 'full_parameters': ['self'], 'filename': '/home/set-iitgn-vm/.local/lib/python3.10/site-packages/Minecpp/geocoder/curr/geocoder/base.py', 'top_nesting_level': 1, 'fan_in': 0, 'fan_out': 0, 'general_fan_out': 0}</t>
  </si>
  <si>
    <t>(tensor([0.9594]), tensor([0.9496]), tensor([0.9545]), tensor([0.9506]))</t>
  </si>
  <si>
    <t xml:space="preserve">1 #!/usr/bin/python
2 # coding: utf8
3 
4 from base import Base
5 from keys import opencage_key
6 
7 
8 class OpenCage(Base):
</t>
  </si>
  <si>
    <t xml:space="preserve">1 #!/usr/bin/python
2 # coding: utf8
3 
4 from .base import Base
5 from .keys import opencage_key
6 
7 
8 class OpenCage(Base):
</t>
  </si>
  <si>
    <t>Before: 4, 5
After: 4, 5</t>
  </si>
  <si>
    <t>use relative imports in opencage.py</t>
  </si>
  <si>
    <t>Fixed relative path</t>
  </si>
  <si>
    <t>geocoder/opencage.py</t>
  </si>
  <si>
    <t>c86c04b54d95d58a4adcc971a54d415f06995c9e</t>
  </si>
  <si>
    <t>42be0b2a8df3a880d196936858aea3b4d442f3d8</t>
  </si>
  <si>
    <t>{'module': 1, 'comment': 2, 'import_from_statement': 2, 'from': 2, 'dotted_name': 4, 'identifier': 4, 'import': 2}</t>
  </si>
  <si>
    <t>{'cyclomatic_complexity': 1, 'nloc': 12, 'token_count': 71, 'name': '__init__', 'long_name': '__init__( self , location , ** kwargs )', 'start_line': 34, 'end_line': 45, 'full_parameters': ['self', ' location', ' ** kwargs'], 'filename': '/home/set-iitgn-vm/.local/lib/python3.10/site-packages/Minecpp/geocoder/prev/geocoder/opencage.py', 'top_nesting_level': 1, 'fan_in': 0, 'fan_out': 0, 'general_fan_out': 0}</t>
  </si>
  <si>
    <t>{'cyclomatic_complexity': 1, 'nloc': 12, 'token_count': 71, 'name': '__init__', 'long_name': '__init__( self , location , ** kwargs )', 'start_line': 34, 'end_line': 45, 'full_parameters': ['self', ' location', ' ** kwargs'], 'filename': '/home/set-iitgn-vm/.local/lib/python3.10/site-packages/Minecpp/geocoder/curr/geocoder/opencage.py', 'top_nesting_level': 1, 'fan_in': 0, 'fan_out': 0, 'general_fan_out': 0}</t>
  </si>
  <si>
    <t>(tensor([0.9927]), tensor([0.9927]), tensor([0.9927]), tensor([0.9927]))</t>
  </si>
  <si>
    <t xml:space="preserve">45         self._initialize(**kwargs)
46         self._opencage_catch_errors()
47 
48     def _opencage_catch_errors(self):
49         status = self.content.get('status')
50         if status:
51             code = status.get('code')
52             message = status.get('message')
53             if code:
54                 self.error = message
55 
56     @property
</t>
  </si>
  <si>
    <t xml:space="preserve">45         self._initialize(**kwargs)
46         self._opencage_catch_errors()
47 
48     def _opencage_catch_errors(self):
49         if self.content:
50             status = self.content.get('status')
51             if status:
52                 code = status.get('code')
53                 message = status.get('message')
54                 if code:
55                     self.error = message
56 
57     @property
</t>
  </si>
  <si>
    <t>Before: 49, 50, 51, 52, 53, 54
After: 49, 50, 51, 52, 53, 54, 55</t>
  </si>
  <si>
    <t>fix bug in opencage.py</t>
  </si>
  <si>
    <t>Open cage test execeptions was failing, fixed now</t>
  </si>
  <si>
    <t>3bc5e8af60af86873fb6f44bd30f59d206fc45b8</t>
  </si>
  <si>
    <t>407cc079d09e9f651fac86ac35fc407ebf48453b</t>
  </si>
  <si>
    <t>{'module': 1, 'expression_statement': 6, 'call': 5, 'attribute': 7, 'identifier': 22, '.': 7, 'argument_list': 5, '(': 6, 'dictionary_splat': 1, '**': 1, ')': 6, 'function_definition': 1, 'def': 1, 'parameters': 1, ':': 3, 'block': 3, 'assignment': 4, '=': 4, 'string': 3, 'string_start': 3, 'string_content': 3, 'string_end': 3, 'if_statement': 2, 'if': 2}</t>
  </si>
  <si>
    <t>{'cyclomatic_complexity': 1, 'nloc': 13, 'token_count': 76, 'name': '__init__', 'long_name': '__init__( self , location , ** kwargs )', 'start_line': 34, 'end_line': 46, 'full_parameters': ['self', ' location', ' ** kwargs'], 'filename': '/home/set-iitgn-vm/.local/lib/python3.10/site-packages/Minecpp/geocoder/prev/geocoder/opencage.py', 'top_nesting_level': 1, 'fan_in': 0, 'fan_out': 0, 'general_fan_out': 0}</t>
  </si>
  <si>
    <t>{'cyclomatic_complexity': 1, 'nloc': 13, 'token_count': 76, 'name': '__init__', 'long_name': '__init__( self , location , ** kwargs )', 'start_line': 34, 'end_line': 46, 'full_parameters': ['self', ' location', ' ** kwargs'], 'filename': '/home/set-iitgn-vm/.local/lib/python3.10/site-packages/Minecpp/geocoder/curr/geocoder/opencage.py', 'top_nesting_level': 1, 'fan_in': 0, 'fan_out': 0, 'general_fan_out': 0}</t>
  </si>
  <si>
    <t>(tensor([0.9817]), tensor([0.9850]), tensor([0.9834]), tensor([0.9847]))</t>
  </si>
  <si>
    <t xml:space="preserve">57         if not status == 'OK':
58             self.error = status
59 
60     def _exceptions(self):
61         # Build intial Tree with results
62         self._build_tree(self.parse['results'][0])
63 
64         # Build Geometry
65         self._build_tree(self.parse['geometry'])
66 
67         # Parse address components with short &amp; long names
68         for item in self.parse['address_components']:
69             for category in item['types']:
70                 self.parse[category]['long_name'] = item['long_name']
71                 self.parse[category]['short_name'] = item['short_name']
72 
73     @property
</t>
  </si>
  <si>
    <t xml:space="preserve">57         if not status == 'OK':
58             self.error = status
59 
60     def _exceptions(self):
61         # Build intial Tree with results
62         if self.parse['results']:
63             self._build_tree(self.parse['results'][0])
64 
65             # Build Geometry
66             self._build_tree(self.parse['geometry'])
67 
68             # Parse address components with short &amp; long names
69             for item in self.parse['address_components']:
70                 for category in item['types']:
71                     self.parse[category]['long_name'] = item['long_name']
72                     self.parse[category]['short_name'] = item['short_name']
73 
74     @property
</t>
  </si>
  <si>
    <t>Before: 62
After: 62, 63</t>
  </si>
  <si>
    <t>simplify code in geocoder/google.py</t>
  </si>
  <si>
    <t>Modified Google exception</t>
  </si>
  <si>
    <t>18533a579c9bc82372508449bb2d8f1c1e497db6</t>
  </si>
  <si>
    <t>acb08ed7b0f7f67097e1da129f687b777c91120c</t>
  </si>
  <si>
    <t>{'module': 1, 'if_statement': 1, 'if': 1, 'not_operator': 1, 'not': 1, 'comparison_operator': 1, 'identifier': 27, '==': 1, 'string': 9, 'string_start': 9, 'string_content': 9, 'string_end': 9, ':': 4, 'block': 4, 'expression_statement': 5, 'assignment': 3, 'attribute': 8, '.': 8, '=': 3, 'function_definition': 1, 'def': 1, 'parameters': 1, '(': 3, ')': 3, 'comment': 3, 'call': 2, 'argument_list': 2, 'subscript': 11, '[': 11, ']': 11, 'integer': 1, 'for_statement': 2, 'for': 2, 'in': 2}</t>
  </si>
  <si>
    <t>{'cyclomatic_complexity': 1, 'nloc': 15, 'token_count': 97, 'name': '__init__', 'long_name': '__init__( self , location , ** kwargs )', 'start_line': 33, 'end_line': 47, 'full_parameters': ['self', ' location', ' ** kwargs'], 'filename': '/home/set-iitgn-vm/.local/lib/python3.10/site-packages/Minecpp/geocoder/prev/geocoder/google.py', 'top_nesting_level': 1, 'fan_in': 0, 'fan_out': 0, 'general_fan_out': 0}</t>
  </si>
  <si>
    <t>{'cyclomatic_complexity': 1, 'nloc': 15, 'token_count': 97, 'name': '__init__', 'long_name': '__init__( self , location , ** kwargs )', 'start_line': 33, 'end_line': 47, 'full_parameters': ['self', ' location', ' ** kwargs'], 'filename': '/home/set-iitgn-vm/.local/lib/python3.10/site-packages/Minecpp/geocoder/curr/geocoder/google.py', 'top_nesting_level': 1, 'fan_in': 0, 'fan_out': 0, 'general_fan_out': 0}</t>
  </si>
  <si>
    <t>(tensor([0.9736]), tensor([0.9783]), tensor([0.9760]), tensor([0.9779]))</t>
  </si>
  <si>
    <t>Before: 64, 65
After: 65, 66</t>
  </si>
  <si>
    <t>Before: 67, 68, 69, 70, 71
After: 68, 69, 70, 71, 72</t>
  </si>
  <si>
    <t xml:space="preserve">71                 self.parse[category]['short_name'] = item['short_name']
72 
73     @property
74     def lat(self):
75         return self.parse['geometry']['location']['lat']
76 
77     @property
</t>
  </si>
  <si>
    <t xml:space="preserve">72                     self.parse[category]['short_name'] = item['short_name']
73 
74     @property
75     def lat(self):
76         return self.parse['location']['lat']
77 
78     @property
</t>
  </si>
  <si>
    <t>Before: 75
After: 76</t>
  </si>
  <si>
    <t>{'module': 1, 'expression_statement': 1, 'assignment': 1, 'subscript': 6, 'attribute': 2, 'identifier': 9, '.': 2, '[': 6, ']': 6, 'string': 5, 'string_start': 5, 'string_content': 5, 'string_end': 5, '=': 1, 'decorated_definition': 1, 'decorator': 1, '@': 1, 'function_definition': 1, 'def': 1, 'parameters': 1, '(': 1, ')': 1, ':': 1, 'block': 1, 'return_statement': 1, 'return': 1}</t>
  </si>
  <si>
    <t>(tensor([0.9657]), tensor([0.9547]), tensor([0.9602]), tensor([0.9558]))</t>
  </si>
  <si>
    <t xml:space="preserve">75         return self.parse['geometry']['location']['lat']
76 
77     @property
78     def lng(self):
79         return self.parse['geometry']['location']['lng']
80 
81     @property
</t>
  </si>
  <si>
    <t xml:space="preserve">76         return self.parse['location']['lat']
77 
78     @property
79     def lng(self):
80         return self.parse['location']['lng']
81 
82     @property
</t>
  </si>
  <si>
    <t>Before: 79
After: 80</t>
  </si>
  <si>
    <t>{'module': 1, 'return_statement': 2, 'return': 2, 'subscript': 6, 'attribute': 2, 'identifier': 7, '.': 2, '[': 6, 'string': 6, 'string_start': 6, 'string_content': 6, 'string_end': 6, ']': 6, 'decorated_definition': 1, 'decorator': 1, '@': 1, 'function_definition': 1, 'def': 1, 'parameters': 1, '(': 1, ')': 1, ':': 1, 'block': 1}</t>
  </si>
  <si>
    <t>(tensor([0.9686]), tensor([0.9529]), tensor([0.9607]), tensor([0.9544]))</t>
  </si>
  <si>
    <t xml:space="preserve">83         return self.parse['types'][0]
84 
85     @property
86     def accuracy(self):
87         return self.parse['geometry']['location_type']
88 
89     @property
</t>
  </si>
  <si>
    <t xml:space="preserve">84         return self.parse['types'][0]
85 
86     @property
87     def accuracy(self):
88         return self.parse['location_type']
89 
90     @property
</t>
  </si>
  <si>
    <t>Before: 87
After: 88</t>
  </si>
  <si>
    <t>{'module': 1, 'return_statement': 2, 'return': 2, 'subscript': 4, 'attribute': 2, 'identifier': 7, '.': 2, '[': 4, 'string': 3, 'string_start': 3, 'string_content': 3, 'string_end': 3, ']': 4, 'integer': 1, 'decorated_definition': 1, 'decorator': 1, '@': 1, 'function_definition': 1, 'def': 1, 'parameters': 1, '(': 1, ')': 1, ':': 1, 'block': 1}</t>
  </si>
  <si>
    <t>(tensor([0.9672]), tensor([0.9509]), tensor([0.9589]), tensor([0.9525]))</t>
  </si>
  <si>
    <t xml:space="preserve">87         return self.parse['geometry']['location_type']
88 
89     @property
90     def bbox(self):
91         south = self.parse['geometry']['viewport']['southwest']['lat']
92         west = self.parse['geometry']['viewport']['southwest']['lng']
93         north = self.parse['geometry']['viewport']['northeast']['lat']
94         east = self.parse['geometry']['viewport']['northeast']['lng']
95         return self._get_bbox(south, west, north, east)
96 
97     @property
</t>
  </si>
  <si>
    <t xml:space="preserve">88         return self.parse['location_type']
89 
90     @property
91     def bbox(self):
92         south = self.parse['viewport']['southwest']['lat']
93         west = self.parse['viewport']['southwest']['lng']
94         north = self.parse['viewport']['northeast']['lat']
95         east = self.parse['viewport']['northeast']['lng']
96         return self._get_bbox(south, west, north, east)
97 
98     @property
</t>
  </si>
  <si>
    <t>Before: 91, 92, 93, 94
After: 92, 93, 94, 95</t>
  </si>
  <si>
    <t>{'module': 1, 'return_statement': 2, 'return': 2, 'subscript': 18, 'attribute': 6, 'identifier': 23, '.': 6, '[': 18, 'string': 18, 'string_start': 18, 'string_content': 18, 'string_end': 18, ']': 18, 'decorated_definition': 1, 'decorator': 1, '@': 1, 'function_definition': 1, 'def': 1, 'parameters': 1, '(': 2, ')': 2, ':': 1, 'block': 1, 'expression_statement': 4, 'assignment': 4, '=': 4, 'call': 1, 'argument_list': 1, ',': 3}</t>
  </si>
  <si>
    <t>(tensor([0.9794]), tensor([0.9608]), tensor([0.9700]), tensor([0.9626]))</t>
  </si>
  <si>
    <t>167             return self.parse['country']['short_name']
168         else:
169             return self.parse['country']['long_name']
170 
171 if __name__ == '__main__':
172     g = Google('Orleans, Ottawa ON')
173     print g.json
174     #print g.parse
175     #print g.parse['viewport']['southwest']['lat']</t>
  </si>
  <si>
    <t>168             return self.parse['country']['short_name']
169         else:
170             return self.parse['country']['long_name']
171 
172 if __name__ == '__main__':
173     g = Google('K1E 1S9')
174     print g.json
175     #print g.parse
176     #print g.parse['viewport']['southwest']['lat']</t>
  </si>
  <si>
    <t>Before: 172
After: 173</t>
  </si>
  <si>
    <t>{'module': 1, 'return_statement': 1, 'return': 1, 'subscript': 4, 'attribute': 3, 'identifier': 11, '.': 3, '[': 4, 'string': 6, 'string_start': 6, 'string_content': 6, 'string_end': 6, ']': 4, 'expression_statement': 2, 'assignment': 2, ':': 2, 'type': 1, 'ERROR': 1, 'if_statement': 1, 'if': 1, 'comparison_operator': 1, '==': 1, 'block': 1, '=': 1, 'call': 1, 'argument_list': 1, '(': 1, ')': 1, 'print_statement': 1, 'print': 1}</t>
  </si>
  <si>
    <t>(tensor([0.9379]), tensor([0.9530]), tensor([0.9454]), tensor([0.9515]))</t>
  </si>
  <si>
    <t xml:space="preserve">25 """
26 
27 __title__ = 'geocoder'
28 __author__ = 'Denis Carriere'
29 __author_email__ = 'carriere.denis@gmail.com'
30 __version__ = '1.0.7'
31 __license__ = 'MIT'
32 __copyright__ = 'Copyright (c) 2013-2015 Denis Carriere'
33 
34 # CORE
</t>
  </si>
  <si>
    <t xml:space="preserve">25 """
26 
27 __title__ = 'geocoder'
28 __author__ = 'Denis Carriere'
29 __author_email__ = 'carriere.denis@gmail.com'
30 __version__ = '1.0.8'
31 __license__ = 'MIT'
32 __copyright__ = 'Copyright (c) 2013-2015 Denis Carriere'
33 
34 # CORE
</t>
  </si>
  <si>
    <t>Before: 30
After: 30</t>
  </si>
  <si>
    <t>#104 Fixed Quality attribute in Google</t>
  </si>
  <si>
    <t>b68594ca74f9778448ec03017a15d6a3f4a5d6d2</t>
  </si>
  <si>
    <t>6dcc197d4d9075cb8342090d1534ed9b357ccde4</t>
  </si>
  <si>
    <t>(tensor([0.9983]), tensor([0.9983]), tensor([0.9983]), tensor([0.9983]))</t>
  </si>
  <si>
    <t xml:space="preserve">36     country = ''
37     postal = ''
38 
39     def __repr__(self):
40         return "&lt;[{0}] {1} - {2} [{3}]&gt;".format(
41             self.status, 
42             self.provider.title(), 
43             self.method.title(), 
44             self.address
45         )
46 
47     @staticmethod
</t>
  </si>
  <si>
    <t xml:space="preserve">36     country = ''
37     postal = ''
38 
39     def __repr__(self):
40         if self.address:
41             return "&lt;[{0}] {1} - {2} [{3}]&gt;".format(
42                 self.status, 
43                 self.provider.title(), 
44                 self.method.title(), 
45                 self.address
46             )
47         else:
48             return "&lt;[{0}] {1} - {2}&gt;".format(
49                 self.status, 
50                 self.provider.title(), 
51                 self.method.title()
52             )
53 
54     @staticmethod
</t>
  </si>
  <si>
    <t>Before: 40, 41, 42, 43, 44, 45
After: 40, 41, 42, 43, 44, 45, 46, 47, 48, 49, 50, 51, 52</t>
  </si>
  <si>
    <t>fix geocoder.base.pyrepr for non-addressable items</t>
  </si>
  <si>
    <t>{'module': 1, 'expression_statement': 2, 'assignment': 2, 'identifier': 15, '=': 2, 'string': 3, 'string_start': 3, 'string_end': 3, 'function_definition': 1, 'def': 1, 'parameters': 1, '(': 4, ')': 4, ':': 1, 'block': 1, 'return_statement': 1, 'return': 1, 'call': 3, 'attribute': 7, 'string_content': 1, '.': 7, 'argument_list': 3, ',': 3}</t>
  </si>
  <si>
    <t>{'cyclomatic_complexity': 1, 'nloc': 7, 'token_count': 34, 'name': '__repr__', 'long_name': '__repr__( self )', 'start_line': 39, 'end_line': 45, 'full_parameters': ['self'], 'filename': '/home/set-iitgn-vm/.local/lib/python3.10/site-packages/Minecpp/geocoder/prev/geocoder/base.py', 'top_nesting_level': 1, 'fan_in': 0, 'fan_out': 0, 'general_fan_out': 0}</t>
  </si>
  <si>
    <t>{'cyclomatic_complexity': 2, 'nloc': 14, 'token_count': 66, 'name': '__repr__', 'long_name': '__repr__( self )', 'start_line': 39, 'end_line': 52, 'full_parameters': ['self'], 'filename': '/home/set-iitgn-vm/.local/lib/python3.10/site-packages/Minecpp/geocoder/curr/geocoder/base.py', 'top_nesting_level': 1, 'fan_in': 0, 'fan_out': 0, 'general_fan_out': 0}</t>
  </si>
  <si>
    <t>(tensor([0.8937]), tensor([0.9577]), tensor([0.9246]), tensor([0.9509]))</t>
  </si>
  <si>
    <t xml:space="preserve">72     def rate_limited_get(*args, **kwargs):
73         return requests.get(*args, **kwargs)
74 
75     def _google_catch_errors(self):
76         status = self.parse['status']
77         if not status == 'OK':
78             self.error = status
79 
80     def _exceptions(self):
</t>
  </si>
  <si>
    <t xml:space="preserve">72     def rate_limited_get(*args, **kwargs):
73         return requests.get(*args, **kwargs)
74 
75     def _google_catch_errors(self):
76         status = self.parse.get('status')
77         if not status == 'OK':
78             self.error = status
79 
80     def _exceptions(self):
</t>
  </si>
  <si>
    <t>Before: 76
After: 76</t>
  </si>
  <si>
    <t>use parse.get instead of self.parse.get</t>
  </si>
  <si>
    <t>{'module': 1, 'function_definition': 2, 'def': 2, 'identifier': 16, 'parameters': 2, '(': 3, 'list_splat_pattern': 1, '*': 2, ',': 2, 'dictionary_splat_pattern': 1, '**': 2, ')': 3, ':': 3, 'block': 3, 'return_statement': 1, 'return': 1, 'call': 1, 'attribute': 3, '.': 3, 'argument_list': 1, 'list_splat': 1, 'dictionary_splat': 1, 'expression_statement': 2, 'assignment': 2, '=': 2, 'subscript': 1, '[': 1, 'string': 2, 'string_start': 2, 'string_content': 2, 'string_end': 2, ']': 1, 'if_statement': 1, 'if': 1, 'not_operator': 1, 'not': 1, 'comparison_operator': 1, '==': 1}</t>
  </si>
  <si>
    <t>{'cyclomatic_complexity': 1, 'nloc': 11, 'token_count': 69, 'name': '__init__', 'long_name': '__init__( self , location , ** kwargs )', 'start_line': 57, 'end_line': 67, 'full_parameters': ['self', ' location', ' ** kwargs'], 'filename': '/home/set-iitgn-vm/.local/lib/python3.10/site-packages/Minecpp/geocoder/prev/geocoder/google.py', 'top_nesting_level': 1, 'fan_in': 0, 'fan_out': 0, 'general_fan_out': 0}</t>
  </si>
  <si>
    <t>{'cyclomatic_complexity': 1, 'nloc': 11, 'token_count': 69, 'name': '__init__', 'long_name': '__init__( self , location , ** kwargs )', 'start_line': 57, 'end_line': 67, 'full_parameters': ['self', ' location', ' ** kwargs'], 'filename': '/home/set-iitgn-vm/.local/lib/python3.10/site-packages/Minecpp/geocoder/curr/geocoder/google.py', 'top_nesting_level': 1, 'fan_in': 0, 'fan_out': 0, 'general_fan_out': 0}</t>
  </si>
  <si>
    <t>(tensor([0.9923]), tensor([0.9982]), tensor([0.9952]), tensor([0.9976]))</t>
  </si>
  <si>
    <t xml:space="preserve">77         if not status == 'OK':
78             self.error = status
79 
80     def _exceptions(self):
81         # Build intial Tree with results
82         if self.parse['results']:
83             self._build_tree(self.parse['results'][0])
84 
85             # Build Geometry
86             self._build_tree(self.parse['geometry'])
87 
88             # Parse address components with short &amp; long names
89             for item in self.parse['address_components']:
90                 for category in item['types']:
91                     self.parse[category]['long_name'] = item['long_name'].encode('utf-8')
92                     self.parse[category]['short_name'] = item['short_name'].encode('utf-8')
93 
94     @property
</t>
  </si>
  <si>
    <t xml:space="preserve">77         if not status == 'OK':
78             self.error = status
79 
80     def _exceptions(self):
81         # Build intial Tree with results
82         if self.parse['results']:
83             self._build_tree(self.parse.get('results')[0])
84 
85             # Build Geometry
86             self._build_tree(self.parse.get('geometry'))
87 
88             # Parse address components with short &amp; long names
89             for item in self.parse['address_components']:
90                 for category in item['types']:
91                     self.parse[category]['long_name'] = item['long_name'].encode('utf-8')
92                     self.parse[category]['short_name'] = item['short_name'].encode('utf-8')
93 
94     @property
</t>
  </si>
  <si>
    <t>Before: 83
After: 83</t>
  </si>
  <si>
    <t>{'module': 1, 'if_statement': 2, 'if': 2, 'not_operator': 1, 'not': 1, 'comparison_operator': 1, 'identifier': 31, '==': 1, 'string': 12, 'string_start': 12, 'string_content': 12, 'string_end': 12, ':': 5, 'block': 5, 'expression_statement': 5, 'assignment': 3, 'attribute': 11, '.': 11, '=': 3, 'function_definition': 1, 'def': 1, 'parameters': 1, '(': 5, ')': 5, 'comment': 3, 'subscript': 12, '[': 12, ']': 12, 'call': 4, 'argument_list': 4, 'integer': 1, 'for_statement': 2, 'for': 2, 'in': 2}</t>
  </si>
  <si>
    <t>(tensor([0.9900]), tensor([0.9970]), tensor([0.9935]), tensor([0.9963]))</t>
  </si>
  <si>
    <t>Before: 86
After: 86</t>
  </si>
  <si>
    <t xml:space="preserve">92                     self.parse[category]['short_name'] = item['short_name'].encode('utf-8')
93 
94     @property
95     def lat(self):
96         return self.parse['location']['lat']
97 
98     @property
</t>
  </si>
  <si>
    <t xml:space="preserve">92                     self.parse[category]['short_name'] = item['short_name'].encode('utf-8')
93 
94     @property
95     def lat(self):
96         return self.parse['location'].get('lat')
97 
98     @property
</t>
  </si>
  <si>
    <t>Before: 96
After: 96</t>
  </si>
  <si>
    <t>{'module': 1, 'expression_statement': 1, 'assignment': 1, 'subscript': 5, 'attribute': 3, 'identifier': 10, '.': 3, '[': 5, ']': 5, 'string': 5, 'string_start': 5, 'string_content': 5, 'string_end': 5, '=': 1, 'call': 1, 'argument_list': 1, '(': 2, ')': 2, 'decorated_definition': 1, 'decorator': 1, '@': 1, 'function_definition': 1, 'def': 1, 'parameters': 1, ':': 1, 'block': 1, 'return_statement': 1, 'return': 1}</t>
  </si>
  <si>
    <t>(tensor([0.9884]), tensor([0.9991]), tensor([0.9937]), tensor([0.9980]))</t>
  </si>
  <si>
    <t xml:space="preserve">96         return self.parse['location']['lat']
97 
98     @property
99     def lng(self):
100         return self.parse['location']['lng']
101 
102     @property
</t>
  </si>
  <si>
    <t xml:space="preserve">96         return self.parse['location'].get('lat')
97 
98     @property
99     def lng(self):
100         return self.parse['location'].get('lng')
101 
102     @property
</t>
  </si>
  <si>
    <t>Before: 100
After: 100</t>
  </si>
  <si>
    <t>{'module': 1, 'return_statement': 2, 'return': 2, 'subscript': 4, 'attribute': 2, 'identifier': 7, '.': 2, '[': 4, 'string': 4, 'string_start': 4, 'string_content': 4, 'string_end': 4, ']': 4, 'decorated_definition': 1, 'decorator': 1, '@': 1, 'function_definition': 1, 'def': 1, 'parameters': 1, '(': 1, ')': 1, ':': 1, 'block': 1}</t>
  </si>
  <si>
    <t>(tensor([0.9759]), tensor([0.9977]), tensor([0.9867]), tensor([0.9955]))</t>
  </si>
  <si>
    <t xml:space="preserve">100         return self.parse['location']['lng']
101 
102     @property
103     def quality(self):
104         return self.parse['types'][0]
105 
106     @property
</t>
  </si>
  <si>
    <t xml:space="preserve">100         return self.parse['location'].get('lng')
101 
102     @property
103     def quality(self):
104         quality = self.parse.get('types')
105         if quality:
106             return quality[0]
107 
108     @property
</t>
  </si>
  <si>
    <t>Before: 104
After: 104, 105, 106</t>
  </si>
  <si>
    <t>{'module': 1, 'return_statement': 2, 'return': 2, 'subscript': 4, 'attribute': 2, 'identifier': 7, '.': 2, '[': 4, 'string': 3, 'string_start': 3, 'string_content': 3, 'string_end': 3, ']': 4, 'decorated_definition': 1, 'decorator': 1, '@': 1, 'function_definition': 1, 'def': 1, 'parameters': 1, '(': 1, ')': 1, ':': 1, 'block': 1, 'integer': 1}</t>
  </si>
  <si>
    <t>(tensor([0.9145]), tensor([0.9642]), tensor([0.9387]), tensor([0.9590]))</t>
  </si>
  <si>
    <t xml:space="preserve">104         return self.parse['types'][0]
105 
106     @property
107     def accuracy(self):
108         return self.parse['location_type']
109 
110     @property
</t>
  </si>
  <si>
    <t xml:space="preserve">106             return quality[0]
107 
108     @property
109     def accuracy(self):
110         return self.parse.get('location_type')
111 
112     @property
</t>
  </si>
  <si>
    <t>Before: 108
After: 110</t>
  </si>
  <si>
    <t>{'module': 1, 'return_statement': 2, 'return': 2, 'subscript': 3, 'attribute': 2, 'identifier': 7, '.': 2, '[': 3, 'string': 2, 'string_start': 2, 'string_content': 2, 'string_end': 2, ']': 3, 'integer': 1, 'decorated_definition': 1, 'decorator': 1, '@': 1, 'function_definition': 1, 'def': 1, 'parameters': 1, '(': 1, ')': 1, ':': 1, 'block': 1}</t>
  </si>
  <si>
    <t>(tensor([0.9141]), tensor([0.9310]), tensor([0.9225]), tensor([0.9293]))</t>
  </si>
  <si>
    <t xml:space="preserve">108         return self.parse['location_type']
109 
110     @property
111     def bbox(self):
112         south = self.parse['southwest']['lat']
113         west = self.parse['southwest']['lng']
114         north = self.parse['northeast']['lat']
115         east = self.parse['northeast']['lng']
116         return self._get_bbox(south, west, north, east)
117 
118     @property
</t>
  </si>
  <si>
    <t xml:space="preserve">110         return self.parse.get('location_type')
111 
112     @property
113     def bbox(self):
114         south = self.parse['southwest'].get('lat')
115         west = self.parse['southwest'].get('lng')
116         north = self.parse['northeast'].get('lat')
117         east = self.parse['northeast'].get('lng')
118         return self._get_bbox(south, west, north, east)
119 
120     @property
</t>
  </si>
  <si>
    <t>Before: 112, 113, 114, 115
After: 114, 115, 116, 117</t>
  </si>
  <si>
    <t>{'module': 1, 'return_statement': 2, 'return': 2, 'subscript': 9, 'attribute': 6, 'identifier': 23, '.': 6, '[': 9, 'string': 9, 'string_start': 9, 'string_content': 9, 'string_end': 9, ']': 9, 'decorated_definition': 1, 'decorator': 1, '@': 1, 'function_definition': 1, 'def': 1, 'parameters': 1, '(': 2, ')': 2, ':': 1, 'block': 1, 'expression_statement': 4, 'assignment': 4, '=': 4, 'call': 1, 'argument_list': 1, ',': 3}</t>
  </si>
  <si>
    <t>(tensor([0.9577]), tensor([0.9744]), tensor([0.9660]), tensor([0.9727]))</t>
  </si>
  <si>
    <t xml:space="preserve">116         return self._get_bbox(south, west, north, east)
117 
118     @property
119     def address(self):
120         return self.parse['formatted_address']
121 
122     @property
</t>
  </si>
  <si>
    <t xml:space="preserve">118         return self._get_bbox(south, west, north, east)
119 
120     @property
121     def address(self):
122         return self.parse.get('formatted_address')
123 
124     @property
</t>
  </si>
  <si>
    <t>Before: 120
After: 122</t>
  </si>
  <si>
    <t>{'module': 1, 'return_statement': 2, 'return': 2, 'call': 1, 'attribute': 2, 'identifier': 11, '.': 2, 'argument_list': 1, '(': 2, ',': 3, ')': 2, 'decorated_definition': 1, 'decorator': 1, '@': 1, 'function_definition': 1, 'def': 1, 'parameters': 1, ':': 1, 'block': 1, 'subscript': 1, '[': 1, 'string': 1, 'string_start': 1, 'string_content': 1, 'string_end': 1, ']': 1}</t>
  </si>
  <si>
    <t>(tensor([0.9646]), tensor([0.9743]), tensor([0.9694]), tensor([0.9734]))</t>
  </si>
  <si>
    <t xml:space="preserve">120         return self.parse['formatted_address']
121 
122     @property
123     def postal(self):
124         if self.short_name:
125             return self.parse['postal_code']['short_name']
126         else:
127             return self.parse['postal_code']['long_name']
128 
129     @property
</t>
  </si>
  <si>
    <t xml:space="preserve">122         return self.parse.get('formatted_address')
123 
124     @property
125     def postal(self):
126         if self.short_name:
127             return self.parse['postal_code'].get('short_name')
128         else:
129             return self.parse['postal_code'].get('long_name')
130 
131     @property
</t>
  </si>
  <si>
    <t>Before: 125
After: 127</t>
  </si>
  <si>
    <t>{'module': 1, 'return_statement': 3, 'return': 3, 'subscript': 5, 'attribute': 4, 'identifier': 11, '.': 4, '[': 5, 'string': 5, 'string_start': 5, 'string_content': 5, 'string_end': 5, ']': 5, 'decorated_definition': 1, 'decorator': 1, '@': 1, 'function_definition': 1, 'def': 1, 'parameters': 1, '(': 1, ')': 1, ':': 3, 'block': 3, 'if_statement': 1, 'if': 1, 'else_clause': 1, 'else': 1}</t>
  </si>
  <si>
    <t>(tensor([0.9537]), tensor([0.9726]), tensor([0.9630]), tensor([0.9706]))</t>
  </si>
  <si>
    <t>Before: 127
After: 129</t>
  </si>
  <si>
    <t xml:space="preserve">127             return self.parse['postal_code']['long_name']
128 
129     @property
130     def subpremise(self):
131         if self.short_name:
132             return self.parse['subpremise']['short_name']
133         else:
134             return self.parse['subpremise']['long_name']
135 
136     @property
</t>
  </si>
  <si>
    <t xml:space="preserve">129             return self.parse['postal_code'].get('long_name')
130 
131     @property
132     def subpremise(self):
133         if self.short_name:
134             return self.parse['subpremise'].get('short_name')
135         else:
136             return self.parse['subpremise'].get('long_name')
137 
138     @property
</t>
  </si>
  <si>
    <t>Before: 132
After: 134</t>
  </si>
  <si>
    <t>{'module': 1, 'return_statement': 3, 'return': 3, 'subscript': 6, 'attribute': 4, 'identifier': 11, '.': 4, '[': 6, 'string': 6, 'string_start': 6, 'string_content': 6, 'string_end': 6, ']': 6, 'decorated_definition': 1, 'decorator': 1, '@': 1, 'function_definition': 1, 'def': 1, 'parameters': 1, '(': 1, ')': 1, ':': 3, 'block': 3, 'if_statement': 1, 'if': 1, 'else_clause': 1, 'else': 1}</t>
  </si>
  <si>
    <t>(tensor([0.9581]), tensor([0.9772]), tensor([0.9676]), tensor([0.9752]))</t>
  </si>
  <si>
    <t>Before: 134
After: 136</t>
  </si>
  <si>
    <t xml:space="preserve">134             return self.parse['subpremise']['long_name']
135 
136     @property
137     def housenumber(self):
138         if self.short_name:
139             return self.parse['street_number']['short_name']
140         else:
141             return self.parse['street_number']['long_name']
142 
143     @property
</t>
  </si>
  <si>
    <t xml:space="preserve">136             return self.parse['subpremise'].get('long_name')
137 
138     @property
139     def housenumber(self):
140         if self.short_name:
141             return self.parse['street_number'].get('short_name')
142         else:
143             return self.parse['street_number'].get('long_name')
144 
145     @property
</t>
  </si>
  <si>
    <t>Before: 139
After: 141</t>
  </si>
  <si>
    <t>(tensor([0.9548]), tensor([0.9742]), tensor([0.9644]), tensor([0.9723]))</t>
  </si>
  <si>
    <t>Before: 141
After: 143</t>
  </si>
  <si>
    <t xml:space="preserve">141             return self.parse['street_number']['long_name']
142 
143     @property
144     def street(self):
145         if self.short_name:
146             return self.parse['route']['short_name']
147         else:
148             return self.parse['route']['long_name']
149 
150     @property
</t>
  </si>
  <si>
    <t xml:space="preserve">143             return self.parse['street_number'].get('long_name')
144 
145     @property
146     def street(self):
147         if self.short_name:
148             return self.parse['route'].get('short_name')
149         else:
150             return self.parse['route'].get('long_name')
151 
152     @property
</t>
  </si>
  <si>
    <t>Before: 146
After: 148</t>
  </si>
  <si>
    <t>(tensor([0.9534]), tensor([0.9724]), tensor([0.9628]), tensor([0.9704]))</t>
  </si>
  <si>
    <t>Before: 148
After: 150</t>
  </si>
  <si>
    <t xml:space="preserve">148             return self.parse['route']['long_name']
149 
150     @property
151     def neighborhood(self):
152         if self.short_name:
153             return self.parse['neighborhood']['short_name']
154         else:
155             return self.parse['neighborhood']['long_name']
156 
157     @property
</t>
  </si>
  <si>
    <t xml:space="preserve">150             return self.parse['route'].get('long_name')
151 
152     @property
153     def neighborhood(self):
154         if self.short_name:
155             return self.parse['neighborhood'].get('short_name')
156         else:
157             return self.parse['neighborhood'].get('long_name')
158 
159     @property
</t>
  </si>
  <si>
    <t>Before: 153
After: 155</t>
  </si>
  <si>
    <t>(tensor([0.9579]), tensor([0.9783]), tensor([0.9680]), tensor([0.9762]))</t>
  </si>
  <si>
    <t>Before: 155
After: 157</t>
  </si>
  <si>
    <t xml:space="preserve">162             return self.parse['sublocality']['long_name']
163 
164     @property
165     def city(self):
166         if self.short_name:
167             return self.parse['locality']['short_name']
168         else:
169             return self.parse['locality']['long_name']
170 
171     @property
</t>
  </si>
  <si>
    <t xml:space="preserve">164             return self.parse['sublocality']['long_name']
165 
166     @property
167     def city(self):
168         if self.short_name:
169             return self.parse['locality'].get('short_name')
170         else:
171             return self.parse['locality'].get('long_name')
172 
173     @property
</t>
  </si>
  <si>
    <t>Before: 167
After: 169</t>
  </si>
  <si>
    <t>(tensor([0.9609]), tensor([0.9754]), tensor([0.9681]), tensor([0.9739]))</t>
  </si>
  <si>
    <t>Before: 169
After: 171</t>
  </si>
  <si>
    <t xml:space="preserve">169             return self.parse['locality']['long_name']
170 
171     @property
172     def county(self):
173         if self.short_name:
174             return self.parse['administrative_area_level_2']['short_name']
175         else:
176             return self.parse['administrative_area_level_2']['long_name']
177 
178     @property
</t>
  </si>
  <si>
    <t xml:space="preserve">171             return self.parse['locality'].get('long_name')
172 
173     @property
174     def county(self):
175         if self.short_name:
176             return self.parse['administrative_area_level_2'].get('short_name')
177         else:
178             return self.parse['administrative_area_level_2'].get('long_name')
179 
180     @property
</t>
  </si>
  <si>
    <t>Before: 174
After: 176</t>
  </si>
  <si>
    <t>(tensor([0.9577]), tensor([0.9753]), tensor([0.9664]), tensor([0.9735]))</t>
  </si>
  <si>
    <t>Before: 176
After: 178</t>
  </si>
  <si>
    <t xml:space="preserve">176             return self.parse['administrative_area_level_2']['long_name']
177 
178     @property
179     def state(self):
180         if self.short_name:
181             return self.parse['administrative_area_level_1']['short_name']
182         else:
183             return self.parse['administrative_area_level_1']['long_name']
184 
185     @property
</t>
  </si>
  <si>
    <t xml:space="preserve">178             return self.parse['administrative_area_level_2'].get('long_name')
179 
180     @property
181     def state(self):
182         if self.short_name:
183             return self.parse['administrative_area_level_1'].get('short_name')
184         else:
185             return self.parse['administrative_area_level_1'].get('long_name')
186 
187     @property
</t>
  </si>
  <si>
    <t>Before: 181
After: 183</t>
  </si>
  <si>
    <t>(tensor([0.9605]), tensor([0.9779]), tensor([0.9691]), tensor([0.9761]))</t>
  </si>
  <si>
    <t>Before: 183
After: 185</t>
  </si>
  <si>
    <t xml:space="preserve">183             return self.parse['administrative_area_level_1']['long_name']
184 
185     @property
186     def country(self):
187         if self.short_name:
188             return self.parse['country']['short_name']
189         else:
190             return self.parse['country']['long_name']
191 
192 if __name__ == '__main__':
</t>
  </si>
  <si>
    <t xml:space="preserve">185             return self.parse['administrative_area_level_1'].get('long_name')
186 
187     @property
188     def country(self):
189         if self.short_name:
190             return self.parse['country'].get('short_name')
191         else:
192             return self.parse['country'].get('long_name')
193 
194 if __name__ == '__main__':
</t>
  </si>
  <si>
    <t>Before: 188
After: 190</t>
  </si>
  <si>
    <t>(tensor([0.9566]), tensor([0.9767]), tensor([0.9665]), tensor([0.9746]))</t>
  </si>
  <si>
    <t>Before: 190
After: 192</t>
  </si>
  <si>
    <t>188             return self.parse['country']['short_name']
189         else:
190             return self.parse['country']['long_name']
191 
192 if __name__ == '__main__':
193     g = Google('453 Booth street, Ottawa')
194     g.debug()</t>
  </si>
  <si>
    <t>190             return self.parse['country'].get('short_name')
191         else:
192             return self.parse['country'].get('long_name')
193 
194 if __name__ == '__main__':
195     g = Google('PIAZZA FIDIA, 1 - 20159 MILANO (MI)')
196     g.debug()</t>
  </si>
  <si>
    <t>Before: 193
After: 195</t>
  </si>
  <si>
    <t>{'module': 1, 'return_statement': 1, 'return': 1, 'subscript': 4, 'attribute': 2, 'identifier': 7, '.': 2, '[': 4, 'string': 5, 'string_start': 5, 'string_content': 5, 'string_end': 5, ']': 4, 'expression_statement': 1, 'assignment': 1, ':': 2, 'type': 1, 'ERROR': 1, 'if_statement': 1, 'if': 1, 'comparison_operator': 1, '==': 1, 'block': 1}</t>
  </si>
  <si>
    <t>(tensor([0.8486]), tensor([0.9324]), tensor([0.8885]), tensor([0.9233]))</t>
  </si>
  <si>
    <t xml:space="preserve">11 
12 if sys.argv[-1] == 'publish':
13     os.system('python setup.py sdist bdist_wheel upload')
14     sys.exit()
15 
16 version = '1.0.7'
17 requires = ['requests&gt;=2.3.0', 'ratelim&gt;=0.1.4']
18 
19 with open('README.rst') as f:
20     readme = f.read()
</t>
  </si>
  <si>
    <t xml:space="preserve">11 
12 if sys.argv[-1] == 'publish':
13     os.system('python setup.py sdist bdist_wheel upload')
14     sys.exit()
15 
16 version = '1.0.8'
17 requires = ['requests&gt;=2.3.0', 'ratelim&gt;=0.1.4']
18 
19 with open('README.rst') as f:
20     readme = f.read()
</t>
  </si>
  <si>
    <t>{'module': 1, 'if_statement': 1, 'if': 1, 'comparison_operator': 1, 'subscript': 1, 'attribute': 3, 'identifier': 10, '.': 3, '[': 2, 'unary_operator': 1, '-': 1, 'integer': 1, ']': 2, '==': 1, 'string': 6, 'string_start': 6, 'string_content': 6, 'string_end': 6, ':': 2, 'block': 2, 'expression_statement': 4, 'call': 3, 'argument_list': 3, '(': 3, ')': 3, 'assignment': 2, '=': 2, 'list': 1, ',': 1, 'with_statement': 1, 'with': 1, 'with_clause': 1, 'with_item': 1, 'as_pattern': 1, 'as': 1, 'as_pattern_target': 1}</t>
  </si>
  <si>
    <t>(tensor([0.9976]), tensor([0.9976]), tensor([0.9976]), tensor([0.9976]))</t>
  </si>
  <si>
    <t xml:space="preserve">38 
39 # EXTRAS
40 from .api import timezone, elevation, ip, canadapost, reverse
41 
42 # CLI
43 from cli import cli
</t>
  </si>
  <si>
    <t xml:space="preserve">38 
39 # EXTRAS
40 from .api import timezone, elevation, ip, canadapost, reverse
41 
42 # CLI
43 from .cli import cli
</t>
  </si>
  <si>
    <t>Before: 43
After: 43</t>
  </si>
  <si>
    <t>remove unused imports</t>
  </si>
  <si>
    <t>Python 3 support:</t>
  </si>
  <si>
    <t>9946a4374d83daa77ecaf2d164a04055439bd9c7</t>
  </si>
  <si>
    <t>8f1e34689a68e7c5e5d3a28bff31290154418d03</t>
  </si>
  <si>
    <t>{'module': 1, 'comment': 2, 'import_from_statement': 1, 'from': 1, 'relative_import': 1, 'import_prefix': 1, '.': 1, 'dotted_name': 6, 'identifier': 6, 'import': 1, ',': 4}</t>
  </si>
  <si>
    <t>(tensor([0.9912]), tensor([0.9888]), tensor([0.9900]), tensor([0.9890]))</t>
  </si>
  <si>
    <t xml:space="preserve">1 #!/usr/bin/python
2 # coding: utf8
3 
4 import re
5 from base import Base
6 
7 
8 class Arcgis(Base):
9     """
</t>
  </si>
  <si>
    <t xml:space="preserve">1 #!/usr/bin/python
2 # coding: utf8
3 
4 import re
5 from .base import Base
6 
7 
8 class Arcgis(Base):
9     """
</t>
  </si>
  <si>
    <t>Before: 5
After: 5</t>
  </si>
  <si>
    <t>use relative imports in arcgis.py</t>
  </si>
  <si>
    <t>geocoder/arcgis.py</t>
  </si>
  <si>
    <t>{'module': 1, 'comment': 2, 'import_statement': 1, 'import': 2, 'dotted_name': 3, 'identifier': 5, 'import_from_statement': 1, 'from': 1, 'class_definition': 1, 'class': 1, 'argument_list': 1, '(': 1, ')': 1, ':': 1, 'block': 1}</t>
  </si>
  <si>
    <t>{'cyclomatic_complexity': 1, 'nloc': 9, 'token_count': 45, 'name': '__init__', 'long_name': '__init__( self , location , ** kwargs )', 'start_line': 55, 'end_line': 63, 'full_parameters': ['self', ' location', ' ** kwargs'], 'filename': '/home/set-iitgn-vm/.local/lib/python3.10/site-packages/Minecpp/geocoder/prev/geocoder/arcgis.py', 'top_nesting_level': 1, 'fan_in': 0, 'fan_out': 0, 'general_fan_out': 0}</t>
  </si>
  <si>
    <t>{'cyclomatic_complexity': 1, 'nloc': 9, 'token_count': 45, 'name': '__init__', 'long_name': '__init__( self , location , ** kwargs )', 'start_line': 55, 'end_line': 63, 'full_parameters': ['self', ' location', ' ** kwargs'], 'filename': '/home/set-iitgn-vm/.local/lib/python3.10/site-packages/Minecpp/geocoder/curr/geocoder/arcgis.py', 'top_nesting_level': 1, 'fan_in': 0, 'fan_out': 0, 'general_fan_out': 0}</t>
  </si>
  <si>
    <t>(tensor([0.9953]), tensor([0.9953]), tensor([0.9953]), tensor([0.9953]))</t>
  </si>
  <si>
    <t xml:space="preserve">3 
4 import requests
5 import sys
6 import json
7 from collections import defaultdict
8 from haversine import haversine
9 
10 
11 class Base(object):
12     _exclude = ['parse', 'json', 'url', 'attributes', 'help', 'debug', 'short_name',
</t>
  </si>
  <si>
    <t xml:space="preserve">3 
4 import requests
5 import sys
6 import json
7 from collections import defaultdict
8 from .haversine import haversine
9 
10 
11 class Base(object):
12     _exclude = ['parse', 'json', 'url', 'attributes', 'help', 'debug', 'short_name',
</t>
  </si>
  <si>
    <t>fix print statements in geocoder/base.py</t>
  </si>
  <si>
    <t>{'module': 1, 'import_statement': 3, 'import': 5, 'dotted_name': 7, 'identifier': 9, 'import_from_statement': 2, 'from': 2, 'class_definition': 1, 'class': 1, 'argument_list': 1, '(': 1, ')': 1, ':': 1, 'block': 1}</t>
  </si>
  <si>
    <t>{'cyclomatic_complexity': 2, 'nloc': 14, 'token_count': 66, 'name': '__repr__', 'long_name': '__repr__( self )', 'start_line': 39, 'end_line': 52, 'full_parameters': ['self'], 'filename': '/home/set-iitgn-vm/.local/lib/python3.10/site-packages/Minecpp/geocoder/prev/geocoder/base.py', 'top_nesting_level': 1, 'fan_in': 0, 'fan_out': 0, 'general_fan_out': 0}</t>
  </si>
  <si>
    <t>(tensor([0.9920]), tensor([0.9930]), tensor([0.9925]), tensor([0.9929]))</t>
  </si>
  <si>
    <t xml:space="preserve">105         # Add OK attribute even if value is "False"
106         self.json['ok'] = self.ok
107 
108     def debug(self):
109         print(json.dumps(self.parse, indent=4))
110         print(json.dumps(self.json, indent=4))
111         print ''
112         print 'OSM Quality'
113         print '---------------'
114         count = 0
115         for key in self.osm:
116             if 'addr:' in key:
117                 if self.json.get(key.replace('addr:','')):
118                     print '[x]', key
119                     count += 1
120                 else:
121                     print '[ ]', key
122         print '({0}/{1})'.format(count, len(self.osm) - 2)
123         print ''
124         print 'Attributes'
125         print '--------------'
126         count = 0
127         for attribute in self.attributes:
128             if self.json.get(attribute):
129                 print '[x]', attribute
130                 count += 1
131             else:
132                 print '[ ]',attribute
133         print '({0}/{1})'.format(count, len(self.attributes))
134         print ''
135         print 'URL'
136         print '---'
137         print self.url
138         print ''
139         print 'Repr'
140         print '----'
141         print self
142 
143     def _exceptions(self):
</t>
  </si>
  <si>
    <t xml:space="preserve">105         # Add OK attribute even if value is "False"
106         self.json['ok'] = self.ok
107 
108     def debug(self):
109         print((json.dumps(self.parse, indent=4)))
110         print((json.dumps(self.json, indent=4)))
111         print('')
112         print('OSM Quality')
113         print('---------------')
114         count = 0
115         for key in self.osm:
116             if 'addr:' in key:
117                 if self.json.get(key.replace('addr:','')):
118                     print('[x]', key)
119                     count += 1
120                 else:
121                     print('[ ]', key)
122         print('({0}/{1})'.format(count, len(self.osm) - 2))
123         print('')
124         print('Attributes')
125         print('--------------')
126         count = 0
127         for attribute in self.attributes:
128             if self.json.get(attribute):
129                 print('[x]', attribute)
130                 count += 1
131             else:
132                 print('[ ]',attribute)
133         print('({0}/{1})'.format(count, len(self.attributes)))
134         print('')
135         print('URL')
136         print('---')
137         print(self.url)
138         print('')
139         print('Repr')
140         print('----')
141         print(self)
142 
143     def _exceptions(self):
</t>
  </si>
  <si>
    <t>Before: 109, 110, 111, 112, 113
After: 109, 110, 111, 112, 113</t>
  </si>
  <si>
    <t>{'module': 1, 'comment': 1, 'expression_statement': 7, 'assignment': 3, 'subscript': 1, 'attribute': 18, 'identifier': 55, '.': 18, '[': 1, 'string': 22, 'string_start': 22, 'string_content': 17, 'string_end': 22, ']': 1, '=': 5, 'function_definition': 1, 'def': 1, 'parameters': 1, '(': 12, ')': 12, ':': 8, 'block': 8, 'call': 11, 'argument_list': 11, ',': 9, 'keyword_argument': 2, 'integer': 7, 'print_statement': 20, 'print': 20, 'for_statement': 2, 'for': 2, 'in': 3, 'if_statement': 3, 'if': 3, 'comparison_operator': 1, 'augmented_assignment': 2, '+=': 2, 'else_clause': 2, 'else': 2, 'binary_operator': 1, '-': 1}</t>
  </si>
  <si>
    <t>(tensor([0.9765]), tensor([0.9765]), tensor([0.9765]), tensor([0.9765]))</t>
  </si>
  <si>
    <t>Before: 118
After: 118</t>
  </si>
  <si>
    <t>Before: 121, 122, 123, 124, 125
After: 121, 122, 123, 124, 125</t>
  </si>
  <si>
    <t>Before: 129
After: 129</t>
  </si>
  <si>
    <t>Before: 132, 133, 134, 135, 136, 137, 138, 139, 140, 141
After: 132, 133, 134, 135, 136, 137, 138, 139, 140, 141</t>
  </si>
  <si>
    <t xml:space="preserve">145 
146     def tree(self): return defaultdict(self.tree)
147 
148     def _build_tree(self, content, last=''):
149         if content:
150             if isinstance(content, dict):
151                 for key, value in content.items():
152                     # Rebuild the tree if value is a dictionary
153                     if isinstance(value, dict):
154                         self._build_tree(value, last=key)
155                     else:
156                         # Convert all endpoint strings as UTF-8 encoding
157                         if isinstance(value, (str, unicode)):
158                             value = value.encode('utf-8')
159                         if key == 'town':
160                             print value
161 
162                             exit()
163                         if last:
164                             self.parse[last][key] = value
165                         else:
166                             self.parse[key] = value
167     @property
168     def status(self):
</t>
  </si>
  <si>
    <t xml:space="preserve">145 
146     def tree(self): return defaultdict(self.tree)
147 
148     def _build_tree(self, content, last=''):
149         if content:
150             if isinstance(content, dict):
151                 for key, value in list(content.items()):
152                     # Rebuild the tree if value is a dictionary
153                     if isinstance(value, dict):
154                         self._build_tree(value, last=key)
155                     else:
156                         if key == 'town':
157                             print(value)
158 
159                             exit()
160                         if last:
161                             self.parse[last][key] = value
162                         else:
163                             self.parse[key] = value
164     @property
165     def status(self):
</t>
  </si>
  <si>
    <t>Before: 151
After: 151</t>
  </si>
  <si>
    <t>{'module': 1, 'function_definition': 2, 'def': 2, 'identifier': 46, 'parameters': 2, '(': 11, ')': 11, ':': 11, 'block': 11, 'return_statement': 1, 'return': 1, 'call': 8, 'argument_list': 8, 'attribute': 6, '.': 6, ',': 8, 'default_parameter': 1, '=': 5, 'string': 3, 'string_start': 3, 'string_end': 3, 'if_statement': 6, 'if': 6, 'for_statement': 1, 'for': 1, 'pattern_list': 1, 'in': 1, 'comment': 2, 'expression_statement': 5, 'keyword_argument': 1, 'else_clause': 2, 'else': 2, 'tuple': 1, 'assignment': 3, 'string_content': 2, 'comparison_operator': 1, '==': 1, 'print_statement': 1, 'print': 1, 'subscript': 3, '[': 3, ']': 3, 'ERROR': 1, 'decorator': 1, '@': 1}</t>
  </si>
  <si>
    <t>(tensor([0.9650]), tensor([0.9083]), tensor([0.9358]), tensor([0.9137]))</t>
  </si>
  <si>
    <t>Before: 156, 157, 158, 160
After: 157</t>
  </si>
  <si>
    <t xml:space="preserve">1 #!/usr/bin/python
2 # coding: utf8
3 
4 from base import Base
5 from keys import bing_key
6 import json
7 import re
8 
</t>
  </si>
  <si>
    <t xml:space="preserve">1 #!/usr/bin/python
2 # coding: utf8
3 
4 from .base import Base
5 from .keys import bing_key
6 import json
7 import re
8 
</t>
  </si>
  <si>
    <t>use relative imports in bing.py</t>
  </si>
  <si>
    <t>{'module': 1, 'comment': 2, 'import_from_statement': 2, 'from': 2, 'dotted_name': 6, 'identifier': 6, 'import': 4, 'import_statement': 2}</t>
  </si>
  <si>
    <t>{'cyclomatic_complexity': 1, 'nloc': 11, 'token_count': 61, 'name': '__init__', 'long_name': '__init__( self , location , ** kwargs )', 'start_line': 55, 'end_line': 65, 'full_parameters': ['self', ' location', ' ** kwargs'], 'filename': '/home/set-iitgn-vm/.local/lib/python3.10/site-packages/Minecpp/geocoder/prev/geocoder/bing.py', 'top_nesting_level': 1, 'fan_in': 0, 'fan_out': 0, 'general_fan_out': 0}</t>
  </si>
  <si>
    <t>{'cyclomatic_complexity': 1, 'nloc': 11, 'token_count': 61, 'name': '__init__', 'long_name': '__init__( self , location , ** kwargs )', 'start_line': 55, 'end_line': 65, 'full_parameters': ['self', ' location', ' ** kwargs'], 'filename': '/home/set-iitgn-vm/.local/lib/python3.10/site-packages/Minecpp/geocoder/curr/geocoder/bing.py', 'top_nesting_level': 1, 'fan_in': 0, 'fan_out': 0, 'general_fan_out': 0}</t>
  </si>
  <si>
    <t>(tensor([0.9899]), tensor([0.9899]), tensor([0.9899]), tensor([0.9899]))</t>
  </si>
  <si>
    <t xml:space="preserve">1 #!/usr/bin/python
2 # coding: utf8
3 
4 from base import Base
5 from bing import Bing
6 from keys import bing_key
7 from location import Location
8 
</t>
  </si>
  <si>
    <t xml:space="preserve">1 #!/usr/bin/python
2 # coding: utf8
3 
4 from .base import Base
5 from .bing import Bing
6 from .keys import bing_key
7 from .location import Location
8 
</t>
  </si>
  <si>
    <t>Before: 4, 5, 6, 7
After: 4, 5, 6, 7</t>
  </si>
  <si>
    <t>use relative imports in bing_reverse.py</t>
  </si>
  <si>
    <t>geocoder/bing_reverse.py</t>
  </si>
  <si>
    <t>{'module': 1, 'comment': 2, 'import_from_statement': 4, 'from': 4, 'dotted_name': 8, 'identifier': 8, 'import': 4}</t>
  </si>
  <si>
    <t>{'cyclomatic_complexity': 1, 'nloc': 12, 'token_count': 81, 'name': '__init__', 'long_name': '__init__( self , location , ** kwargs )', 'start_line': 27, 'end_line': 38, 'full_parameters': ['self', ' location', ' ** kwargs'], 'filename': '/home/set-iitgn-vm/.local/lib/python3.10/site-packages/Minecpp/geocoder/prev/geocoder/bing_reverse.py', 'top_nesting_level': 1, 'fan_in': 0, 'fan_out': 0, 'general_fan_out': 0}</t>
  </si>
  <si>
    <t>{'cyclomatic_complexity': 1, 'nloc': 12, 'token_count': 81, 'name': '__init__', 'long_name': '__init__( self , location , ** kwargs )', 'start_line': 27, 'end_line': 38, 'full_parameters': ['self', ' location', ' ** kwargs'], 'filename': '/home/set-iitgn-vm/.local/lib/python3.10/site-packages/Minecpp/geocoder/curr/geocoder/bing_reverse.py', 'top_nesting_level': 1, 'fan_in': 0, 'fan_out': 0, 'general_fan_out': 0}</t>
  </si>
  <si>
    <t>(tensor([0.9833]), tensor([0.9844]), tensor([0.9838]), tensor([0.9843]))</t>
  </si>
  <si>
    <t xml:space="preserve">1 #!/usr/bin/python
2 # coding: utf8
3 
4 import re
5 import requests
6 from base import Base
7 from keys import canadapost_key
8 from location import Location
9 
10 
</t>
  </si>
  <si>
    <t xml:space="preserve">1 #!/usr/bin/python
2 # coding: utf8
3 
4 import re
5 import requests
6 from .base import Base
7 from .keys import canadapost_key
8 from .location import Location
9 
10 
</t>
  </si>
  <si>
    <t>Before: 6, 7, 8
After: 6, 7, 8</t>
  </si>
  <si>
    <t>use relative imports in canadapost.py</t>
  </si>
  <si>
    <t>geocoder/canadapost.py</t>
  </si>
  <si>
    <t>{'module': 1, 'comment': 2, 'import_statement': 2, 'import': 5, 'dotted_name': 8, 'identifier': 8, 'import_from_statement': 3, 'from': 3}</t>
  </si>
  <si>
    <t>{'cyclomatic_complexity': 4, 'nloc': 17, 'token_count': 120, 'name': '__init__', 'long_name': '__init__( self , location , ** kwargs )', 'start_line': 55, 'end_line': 76, 'full_parameters': ['self', ' location', ' ** kwargs'], 'filename': '/home/set-iitgn-vm/.local/lib/python3.10/site-packages/Minecpp/geocoder/prev/geocoder/canadapost.py', 'top_nesting_level': 1, 'fan_in': 0, 'fan_out': 0, 'general_fan_out': 0}</t>
  </si>
  <si>
    <t>{'cyclomatic_complexity': 4, 'nloc': 17, 'token_count': 120, 'name': '__init__', 'long_name': '__init__( self , location , ** kwargs )', 'start_line': 55, 'end_line': 76, 'full_parameters': ['self', ' location', ' ** kwargs'], 'filename': '/home/set-iitgn-vm/.local/lib/python3.10/site-packages/Minecpp/geocoder/curr/geocoder/canadapost.py', 'top_nesting_level': 1, 'fan_in': 0, 'fan_out': 0, 'general_fan_out': 0}</t>
  </si>
  <si>
    <t>(tensor([0.9889]), tensor([0.9889]), tensor([0.9889]), tensor([0.9889]))</t>
  </si>
  <si>
    <t xml:space="preserve">1 import argparse
2 import fileinput
3 import itertools
4 import json
5 import sys
6 from api import get
7 
8 def peek(iterable):
9     iterator = iter(iterable)
10     item = next(iterator)
</t>
  </si>
  <si>
    <t xml:space="preserve">1 import argparse
2 import fileinput
3 import itertools
4 import json
5 import sys
6 from .api import get
7 
8 def peek(iterable):
9     iterator = iter(iterable)
10     item = next(iterator)
</t>
  </si>
  <si>
    <t>Before: 6
After: 6</t>
  </si>
  <si>
    <t>fix typo in `geocoder.cli.py
`</t>
  </si>
  <si>
    <t>{'module': 1, 'import_statement': 5, 'import': 6, 'dotted_name': 7, 'identifier': 12, 'import_from_statement': 1, 'from': 1, 'function_definition': 1, 'def': 1, 'parameters': 1, '(': 2, ')': 2, ':': 1, 'block': 1, 'expression_statement': 1, 'assignment': 1, '=': 1, 'call': 1, 'argument_list': 1}</t>
  </si>
  <si>
    <t>11     new_iterator = itertools.chain([item], iterator)
12     return item, new_iterator
13 
14 def cli():
15     parser = argparse.ArgumentParser(description="Geocode an arbitrary number of strings from Command Line.")
16     parser.add_argument('input', type=str, nargs="*", help="Filename(s) or strings to be geocoded")
17     parser.add_argument('-p', '--provider', help="provider (choose from: bing,"+\
18 	"geonames, google, mapquest, nokia, osm, tomtom, geolytica, arcgis, yahoo)", default='bing')
19     parser.add_argument('-o', '--outfile', help="Output file (default stdout)", default=sys.stdout)
20     parser.add_argument('--geojson', help="GeoJSON output format (default json)", action="store_true")
21     parser.add_argument('--json', help="JSON output format (default json)", action="store_true")
22     parser.add_argument('--osm', help="OSM output format (default json)", action="store_true")
23     parser.add_argument('--pretty', help="Prettify JSON output", action="store_true")
24     args = parser.parse_args()
25 
26     try:
27         sys.argv = [sys.argv[1]] + args.input
28         input = fileinput.input()
29         _, input = peek(input)
30     except IOError:
31         input = args.input
32 
33     for item in input:
34         item = item.strip()
35         g = get(item, provider=args.provider)
36         
37         if args.geojson:
38             output = g.geojson
39         elif args.osm:
40             output = g.osm
41         else:
42             output = g.json
43 
44         if args.pretty:
45             params = {'indent': 4}
46         else:
47             params = {}
48         
49         args.outfile.write("{}\n".format(json.dumps(output, **params)))</t>
  </si>
  <si>
    <t>Before: 28
After: 28</t>
  </si>
  <si>
    <t>{'module': 1, 'expression_statement': 21, 'assignment': 14, 'identifier': 92, '=': 31, 'call': 14, 'attribute': 24, '.': 24, 'argument_list': 14, '(': 15, 'list': 2, '[': 3, ']': 3, ',': 21, ')': 15, 'return_statement': 1, 'return': 1, 'expression_list': 1, 'function_definition': 1, 'def': 1, 'parameters': 1, ':': 10, 'block': 9, 'keyword_argument': 17, 'string': 25, 'string_start': 25, 'string_content': 25, 'string_end': 25, 'binary_operator': 2, '+': 2, 'try_statement': 1, 'try': 1, 'subscript': 1, 'integer': 2, 'pattern_list': 1, 'except_clause': 1, 'except': 1, 'for_statement': 1, 'for': 1, 'in': 1, 'if_statement': 2, 'if': 2, 'elif_clause': 1, 'elif': 1, 'else_clause': 2, 'else': 2, 'dictionary': 2, '{': 2, 'pair': 1, '}': 2}</t>
  </si>
  <si>
    <t>(tensor([0.9963]), tensor([0.9963]), tensor([0.9963]), tensor([0.9963]))</t>
  </si>
  <si>
    <t xml:space="preserve">1 #!/usr/bin/python
2 # coding: utf8
3 
4 import requests
5 import ratelim
6 from base import Base
7 
8 
9 class FreeGeoIP(Base):
10     """
</t>
  </si>
  <si>
    <t xml:space="preserve">1 #!/usr/bin/python
2 # coding: utf8
3 
4 import requests
5 import ratelim
6 from .base import Base
7 
8 
9 class FreeGeoIP(Base):
10     """
</t>
  </si>
  <si>
    <t>fix typo in freegeoip.py</t>
  </si>
  <si>
    <t>geocoder/freegeoip.py</t>
  </si>
  <si>
    <t>{'module': 1, 'comment': 2, 'import_statement': 2, 'import': 3, 'dotted_name': 4, 'identifier': 6, 'import_from_statement': 1, 'from': 1, 'class_definition': 1, 'class': 1, 'argument_list': 1, '(': 1, ')': 1, ':': 1, 'block': 1}</t>
  </si>
  <si>
    <t>{'cyclomatic_complexity': 1, 'nloc': 4, 'token_count': 36, 'name': '__init__', 'long_name': "__init__( self , location = 'me' , ** kwargs )", 'start_line': 61, 'end_line': 64, 'full_parameters': ['self', " location = 'me'", ' ** kwargs'], 'filename': '/home/set-iitgn-vm/.local/lib/python3.10/site-packages/Minecpp/geocoder/prev/geocoder/freegeoip.py', 'top_nesting_level': 1, 'fan_in': 0, 'fan_out': 0, 'general_fan_out': 0}</t>
  </si>
  <si>
    <t>{'cyclomatic_complexity': 1, 'nloc': 4, 'token_count': 36, 'name': '__init__', 'long_name': "__init__( self , location = 'me' , ** kwargs )", 'start_line': 61, 'end_line': 64, 'full_parameters': ['self', " location = 'me'", ' ** kwargs'], 'filename': '/home/set-iitgn-vm/.local/lib/python3.10/site-packages/Minecpp/geocoder/curr/geocoder/freegeoip.py', 'top_nesting_level': 1, 'fan_in': 0, 'fan_out': 0, 'general_fan_out': 0}</t>
  </si>
  <si>
    <t>(tensor([0.9958]), tensor([0.9958]), tensor([0.9958]), tensor([0.9958]))</t>
  </si>
  <si>
    <t xml:space="preserve">1 #!/usr/bin/python
2 # coding: utf8
3 
4 from base import Base
5 
6 class Geolytica(Base):
7     """
8     Geocoder.ca
</t>
  </si>
  <si>
    <t xml:space="preserve">1 #!/usr/bin/python
2 # coding: utf8
3 
4 from .base import Base
5 
6 class Geolytica(Base):
7     """
8     Geocoder.ca
</t>
  </si>
  <si>
    <t>fix typo in geolytica.py</t>
  </si>
  <si>
    <t>geocoder/geolytica.py</t>
  </si>
  <si>
    <t>{'module': 1, 'comment': 2, 'import_from_statement': 1, 'from': 1, 'dotted_name': 2, 'identifier': 4, 'import': 1, 'class_definition': 1, 'class': 1, 'argument_list': 1, '(': 1, ')': 1, ':': 1, 'ERROR': 1, 'string_start': 1, 'block': 1}</t>
  </si>
  <si>
    <t>{'cyclomatic_complexity': 1, 'nloc': 9, 'token_count': 45, 'name': '__init__', 'long_name': '__init__( self , location , ** kwargs )', 'start_line': 48, 'end_line': 56, 'full_parameters': ['self', ' location', ' ** kwargs'], 'filename': '/home/set-iitgn-vm/.local/lib/python3.10/site-packages/Minecpp/geocoder/prev/geocoder/geolytica.py', 'top_nesting_level': 1, 'fan_in': 0, 'fan_out': 0, 'general_fan_out': 0}</t>
  </si>
  <si>
    <t>{'cyclomatic_complexity': 1, 'nloc': 9, 'token_count': 45, 'name': '__init__', 'long_name': '__init__( self , location , ** kwargs )', 'start_line': 48, 'end_line': 56, 'full_parameters': ['self', ' location', ' ** kwargs'], 'filename': '/home/set-iitgn-vm/.local/lib/python3.10/site-packages/Minecpp/geocoder/curr/geocoder/geolytica.py', 'top_nesting_level': 1, 'fan_in': 0, 'fan_out': 0, 'general_fan_out': 0}</t>
  </si>
  <si>
    <t>(tensor([0.9956]), tensor([0.9956]), tensor([0.9956]), tensor([0.9956]))</t>
  </si>
  <si>
    <t xml:space="preserve">1 #!/usr/bin/python
2 # coding: utf8
3 
4 from base import Base
5 from keys import geonames_username
6 
7 
8 class Geonames(Base):
</t>
  </si>
  <si>
    <t xml:space="preserve">1 #!/usr/bin/python
2 # coding: utf8
3 
4 from .base import Base
5 from .keys import geonames_username
6 
7 
8 class Geonames(Base):
</t>
  </si>
  <si>
    <t>{'cyclomatic_complexity': 1, 'nloc': 11, 'token_count': 63, 'name': '__init__', 'long_name': '__init__( self , location , ** kwargs )', 'start_line': 56, 'end_line': 66, 'full_parameters': ['self', ' location', ' ** kwargs'], 'filename': '/home/set-iitgn-vm/.local/lib/python3.10/site-packages/Minecpp/geocoder/prev/geocoder/geonames.py', 'top_nesting_level': 1, 'fan_in': 0, 'fan_out': 0, 'general_fan_out': 0}</t>
  </si>
  <si>
    <t>{'cyclomatic_complexity': 1, 'nloc': 11, 'token_count': 63, 'name': '__init__', 'long_name': '__init__( self , location , ** kwargs )', 'start_line': 56, 'end_line': 66, 'full_parameters': ['self', ' location', ' ** kwargs'], 'filename': '/home/set-iitgn-vm/.local/lib/python3.10/site-packages/Minecpp/geocoder/curr/geocoder/geonames.py', 'top_nesting_level': 1, 'fan_in': 0, 'fan_out': 0, 'general_fan_out': 0}</t>
  </si>
  <si>
    <t>(tensor([0.9923]), tensor([0.9923]), tensor([0.9923]), tensor([0.9923]))</t>
  </si>
  <si>
    <t xml:space="preserve">1 #!/usr/bin/python
2 # coding: utf8
3 
4 import ratelim
5 import requests
6 from base import Base
7 
8 
9 class Google(Base):
10     """
</t>
  </si>
  <si>
    <t xml:space="preserve">1 #!/usr/bin/python
2 # coding: utf8
3 
4 import ratelim
5 import requests
6 from .base import Base
7 
8 
9 class Google(Base):
10     """
</t>
  </si>
  <si>
    <t>fix coding style in a/g/google.py</t>
  </si>
  <si>
    <t>(tensor([0.9955]), tensor([0.9955]), tensor([0.9955]), tensor([0.9955]))</t>
  </si>
  <si>
    <t xml:space="preserve">77         if not status == 'OK':
78             self.error = status
79 
80     def _exceptions(self):
81         # Build intial Tree with results
82         if self.parse['results']:
83             self._build_tree(self.parse.get('results')[0])
84 
85             # Build Geometry
86             self._build_tree(self.parse.get('geometry'))
87 
88             # Parse address components with short &amp; long names
89             for item in self.parse['address_components']:
90                 for category in item['types']:
91                     self.parse[category]['long_name'] = item['long_name']
92                     self.parse[category]['short_name'] = item['short_name']
93 
94     @property
</t>
  </si>
  <si>
    <t>Before: 91, 92
After: 91, 92</t>
  </si>
  <si>
    <t>{'module': 1, 'if_statement': 2, 'if': 2, 'not_operator': 1, 'not': 1, 'comparison_operator': 1, 'identifier': 33, '==': 1, 'string': 12, 'string_start': 12, 'string_content': 12, 'string_end': 12, ':': 5, 'block': 5, 'expression_statement': 5, 'assignment': 3, 'attribute': 13, '.': 13, '=': 3, 'function_definition': 1, 'def': 1, 'parameters': 1, '(': 7, ')': 7, 'comment': 3, 'subscript': 10, '[': 10, ']': 10, 'call': 6, 'argument_list': 6, 'integer': 1, 'for_statement': 2, 'for': 2, 'in': 2}</t>
  </si>
  <si>
    <t>(tensor([0.9985]), tensor([0.9623]), tensor([0.9801]), tensor([0.9658]))</t>
  </si>
  <si>
    <t xml:space="preserve">1 #!/usr/bin/python
2 # coding: utf8
3 
4 from base import Base
5 from google import Google
6 from location import Location
7 
8 
</t>
  </si>
  <si>
    <t xml:space="preserve">1 #!/usr/bin/python
2 # coding: utf8
3 
4 from .base import Base
5 from .google import Google
6 from .location import Location
7 
8 
</t>
  </si>
  <si>
    <t>Before: 4, 5, 6
After: 4, 5, 6</t>
  </si>
  <si>
    <t>use relative imports in google_reverse.py</t>
  </si>
  <si>
    <t>geocoder/google_reverse.py</t>
  </si>
  <si>
    <t>{'module': 1, 'comment': 2, 'import_from_statement': 3, 'from': 3, 'dotted_name': 6, 'identifier': 6, 'import': 3}</t>
  </si>
  <si>
    <t>{'cyclomatic_complexity': 1, 'nloc': 11, 'token_count': 74, 'name': '__init__', 'long_name': '__init__( self , location , ** kwargs )', 'start_line': 25, 'end_line': 35, 'full_parameters': ['self', ' location', ' ** kwargs'], 'filename': '/home/set-iitgn-vm/.local/lib/python3.10/site-packages/Minecpp/geocoder/prev/geocoder/google_reverse.py', 'top_nesting_level': 1, 'fan_in': 0, 'fan_out': 0, 'general_fan_out': 0}</t>
  </si>
  <si>
    <t>{'cyclomatic_complexity': 1, 'nloc': 11, 'token_count': 74, 'name': '__init__', 'long_name': '__init__( self , location , ** kwargs )', 'start_line': 25, 'end_line': 35, 'full_parameters': ['self', ' location', ' ** kwargs'], 'filename': '/home/set-iitgn-vm/.local/lib/python3.10/site-packages/Minecpp/geocoder/curr/geocoder/google_reverse.py', 'top_nesting_level': 1, 'fan_in': 0, 'fan_out': 0, 'general_fan_out': 0}</t>
  </si>
  <si>
    <t>(tensor([0.9887]), tensor([0.9887]), tensor([0.9887]), tensor([0.9887]))</t>
  </si>
  <si>
    <t xml:space="preserve">99 
100 
101 if __name__ == '__main__':
102 
103     l = Location({'y':'45.123', 'x':0.0})
104     print l
105     print l.latlng
106 
107     print l.ok
108     print l.lat
</t>
  </si>
  <si>
    <t xml:space="preserve">99 
100 
101 if __name__ == '__main__':
102 
103     l = Location({'y':'45.123', 'x':0.0})
104     print(l)
105     print(l.latlng)
106 
107     print(l.ok)
108     print(l.lat)
</t>
  </si>
  <si>
    <t>Before: 104, 105
After: 104, 105</t>
  </si>
  <si>
    <t>fix print statements in location.py</t>
  </si>
  <si>
    <t>{'module': 1, 'if_statement': 1, 'if': 1, 'comparison_operator': 1, 'identifier': 8, '==': 1, 'string': 4, 'string_start': 4, 'string_content': 4, 'string_end': 4, ':': 3, 'block': 1, 'expression_statement': 1, 'assignment': 1, '=': 1, 'call': 1, 'argument_list': 1, '(': 1, 'dictionary': 1, '{': 1, 'pair': 2, ',': 1, 'float': 1, '}': 1, ')': 1, 'print_statement': 3, 'print': 3, 'attribute': 2, '.': 2}</t>
  </si>
  <si>
    <t>{'cyclomatic_complexity': 1, 'nloc': 2, 'token_count': 13, 'name': '__init__', 'long_name': '__init__( self , location )', 'start_line': 9, 'end_line': 11, 'full_parameters': ['self', ' location'], 'filename': '/home/set-iitgn-vm/.local/lib/python3.10/site-packages/Minecpp/geocoder/prev/geocoder/location.py', 'top_nesting_level': 1, 'fan_in': 0, 'fan_out': 0, 'general_fan_out': 0}</t>
  </si>
  <si>
    <t>{'cyclomatic_complexity': 1, 'nloc': 2, 'token_count': 13, 'name': '__init__', 'long_name': '__init__( self , location )', 'start_line': 9, 'end_line': 11, 'full_parameters': ['self', ' location'], 'filename': '/home/set-iitgn-vm/.local/lib/python3.10/site-packages/Minecpp/geocoder/curr/geocoder/location.py', 'top_nesting_level': 1, 'fan_in': 0, 'fan_out': 0, 'general_fan_out': 0}</t>
  </si>
  <si>
    <t>(tensor([0.9722]), tensor([0.9725]), tensor([0.9723]), tensor([0.9724]))</t>
  </si>
  <si>
    <t>102 
103     l = Location({'y':'45.123', 'x':0.0})
104     print l
105     print l.latlng
106 
107     print l.ok
108     print l.lat
109     print l.lng</t>
  </si>
  <si>
    <t>102 
103     l = Location({'y':'45.123', 'x':0.0})
104     print(l)
105     print(l.latlng)
106 
107     print(l.ok)
108     print(l.lat)
109     print(l.lng)</t>
  </si>
  <si>
    <t>Before: 107, 108, 109
After: 107, 108, 109</t>
  </si>
  <si>
    <t>{'module': 1, 'expression_statement': 1, 'assignment': 1, 'identifier': 7, '=': 1, 'call': 1, 'argument_list': 1, '(': 1, 'dictionary': 1, '{': 1, 'pair': 2, 'string': 3, 'string_start': 3, 'string_content': 3, 'string_end': 3, ':': 2, ',': 1, 'float': 1, '}': 1, ')': 1, 'print_statement': 3, 'print': 3, 'attribute': 2, '.': 2}</t>
  </si>
  <si>
    <t>(tensor([0.9709]), tensor([0.9711]), tensor([0.9710]), tensor([0.9711]))</t>
  </si>
  <si>
    <t xml:space="preserve">1 #!/usr/bin/python
2 # coding: utf8
3 
4 import re
5 import requests
6 from base import Base
7 from keys import mapquest_key
8 
9 
10 class Mapquest(Base):
</t>
  </si>
  <si>
    <t xml:space="preserve">1 #!/usr/bin/python
2 # coding: utf8
3 
4 import re
5 import requests
6 from .base import Base
7 from .keys import mapquest_key
8 
9 
10 class Mapquest(Base):
</t>
  </si>
  <si>
    <t>Before: 6, 7
After: 6, 7</t>
  </si>
  <si>
    <t>use relative imports in mapquest.py</t>
  </si>
  <si>
    <t>{'module': 1, 'comment': 2, 'import_statement': 2, 'import': 4, 'dotted_name': 6, 'identifier': 6, 'import_from_statement': 2, 'from': 2}</t>
  </si>
  <si>
    <t>{'cyclomatic_complexity': 1, 'nloc': 13, 'token_count': 65, 'name': '__init__', 'long_name': '__init__( self , location , ** kwargs )', 'start_line': 57, 'end_line': 69, 'full_parameters': ['self', ' location', ' ** kwargs'], 'filename': '/home/set-iitgn-vm/.local/lib/python3.10/site-packages/Minecpp/geocoder/prev/geocoder/mapquest.py', 'top_nesting_level': 1, 'fan_in': 0, 'fan_out': 0, 'general_fan_out': 0}</t>
  </si>
  <si>
    <t>{'cyclomatic_complexity': 1, 'nloc': 13, 'token_count': 65, 'name': '__init__', 'long_name': '__init__( self , location , ** kwargs )', 'start_line': 57, 'end_line': 69, 'full_parameters': ['self', ' location', ' ** kwargs'], 'filename': '/home/set-iitgn-vm/.local/lib/python3.10/site-packages/Minecpp/geocoder/curr/geocoder/mapquest.py', 'top_nesting_level': 1, 'fan_in': 0, 'fan_out': 0, 'general_fan_out': 0}</t>
  </si>
  <si>
    <t>(tensor([0.9926]), tensor([0.9926]), tensor([0.9926]), tensor([0.9926]))</t>
  </si>
  <si>
    <t xml:space="preserve">1 #!/usr/bin/python
2 # coding: utf8
3 
4 from base import Base
5 from keys import mapquest_key
6 from mapquest import Mapquest
7 from location import Location
8 
</t>
  </si>
  <si>
    <t xml:space="preserve">1 #!/usr/bin/python
2 # coding: utf8
3 
4 from .base import Base
5 from .keys import mapquest_key
6 from .mapquest import Mapquest
7 from .location import Location
8 
</t>
  </si>
  <si>
    <t>use relative imports in mapquest_reverse.py</t>
  </si>
  <si>
    <t>geocoder/mapquest_reverse.py</t>
  </si>
  <si>
    <t>{'cyclomatic_complexity': 1, 'nloc': 13, 'token_count': 73, 'name': '__init__', 'long_name': '__init__( self , location , ** kwargs )', 'start_line': 27, 'end_line': 39, 'full_parameters': ['self', ' location', ' ** kwargs'], 'filename': '/home/set-iitgn-vm/.local/lib/python3.10/site-packages/Minecpp/geocoder/prev/geocoder/mapquest_reverse.py', 'top_nesting_level': 1, 'fan_in': 0, 'fan_out': 0, 'general_fan_out': 0}</t>
  </si>
  <si>
    <t>{'cyclomatic_complexity': 1, 'nloc': 13, 'token_count': 73, 'name': '__init__', 'long_name': '__init__( self , location , ** kwargs )', 'start_line': 27, 'end_line': 39, 'full_parameters': ['self', ' location', ' ** kwargs'], 'filename': '/home/set-iitgn-vm/.local/lib/python3.10/site-packages/Minecpp/geocoder/curr/geocoder/mapquest_reverse.py', 'top_nesting_level': 1, 'fan_in': 0, 'fan_out': 0, 'general_fan_out': 0}</t>
  </si>
  <si>
    <t>(tensor([0.9870]), tensor([0.9872]), tensor([0.9871]), tensor([0.9872]))</t>
  </si>
  <si>
    <t xml:space="preserve">1 #!/usr/bin/python
2 # coding: utf8
3 
4 from base import Base
5 
6 
7 class Maxmind(Base):
8     """
</t>
  </si>
  <si>
    <t xml:space="preserve">1 #!/usr/bin/python
2 # coding: utf8
3 
4 from .base import Base
5 
6 
7 class Maxmind(Base):
8     """
</t>
  </si>
  <si>
    <t>fix typo in maxmind.py</t>
  </si>
  <si>
    <t>geocoder/maxmind.py</t>
  </si>
  <si>
    <t>{'module': 1, 'comment': 2, 'import_from_statement': 1, 'from': 1, 'dotted_name': 2, 'identifier': 4, 'import': 1, 'class_definition': 1, 'class': 1, 'argument_list': 1, '(': 1, ')': 1, ':': 1, 'block': 1}</t>
  </si>
  <si>
    <t>{'cyclomatic_complexity': 1, 'nloc': 10, 'token_count': 65, 'name': '__init__', 'long_name': "__init__( self , location = 'me' , ** kwargs )", 'start_line': 58, 'end_line': 67, 'full_parameters': ['self', " location = 'me'", ' ** kwargs'], 'filename': '/home/set-iitgn-vm/.local/lib/python3.10/site-packages/Minecpp/geocoder/prev/geocoder/maxmind.py', 'top_nesting_level': 1, 'fan_in': 0, 'fan_out': 0, 'general_fan_out': 0}</t>
  </si>
  <si>
    <t>{'cyclomatic_complexity': 1, 'nloc': 10, 'token_count': 65, 'name': '__init__', 'long_name': "__init__( self , location = 'me' , ** kwargs )", 'start_line': 58, 'end_line': 67, 'full_parameters': ['self', " location = 'me'", ' ** kwargs'], 'filename': '/home/set-iitgn-vm/.local/lib/python3.10/site-packages/Minecpp/geocoder/curr/geocoder/maxmind.py', 'top_nesting_level': 1, 'fan_in': 0, 'fan_out': 0, 'general_fan_out': 0}</t>
  </si>
  <si>
    <t>(tensor([0.9947]), tensor([0.9947]), tensor([0.9947]), tensor([0.9947]))</t>
  </si>
  <si>
    <t>{'cyclomatic_complexity': 1, 'nloc': 9, 'token_count': 53, 'name': '__init__', 'long_name': '__init__( self , location , ** kwargs )', 'start_line': 66, 'end_line': 74, 'full_parameters': ['self', ' location', ' ** kwargs'], 'filename': '/home/set-iitgn-vm/.local/lib/python3.10/site-packages/Minecpp/geocoder/prev/geocoder/opencage.py', 'top_nesting_level': 1, 'fan_in': 0, 'fan_out': 0, 'general_fan_out': 0}</t>
  </si>
  <si>
    <t>{'cyclomatic_complexity': 1, 'nloc': 9, 'token_count': 53, 'name': '__init__', 'long_name': '__init__( self , location , ** kwargs )', 'start_line': 66, 'end_line': 74, 'full_parameters': ['self', ' location', ' ** kwargs'], 'filename': '/home/set-iitgn-vm/.local/lib/python3.10/site-packages/Minecpp/geocoder/curr/geocoder/opencage.py', 'top_nesting_level': 1, 'fan_in': 0, 'fan_out': 0, 'general_fan_out': 0}</t>
  </si>
  <si>
    <t xml:space="preserve">1 #!/usr/bin/python
2 # coding: utf8
3 
4 from base import Base
5 from keys import opencage_key
6 from opencage import OpenCage
7 from location import Location
8 
</t>
  </si>
  <si>
    <t xml:space="preserve">1 #!/usr/bin/python
2 # coding: utf8
3 
4 from .base import Base
5 from .keys import opencage_key
6 from .opencage import OpenCage
7 from .location import Location
8 
</t>
  </si>
  <si>
    <t>fix imports in opencage_reverse.py</t>
  </si>
  <si>
    <t>geocoder/opencage_reverse.py</t>
  </si>
  <si>
    <t>{'cyclomatic_complexity': 1, 'nloc': 9, 'token_count': 60, 'name': '__init__', 'long_name': '__init__( self , location , ** kwargs )', 'start_line': 36, 'end_line': 44, 'full_parameters': ['self', ' location', ' ** kwargs'], 'filename': '/home/set-iitgn-vm/.local/lib/python3.10/site-packages/Minecpp/geocoder/prev/geocoder/opencage_reverse.py', 'top_nesting_level': 1, 'fan_in': 0, 'fan_out': 0, 'general_fan_out': 0}</t>
  </si>
  <si>
    <t>{'cyclomatic_complexity': 1, 'nloc': 9, 'token_count': 60, 'name': '__init__', 'long_name': '__init__( self , location , ** kwargs )', 'start_line': 36, 'end_line': 44, 'full_parameters': ['self', ' location', ' ** kwargs'], 'filename': '/home/set-iitgn-vm/.local/lib/python3.10/site-packages/Minecpp/geocoder/curr/geocoder/opencage_reverse.py', 'top_nesting_level': 1, 'fan_in': 0, 'fan_out': 0, 'general_fan_out': 0}</t>
  </si>
  <si>
    <t>(tensor([0.9857]), tensor([0.9861]), tensor([0.9859]), tensor([0.9861]))</t>
  </si>
  <si>
    <t xml:space="preserve">1 #!/usr/bin/python
2 # coding: utf8
3 
4 from base import Base
5 
6 
7 class Osm(Base):
8     """
</t>
  </si>
  <si>
    <t xml:space="preserve">1 #!/usr/bin/python
2 # coding: utf8
3 
4 from .base import Base
5 
6 
7 class Osm(Base):
8     """
</t>
  </si>
  <si>
    <t>use relative imports in osm package names</t>
  </si>
  <si>
    <t>{'cyclomatic_complexity': 1, 'nloc': 10, 'token_count': 49, 'name': '__init__', 'long_name': '__init__( self , location , ** kwargs )', 'start_line': 57, 'end_line': 66, 'full_parameters': ['self', ' location', ' ** kwargs'], 'filename': '/home/set-iitgn-vm/.local/lib/python3.10/site-packages/Minecpp/geocoder/prev/geocoder/osm.py', 'top_nesting_level': 1, 'fan_in': 0, 'fan_out': 0, 'general_fan_out': 0}</t>
  </si>
  <si>
    <t>{'cyclomatic_complexity': 1, 'nloc': 10, 'token_count': 49, 'name': '__init__', 'long_name': '__init__( self , location , ** kwargs )', 'start_line': 57, 'end_line': 66, 'full_parameters': ['self', ' location', ' ** kwargs'], 'filename': '/home/set-iitgn-vm/.local/lib/python3.10/site-packages/Minecpp/geocoder/curr/geocoder/osm.py', 'top_nesting_level': 1, 'fan_in': 0, 'fan_out': 0, 'general_fan_out': 0}</t>
  </si>
  <si>
    <t>(tensor([0.9949]), tensor([0.9949]), tensor([0.9949]), tensor([0.9949]))</t>
  </si>
  <si>
    <t xml:space="preserve">1 #!/usr/bin/python
2 # coding: utf8
3 
4 import re
5 from base import Base
6 
7 
8 class Ottawa(Base):
9     """
</t>
  </si>
  <si>
    <t xml:space="preserve">1 #!/usr/bin/python
2 # coding: utf8
3 
4 import re
5 from .base import Base
6 
7 
8 class Ottawa(Base):
9     """
</t>
  </si>
  <si>
    <t>fix typo in ottawa.py</t>
  </si>
  <si>
    <t>geocoder/ottawa.py</t>
  </si>
  <si>
    <t>{'cyclomatic_complexity': 1, 'nloc': 10, 'token_count': 57, 'name': '__init__', 'long_name': '__init__( self , location , ** kwargs )', 'start_line': 55, 'end_line': 64, 'full_parameters': ['self', ' location', ' ** kwargs'], 'filename': '/home/set-iitgn-vm/.local/lib/python3.10/site-packages/Minecpp/geocoder/prev/geocoder/ottawa.py', 'top_nesting_level': 1, 'fan_in': 0, 'fan_out': 0, 'general_fan_out': 0}</t>
  </si>
  <si>
    <t>{'cyclomatic_complexity': 1, 'nloc': 10, 'token_count': 57, 'name': '__init__', 'long_name': '__init__( self , location , ** kwargs )', 'start_line': 55, 'end_line': 64, 'full_parameters': ['self', ' location', ' ** kwargs'], 'filename': '/home/set-iitgn-vm/.local/lib/python3.10/site-packages/Minecpp/geocoder/curr/geocoder/ottawa.py', 'top_nesting_level': 1, 'fan_in': 0, 'fan_out': 0, 'general_fan_out': 0}</t>
  </si>
  <si>
    <t>(tensor([0.9950]), tensor([0.9950]), tensor([0.9950]), tensor([0.9950]))</t>
  </si>
  <si>
    <t xml:space="preserve">1 #!/usr/bin/python
2 # coding: utf8
3 
4 from base import Base
5 from keys import tomtom_key
6 
7 class Tomtom(Base):
8     """
</t>
  </si>
  <si>
    <t xml:space="preserve">1 #!/usr/bin/python
2 # coding: utf8
3 
4 from .base import Base
5 from .keys import tomtom_key
6 
7 class Tomtom(Base):
8     """
</t>
  </si>
  <si>
    <t>use relative imports in tomtom.py</t>
  </si>
  <si>
    <t>{'module': 1, 'comment': 2, 'import_from_statement': 2, 'from': 2, 'dotted_name': 4, 'identifier': 6, 'import': 2, 'class_definition': 1, 'class': 1, 'argument_list': 1, '(': 1, ')': 1, ':': 1, 'block': 1}</t>
  </si>
  <si>
    <t>{'cyclomatic_complexity': 1, 'nloc': 10, 'token_count': 56, 'name': '__init__', 'long_name': '__init__( self , location , ** kwargs )', 'start_line': 53, 'end_line': 62, 'full_parameters': ['self', ' location', ' ** kwargs'], 'filename': '/home/set-iitgn-vm/.local/lib/python3.10/site-packages/Minecpp/geocoder/prev/geocoder/tomtom.py', 'top_nesting_level': 1, 'fan_in': 0, 'fan_out': 0, 'general_fan_out': 0}</t>
  </si>
  <si>
    <t>{'cyclomatic_complexity': 1, 'nloc': 10, 'token_count': 56, 'name': '__init__', 'long_name': '__init__( self , location , ** kwargs )', 'start_line': 53, 'end_line': 62, 'full_parameters': ['self', ' location', ' ** kwargs'], 'filename': '/home/set-iitgn-vm/.local/lib/python3.10/site-packages/Minecpp/geocoder/curr/geocoder/tomtom.py', 'top_nesting_level': 1, 'fan_in': 0, 'fan_out': 0, 'general_fan_out': 0}</t>
  </si>
  <si>
    <t xml:space="preserve">1 #!/usr/bin/python
2 # coding: utf8
3 
4 from base import Base
5 
6 
7 class Yahoo(Base):
8     """
</t>
  </si>
  <si>
    <t xml:space="preserve">1 #!/usr/bin/python
2 # coding: utf8
3 
4 from .base import Base
5 
6 
7 class Yahoo(Base):
8     """
</t>
  </si>
  <si>
    <t>fix typo in yahoo.py</t>
  </si>
  <si>
    <t>geocoder/yahoo.py</t>
  </si>
  <si>
    <t>{'cyclomatic_complexity': 1, 'nloc': 10, 'token_count': 57, 'name': '__init__', 'long_name': '__init__( self , location , ** kwargs )', 'start_line': 54, 'end_line': 63, 'full_parameters': ['self', ' location', ' ** kwargs'], 'filename': '/home/set-iitgn-vm/.local/lib/python3.10/site-packages/Minecpp/geocoder/prev/geocoder/yahoo.py', 'top_nesting_level': 1, 'fan_in': 0, 'fan_out': 0, 'general_fan_out': 0}</t>
  </si>
  <si>
    <t>{'cyclomatic_complexity': 1, 'nloc': 10, 'token_count': 57, 'name': '__init__', 'long_name': '__init__( self , location , ** kwargs )', 'start_line': 54, 'end_line': 63, 'full_parameters': ['self', ' location', ' ** kwargs'], 'filename': '/home/set-iitgn-vm/.local/lib/python3.10/site-packages/Minecpp/geocoder/curr/geocoder/yahoo.py', 'top_nesting_level': 1, 'fan_in': 0, 'fan_out': 0, 'general_fan_out': 0}</t>
  </si>
  <si>
    <t>(tensor([0.9946]), tensor([0.9946]), tensor([0.9946]), tensor([0.9946]))</t>
  </si>
  <si>
    <t xml:space="preserve">105         # Add OK attribute even if value is "False"
106         self.json['ok'] = self.ok
107 
108     def debug(self):
109         print((json.dumps(self.parse, indent=4)))
110         print((json.dumps(self.json, indent=4)))
111         print('')
112         print('OSM Quality')
113         print('---------------')
114         count = 0
115         for key in self.osm:
116             if 'addr:' in key:
117                 if self.json.get(key.replace('addr:','')):
118                     print('[x] {0}'.format(key))
119                     count += 1
120                 else:
121                     print('[ ] {0}'.format(key))
122         print('({0}/{1})'.format(count, len(self.osm) - 2))
123         print('')
124         print('Attributes')
125         print('--------------')
126         count = 0
127         for attribute in self.attributes:
128             if self.json.get(attribute):
129                 print('[x] {0}'.format(attribute))
130                 count += 1
131             else:
132                 print('[ ] {0}'.format(attribute))
133         print('({0}/{1})'.format(count, len(self.attributes)))
134         print('')
135         print('URL')
136         print('---')
137         print(self.url)
138         print('')
139         print('Repr')
140         print('----')
141         print(self)
142 
143     def _exceptions(self):
</t>
  </si>
  <si>
    <t>fix print statements in geocoder_base.py</t>
  </si>
  <si>
    <t>Manually fixed print(x, y)</t>
  </si>
  <si>
    <t>ef68f8c0e05fadcd07b0219da29b460ec4639bc6</t>
  </si>
  <si>
    <t>8d88508f9b40286d1c93ba6312bc9fec0dae4154</t>
  </si>
  <si>
    <t>{'module': 1, 'comment': 1, 'expression_statement': 27, 'assignment': 3, 'subscript': 1, 'attribute': 18, 'identifier': 75, '.': 18, '[': 1, 'string': 22, 'string_start': 22, 'string_content': 17, 'string_end': 22, ']': 1, '=': 5, 'function_definition': 1, 'def': 1, 'parameters': 1, '(': 34, ')': 34, ':': 8, 'block': 8, 'call': 31, 'argument_list': 31, 'parenthesized_expression': 2, ',': 9, 'keyword_argument': 2, 'integer': 7, 'for_statement': 2, 'for': 2, 'in': 3, 'if_statement': 3, 'if': 3, 'comparison_operator': 1, 'augmented_assignment': 2, '+=': 2, 'else_clause': 2, 'else': 2, 'binary_operator': 1, '-': 1}</t>
  </si>
  <si>
    <t>(tensor([0.9866]), tensor([0.9905]), tensor([0.9885]), tensor([0.9901]))</t>
  </si>
  <si>
    <t>Before: 121
After: 121</t>
  </si>
  <si>
    <t>Before: 132
After: 132</t>
  </si>
  <si>
    <t xml:space="preserve">105         # Add OK attribute even if value is "False"
106         self.json['ok'] = self.ok
107 
108     def debug(self):
109         print(json.dumps(self.parse, indent=4))
110         print(json.dumps(self.json, indent=4))
111         print('')
112         print('OSM Quality')
113         print('---------------')
114         count = 0
115         for key in self.osm:
116             if 'addr:' in key:
117                 if self.json.get(key.replace('addr:','')):
118                     print('[x] {0}'.format(key))
119                     count += 1
120                 else:
121                     print('[ ] {0}'.format(key))
122         print('({0}/{1})'.format(count, len(self.osm) - 2))
123         print('')
124         print('Attributes')
125         print('--------------')
126         count = 0
127         for attribute in self.attributes:
128             if self.json.get(attribute):
129                 print('[x] {0}'.format(attribute))
130                 count += 1
131             else:
132                 print('[ ] {0}'.format(attribute))
133         print('({0}/{1})'.format(count, len(self.attributes)))
134         print('')
135         print('URL')
136         print('---')
137         print(self.url)
138         print('')
139         print('Repr')
140         print('----')
141         print(self)
142 
143     def _exceptions(self):
</t>
  </si>
  <si>
    <t>Before: 109, 110
After: 109, 110</t>
  </si>
  <si>
    <t>fix linting errors</t>
  </si>
  <si>
    <t>Manually fixed print((...)) -&gt; print(...)</t>
  </si>
  <si>
    <t>3d0b1e9f4c70ce2b3e305e0f8781a73d9137b4ad</t>
  </si>
  <si>
    <t>{'module': 1, 'comment': 1, 'expression_statement': 27, 'assignment': 3, 'subscript': 1, 'attribute': 22, 'identifier': 79, '.': 22, '[': 1, 'string': 22, 'string_start': 22, 'string_content': 17, 'string_end': 22, ']': 1, '=': 5, 'function_definition': 1, 'def': 1, 'parameters': 1, '(': 38, ')': 38, ':': 8, 'block': 8, 'call': 35, 'argument_list': 35, 'parenthesized_expression': 2, ',': 5, 'keyword_argument': 2, 'integer': 7, 'for_statement': 2, 'for': 2, 'in': 3, 'if_statement': 3, 'if': 3, 'comparison_operator': 1, 'augmented_assignment': 2, '+=': 2, 'else_clause': 2, 'else': 2, 'binary_operator': 1, '-': 1}</t>
  </si>
  <si>
    <t>(tensor([0.9996]), tensor([0.9996]), tensor([0.9996]), tensor([0.9996]))</t>
  </si>
  <si>
    <t xml:space="preserve">195     g = Google('11 Wall Street, New York')
196     
197     #import json
198     #print json.dumps(g.osm, indent=4)
199     #g.debug()
200     print g.wkt
</t>
  </si>
  <si>
    <t xml:space="preserve">195     g = Google('11 Wall Street, New York')
196     
197     #import json
198     #print json.dumps(g.osm, indent=4)
199     #g.debug()
200     print(g.wkt)
</t>
  </si>
  <si>
    <t>Before: 200
After: 200</t>
  </si>
  <si>
    <t>remove debug statements from google.py</t>
  </si>
  <si>
    <t>print() fix</t>
  </si>
  <si>
    <t>835223e270bce6aa2061b48b7e1b27502131a3ee</t>
  </si>
  <si>
    <t>bb492a1ebcfbcb7731edda472e13b6428da8ae9f</t>
  </si>
  <si>
    <t>{'module': 1, 'expression_statement': 1, 'assignment': 1, 'identifier': 2, '=': 1, 'call': 1, 'argument_list': 1, '(': 1, 'string': 1, 'string_start': 1, 'string_content': 1, 'string_end': 1, ')': 1, 'comment': 3}</t>
  </si>
  <si>
    <t>(tensor([0.9938]), tensor([0.9937]), tensor([0.9937]), tensor([0.9937]))</t>
  </si>
  <si>
    <t xml:space="preserve">87         return self.parse['attributes'].get('Addr_Type')
88 
89     @property
90     def postal(self):
91         if self.address:
92             expression = r'(\d{5}(-\d{4})?)|([ABCEGHJKLMNPRSTVXY]{1}\d{1}[A-Z]{1}( *\d{1}[A-Z]{1}\d{1})?)'
93             pattern = re.compile(expression)
94             match = pattern.search(self.address.upper())
95             if match:
96                 return match.group(0)
97 
98     @property
</t>
  </si>
  <si>
    <t xml:space="preserve">87         return self.parse['attributes'].get('Addr_Type')
88 
89     @property
90     def postal(self):
91         if self.address:
92             expression = r'(\d{5}(-\d{4})?)|([ABCEGHJKLMNPRSTVXY]{1}\d{1}[A-Z]{1}( *\d{1}[A-Z]{1}\d{1})?)'
93             pattern = re.compile(expression)
94             match = pattern.search(str(self.address.upper()))
95             if match:
96                 return match.group(0)
97 
98     @property
</t>
  </si>
  <si>
    <t>Before: 94
After: 94</t>
  </si>
  <si>
    <t>use str() instead of re.search()</t>
  </si>
  <si>
    <t>#108 Fixed Encoding with Google/Bing/ArcGIS</t>
  </si>
  <si>
    <t>9d0e548f91b7db3c947f70050d0ed817e03743a1</t>
  </si>
  <si>
    <t>2a5f3c4e3e6961e6c03d6b3ea01cbe5919442273</t>
  </si>
  <si>
    <t>{'module': 1, 'return_statement': 2, 'return': 2, 'call': 5, 'attribute': 8, 'subscript': 1, 'identifier': 22, '.': 8, '[': 1, 'string': 3, 'string_start': 3, 'string_content': 3, 'string_end': 3, ']': 1, 'argument_list': 5, '(': 6, ')': 6, 'decorated_definition': 1, 'decorator': 1, '@': 1, 'function_definition': 1, 'def': 1, 'parameters': 1, ':': 3, 'block': 3, 'if_statement': 2, 'if': 2, 'expression_statement': 3, 'assignment': 3, '=': 3, 'integer': 1}</t>
  </si>
  <si>
    <t>(tensor([0.9944]), tensor([0.9989]), tensor([0.9967]), tensor([0.9985]))</t>
  </si>
  <si>
    <t xml:space="preserve">147 
148     def tree(self): return defaultdict(self.tree)
149 
150     def _build_tree(self, content, last=''):
151         if content:
152             if isinstance(content, dict):
153                 for key, value in content.items():
154                     # Encoding Value to for Python2/3 (default='utf-8')
155                     if sys.version_info.major == 2:
156                         if isinstance(value, (str, unicode)):
157                             value = value.encode(self.encoding)
158 
159                     if sys.version_info.major == 3:
160                         if isinstance(value, (str, bytes)):
161                             value = value.encode(self.encoding)
162 
163                     # Rebuild the tree if value is a dictionary
164                     if isinstance(value, dict):
165                         self._build_tree(value, last=key)
166                     else:
167                         if last:
168                             self.parse[last][key] = value
169                         else:
170                             self.parse[key] = value
171     @property
172     def status(self):
</t>
  </si>
  <si>
    <t xml:space="preserve">159                     return value.encode(self.encoding)
160         return value
161 
162     def _build_tree(self, content, last=''):
163         if content:
164             if isinstance(content, dict):
165                 for key, value in content.items():
166                     # Rebuild the tree if value is a dictionary
167                     if isinstance(value, dict):
168                         self._build_tree(value, last=key)
169                     else:
170                         if last:
171                             self.parse[last][key] = self._encode(value)
172                         else:
173                             self.parse[key] = self._encode(value)
174     @property
175     def status(self):
</t>
  </si>
  <si>
    <t>Before: 154, 155, 156, 157, 158, 159, 160, 161, 162, 168
After: 171</t>
  </si>
  <si>
    <t>add _encode method to base class</t>
  </si>
  <si>
    <t>{'module': 1, 'function_definition': 2, 'def': 2, 'identifier': 60, 'parameters': 2, '(': 13, ')': 13, ':': 13, 'block': 13, 'return_statement': 1, 'return': 1, 'call': 9, 'argument_list': 9, 'attribute': 13, '.': 13, ',': 10, 'default_parameter': 1, '=': 6, 'string': 1, 'string_start': 1, 'string_end': 1, 'if_statement': 8, 'if': 8, 'for_statement': 1, 'for': 1, 'pattern_list': 1, 'in': 1, 'comment': 2, 'comparison_operator': 2, '==': 2, 'integer': 2, 'tuple': 2, 'expression_statement': 5, 'assignment': 4, 'keyword_argument': 1, 'else_clause': 2, 'else': 2, 'subscript': 3, '[': 3, ']': 3, 'ERROR': 1, 'decorator': 1, '@': 1}</t>
  </si>
  <si>
    <t>{'cyclomatic_complexity': 2, 'nloc': 14, 'token_count': 66, 'name': '__repr__', 'long_name': '__repr__( self )', 'start_line': 40, 'end_line': 53, 'full_parameters': ['self'], 'filename': '/home/set-iitgn-vm/.local/lib/python3.10/site-packages/Minecpp/geocoder/prev/geocoder/base.py', 'top_nesting_level': 1, 'fan_in': 0, 'fan_out': 0, 'general_fan_out': 0}</t>
  </si>
  <si>
    <t>{'cyclomatic_complexity': 2, 'nloc': 14, 'token_count': 66, 'name': '__repr__', 'long_name': '__repr__( self )', 'start_line': 40, 'end_line': 53, 'full_parameters': ['self'], 'filename': '/home/set-iitgn-vm/.local/lib/python3.10/site-packages/Minecpp/geocoder/curr/geocoder/base.py', 'top_nesting_level': 1, 'fan_in': 0, 'fan_out': 0, 'general_fan_out': 0}</t>
  </si>
  <si>
    <t>(tensor([0.8984]), tensor([0.8317]), tensor([0.8637]), tensor([0.8379]))</t>
  </si>
  <si>
    <t>Before: 170
After: 173</t>
  </si>
  <si>
    <t xml:space="preserve">97         return self.parse['address'].get('formattedAddress')
98 
99     @property
100     def housenumber(self):
101         if self.street:
102             expression = r'\d+'
103             pattern = re.compile(expression)
104             match = pattern.search(self.street)
105             if match:
106                 return int(match.group(0))
107 
108     @property
</t>
  </si>
  <si>
    <t xml:space="preserve">97         return self.parse['address'].get('formattedAddress')
98 
99     @property
100     def housenumber(self):
101         if self.street:
102             expression = r'\d+'
103             pattern = re.compile(expression)
104             match = pattern.search(str(self.street))
105             if match:
106                 return int(match.group(0))
107 
108     @property
</t>
  </si>
  <si>
    <t>Before: 104
After: 104</t>
  </si>
  <si>
    <t>fix bug in bing.py</t>
  </si>
  <si>
    <t>{'module': 1, 'return_statement': 2, 'return': 2, 'call': 5, 'attribute': 7, 'subscript': 1, 'identifier': 22, '.': 7, '[': 1, 'string': 3, 'string_start': 3, 'string_content': 3, 'string_end': 3, ']': 1, 'argument_list': 5, '(': 6, ')': 6, 'decorated_definition': 1, 'decorator': 1, '@': 1, 'function_definition': 1, 'def': 1, 'parameters': 1, ':': 3, 'block': 3, 'if_statement': 2, 'if': 2, 'expression_statement': 3, 'assignment': 3, '=': 3, 'integer': 1}</t>
  </si>
  <si>
    <t>(tensor([0.9922]), tensor([0.9984]), tensor([0.9953]), tensor([0.9978]))</t>
  </si>
  <si>
    <t xml:space="preserve">77         if not status == 'OK':
78             self.error = status
79 
80     def _exceptions(self):
81         # Build intial Tree with results
82         if self.parse['results']:
83             self._build_tree(self.parse.get('results')[0])
84 
85             # Build Geometry
86             self._build_tree(self.parse.get('geometry'))
87 
88             # Parse address components with short &amp; long names
89             for item in self.parse['address_components']:
90                 for category in item['types']:
91                     self.parse[category]['long_name'] = self._encode(item['long_name'])
92                     self.parse[category]['short_name'] = self._encode(item['short_name'])
93 
94     @property
</t>
  </si>
  <si>
    <t>use _encode for long_name and short_name</t>
  </si>
  <si>
    <t>{'module': 1, 'if_statement': 2, 'if': 2, 'not_operator': 1, 'not': 1, 'comparison_operator': 1, 'identifier': 31, '==': 1, 'string': 10, 'string_start': 10, 'string_content': 10, 'string_end': 10, ':': 5, 'block': 5, 'expression_statement': 5, 'assignment': 3, 'attribute': 11, '.': 11, '=': 3, 'function_definition': 1, 'def': 1, 'parameters': 1, '(': 5, ')': 5, 'comment': 3, 'subscript': 10, '[': 10, ']': 10, 'call': 4, 'argument_list': 4, 'integer': 1, 'for_statement': 2, 'for': 2, 'in': 2}</t>
  </si>
  <si>
    <t>(tensor([0.9826]), tensor([0.9978]), tensor([0.9902]), tensor([0.9963]))</t>
  </si>
  <si>
    <t xml:space="preserve">54     provider = 'osm'
55     method = 'geocode'
56 
57     def __init__(self, location, **kwargs):
58         self.url = kwargs.get('url', 'http://nominatim.openstreetmap.org/search')
59         self.location = location
60         self.params = {
61             'q': location,
62             'format': 'json',
63             'addressdetails': 1,
64             'limit': 1,
65         }
66         self._initialize(**kwargs)
67 
68     def _exceptions(self):
</t>
  </si>
  <si>
    <t xml:space="preserve">54     provider = 'osm'
55     method = 'geocode'
56 
57     def __init__(self, location, **kwargs):
58         self.url = kwargs.pop('url', 'http://nominatim.openstreetmap.org/search')
59         self.location = location
60         self.params = {
61             'q': location,
62             'format': 'json',
63             'addressdetails': 1,
64             'limit': 1,
65         }
66         self._initialize(**kwargs)
67 
68     def _exceptions(self):
</t>
  </si>
  <si>
    <t>Before: 58
After: 58</t>
  </si>
  <si>
    <t>fix openstreetmap url parsing</t>
  </si>
  <si>
    <t>#107 Fix URL duplicate in Kwargs</t>
  </si>
  <si>
    <t>9d1ce989b4c02ac8162329369491ad64971fa5b1</t>
  </si>
  <si>
    <t>50857dd12f2ce862cdf0faf6a2d2b00c74e44aca</t>
  </si>
  <si>
    <t>{'module': 1, 'expression_statement': 6, 'assignment': 5, 'identifier': 19, '=': 5, 'string': 9, 'string_start': 9, 'string_content': 9, 'string_end': 9, 'function_definition': 1, 'def': 1, 'parameters': 1, '(': 3, ',': 7, 'dictionary_splat_pattern': 1, '**': 2, ')': 3, ':': 5, 'block': 1, 'attribute': 5, '.': 5, 'call': 2, 'argument_list': 2, 'dictionary': 1, '{': 1, 'pair': 4, 'integer': 2, '}': 1, 'dictionary_splat': 1}</t>
  </si>
  <si>
    <t>{'cyclomatic_complexity': 1, 'nloc': 10, 'token_count': 56, 'name': '__init__', 'long_name': '__init__( self , location , ** kwargs )', 'start_line': 57, 'end_line': 66, 'full_parameters': ['self', ' location', ' ** kwargs'], 'filename': '/home/set-iitgn-vm/.local/lib/python3.10/site-packages/Minecpp/geocoder/prev/geocoder/osm.py', 'top_nesting_level': 1, 'fan_in': 0, 'fan_out': 0, 'general_fan_out': 0}</t>
  </si>
  <si>
    <t>{'cyclomatic_complexity': 1, 'nloc': 10, 'token_count': 56, 'name': '__init__', 'long_name': '__init__( self , location , ** kwargs )', 'start_line': 57, 'end_line': 66, 'full_parameters': ['self', ' location', ' ** kwargs'], 'filename': '/home/set-iitgn-vm/.local/lib/python3.10/site-packages/Minecpp/geocoder/curr/geocoder/osm.py', 'top_nesting_level': 1, 'fan_in': 0, 'fan_out': 0, 'general_fan_out': 0}</t>
  </si>
  <si>
    <t>(tensor([0.9971]), tensor([0.9971]), tensor([0.9971]), tensor([0.9971]))</t>
  </si>
  <si>
    <t xml:space="preserve">63     provider = 'opencage'
64     method = 'geocode'
65 
66     def __init__(self, location, **kwargs):
67         self.url = 'http://api.opencagedata.com/geocode/v1/json'
68         self.location = location
69         self.params = {
70             'q': location,
71             'key': kwargs.get('key', opencage_key),
72         }
73         self._initialize(**kwargs)
74         self._opencage_catch_errors()
75 
76     def _opencage_catch_errors(self):
</t>
  </si>
  <si>
    <t xml:space="preserve">63     provider = 'opencage'
64     method = 'geocode'
65 
66     def __init__(self, location, **kwargs):
67         self.url = 'http://api.opencagedata.com/geocode/v1/json'
68         self.location = location
69         self.params = {
70             'query': location,
71             'key': kwargs.get('key', opencage_key),
72         }
73         self._initialize(**kwargs)
74         self._opencage_catch_errors()
75 
76     def _opencage_catch_errors(self):
</t>
  </si>
  <si>
    <t>Before: 70
After: 70</t>
  </si>
  <si>
    <t>fix typo in opencage.py</t>
  </si>
  <si>
    <t>Fixed broken issues</t>
  </si>
  <si>
    <t>6833b13e3554f2d8328e654d5b62934e4ecb2dda</t>
  </si>
  <si>
    <t>2137f4089f2885b53a996280a44fb9fb374bdd28</t>
  </si>
  <si>
    <t>{'module': 1, 'expression_statement': 7, 'assignment': 5, 'identifier': 22, '=': 5, 'string': 6, 'string_start': 6, 'string_content': 6, 'string_end': 6, 'function_definition': 1, 'def': 1, 'parameters': 1, '(': 4, ',': 5, 'dictionary_splat_pattern': 1, '**': 2, ')': 4, ':': 3, 'block': 1, 'attribute': 6, '.': 6, 'dictionary': 1, '{': 1, 'pair': 2, 'call': 3, 'argument_list': 3, '}': 1, 'dictionary_splat': 1}</t>
  </si>
  <si>
    <t xml:space="preserve">41     package_dir={'geocoder': 'geocoder'},
42     include_package_data=True,
43     setup_requires=setup_requires,
44     install_requires=install_requires,
45     zip_safe=False,
46     keywords='geocoder arcgis tomtom opencage google bing mapquest nokia osm lat lng location addxy',
47     classifiers=(
48         'Development Status :: 5 - Production/Stable',
49         'Intended Audience :: Developers',
50         'Intended Audience :: Science/Research',
</t>
  </si>
  <si>
    <t xml:space="preserve">44     package_dir={'geocoder': 'geocoder'},
45     include_package_data=True,
46     setup_requires=setup_requires,
47     install_requires=install_requires,
48     zip_safe=False,
49     keywords='geocoder arcgis tomtom opencage google bing here',
50     classifiers=(
51         'Development Status :: 5 - Production/Stable',
52         'Intended Audience :: Developers',
53         'Intended Audience :: Science/Research',
</t>
  </si>
  <si>
    <t>Before: 46
After: 49</t>
  </si>
  <si>
    <t>{'module': 1, 'expression_statement': 6, 'assignment': 6, 'identifier': 9, '=': 7, 'expression_list': 6, 'dictionary': 1, '{': 1, 'pair': 1, 'string': 5, 'string_start': 5, 'string_content': 5, 'string_end': 5, ':': 1, '}': 1, ',': 8, 'true': 1, 'false': 1, 'ERROR': 1, '(': 1}</t>
  </si>
  <si>
    <t>(tensor([0.9723]), tensor([0.9335]), tensor([0.9525]), tensor([0.9372]))</t>
  </si>
  <si>
    <t>105             return self._get_bbox(south, west, north, east)
106 
107 
108 if __name__ == '__main__':
109     g = Arcgis('453 Booth, Ottawa, ON')
110     g.debug()</t>
  </si>
  <si>
    <t xml:space="preserve">105             return self._get_bbox(south, west, north, east)
106 
107 
108 if __name__ == '__main__':
109     g = Arcgis('453 Booth, Ottawa, ON')
110     g.debug()
</t>
  </si>
  <si>
    <t>Before: 110
After: 110</t>
  </si>
  <si>
    <t>remove debug statement from arcgis.py</t>
  </si>
  <si>
    <t>Trailing whitespace fixes.</t>
  </si>
  <si>
    <t>533b8d7b24cf6d760fc44879b2bf2419470e7bb4</t>
  </si>
  <si>
    <t>c41b83357d1c1737812932f62824afaab37f3ba7</t>
  </si>
  <si>
    <t>{'module': 1, 'return_statement': 1, 'return': 1, 'call': 1, 'attribute': 1, 'identifier': 7, '.': 1, 'argument_list': 1, '(': 1, ',': 3, ')': 1, 'if_statement': 1, 'if': 1, 'comparison_operator': 1, '==': 1, 'string': 1, 'string_start': 1, 'string_content': 1, 'string_end': 1, ':': 1, 'block': 1}</t>
  </si>
  <si>
    <t xml:space="preserve">37     country = ''
38     postal = ''
39 
40     def __repr__(self):
41         if self.address:
42             return "&lt;[{0}] {1} - {2} [{3}]&gt;".format(
43                 self.status, 
44                 self.provider.title(), 
45                 self.method.title(), 
46                 self.address
47             )
48         else:
49             return "&lt;[{0}] {1} - {2}&gt;".format(
50                 self.status, 
51                 self.provider.title(), 
52                 self.method.title()
53             )
54 
55     @staticmethod
</t>
  </si>
  <si>
    <t xml:space="preserve">37     country = ''
38     postal = ''
39 
40     def __repr__(self):
41         if self.address:
42             return "&lt;[{0}] {1} - {2} [{3}]&gt;".format(
43                 self.status,
44                 self.provider.title(),
45                 self.method.title(),
46                 self.address
47             )
48         else:
49             return "&lt;[{0}] {1} - {2}&gt;".format(
50                 self.status,
51                 self.provider.title(),
52                 self.method.title()
53             )
54 
55     @staticmethod
</t>
  </si>
  <si>
    <t>Before: 43, 44, 45
After: 43, 44, 45</t>
  </si>
  <si>
    <t>remove unused variables from geocoder.base</t>
  </si>
  <si>
    <t>{'module': 1, 'expression_statement': 2, 'assignment': 2, 'identifier': 26, '=': 2, 'string': 4, 'string_start': 4, 'string_end': 4, 'function_definition': 1, 'def': 1, 'parameters': 1, '(': 7, ')': 7, ':': 3, 'block': 3, 'if_statement': 1, 'if': 1, 'attribute': 14, '.': 14, 'return_statement': 2, 'return': 2, 'call': 6, 'string_content': 2, 'argument_list': 6, ',': 5, 'else_clause': 1, 'else': 1}</t>
  </si>
  <si>
    <t>(tensor([0.9966]), tensor([0.9966]), tensor([0.9966]), tensor([0.9966]))</t>
  </si>
  <si>
    <t>Before: 50, 51
After: 50, 51</t>
  </si>
  <si>
    <t xml:space="preserve">56     def rate_limited_get(url, **kwargs):
57         return requests.get(url, **kwargs)
58 
59     def _connect(self, **kwargs):
60         self.status_code = 'Unknown'
61         self.timeout = kwargs.get('timeout', 5.0)
62         self.proxies = kwargs.get('proxies', '')
63         try:
64             r = self.rate_limited_get(
65                 self.url, 
66                 params=self.params, 
67                 headers=self.headers, 
68                 timeout=self.timeout,
69                 proxies=self.proxies
70             )
71             self.status_code = r.status_code
72             self.url = r.url
73             self.content = r.json()
74         except KeyboardInterrupt:
75             sys.exit()
76         except:
77             self.status_code = 404
78             self.error = 'ERROR - URL Connection'
79 
80         # Open JSON content from Request connection
81         if self.status_code == 200:
82             try:
83                 self.content = r.json()
84             except:
85                 self.status_code = 400
86                 self.error = 'ERROR - JSON Corrupted'
87                 self.content = r.content
88 
89     def _initialize(self, **kwargs):
</t>
  </si>
  <si>
    <t xml:space="preserve">56     def rate_limited_get(url, **kwargs):
57         return requests.get(url, **kwargs)
58 
59     def _connect(self, **kwargs):
60         self.status_code = 'Unknown'
61         self.timeout = kwargs.get('timeout', 5.0)
62         self.proxies = kwargs.get('proxies', '')
63         try:
64             r = self.rate_limited_get(
65                 self.url,
66                 params=self.params,
67                 headers=self.headers,
68                 timeout=self.timeout,
69                 proxies=self.proxies
70             )
71             self.status_code = r.status_code
72             self.url = r.url
73             self.content = r.json()
74         except KeyboardInterrupt:
75             sys.exit()
76         except:
77             self.status_code = 404
78             self.error = 'ERROR - URL Connection'
79 
80         # Open JSON content from Request connection
81         if self.status_code == 200:
82             try:
83                 self.content = r.json()
84             except:
85                 self.status_code = 400
86                 self.error = 'ERROR - JSON Corrupted'
87                 self.content = r.content
88 
89     def _initialize(self, **kwargs):
</t>
  </si>
  <si>
    <t>Before: 65, 66, 67
After: 65, 66, 67</t>
  </si>
  <si>
    <t>{'module': 1, 'function_definition': 2, 'def': 2, 'identifier': 70, 'parameters': 2, '(': 9, ',': 9, 'dictionary_splat_pattern': 2, '**': 3, ')': 9, ':': 8, 'block': 8, 'return_statement': 1, 'return': 1, 'call': 7, 'attribute': 28, '.': 28, 'argument_list': 7, 'dictionary_splat': 1, 'expression_statement': 14, 'assignment': 13, '=': 17, 'string': 6, 'string_start': 6, 'string_content': 5, 'string_end': 6, 'float': 1, 'try_statement': 2, 'try': 2, 'keyword_argument': 4, 'except_clause': 3, 'except': 3, 'integer': 3, 'comment': 1, 'if_statement': 1, 'if': 1, 'comparison_operator': 1, '==': 1}</t>
  </si>
  <si>
    <t xml:space="preserve">182         elif not bool(self.lng and self.lat):
183             return 'ERROR - No Geometry'
184 
185     def _get_bbox(self, south, west, north, east):
186         # South Latitude, West Longitude, North Latitude, East Longitude
187         self.south = south
188         self.west = west
189         self.north = north
190         self.east = east
191 
192         # Bounding Box Corners
193         self.northeast = [north, east]
194         self.northwest = [north, west]
195         self.southwest = [south, west]
196         self.southeast = [south, east]
197 
198         # GeoJSON bbox
199         self.westsouth = [west, south]
200         self.eastnorth = [east, north]
201         
202         if bool(south and east and north and west):
203             bbox = {
204                 'northeast': [north, east],
205                 'southwest': [south, west],
206             }
207             return bbox
208         return {}
209 
210     @property
</t>
  </si>
  <si>
    <t xml:space="preserve">182         elif not bool(self.lng and self.lat):
183             return 'ERROR - No Geometry'
184 
185     def _get_bbox(self, south, west, north, east):
186         # South Latitude, West Longitude, North Latitude, East Longitude
187         self.south = south
188         self.west = west
189         self.north = north
190         self.east = east
191 
192         # Bounding Box Corners
193         self.northeast = [north, east]
194         self.northwest = [north, west]
195         self.southwest = [south, west]
196         self.southeast = [south, east]
197 
198         # GeoJSON bbox
199         self.westsouth = [west, south]
200         self.eastnorth = [east, north]
201 
202         if bool(south and east and north and west):
203             bbox = {
204                 'northeast': [north, east],
205                 'southwest': [south, west],
206             }
207             return bbox
208         return {}
209 
210     @property
</t>
  </si>
  <si>
    <t>Before: 201
After: 201</t>
  </si>
  <si>
    <t>{'module': 1, 'ERROR': 1, 'identifier': 59, 'not': 1, 'call': 2, 'argument_list': 2, '(': 3, 'boolean_operator': 4, 'attribute': 12, '.': 12, 'and': 4, ')': 3, ':': 5, 'return_statement': 3, 'return': 3, 'string': 3, 'string_start': 3, 'string_content': 3, 'string_end': 3, 'function_definition': 1, 'def': 1, 'parameters': 1, ',': 14, 'comment': 3, 'block': 2, 'expression_statement': 11, 'assignment': 11, '=': 11, 'list': 8, '[': 8, ']': 8, 'if_statement': 1, 'if': 1, 'dictionary': 2, '{': 2, 'pair': 2, '}': 2}</t>
  </si>
  <si>
    <t>(tensor([0.9982]), tensor([0.9982]), tensor([0.9982]), tensor([0.9982]))</t>
  </si>
  <si>
    <t xml:space="preserve">292         return feature
293 
294     @property
295     def wkt(self):
296         if self.ok:
297             return 'POINT({x} {y})'.format(x=self.x, y=self.y)
298         return '' 
299 
300     @property
</t>
  </si>
  <si>
    <t xml:space="preserve">292         return feature
293 
294     @property
295     def wkt(self):
296         if self.ok:
297             return 'POINT({x} {y})'.format(x=self.x, y=self.y)
298         return ''
299 
300     @property
</t>
  </si>
  <si>
    <t>Before: 298
After: 298</t>
  </si>
  <si>
    <t>{'module': 1, 'return_statement': 3, 'return': 3, 'identifier': 13, 'decorated_definition': 1, 'decorator': 1, '@': 1, 'function_definition': 1, 'def': 1, 'parameters': 1, '(': 2, ')': 2, ':': 2, 'block': 2, 'if_statement': 1, 'if': 1, 'attribute': 4, '.': 4, 'call': 1, 'string': 2, 'string_start': 2, 'string_content': 1, 'string_end': 2, 'argument_list': 1, 'keyword_argument': 2, '=': 2, ',': 1}</t>
  </si>
  <si>
    <t>(tensor([0.9994]), tensor([0.9994]), tensor([0.9994]), tensor([0.9994]))</t>
  </si>
  <si>
    <t xml:space="preserve">85                 self._build_tree(item)
86 
87     @property
88     def lat(self):
89         coord = self.parse['point']['coordinates']
90         if coord:
91             return coord[0] 
92 
93     @property
</t>
  </si>
  <si>
    <t xml:space="preserve">85                 self._build_tree(item)
86 
87     @property
88     def lat(self):
89         coord = self.parse['point']['coordinates']
90         if coord:
91             return coord[0]
92 
93     @property
</t>
  </si>
  <si>
    <t>Before: 91
After: 91</t>
  </si>
  <si>
    <t>remove trailing whitespace in bing.py</t>
  </si>
  <si>
    <t>{'module': 1, 'expression_statement': 2, 'call': 1, 'attribute': 2, 'identifier': 11, '.': 2, 'argument_list': 1, '(': 2, ')': 2, 'decorated_definition': 1, 'decorator': 1, '@': 1, 'function_definition': 1, 'def': 1, 'parameters': 1, ':': 2, 'block': 2, 'assignment': 1, '=': 1, 'subscript': 3, '[': 3, 'string': 2, 'string_start': 2, 'string_content': 2, 'string_end': 2, ']': 3, 'if_statement': 1, 'if': 1, 'return_statement': 1, 'return': 1, 'integer': 1}</t>
  </si>
  <si>
    <t>{'cyclomatic_complexity': 1, 'nloc': 11, 'token_count': 61, 'name': '__init__', 'long_name': '__init__( self , location , ** kwargs )', 'start_line': 59, 'end_line': 69, 'full_parameters': ['self', ' location', ' ** kwargs'], 'filename': '/home/set-iitgn-vm/.local/lib/python3.10/site-packages/Minecpp/geocoder/prev/geocoder/bing.py', 'top_nesting_level': 1, 'fan_in': 0, 'fan_out': 0, 'general_fan_out': 0}</t>
  </si>
  <si>
    <t>{'cyclomatic_complexity': 1, 'nloc': 11, 'token_count': 61, 'name': '__init__', 'long_name': '__init__( self , location , ** kwargs )', 'start_line': 59, 'end_line': 69, 'full_parameters': ['self', ' location', ' ** kwargs'], 'filename': '/home/set-iitgn-vm/.local/lib/python3.10/site-packages/Minecpp/geocoder/curr/geocoder/bing.py', 'top_nesting_level': 1, 'fan_in': 0, 'fan_out': 0, 'general_fan_out': 0}</t>
  </si>
  <si>
    <t>(tensor([0.9995]), tensor([0.9995]), tensor([0.9995]), tensor([0.9995]))</t>
  </si>
  <si>
    <t>147             return self._get_bbox(south, west, north, east)
148 
149 if __name__ == '__main__':
150     #g = Bing('1552 Payette dr, Ottawa ON')
151     g = Bing('Ottawa ON')
152     g.debug()</t>
  </si>
  <si>
    <t xml:space="preserve">147             return self._get_bbox(south, west, north, east)
148 
149 if __name__ == '__main__':
150     #g = Bing('1552 Payette dr, Ottawa ON')
151     g = Bing('Ottawa ON')
152     g.debug()
</t>
  </si>
  <si>
    <t>Before: 152
After: 152</t>
  </si>
  <si>
    <t>{'module': 1, 'return_statement': 1, 'return': 1, 'call': 1, 'attribute': 1, 'identifier': 7, '.': 1, 'argument_list': 1, '(': 1, ',': 3, ')': 1, 'if_statement': 1, 'if': 1, 'comparison_operator': 1, '==': 1, 'string': 1, 'string_start': 1, 'string_content': 1, 'string_end': 1, ':': 1, 'block': 1, 'comment': 1}</t>
  </si>
  <si>
    <t>41     def ok(self):
42         return bool(self.address)
43 
44 if __name__ == '__main__':
45     g = BingReverse([45.4049053, -75.7077965])
46     g.debug()</t>
  </si>
  <si>
    <t xml:space="preserve">41     def ok(self):
42         return bool(self.address)
43 
44 if __name__ == '__main__':
45     g = BingReverse([45.4049053, -75.7077965])
46     g.debug()
</t>
  </si>
  <si>
    <t>Before: 46
After: 46</t>
  </si>
  <si>
    <t>remove debug statement from bing_reverse.py</t>
  </si>
  <si>
    <t>{'module': 1, 'function_definition': 1, 'def': 1, 'identifier': 6, 'parameters': 1, '(': 2, ')': 2, ':': 2, 'block': 2, 'return_statement': 1, 'return': 1, 'call': 1, 'argument_list': 1, 'attribute': 1, '.': 1, 'if_statement': 1, 'if': 1, 'comparison_operator': 1, '==': 1, 'string': 1, 'string_start': 1, 'string_content': 1, 'string_end': 1}</t>
  </si>
  <si>
    <t>(tensor([1.]), tensor([1.]), tensor([1.]), tensor([1.]))</t>
  </si>
  <si>
    <t xml:space="preserve">49     [x] status
50     [x] street
51     """
52     provider = 'canadapost'
53     method = 'geocode'
54     
55     def __init__(self, location, **kwargs):
56         self.url = 'https://ws1.postescanada-canadapost.ca/AddressComplete'
57         self.url += '/Interactive/RetrieveFormatted/v2.00/json3ex.ws'
58         self.location = location
</t>
  </si>
  <si>
    <t xml:space="preserve">49     [x] status
50     [x] street
51     """
52     provider = 'canadapost'
53     method = 'geocode'
54 
55     def __init__(self, location, **kwargs):
56         self.url = 'https://ws1.postescanada-canadapost.ca/AddressComplete'
57         self.url += '/Interactive/RetrieveFormatted/v2.00/json3ex.ws'
58         self.location = location
</t>
  </si>
  <si>
    <t>Before: 54
After: 54</t>
  </si>
  <si>
    <t>fix syntax errors in canadapost.py</t>
  </si>
  <si>
    <t>{'module': 1, 'ERROR': 2, 'list': 2, '[': 2, 'identifier': 14, ']': 2, 'expression_statement': 6, 'string_start': 5, 'assignment': 3, '=': 3, 'string': 4, 'string_content': 4, 'string_end': 4, 'function_definition': 1, 'def': 1, 'parameters': 1, '(': 1, ',': 2, 'dictionary_splat_pattern': 1, '**': 1, ')': 1, ':': 1, 'block': 1, 'attribute': 2, '.': 2, 'augmented_assignment': 1, '+=': 1}</t>
  </si>
  <si>
    <t>(tensor([0.9935]), tensor([0.9935]), tensor([0.9935]), tensor([0.9935]))</t>
  </si>
  <si>
    <t xml:space="preserve">52     provider = 'canadapost'
53     method = 'geocode'
54     
55     def __init__(self, location, **kwargs):
56         self.url = 'https://ws1.postescanada-canadapost.ca/AddressComplete'
57         self.url += '/Interactive/RetrieveFormatted/v2.00/json3ex.ws'
58         self.location = location
59         self.key = kwargs.get('key', canadapost_key)
60         self.timeout = kwargs.get('timeout', 5.0)
61         self.proxies = kwargs.get('proxies', '')
62 
63         # Connect to CanadaPost to retrieve API key if none are provided
64         if not self.key:
65             self._retrieve_key()
66         self._retrieve_id()
67         
68         # Define parameters
69         self.params = {
70             'Key': self.key,
71             'Id': self.id,
72             'Source': '',
73         }
74 
75         if bool(self.key and self.id):
76             self._initialize(**kwargs)
77 
78     def __repr__(self):
</t>
  </si>
  <si>
    <t xml:space="preserve">52     provider = 'canadapost'
53     method = 'geocode'
54 
55     def __init__(self, location, **kwargs):
56         self.url = 'https://ws1.postescanada-canadapost.ca/AddressComplete'
57         self.url += '/Interactive/RetrieveFormatted/v2.00/json3ex.ws'
58         self.location = location
59         self.key = kwargs.get('key', canadapost_key)
60         self.timeout = kwargs.get('timeout', 5.0)
61         self.proxies = kwargs.get('proxies', '')
62 
63         # Connect to CanadaPost to retrieve API key if none are provided
64         if not self.key:
65             self._retrieve_key()
66         self._retrieve_id()
67 
68         # Define parameters
69         self.params = {
70             'Key': self.key,
71             'Id': self.id,
72             'Source': '',
73         }
74 
75         if bool(self.key and self.id):
76             self._initialize(**kwargs)
77 
78     def __repr__(self):
</t>
  </si>
  <si>
    <t>Before: 67
After: 67</t>
  </si>
  <si>
    <t>{'module': 1, 'expression_statement': 12, 'assignment': 8, 'identifier': 46, '=': 8, 'string': 12, 'string_start': 12, 'string_content': 10, 'string_end': 12, 'function_definition': 1, 'def': 1, 'parameters': 1, '(': 8, ',': 8, 'dictionary_splat_pattern': 1, '**': 2, ')': 8, ':': 6, 'block': 3, 'attribute': 18, '.': 18, 'augmented_assignment': 1, '+=': 1, 'call': 7, 'argument_list': 7, 'float': 1, 'comment': 2, 'if_statement': 2, 'if': 2, 'not_operator': 1, 'not': 1, 'dictionary': 1, '{': 1, 'pair': 3, '}': 1, 'boolean_operator': 1, 'and': 1, 'dictionary_splat': 1}</t>
  </si>
  <si>
    <t>(tensor([0.9936]), tensor([0.9936]), tensor([0.9936]), tensor([0.9936]))</t>
  </si>
  <si>
    <t xml:space="preserve">96         else:
97             self.error = 'ERROR - No API Key'
98 
99     def _retrieve_id(self, last_id=''):
100         params = {
101             'Key': self.key,
102             'LastId': last_id,
103             'Country': "CAN",
104             'SearchFor': 'Everything',
105             'SearchTerm': self.location,
106         }
107 
108         url = 'https://ws1.postescanada-canadapost.ca/AddressComplete'
109         url += '/Interactive/Find/v2.00/json3ex.ws'
110         try:
111             r = requests.get(url, params=params, timeout=self.timeout, proxies=self.proxies)
112             items = r.json().get('Items')
113             self.status_code = 200
114         except:
115             items = None
116             self.status_code = 404
117             self.error = 'ERROR - URL Connection'
118     
119         if items:
120             items = items[0]
121             item_id = items['Id']
122             description = items.get('Description')
123             if item_id:
124                 if 'results' in description:
125                     self._retrieve_id(item_id)
126                 elif 'Id' in items:
127                     self.id = item_id
128                     return self.id
129 
130     def _exceptions(self):
</t>
  </si>
  <si>
    <t xml:space="preserve">96         else:
97             self.error = 'ERROR - No API Key'
98 
99     def _retrieve_id(self, last_id=''):
100         params = {
101             'Key': self.key,
102             'LastId': last_id,
103             'Country': "CAN",
104             'SearchFor': 'Everything',
105             'SearchTerm': self.location,
106         }
107 
108         url = 'https://ws1.postescanada-canadapost.ca/AddressComplete'
109         url += '/Interactive/Find/v2.00/json3ex.ws'
110         try:
111             r = requests.get(url, params=params, timeout=self.timeout, proxies=self.proxies)
112             items = r.json().get('Items')
113             self.status_code = 200
114         except:
115             items = None
116             self.status_code = 404
117             self.error = 'ERROR - URL Connection'
118 
119         if items:
120             items = items[0]
121             item_id = items['Id']
122             description = items.get('Description')
123             if item_id:
124                 if 'results' in description:
125                     self._retrieve_id(item_id)
126                 elif 'Id' in items:
127                     self.id = item_id
128                     return self.id
129 
130     def _exceptions(self):
</t>
  </si>
  <si>
    <t>{'module': 1, 'expression_statement': 15, 'assignment': 13, 'identifier': 56, ':': 13, 'type': 1, 'attribute': 15, '.': 15, '=': 17, 'string': 17, 'string_start': 17, 'string_content': 16, 'string_end': 17, 'function_definition': 1, 'def': 1, 'parameters': 1, '(': 6, ',': 9, 'default_parameter': 1, ')': 6, 'block': 7, 'dictionary': 1, '{': 1, 'pair': 5, '}': 1, 'augmented_assignment': 1, '+=': 1, 'try_statement': 1, 'try': 1, 'call': 5, 'argument_list': 5, 'keyword_argument': 3, 'integer': 3, 'except_clause': 1, 'except': 1, 'none': 1, 'if_statement': 3, 'if': 3, 'subscript': 2, '[': 2, ']': 2, 'comparison_operator': 2, 'in': 2, 'elif_clause': 1, 'elif': 1, 'return_statement': 1, 'return': 1}</t>
  </si>
  <si>
    <t>172     def country(self):
173         return self.parse.get('CountryName')
174 
175 if __name__ == '__main__':
176     g = Canadapost("453 Booth Street, Ottawa")
177     g.debug()</t>
  </si>
  <si>
    <t xml:space="preserve">172     def country(self):
173         return self.parse.get('CountryName')
174 
175 if __name__ == '__main__':
176     g = Canadapost("453 Booth Street, Ottawa")
177     g.debug()
</t>
  </si>
  <si>
    <t>Before: 177
After: 177</t>
  </si>
  <si>
    <t>{'module': 1, 'function_definition': 1, 'def': 1, 'identifier': 6, 'parameters': 1, '(': 2, ')': 2, ':': 2, 'block': 2, 'return_statement': 1, 'return': 1, 'call': 1, 'attribute': 2, '.': 2, 'argument_list': 1, 'string': 2, 'string_start': 2, 'string_content': 2, 'string_end': 2, 'if_statement': 1, 'if': 1, 'comparison_operator': 1, '==': 1}</t>
  </si>
  <si>
    <t xml:space="preserve">11     new_iterator = itertools.chain([item], iterator)
12     return item, new_iterator
13 
14 def cli():
15     parser = argparse.ArgumentParser(description="Geocode an arbitrary number of strings from Command Line.")
16     parser.add_argument('input', type=str, nargs="*", help="Filename(s) or strings to be geocoded")
17     parser.add_argument('-p', '--provider', help="provider (choose from: bing,"+\
18 	"geonames, google, mapquest, nokia, osm, tomtom, geolytica, arcgis, yahoo)", default='bing')
19     parser.add_argument('-o', '--outfile', help="Output file (default stdout)", default=sys.stdout)
20     parser.add_argument('--geojson', help="GeoJSON output format (default json)", action="store_true")
21     parser.add_argument('--json', help="JSON output format (default json)", action="store_true")
22     parser.add_argument('--osm', help="OSM output format (default json)", action="store_true")
23     parser.add_argument('--pretty', help="Prettify JSON output", action="store_true")
24     args = parser.parse_args()
25 
26     try:
27         sys.argv = [sys.argv[1]] + args.input
28         input = fileinput.input()
29         _, input = peek(input)
30     except IOError:
31         input = args.input
32 
33     for item in input:
34         item = item.strip()
35         g = get(item, provider=args.provider)
36 
37         if args.geojson:
38             output = g.geojson
39         elif args.osm:
40             output = g.osm
41         else:
42             output = g.json
43 
44         if args.pretty:
45             params = {'indent': 4}
46         else:
47             params = {}
48 
49         args.outfile.write("{}\n".format(json.dumps(output, **params)))
</t>
  </si>
  <si>
    <t>fix typo in 'geojson' and 'osm'</t>
  </si>
  <si>
    <t>Before: 48, 49
After: 48, 49</t>
  </si>
  <si>
    <t xml:space="preserve">8 
9 class FreeGeoIP(Base):
10     """
11     FreeGeoIP.net
12     =============
13     freegeoip.net provides a public HTTP API for software developers to 
14     search the geolocation of IP addresses. It uses a database of IP addresses 
15     that are associated to cities along with other relevant information like 
16     time zone, latitude and longitude.
17 
</t>
  </si>
  <si>
    <t xml:space="preserve">8 
9 class FreeGeoIP(Base):
10     """
11     FreeGeoIP.net
12     =============
13     freegeoip.net provides a public HTTP API for software developers to
14     search the geolocation of IP addresses. It uses a database of IP addresses
15     that are associated to cities along with other relevant information like
16     time zone, latitude and longitude.
17 
</t>
  </si>
  <si>
    <t>Before: 13, 14, 15
After: 13, 14, 15</t>
  </si>
  <si>
    <t>fix typo in freegeoip.net</t>
  </si>
  <si>
    <t>{'module': 1, 'class_definition': 1, 'class': 1, 'identifier': 43, 'argument_list': 1, '(': 1, ')': 1, ':': 1, 'ERROR': 4, 'string_start': 1, 'block': 1, 'expression_statement': 1, 'attribute': 3, '.': 4, '==': 6, '=': 1, 'for': 1, ',': 1}</t>
  </si>
  <si>
    <t>(tensor([0.9980]), tensor([0.9980]), tensor([0.9980]), tensor([0.9980]))</t>
  </si>
  <si>
    <t xml:space="preserve">13     freegeoip.net provides a public HTTP API for software developers to 
14     search the geolocation of IP addresses. It uses a database of IP addresses 
15     that are associated to cities along with other relevant information like 
16     time zone, latitude and longitude.
17 
18     You're allowed up to 10,000 queries per hour by default. Once this 
19     limit is reached, all of your requests will result in HTTP 403, 
20     forbidden, until your quota is cleared. 
21 
22     API Reference
</t>
  </si>
  <si>
    <t xml:space="preserve">13     freegeoip.net provides a public HTTP API for software developers to
14     search the geolocation of IP addresses. It uses a database of IP addresses
15     that are associated to cities along with other relevant information like
16     time zone, latitude and longitude.
17 
18     You're allowed up to 10,000 queries per hour by default. Once this
19     limit is reached, all of your requests will result in HTTP 403,
20     forbidden, until your quota is cleared.
21 
22     API Reference
</t>
  </si>
  <si>
    <t>Before: 18, 19, 20
After: 18, 19, 20</t>
  </si>
  <si>
    <t>{'module': 1, 'ERROR': 8, 'attribute': 4, 'identifier': 66, '.': 5, 'for': 1, 'pattern_list': 1, ',': 5, 'string_start': 1, 'integer': 3, 'in': 1, 'is': 1}</t>
  </si>
  <si>
    <t>92         else:
93             return self.locality
94 
95 if __name__ == '__main__':
96     g = Geolytica('1552 Payette dr., Ottawa')
97     g.debug()</t>
  </si>
  <si>
    <t xml:space="preserve">92         else:
93             return self.locality
94 
95 if __name__ == '__main__':
96     g = Geolytica('1552 Payette dr., Ottawa')
97     g.debug()
</t>
  </si>
  <si>
    <t>Before: 97
After: 97</t>
  </si>
  <si>
    <t>remove extra newline in geolytica.py</t>
  </si>
  <si>
    <t>{'module': 1, 'expression_statement': 1, 'assignment': 1, 'identifier': 5, ':': 2, 'type': 1, 'attribute': 1, 'ERROR': 1, '.': 1, 'if_statement': 1, 'if': 1, 'comparison_operator': 1, '==': 1, 'string': 1, 'string_start': 1, 'string_content': 1, 'string_end': 1, 'block': 1}</t>
  </si>
  <si>
    <t xml:space="preserve">83         return self.parse.get('lat')
84 
85     @property
86     def lng(self):
87         return self.parse.get('lng')
88     
89     @property
90     def address(self):
91         return self.parse.get('name')
92 
</t>
  </si>
  <si>
    <t xml:space="preserve">83         return self.parse.get('lat')
84 
85     @property
86     def lng(self):
87         return self.parse.get('lng')
88 
89     @property
90     def address(self):
91         return self.parse.get('name')
92 
</t>
  </si>
  <si>
    <t>Before: 88
After: 88</t>
  </si>
  <si>
    <t>remove duplicate lines in geonames.py</t>
  </si>
  <si>
    <t>{'module': 1, 'return_statement': 3, 'return': 3, 'call': 3, 'attribute': 6, 'identifier': 15, '.': 6, 'argument_list': 3, '(': 5, 'string': 3, 'string_start': 3, 'string_content': 3, 'string_end': 3, ')': 5, 'decorated_definition': 2, 'decorator': 2, '@': 2, 'function_definition': 2, 'def': 2, 'parameters': 2, ':': 2, 'block': 2}</t>
  </si>
  <si>
    <t>114     def population(self):
115         return self.parse.get('population')
116 
117 if __name__ =='__main__':
118     g = Geonames('Ottawa, Ontario')
119     g.debug()</t>
  </si>
  <si>
    <t xml:space="preserve">114     def population(self):
115         return self.parse.get('population')
116 
117 if __name__ =='__main__':
118     g = Geonames('Ottawa, Ontario')
119     g.debug()
</t>
  </si>
  <si>
    <t>Before: 119
After: 119</t>
  </si>
  <si>
    <t>38     def ok(self):
39         return bool(self.address)
40 
41 if __name__ == '__main__':
42     g = GoogleReverse([45.4049053, -75.7077965])
43     g.debug()</t>
  </si>
  <si>
    <t xml:space="preserve">38     def ok(self):
39         return bool(self.address)
40 
41 if __name__ == '__main__':
42     g = GoogleReverse([45.4049053, -75.7077965])
43     g.debug()
</t>
  </si>
  <si>
    <t>fix a typo in google_reverse.py</t>
  </si>
  <si>
    <t xml:space="preserve">7 
8 class Here(Base):
9     """
10     HERE Geocoding REST API
11     =======================
12     Send a request to the geocode endpoint to find an address 
13     using a combination of country, state, county, city, 
14     postal code, district, street and house number.
15 
16     API Reference
</t>
  </si>
  <si>
    <t xml:space="preserve">7 
8 class Here(Base):
9     """
10     HERE Geocoding REST API
11     =======================
12     Send a request to the geocode endpoint to find an address
13     using a combination of country, state, county, city,
14     postal code, district, street and house number.
15 
16     API Reference
</t>
  </si>
  <si>
    <t>Before: 12, 13
After: 12, 13</t>
  </si>
  <si>
    <t>fix typo in here.py</t>
  </si>
  <si>
    <t>geocoder/here.py</t>
  </si>
  <si>
    <t>{'module': 1, 'class_definition': 1, 'class': 1, 'identifier': 31, 'argument_list': 1, '(': 1, ')': 1, ':': 1, 'ERROR': 6, 'string_start': 1, '==': 11, '=': 1, 'block': 1, 'expression_statement': 2, ',': 6, 'and': 1, '.': 1}</t>
  </si>
  <si>
    <t>{'cyclomatic_complexity': 1, 'nloc': 10, 'token_count': 63, 'name': '__init__', 'long_name': '__init__( self , location , ** kwargs )', 'start_line': 57, 'end_line': 66, 'full_parameters': ['self', ' location', ' ** kwargs'], 'filename': '/home/set-iitgn-vm/.local/lib/python3.10/site-packages/Minecpp/geocoder/prev/geocoder/here.py', 'top_nesting_level': 1, 'fan_in': 0, 'fan_out': 0, 'general_fan_out': 0}</t>
  </si>
  <si>
    <t>{'cyclomatic_complexity': 1, 'nloc': 10, 'token_count': 63, 'name': '__init__', 'long_name': '__init__( self , location , ** kwargs )', 'start_line': 57, 'end_line': 66, 'full_parameters': ['self', ' location', ' ** kwargs'], 'filename': '/home/set-iitgn-vm/.local/lib/python3.10/site-packages/Minecpp/geocoder/curr/geocoder/here.py', 'top_nesting_level': 1, 'fan_in': 0, 'fan_out': 0, 'general_fan_out': 0}</t>
  </si>
  <si>
    <t>(tensor([0.9981]), tensor([0.9981]), tensor([0.9981]), tensor([0.9981]))</t>
  </si>
  <si>
    <t xml:space="preserve">7 
8 class HereReverse(Base):
9     """
10     HERE Geocoding REST API
11     =======================
12     Send a request to the geocode endpoint to find an address 
13     using a combination of country, state, county, city, 
14     postal code, district, street and house number.
15 
16     API Reference
</t>
  </si>
  <si>
    <t xml:space="preserve">7 
8 class HereReverse(Base):
9     """
10     HERE Geocoding REST API
11     =======================
12     Send a request to the geocode endpoint to find an address
13     using a combination of country, state, county, city,
14     postal code, district, street and house number.
15 
16     API Reference
</t>
  </si>
  <si>
    <t>fix typo in here_reverse.py</t>
  </si>
  <si>
    <t>geocoder/here_reverse.py</t>
  </si>
  <si>
    <t>{'cyclomatic_complexity': 1, 'nloc': 11, 'token_count': 74, 'name': '__init__', 'long_name': '__init__( self , location , ** kwargs )', 'start_line': 54, 'end_line': 64, 'full_parameters': ['self', ' location', ' ** kwargs'], 'filename': '/home/set-iitgn-vm/.local/lib/python3.10/site-packages/Minecpp/geocoder/prev/geocoder/here_reverse.py', 'top_nesting_level': 1, 'fan_in': 0, 'fan_out': 0, 'general_fan_out': 0}</t>
  </si>
  <si>
    <t>{'cyclomatic_complexity': 1, 'nloc': 11, 'token_count': 74, 'name': '__init__', 'long_name': '__init__( self , location , ** kwargs )', 'start_line': 54, 'end_line': 64, 'full_parameters': ['self', ' location', ' ** kwargs'], 'filename': '/home/set-iitgn-vm/.local/lib/python3.10/site-packages/Minecpp/geocoder/curr/geocoder/here_reverse.py', 'top_nesting_level': 1, 'fan_in': 0, 'fan_out': 0, 'general_fan_out': 0}</t>
  </si>
  <si>
    <t xml:space="preserve">10 class Mapquest(Base):
11     """
12     MapQuest
13     ========
14     The geocoding service enables you to take an address and get the
15     associated latitude and longitude. You can also use any latitude 
16     and longitude pair and get the associated address. Three types of 
17     geocoding are offered: address, reverse, and batch.
18 
19     API Reference
</t>
  </si>
  <si>
    <t xml:space="preserve">10 class Mapquest(Base):
11     """
12     MapQuest
13     ========
14     The geocoding service enables you to take an address and get the
15     associated latitude and longitude. You can also use any latitude
16     and longitude pair and get the associated address. Three types of
17     geocoding are offered: address, reverse, and batch.
18 
19     API Reference
</t>
  </si>
  <si>
    <t>Before: 15, 16
After: 15, 16</t>
  </si>
  <si>
    <t>fix typo in mapquest.py</t>
  </si>
  <si>
    <t>{'module': 1, 'class_definition': 1, 'class': 1, 'identifier': 40, 'argument_list': 1, '(': 1, ')': 1, ':': 2, 'ERROR': 10, 'string_start': 1, 'block': 1, 'expression_statement': 4, '==': 4, 'boolean_operator': 3, 'and': 3, 'attribute': 2, '.': 3, ',': 2}</t>
  </si>
  <si>
    <t>(tensor([0.9987]), tensor([0.9987]), tensor([0.9987]), tensor([0.9987]))</t>
  </si>
  <si>
    <t xml:space="preserve">10 class MapquestReverse(Mapquest, Base):
11     """
12     MapQuest
13     ========
14     The geocoding service enables you to take an address and get the
15     associated latitude and longitude. You can also use any latitude 
16     and longitude pair and get the associated address. Three types of 
17     geocoding are offered: address, reverse, and batch.
18 
19     API Reference
</t>
  </si>
  <si>
    <t xml:space="preserve">10 class MapquestReverse(Mapquest, Base):
11     """
12     MapQuest
13     ========
14     The geocoding service enables you to take an address and get the
15     associated latitude and longitude. You can also use any latitude
16     and longitude pair and get the associated address. Three types of
17     geocoding are offered: address, reverse, and batch.
18 
19     API Reference
</t>
  </si>
  <si>
    <t>fix typo in mapquest_reverse.py</t>
  </si>
  <si>
    <t>{'module': 1, 'class_definition': 1, 'class': 1, 'identifier': 41, 'argument_list': 1, '(': 1, ',': 3, ')': 1, ':': 2, 'ERROR': 10, 'string_start': 1, 'block': 1, 'expression_statement': 4, '==': 4, 'boolean_operator': 3, 'and': 3, 'attribute': 2, '.': 3}</t>
  </si>
  <si>
    <t xml:space="preserve">17     geocoding are offered: address, reverse, and batch.
18 
19     API Reference
20     -------------
21     http://www.mapquestapi.com/geocoding/
22     
23     """
24     provider = 'mapquest'
25     method = 'reverse'
26 
</t>
  </si>
  <si>
    <t xml:space="preserve">17     geocoding are offered: address, reverse, and batch.
18 
19     API Reference
20     -------------
21     http://www.mapquestapi.com/geocoding/
22 
23     """
24     provider = 'mapquest'
25     method = 'reverse'
26 
</t>
  </si>
  <si>
    <t>{'module': 1, 'ERROR': 4, 'identifier': 16, 'expression_statement': 2, 'assignment': 2, 'pattern_list': 1, ':': 2, ',': 2, 'attribute': 3, '.': 3, 'binary_operator': 3, '-': 13, 'unary_operator': 12, '//': 1, '/': 2, 'string_start': 3, '=': 2, 'string': 2, 'string_content': 2, 'string_end': 2}</t>
  </si>
  <si>
    <t xml:space="preserve">12     Geocoding is the process of assigning a location, usually in the form of coordinate
13     values (points), to an address by comparing the descriptive location elements in the
14     address to those present in the reference material. Addresses come in many forms,
15     ranging from the common address format of a house number followed by the street name
16     and succeeding information to other location descriptions such as postal zone
17     or census tract. An address includes any type of information that distinguishes a place. 
18 
19     API Reference
20     -------------
21     http://maps.ottawa.ca/ArcGIS/rest/services/compositeLocator/GeocodeServer/findAddressCandidates
</t>
  </si>
  <si>
    <t xml:space="preserve">12     Geocoding is the process of assigning a location, usually in the form of coordinate
13     values (points), to an address by comparing the descriptive location elements in the
14     address to those present in the reference material. Addresses come in many forms,
15     ranging from the common address format of a house number followed by the street name
16     and succeeding information to other location descriptions such as postal zone
17     or census tract. An address includes any type of information that distinguishes a place.
18 
19     API Reference
20     -------------
21     http://maps.ottawa.ca/ArcGIS/rest/services/compositeLocator/GeocodeServer/findAddressCandidates
</t>
  </si>
  <si>
    <t>{'module': 1, 'expression_statement': 3, 'comparison_operator': 4, 'identifier': 74, 'is': 1, 'ERROR': 9, ',': 3, 'in': 4, 'call': 1, 'argument_list': 1, '(': 1, ')': 1, 'attribute': 2, '.': 3, 'from': 1, 'dotted_name': 2, 'as': 1, 'type': 1, '-': 13}</t>
  </si>
  <si>
    <t xml:space="preserve">52     provider = 'ottawa'
53     method = 'geocode'
54 
55     def __init__(self, location, **kwargs):
56         self.url = 'http://maps.ottawa.ca/ArcGIS/rest/services/'
57         self.url += 'compositeLocator/GeocodeServer/findAddressCandidates'
58         self.location = location
59         self.params = {
60             'SingleLine': location.replace(', Ottawa, ON',''),
61             'f': 'json',
62             'outSR': 4326,
63         } 
64         self._initialize(**kwargs)
65 
66     def _exceptions(self):
</t>
  </si>
  <si>
    <t xml:space="preserve">52     provider = 'ottawa'
53     method = 'geocode'
54 
55     def __init__(self, location, **kwargs):
56         self.url = 'http://maps.ottawa.ca/ArcGIS/rest/services/'
57         self.url += 'compositeLocator/GeocodeServer/findAddressCandidates'
58         self.location = location
59         self.params = {
60             'SingleLine': location.replace(', Ottawa, ON',''),
61             'f': 'json',
62             'outSR': 4326,
63         }
64         self._initialize(**kwargs)
65 
66     def _exceptions(self):
</t>
  </si>
  <si>
    <t>Before: 63
After: 63</t>
  </si>
  <si>
    <t>{'module': 1, 'expression_statement': 7, 'assignment': 5, 'identifier': 20, '=': 5, 'string': 10, 'string_start': 10, 'string_content': 9, 'string_end': 10, 'function_definition': 1, 'def': 1, 'parameters': 1, '(': 3, ',': 6, 'dictionary_splat_pattern': 1, '**': 2, ')': 3, ':': 4, 'block': 1, 'attribute': 6, '.': 6, 'augmented_assignment': 1, '+=': 1, 'dictionary': 1, '{': 1, 'pair': 3, 'call': 2, 'argument_list': 2, 'integer': 1, '}': 1, 'dictionary_splat': 1}</t>
  </si>
  <si>
    <t>(tensor([0.9998]), tensor([0.9998]), tensor([0.9998]), tensor([0.9998]))</t>
  </si>
  <si>
    <t xml:space="preserve">26 from .opencage_reverse import OpenCageReverse
27 
28 
29 def get(location, **kwargs):
30     """Get Geocode
31 
32     :param ``location``: Your search location you want geocoded.
33     :param ``provider``: The geocoding engine you want to use.
34     :param ``reverse``: Use True to apply a reverse geocoding to a LatLng input.
35     """
36     kwargs.setdefault('method', 'geocode')
37     provider = kwargs.get('provider','').lower().strip()
38     method = kwargs.get('method','').lower().strip()
39     options = {
40         'osm': {'geocode': Osm},
41         'here': {
42             'geocode': Here,
43             'reverse': HereReverse,
44         },
45         'nokia': {'geocode': Here},
46         'yahoo': {'geocode': Yahoo},
47         'tomtom': {'geocode': Tomtom},
48         'arcgis': {'geocode': Arcgis},
49         'ottawa': {'geocode': Ottawa},
50         'maxmind': {'geocode': Maxmind},
51         'geonames': {'geocode': Geonames},
52         'freegeoip': {'geocode': FreeGeoIP},
53         'mapquest': {
54             'geocode': Mapquest,
55             'reverse': MapquestReverse,
56         },
57         'geolytica': {'geocode': Geolytica},
58         'canadapost': {'geocode': Canadapost},
59         'opencage': {
60             'geocode': OpenCage,
61             'reverse': OpenCageReverse,
62         },
63         'bing': {
64             'geocode': Bing,
65             'reverse': BingReverse,
66         },
67         'google': {
68             'geocode': Google,
69             'reverse': GoogleReverse,
70             'timezone': Timezone,
71             'elevation': Elevation,
72         },
73     }
74     return options[provider][method](location, **kwargs)
75 
76 def google(location, **kwargs):
</t>
  </si>
  <si>
    <t xml:space="preserve">26 from .opencage_reverse import OpenCageReverse
27 
28 
29 def get(location, **kwargs):
30     """Get Geocode
31 
32     :param ``location``: Your search location you want geocoded.
33     :param ``provider``: The geocoding engine you want to use.
34     :param ``reverse``: Use True to apply a reverse geocoding to a LatLng input.
35     """
36     kwargs.setdefault('method', 'geocode')
37     provider = kwargs.get('provider', '').lower().strip()
38     method = kwargs.get('method', '').lower().strip()
39     options = {
40         'osm': {'geocode': Osm},
41         'here': {
42             'geocode': Here,
43             'reverse': HereReverse,
44         },
45         'nokia': {'geocode': Here},
46         'yahoo': {'geocode': Yahoo},
47         'tomtom': {'geocode': Tomtom},
48         'arcgis': {'geocode': Arcgis},
49         'ottawa': {'geocode': Ottawa},
50         'maxmind': {'geocode': Maxmind},
51         'geonames': {'geocode': Geonames},
52         'freegeoip': {'geocode': FreeGeoIP},
53         'mapquest': {
54             'geocode': Mapquest,
55             'reverse': MapquestReverse,
56         },
57         'geolytica': {'geocode': Geolytica},
58         'canadapost': {'geocode': Canadapost},
59         'opencage': {
60             'geocode': OpenCage,
61             'reverse': OpenCageReverse,
62         },
63         'bing': {
64             'geocode': Bing,
65             'reverse': BingReverse,
66         },
67         'google': {
68             'geocode': Google,
69             'reverse': GoogleReverse,
70             'timezone': Timezone,
71             'elevation': Elevation,
72         },
73     }
74     return options[provider][method](location, **kwargs)
75 
76 def google(location, **kwargs):
</t>
  </si>
  <si>
    <t>Before: 37, 38
After: 37, 38</t>
  </si>
  <si>
    <t>fix typo in api.py</t>
  </si>
  <si>
    <t>Some PEP 8 fixes.</t>
  </si>
  <si>
    <t>bc582424c5c884da2e966f5de39d5c920e6a1dbb</t>
  </si>
  <si>
    <t>{'module': 1, 'import_from_statement': 1, 'from': 1, 'relative_import': 1, 'import_prefix': 1, '.': 8, 'dotted_name': 2, 'identifier': 46, 'import': 1, 'function_definition': 1, 'def': 1, 'parameters': 1, '(': 9, ',': 33, 'dictionary_splat_pattern': 1, '**': 2, ')': 9, ':': 40, 'block': 1, 'expression_statement': 5, 'string': 46, 'string_start': 46, 'string_content': 44, 'string_end': 46, 'call': 8, 'attribute': 7, 'argument_list': 8, 'assignment': 3, '=': 3, 'dictionary': 17, '{': 17, 'pair': 39, '}': 17, 'return_statement': 1, 'return': 1, 'subscript': 2, '[': 2, ']': 2, 'dictionary_splat': 1}</t>
  </si>
  <si>
    <t>{'cyclomatic_complexity': 1, 'nloc': 40, 'token_count': 232, 'name': 'get', 'long_name': 'get( location , ** kwargs )', 'start_line': 29, 'end_line': 74, 'full_parameters': ['location', ' ** kwargs'], 'filename': '/home/set-iitgn-vm/.local/lib/python3.10/site-packages/Minecpp/geocoder/prev/geocoder/api.py', 'top_nesting_level': 0, 'fan_in': 0, 'fan_out': 0, 'general_fan_out': 0}</t>
  </si>
  <si>
    <t>{'cyclomatic_complexity': 1, 'nloc': 40, 'token_count': 232, 'name': 'get', 'long_name': 'get( location , ** kwargs )', 'start_line': 29, 'end_line': 74, 'full_parameters': ['location', ' ** kwargs'], 'filename': '/home/set-iitgn-vm/.local/lib/python3.10/site-packages/Minecpp/geocoder/curr/geocoder/api.py', 'top_nesting_level': 0, 'fan_in': 0, 'fan_out': 0, 'general_fan_out': 0}</t>
  </si>
  <si>
    <t>(tensor([0.9999]), tensor([0.9999]), tensor([0.9999]), tensor([0.9999]))</t>
  </si>
  <si>
    <t xml:space="preserve">8 from collections import defaultdict
9 from .haversine import haversine
10 
11 
12 class Base(object):
13     _exclude = ['parse', 'json', 'url', 'fieldnames', 'help', 'debug', 'short_name',
14                 'api', 'content', 'params', 'status_code', 'street_number', 'method',
15                 'api_key', 'key', 'id', 'x', 'y', 'latlng', 'headers', 'timeout',
16                 'geometry', 'wkt','locality', 'province','rate_limited_get', 'osm',
17                 'route', 'properties','geojson','tree','error', 'proxies', 'road']
</t>
  </si>
  <si>
    <t xml:space="preserve">8 from collections import defaultdict
9 from .haversine import haversine
10 
11 
12 class Base(object):
13     _exclude = ['parse', 'json', 'url', 'fieldnames', 'help', 'debug',
14                 'short_name', 'api', 'content', 'params', 'status_code',
15                 'street_number', 'method', 'api_key', 'key', 'id', 'x', 'y',
16                 'latlng', 'headers', 'timeout', 'geometry', 'wkt', 'locality',
17                 'province', 'rate_limited_get', 'osm', 'route',
</t>
  </si>
  <si>
    <t>Before: 13, 14, 15, 16, 17
After: 13, 14, 15, 16, 17, 18</t>
  </si>
  <si>
    <t>fix typo in geocoder/base.py</t>
  </si>
  <si>
    <t>{'ERROR': 1, 'import_from_statement': 2, 'from': 2, 'dotted_name': 4, 'identifier': 7, 'import': 2, 'relative_import': 1, 'import_prefix': 1, '.': 1, 'class': 1, 'argument_list': 1, '(': 1, ')': 1, ':': 1, '=': 1, '[': 1, 'string': 27, 'string_start': 27, 'string_content': 27, 'string_end': 27, ',': 27}</t>
  </si>
  <si>
    <t>{'cyclomatic_complexity': 2, 'nloc': 14, 'token_count': 66, 'name': '__repr__', 'long_name': '__repr__( self )', 'start_line': 41, 'end_line': 54, 'full_parameters': ['self'], 'filename': '/home/set-iitgn-vm/.local/lib/python3.10/site-packages/Minecpp/geocoder/curr/geocoder/base.py', 'top_nesting_level': 1, 'fan_in': 0, 'fan_out': 0, 'general_fan_out': 0}</t>
  </si>
  <si>
    <t>(tensor([0.9893]), tensor([0.9565]), tensor([0.9726]), tensor([0.9597]))</t>
  </si>
  <si>
    <t xml:space="preserve">107         # Add OK attribute even if value is "False"
108         self.json['ok'] = self.ok
109 
110     def debug(self):
111         print(json.dumps(self.parse, indent=4))
112         print(json.dumps(self.json, indent=4))
113         print('')
114         print('OSM Quality')
115         print('-----------')
116         count = 0
117         for key in self.osm:
118             if 'addr:' in key:
119                 if self.json.get(key.replace('addr:','')):
120                     print('- [x] {0}'.format(key))
121                     count += 1
122                 else:
123                     print('- [ ] {0}'.format(key))
124         print('({0}/{1})'.format(count, len(self.osm) - 2))
125         print('')
126         print('Fieldnames')
127         print('----------')
128         count = 0
129         for fieldname in self.fieldnames:
130             if self.json.get(fieldname):
131                 print('- [x] {0}'.format(fieldname))
132                 count += 1
133             else:
134                 print('- [ ] {0}'.format(fieldname))
135         print('({0}/{1})'.format(count, len(self.fieldnames)))
136         print('')
137         print('URL')
138         print('---')
139         print(self.url)
140         print('')
141         print('Repr')
142         print('----')
143         print(self)
144 
145     def _exceptions(self):
</t>
  </si>
  <si>
    <t xml:space="preserve">108         # Add OK attribute even if value is "False"
109         self.json['ok'] = self.ok
110 
111     def debug(self):
112         print(json.dumps(self.parse, indent=4))
113         print(json.dumps(self.json, indent=4))
114         print('')
115         print('OSM Quality')
116         print('-----------')
117         count = 0
118         for key in self.osm:
119             if 'addr:' in key:
120                 if self.json.get(key.replace('addr:', '')):
121                     print('- [x] {0}'.format(key))
122                     count += 1
123                 else:
124                     print('- [ ] {0}'.format(key))
125         print('({0}/{1})'.format(count, len(self.osm) - 2))
126         print('')
127         print('Fieldnames')
128         print('----------')
129         count = 0
130         for fieldname in self.fieldnames:
131             if self.json.get(fieldname):
132                 print('- [x] {0}'.format(fieldname))
133                 count += 1
134             else:
135                 print('- [ ] {0}'.format(fieldname))
136         print('({0}/{1})'.format(count, len(self.fieldnames)))
137         print('')
138         print('URL')
139         print('---')
140         print(self.url)
141         print('')
142         print('Repr')
143         print('----')
144         print(self)
145 
146     def _exceptions(self):
</t>
  </si>
  <si>
    <t>Before: 119
After: 120</t>
  </si>
  <si>
    <t>{'module': 1, 'comment': 1, 'expression_statement': 27, 'assignment': 3, 'subscript': 1, 'attribute': 22, 'identifier': 79, '.': 22, '[': 1, 'string': 22, 'string_start': 22, 'string_content': 17, 'string_end': 22, ']': 1, '=': 5, 'function_definition': 1, 'def': 1, 'parameters': 1, '(': 36, ')': 36, ':': 8, 'block': 8, 'call': 35, 'argument_list': 35, ',': 5, 'keyword_argument': 2, 'integer': 7, 'for_statement': 2, 'for': 2, 'in': 3, 'if_statement': 3, 'if': 3, 'comparison_operator': 1, 'augmented_assignment': 2, '+=': 2, 'else_clause': 2, 'else': 2, 'binary_operator': 1, '-': 1}</t>
  </si>
  <si>
    <t>(tensor([0.9909]), tensor([0.9905]), tensor([0.9907]), tensor([0.9906]))</t>
  </si>
  <si>
    <t xml:space="preserve">11     new_iterator = itertools.chain([item], iterator)
12     return item, new_iterator
13 
14 def cli():
15     parser = argparse.ArgumentParser(description="Geocode an arbitrary number of strings from Command Line.")
16     parser.add_argument('input', type=str, nargs="*",
17                         help="Filename(s) or strings to be geocoded")
18     parser.add_argument('-p', '--provider',
19                         help="provider (choose from: bing,"
20 	                     "geonames, google, mapquest, nokia, osm, tomtom, "
21                              "geolytica, arcgis, yahoo)",
22                         default='bing')
23     parser.add_argument('-o', '--outfile', help="Output file (default stdout)",
24                          default=sys.stdout)
25     parser.add_argument('--geojson', help="GeoJSON output format (default json)",
26                         action="store_true")
27     parser.add_argument('--json', help="JSON output format (default json)",
28                         action="store_true")
29     parser.add_argument('--osm', help="OSM output format (default json)",
30                         action="store_true")
31     parser.add_argument('--pretty', help="Prettify JSON output",
32                         action="store_true")
33     args = parser.parse_args()
34 
35     try:
36         sys.argv = [sys.argv[1]] + args.input
37         input = fileinput.input()
38         _, input = peek(input)
39     except IOError:
40         input = args.input
41 
42     for item in input:
43         item = item.strip()
44         g = get(item, provider=args.provider)
45 
46         if args.geojson:
47             output = g.geojson
48         elif args.osm:
49             output = g.osm
50         else:
51             output = g.json
52 
53         if args.pretty:
54             params = {'indent': 4}
55         else:
56             params = {}
57 
58         args.outfile.write("{}\n".format(json.dumps(output, **params)))
</t>
  </si>
  <si>
    <t>Before: 16, 17, 18, 19, 20, 21, 22, 23
After: 16, 17, 18, 19, 20, 21, 22, 23, 24, 25, 26, 27, 28, 29, 30, 31, 32</t>
  </si>
  <si>
    <t>fix syntax errors in geocoder.cli</t>
  </si>
  <si>
    <t>(tensor([0.9455]), tensor([0.9515]), tensor([0.9485]), tensor([0.9509]))</t>
  </si>
  <si>
    <t xml:space="preserve">112 
113     @property
114     def population(self):
115         return self.parse.get('population')
116 
117 if __name__ =='__main__':
118     g = Geonames('Ottawa, Ontario')
119     g.debug()
</t>
  </si>
  <si>
    <t xml:space="preserve">112 
113     @property
114     def population(self):
115         return self.parse.get('population')
116 
117 if __name__ == '__main__':
118     g = Geonames('Ottawa, Ontario')
119     g.debug()
</t>
  </si>
  <si>
    <t>Before: 117
After: 117</t>
  </si>
  <si>
    <t>{'module': 1, 'decorated_definition': 1, 'decorator': 1, '@': 1, 'identifier': 9, 'function_definition': 1, 'def': 1, 'parameters': 1, '(': 3, ')': 3, ':': 2, 'block': 2, 'return_statement': 1, 'return': 1, 'call': 2, 'attribute': 2, '.': 2, 'argument_list': 2, 'string': 3, 'string_start': 3, 'string_content': 3, 'string_end': 3, 'if_statement': 1, 'if': 1, 'comparison_operator': 1, '==': 1, 'expression_statement': 1, 'assignment': 1, '=': 1}</t>
  </si>
  <si>
    <t>(tensor([0.9997]), tensor([0.9997]), tensor([0.9997]), tensor([0.9997]))</t>
  </si>
  <si>
    <t xml:space="preserve">54     provider = 'mapquest'
55     method = 'geocode'
56 
57     def __init__(self, location, **kwargs):
58         self.url = 'http://www.mapquestapi.com/geocoding/v1/address'
59         self.location = location
60         self.headers = {
61             'referer':'http://www.mapquestapi.com/geocoding/',
62             'host': 'www.mapquestapi.com',
63         }
64         self.params = {
65             'key': self._get_mapquest_key(**kwargs),
66             'location': location,
67             'maxResults': 1,
68         }
69         self._initialize(**kwargs)
70 
71     def _get_mapquest_key(self, **kwargs):
</t>
  </si>
  <si>
    <t xml:space="preserve">54     provider = 'mapquest'
55     method = 'geocode'
56 
57     def __init__(self, location, **kwargs):
58         self.url = 'http://www.mapquestapi.com/geocoding/v1/address'
59         self.location = location
60         self.headers = {
61             'referer': 'http://www.mapquestapi.com/geocoding/',
62             'host': 'www.mapquestapi.com',
63         }
64         self.params = {
65             'key': self._get_mapquest_key(**kwargs),
66             'location': location,
67             'maxResults': 1,
68         }
69         self._initialize(**kwargs)
70 
71     def _get_mapquest_key(self, **kwargs):
</t>
  </si>
  <si>
    <t>Before: 61
After: 61</t>
  </si>
  <si>
    <t>remove duplicate lines in mapquest.py</t>
  </si>
  <si>
    <t>{'module': 1, 'expression_statement': 7, 'assignment': 6, 'identifier': 22, '=': 6, 'string': 10, 'string_start': 10, 'string_content': 10, 'string_end': 10, 'function_definition': 1, 'def': 1, 'parameters': 1, '(': 3, ',': 7, 'dictionary_splat_pattern': 1, '**': 3, ')': 3, ':': 6, 'block': 1, 'attribute': 6, '.': 6, 'dictionary': 2, '{': 2, 'pair': 5, '}': 2, 'call': 2, 'argument_list': 2, 'dictionary_splat': 2, 'integer': 1}</t>
  </si>
  <si>
    <t>148     def country(self):
149         return self.parse.get('adminArea1')
150 
151 if __name__ == '__main__':
152     g = Mapquest('1552 Payette dr., Ottawa Ontario')
153     g.debug()</t>
  </si>
  <si>
    <t xml:space="preserve">148     def country(self):
149         return self.parse.get('adminArea1')
150 
151 if __name__ == '__main__':
152     g = Mapquest('1552 Payette dr., Ottawa Ontario')
153     g.debug()
</t>
  </si>
  <si>
    <t>Before: 153
After: 153</t>
  </si>
  <si>
    <t xml:space="preserve">24     provider = 'mapquest'
25     method = 'reverse'
26 
27     def __init__(self, location, **kwargs):
28         self.url = 'http://www.mapquestapi.com/geocoding/v1/address'
29         self.location = Location(location).latlng
30         self.headers = {
31             'referer':'http://www.mapquestapi.com/geocoding/',
32             'host': 'www.mapquestapi.com',
33         }
34         self.params = {
35             'key': kwargs.get('key', mapquest_key),
36             'location': self.location,
37             'maxResults': 1,
38         }
39         self._initialize(**kwargs)
40 
41     @property
</t>
  </si>
  <si>
    <t xml:space="preserve">24     provider = 'mapquest'
25     method = 'reverse'
26 
27     def __init__(self, location, **kwargs):
28         self.url = 'http://www.mapquestapi.com/geocoding/v1/address'
29         self.location = Location(location).latlng
30         self.headers = {
31             'referer': 'http://www.mapquestapi.com/geocoding/',
32             'host': 'www.mapquestapi.com',
33         }
34         self.params = {
35             'key': kwargs.get('key', mapquest_key),
36             'location': self.location,
37             'maxResults': 1,
38         }
39         self._initialize(**kwargs)
40 
41     @property
</t>
  </si>
  <si>
    <t>Before: 31
After: 31</t>
  </si>
  <si>
    <t>fix coding style in mapquest_reverse.py</t>
  </si>
  <si>
    <t>{'module': 1, 'expression_statement': 7, 'assignment': 6, 'identifier': 25, '=': 6, 'string': 11, 'string_start': 11, 'string_content': 11, 'string_end': 11, 'function_definition': 1, 'def': 1, 'parameters': 1, '(': 4, ',': 8, 'dictionary_splat_pattern': 1, '**': 2, ')': 4, ':': 6, 'block': 1, 'attribute': 8, '.': 8, 'call': 3, 'argument_list': 3, 'dictionary': 2, '{': 2, 'pair': 5, '}': 2, 'integer': 1, 'dictionary_splat': 1}</t>
  </si>
  <si>
    <t>41     @property
42     def ok(self):
43         return bool(self.quality)
44 
45 if __name__ == '__main__':
46     g = MapquestReverse([45.50,-76.05])
47     g.debug()</t>
  </si>
  <si>
    <t xml:space="preserve">41     @property
42     def ok(self):
43         return bool(self.quality)
44 
45 if __name__ == '__main__':
46     g = MapquestReverse([45.50, -76.05])
47     g.debug()
</t>
  </si>
  <si>
    <t>Before: 46, 47
After: 46, 47</t>
  </si>
  <si>
    <t>{'module': 1, 'decorated_definition': 1, 'decorator': 1, '@': 1, 'identifier': 7, 'function_definition': 1, 'def': 1, 'parameters': 1, '(': 2, ')': 2, ':': 2, 'block': 2, 'return_statement': 1, 'return': 1, 'call': 1, 'argument_list': 1, 'attribute': 1, '.': 1, 'if_statement': 1, 'if': 1, 'comparison_operator': 1, '==': 1, 'string': 1, 'string_start': 1, 'string_content': 1, 'string_end': 1}</t>
  </si>
  <si>
    <t>(tensor([0.9948]), tensor([0.9948]), tensor([0.9948]), tensor([0.9948]))</t>
  </si>
  <si>
    <t xml:space="preserve">55     provider = 'maxmind'
56     method = 'geocode'
57 
58     def __init__(self, location='me', **kwargs):
59         self.location = location
60         self.headers = {
61             'Referer': 'https://www.maxmind.com/en/geoip_demo',
62             'Host': 'www.maxmind.com',
63         }
64         self.params = {'demo': 1,}
65         self.url = 'https://www.maxmind.com/geoip/v2.0/city_isp_org/{0}'.format(self.location)
66         self._initialize(**kwargs)
67         self._maxmind_catch_errors()
68 
69     def _maxmind_catch_errors(self):
</t>
  </si>
  <si>
    <t xml:space="preserve">55     provider = 'maxmind'
56     method = 'geocode'
57 
58     def __init__(self, location='me', **kwargs):
59         self.location = location
60         self.headers = {
61             'Referer': 'https://www.maxmind.com/en/geoip_demo',
62             'Host': 'www.maxmind.com',
63         }
64         self.params = {'demo': 1}
65         self.url = 'https://www.maxmind.com/geoip/v2.0/city_isp_org/{0}'.format(self.location)
66         self._initialize(**kwargs)
67         self._maxmind_catch_errors()
68 
69     def _maxmind_catch_errors(self):
</t>
  </si>
  <si>
    <t>Before: 64
After: 64</t>
  </si>
  <si>
    <t>fix coding style in maxmind.py</t>
  </si>
  <si>
    <t>{'module': 1, 'expression_statement': 8, 'assignment': 6, 'identifier': 23, '=': 7, 'string': 9, 'string_start': 9, 'string_content': 9, 'string_end': 9, 'function_definition': 1, 'def': 1, 'parameters': 1, '(': 4, ',': 5, 'default_parameter': 1, 'dictionary_splat_pattern': 1, '**': 2, ')': 4, ':': 4, 'block': 1, 'attribute': 8, '.': 8, 'dictionary': 2, '{': 2, 'pair': 3, '}': 2, 'integer': 1, 'call': 3, 'argument_list': 3, 'dictionary_splat': 1}</t>
  </si>
  <si>
    <t>{'cyclomatic_complexity': 1, 'nloc': 10, 'token_count': 64, 'name': '__init__', 'long_name': "__init__( self , location = 'me' , ** kwargs )", 'start_line': 58, 'end_line': 67, 'full_parameters': ['self', " location = 'me'", ' ** kwargs'], 'filename': '/home/set-iitgn-vm/.local/lib/python3.10/site-packages/Minecpp/geocoder/curr/geocoder/maxmind.py', 'top_nesting_level': 1, 'fan_in': 0, 'fan_out': 0, 'general_fan_out': 0}</t>
  </si>
  <si>
    <t>143     def metro_code(self):
144         return self.parse['location'].get('metro_code')
145 
146 if __name__ == '__main__':
147     g = Maxmind('me')
148     g.debug()</t>
  </si>
  <si>
    <t xml:space="preserve">143     def metro_code(self):
144         return self.parse['location'].get('metro_code')
145 
146 if __name__ == '__main__':
147     g = Maxmind('me')
148     g.debug()
</t>
  </si>
  <si>
    <t>Before: 148
After: 148</t>
  </si>
  <si>
    <t>{'module': 1, 'function_definition': 1, 'def': 1, 'identifier': 6, 'parameters': 1, '(': 2, ')': 2, ':': 2, 'block': 2, 'return_statement': 1, 'return': 1, 'call': 1, 'attribute': 2, 'subscript': 1, '.': 2, '[': 1, 'string': 3, 'string_start': 3, 'string_content': 3, 'string_end': 3, ']': 1, 'argument_list': 1, 'if_statement': 1, 'if': 1, 'comparison_operator': 1, '==': 1}</t>
  </si>
  <si>
    <t xml:space="preserve">52     provider = 'ottawa'
53     method = 'geocode'
54 
55     def __init__(self, location, **kwargs):
56         self.url = 'http://maps.ottawa.ca/ArcGIS/rest/services/'
57         self.url += 'compositeLocator/GeocodeServer/findAddressCandidates'
58         self.location = location
59         self.params = {
60             'SingleLine': location.replace(', Ottawa, ON', ''),
61             'f': 'json',
62             'outSR': 4326,
63         }
64         self._initialize(**kwargs)
65 
66     def _exceptions(self):
</t>
  </si>
  <si>
    <t>Before: 60
After: 60</t>
  </si>
  <si>
    <t>remove trailing whitespace in ottawa.py</t>
  </si>
  <si>
    <t>114     def accuracy(self):
115         return self.parse.get('score')
116 
117 if __name__ == '__main__':
118     g = Ottawa('1552 Payette dr.')
119     g.debug()</t>
  </si>
  <si>
    <t xml:space="preserve">114     def accuracy(self):
115         return self.parse.get('score')
116 
117 if __name__ == '__main__':
118     g = Ottawa('1552 Payette dr.')
119     g.debug()
</t>
  </si>
  <si>
    <t>Before: 13, 14, 15, 16, 17, 18
After: 13, 14, 15, 16, 17</t>
  </si>
  <si>
    <t>bb607d5cb62c6c8fcc9a6abfdc51ba86dea37309</t>
  </si>
  <si>
    <t>556079cfba179a2437c719eb15bb3b7abcace61d</t>
  </si>
  <si>
    <t>{'ERROR': 1, 'import_from_statement': 2, 'from': 2, 'dotted_name': 4, 'identifier': 7, 'import': 2, 'relative_import': 1, 'import_prefix': 1, '.': 1, 'class': 1, 'argument_list': 1, '(': 1, ')': 1, ':': 1, '=': 1, '[': 1, 'string': 24, 'string_start': 24, 'string_content': 24, 'string_end': 24, ',': 24}</t>
  </si>
  <si>
    <t>{'cyclomatic_complexity': 2, 'nloc': 14, 'token_count': 66, 'name': '__repr__', 'long_name': '__repr__( self )', 'start_line': 41, 'end_line': 54, 'full_parameters': ['self'], 'filename': '/home/set-iitgn-vm/.local/lib/python3.10/site-packages/Minecpp/geocoder/prev/geocoder/base.py', 'top_nesting_level': 1, 'fan_in': 0, 'fan_out': 0, 'general_fan_out': 0}</t>
  </si>
  <si>
    <t>(tensor([0.9565]), tensor([0.9893]), tensor([0.9726]), tensor([0.9859]))</t>
  </si>
  <si>
    <t>Before: 120
After: 119</t>
  </si>
  <si>
    <t>(tensor([0.9905]), tensor([0.9909]), tensor([0.9907]), tensor([0.9909]))</t>
  </si>
  <si>
    <t>Before: 16, 17, 18, 19, 20, 21, 22, 23, 24, 25, 26, 27, 28, 29, 30, 31, 32
After: 16, 17, 18, 19, 20, 21, 22, 23</t>
  </si>
  <si>
    <t>fix syntax error in geocoder.cli</t>
  </si>
  <si>
    <t>{'module': 1, 'expression_statement': 21, 'assignment': 14, 'identifier': 92, '=': 31, 'call': 14, 'attribute': 24, '.': 24, 'argument_list': 14, '(': 15, 'list': 2, '[': 3, ']': 3, ',': 21, ')': 15, 'return_statement': 1, 'return': 1, 'expression_list': 1, 'function_definition': 1, 'def': 1, 'parameters': 1, ':': 10, 'block': 9, 'keyword_argument': 17, 'string': 26, 'string_start': 26, 'string_content': 26, 'string_end': 26, 'concatenated_string': 1, 'try_statement': 1, 'try': 1, 'binary_operator': 1, 'subscript': 1, 'integer': 2, '+': 1, 'pattern_list': 1, 'except_clause': 1, 'except': 1, 'for_statement': 1, 'for': 1, 'in': 1, 'if_statement': 2, 'if': 2, 'elif_clause': 1, 'elif': 1, 'else_clause': 2, 'else': 2, 'dictionary': 2, '{': 2, 'pair': 1, '}': 2}</t>
  </si>
  <si>
    <t>(tensor([0.9515]), tensor([0.9455]), tensor([0.9485]), tensor([0.9461]))</t>
  </si>
  <si>
    <t>fix bug in mapquest.py</t>
  </si>
  <si>
    <t>{'module': 1, 'function_definition': 1, 'def': 1, 'identifier': 8, 'parameters': 1, '(': 3, ')': 3, ':': 2, 'block': 2, 'return_statement': 1, 'return': 1, 'call': 2, 'attribute': 2, '.': 2, 'argument_list': 2, 'string': 3, 'string_start': 3, 'string_content': 3, 'string_end': 3, 'if_statement': 1, 'if': 1, 'comparison_operator': 1, '==': 1, 'expression_statement': 1, 'assignment': 1, '=': 1}</t>
  </si>
  <si>
    <t>fix bug in mapquest_reverse.py</t>
  </si>
  <si>
    <t>{'module': 1, 'decorated_definition': 1, 'decorator': 1, '@': 1, 'identifier': 9, 'function_definition': 1, 'def': 1, 'parameters': 1, '(': 3, ')': 3, ':': 2, 'block': 2, 'return_statement': 1, 'return': 1, 'call': 2, 'argument_list': 2, 'attribute': 1, '.': 1, 'if_statement': 1, 'if': 1, 'comparison_operator': 1, '==': 1, 'string': 1, 'string_start': 1, 'string_content': 1, 'string_end': 1, 'expression_statement': 1, 'assignment': 1, '=': 1, 'list': 1, '[': 1, 'float': 2, ',': 1, 'unary_operator': 1, '-': 1, ']': 1}</t>
  </si>
  <si>
    <t xml:space="preserve">27 from .opencage_reverse import OpenCageReverse
28 
29 
30 def get(location, **kwargs):
31     """Get Geocode
32 
33     :param ``location``: Your search location you want geocoded.
34     :param ``provider``: The geocoding engine you want to use.
35     :param ``method``: Define the method (geocode, method).
36     """
37     provider = kwargs.get('provider', 'bing').lower().strip()
38     method = kwargs.get('method', 'geocode').lower().strip()
39     options = {
40         'osm': {'geocode': Osm},
41         'here': {
42             'geocode': Here,
43             'reverse': HereReverse,
44         },
45         'nokia': {'geocode': Here},
46         'baidu': {'geocode': Baidu}
47         'yahoo': {'geocode': Yahoo},
48         'tomtom': {'geocode': Tomtom},
49         'arcgis': {'geocode': Arcgis},
50         'ottawa': {'geocode': Ottawa},
51         'maxmind': {'geocode': Maxmind},
52         'geonames': {'geocode': Geonames},
53         'freegeoip': {'geocode': FreeGeoIP},
54         'mapquest': {
55             'geocode': Mapquest,
56             'reverse': MapquestReverse,
57         },
58         'geolytica': {'geocode': Geolytica},
59         'canadapost': {'geocode': Canadapost},
60         'opencage': {
61             'geocode': OpenCage,
62             'reverse': OpenCageReverse,
63         },
64         'bing': {
65             'geocode': Bing,
66             'reverse': BingReverse,
67         },
68         'google': {
69             'geocode': Google,
70             'reverse': GoogleReverse,
71             'timezone': Timezone,
72             'elevation': Elevation,
73         },
74     }
75     if not provider in options:
</t>
  </si>
  <si>
    <t xml:space="preserve">27 from .opencage_reverse import OpenCageReverse
28 
29 
30 def get(location, **kwargs):
31     """Get Geocode
32 
33     :param ``location``: Your search location you want geocoded.
34     :param ``provider``: The geocoding engine you want to use.
35     :param ``method``: Define the method (geocode, method).
36     """
37     provider = kwargs.get('provider', 'bing').lower().strip()
38     method = kwargs.get('method', 'geocode').lower().strip()
39     options = {
40         'osm': {'geocode': Osm},
41         'here': {
42             'geocode': Here,
43             'reverse': HereReverse,
44         },
45         'nokia': {'geocode': Here},
46         'baidu': {'geocode': Baidu},
47         'yahoo': {'geocode': Yahoo},
48         'tomtom': {'geocode': Tomtom},
49         'arcgis': {'geocode': Arcgis},
50         'ottawa': {'geocode': Ottawa},
51         'maxmind': {'geocode': Maxmind},
52         'geonames': {'geocode': Geonames},
53         'freegeoip': {'geocode': FreeGeoIP},
54         'mapquest': {
55             'geocode': Mapquest,
56             'reverse': MapquestReverse,
57         },
58         'geolytica': {'geocode': Geolytica},
59         'canadapost': {'geocode': Canadapost},
60         'opencage': {
61             'geocode': OpenCage,
62             'reverse': OpenCageReverse,
63         },
64         'bing': {
65             'geocode': Bing,
66             'reverse': BingReverse,
67         },
68         'google': {
69             'geocode': Google,
70             'reverse': GoogleReverse,
71             'timezone': Timezone,
72             'elevation': Elevation,
73         },
74     }
75     if not provider in options:
76         print('[ERROR] Please provide a correct provider\n'
77               'Ex: google, bing, osm, here, opencage, tomtom, mapquest\n'
78               '$ geocode "Ottawa ON" --provider google\n'
79               '&gt;&gt;&gt; g = geocoder.get("Ottawa ON", provider="google"')
80         sys.exit()
81     else:
82         if not method in options[provider]:
83             print('[ERROR] Please provide a correct method\n'
84                   'Ex: geocode, reverse, timezone, elevation\n'
85                   '$ geocode "45.68, -75.15" --method reverse\n'
86                   '&gt;&gt;&gt; g = geocoder.get([45.68, -75.15], method="reverse"')
87             sys.exit()
88     return options[provider][method](location, **kwargs)
89 
90 
</t>
  </si>
  <si>
    <t xml:space="preserve">fix typo in api.py
</t>
  </si>
  <si>
    <t>Fixed Baidu testing</t>
  </si>
  <si>
    <t>77d8f941ab6d2a9e0508013ca0bc68af1321b0f4</t>
  </si>
  <si>
    <t>50840b8aee5be227bf178eb124839c0d7fd9bad1</t>
  </si>
  <si>
    <t>{'module': 1, 'import_from_statement': 1, 'from': 1, 'relative_import': 1, 'import_prefix': 1, '.': 7, 'dotted_name': 2, 'identifier': 40, 'import': 1, 'function_definition': 1, 'def': 1, 'parameters': 1, '(': 7, ',': 31, 'dictionary_splat_pattern': 1, '**': 1, ')': 7, ':': 42, 'ERROR': 15, 'expression_statement': 16, 'string': 46, 'string_start': 46, 'string_content': 46, 'string_end': 46, 'assignment': 2, '=': 3, 'call': 6, 'attribute': 6, 'argument_list': 6, '{': 18, 'pair': 28, 'dictionary': 17, '}': 18, 'block': 1}</t>
  </si>
  <si>
    <t>{'cyclomatic_complexity': 3, 'nloc': 53, 'token_count': 272, 'name': 'get', 'long_name': 'get( location , ** kwargs )', 'start_line': 30, 'end_line': 88, 'full_parameters': ['location', ' ** kwargs'], 'filename': '/home/set-iitgn-vm/.local/lib/python3.10/site-packages/Minecpp/geocoder/prev/geocoder/api.py', 'top_nesting_level': 0, 'fan_in': 0, 'fan_out': 0, 'general_fan_out': 0}</t>
  </si>
  <si>
    <t>{'cyclomatic_complexity': 3, 'nloc': 53, 'token_count': 273, 'name': 'get', 'long_name': 'get( location , ** kwargs )', 'start_line': 30, 'end_line': 88, 'full_parameters': ['location', ' ** kwargs'], 'filename': '/home/set-iitgn-vm/.local/lib/python3.10/site-packages/Minecpp/geocoder/curr/geocoder/api.py', 'top_nesting_level': 0, 'fan_in': 0, 'fan_out': 0, 'general_fan_out': 0}</t>
  </si>
  <si>
    <t>(tensor([0.9235]), tensor([0.9968]), tensor([0.9588]), tensor([0.9889]))</t>
  </si>
  <si>
    <t xml:space="preserve">1 #!/usr/bin/python
2 # coding: utf8
3 
4 from base import Base
5 from keys import baidu_key
6 
7 
8 class Baidu(Base):
</t>
  </si>
  <si>
    <t xml:space="preserve">1 #!/usr/bin/python
2 # coding: utf8
3 
4 from .base import Base
5 from .keys import baidu_key
6 
7 
8 class Baidu(Base):
</t>
  </si>
  <si>
    <t>use relative imports in base/baidu.py</t>
  </si>
  <si>
    <t>Python3 relative import error</t>
  </si>
  <si>
    <t>geocoder/baidu.py</t>
  </si>
  <si>
    <t>fb6876a9f8911175dc504a48a33f2714fafc2a68</t>
  </si>
  <si>
    <t>c353529ab44e9fb0a0dce015bececaf6e57924e4</t>
  </si>
  <si>
    <t>{'cyclomatic_complexity': 1, 'nloc': 12, 'token_count': 69, 'name': '__init__', 'long_name': '__init__( self , location , ** kwargs )', 'start_line': 58, 'end_line': 69, 'full_parameters': ['self', ' location', ' ** kwargs'], 'filename': '/home/set-iitgn-vm/.local/lib/python3.10/site-packages/Minecpp/geocoder/prev/geocoder/baidu.py', 'top_nesting_level': 1, 'fan_in': 0, 'fan_out': 0, 'general_fan_out': 0}</t>
  </si>
  <si>
    <t>{'cyclomatic_complexity': 1, 'nloc': 12, 'token_count': 69, 'name': '__init__', 'long_name': '__init__( self , location , ** kwargs )', 'start_line': 58, 'end_line': 69, 'full_parameters': ['self', ' location', ' ** kwargs'], 'filename': '/home/set-iitgn-vm/.local/lib/python3.10/site-packages/Minecpp/geocoder/curr/geocoder/baidu.py', 'top_nesting_level': 1, 'fan_in': 0, 'fan_out': 0, 'general_fan_out': 0}</t>
  </si>
  <si>
    <t>(tensor([0.9925]), tensor([0.9925]), tensor([0.9925]), tensor([0.9925]))</t>
  </si>
  <si>
    <t xml:space="preserve">297     return get(location, provider='maxmind', **kwargs)
298 
299 
300 def canadapost(location, **kwargs):
301     """CanadaPost Provider
302 
303     :param ``location``: Your search location you want geocoded.
304     :param ``key``: (optional) use your own API Key from
305                                CanadaPost Address Complete.
306     """
307     return get(location, provider='canadapost', **kwargs)
308 
309 
</t>
  </si>
  <si>
    <t xml:space="preserve">297     return get(location, provider='maxmind', **kwargs)
298 
299 
300 def canadapost(location, **kwargs):
301     """CanadaPost Provider
302 
303     :param ``location``: Your search location you want geocoded.
304     :param ``key``: (optional) API Key from CanadaPost Address Complete.
305     """
306     return get(location, provider='canadapost', **kwargs)
307 
308 
</t>
  </si>
  <si>
    <t>Before: 304, 305
After: 304</t>
  </si>
  <si>
    <t>fix typo in canadapost</t>
  </si>
  <si>
    <t>Fixed some issues with Canadapost &amp; updated docs</t>
  </si>
  <si>
    <t>06ceb4bb50a5713f1ca66b2b0faa7911170d1b81</t>
  </si>
  <si>
    <t>3899b68c153d604987638e837e41ab8d7b262cdf</t>
  </si>
  <si>
    <t>{'module': 1, 'return_statement': 2, 'return': 2, 'call': 2, 'identifier': 11, 'argument_list': 2, '(': 3, ',': 5, 'keyword_argument': 2, '=': 2, 'string': 3, 'string_start': 3, 'string_content': 3, 'string_end': 3, 'dictionary_splat': 2, '**': 3, ')': 3, 'function_definition': 1, 'def': 1, 'parameters': 1, 'dictionary_splat_pattern': 1, ':': 1, 'block': 1, 'expression_statement': 1}</t>
  </si>
  <si>
    <t>{'cyclomatic_complexity': 3, 'nloc': 57, 'token_count': 286, 'name': 'get', 'long_name': 'get( location , ** kwargs )', 'start_line': 32, 'end_line': 94, 'full_parameters': ['location', ' ** kwargs'], 'filename': '/home/set-iitgn-vm/.local/lib/python3.10/site-packages/Minecpp/geocoder/prev/geocoder/api.py', 'top_nesting_level': 0, 'fan_in': 0, 'fan_out': 0, 'general_fan_out': 0}</t>
  </si>
  <si>
    <t>{'cyclomatic_complexity': 3, 'nloc': 57, 'token_count': 286, 'name': 'get', 'long_name': 'get( location , ** kwargs )', 'start_line': 32, 'end_line': 94, 'full_parameters': ['location', ' ** kwargs'], 'filename': '/home/set-iitgn-vm/.local/lib/python3.10/site-packages/Minecpp/geocoder/curr/geocoder/api.py', 'top_nesting_level': 0, 'fan_in': 0, 'fan_out': 0, 'general_fan_out': 0}</t>
  </si>
  <si>
    <t>(tensor([0.9809]), tensor([0.9671]), tensor([0.9739]), tensor([0.9684]))</t>
  </si>
  <si>
    <t xml:space="preserve">3 
4 import re
5 import requests
6 from .base import Base
7 from .keys import canadapost_key
8 from .location import Location
9 
10 
11 class Canadapost(Base):
12     """
</t>
  </si>
  <si>
    <t xml:space="preserve">9 
10 class Canadapost(Base):
11     """
12     Addres Complete API
13     =======================
14     The next generation of address finders, AddressComplete uses
15     intelligent, fast searching to improve data accuracy and relevancy.
16     Simply start typing a business name, address or Postal Code
17     and AddressComplete will suggest results as you go.
18 
</t>
  </si>
  <si>
    <t>Before: 8, 15, 16, 17
After: 14, 15, 16, 17, 18, 19, 20, 21, 22</t>
  </si>
  <si>
    <t>improve canadapost coverage</t>
  </si>
  <si>
    <t>{'module': 1, 'import_statement': 2, 'import': 5, 'dotted_name': 8, 'identifier': 10, 'import_from_statement': 3, 'from': 3, 'relative_import': 3, 'import_prefix': 3, '.': 3, 'class_definition': 1, 'class': 1, 'argument_list': 1, '(': 1, ')': 1, ':': 1, 'block': 1}</t>
  </si>
  <si>
    <t>{'cyclomatic_complexity': 4, 'nloc': 23, 'token_count': 153, 'name': '__init__', 'long_name': '__init__( self , location , ** kwargs )', 'start_line': 31, 'end_line': 56, 'full_parameters': ['self', ' location', ' ** kwargs'], 'filename': '/home/set-iitgn-vm/.local/lib/python3.10/site-packages/Minecpp/geocoder/curr/geocoder/canadapost.py', 'top_nesting_level': 1, 'fan_in': 0, 'fan_out': 0, 'general_fan_out': 0}</t>
  </si>
  <si>
    <t>(tensor([0.6740]), tensor([0.7059]), tensor([0.6896]), tensor([0.7026]))</t>
  </si>
  <si>
    <t xml:space="preserve">28     provider = 'canadapost'
29     method = 'geocode'
30 
31     def __init__(self, location, **kwargs):
32         self.url = 'https://ws1.postescanada-canadapost.ca/AddressComplete'
33         self.url += '/Interactive/RetrieveFormatted/v2.00/json3ex.ws'
34         self.location = location
35         self.key = kwargs.get('key', canadapost_key)
36         self.timeout = kwargs.get('timeout', 5.0)
37         self.proxies = kwargs.get('proxies', '')
38         self.id = ''
39         self.key = ''
40 
41         # Connect to CanadaPost to retrieve API key if none are provided
42         if not self.key:
43             self._retrieve_key()
44         self._retrieve_id()
45 
46         if bool(self.key and self.id):
47             self.params = {
48                 'Key': self.key,
49                 'Id': self.id,
50                 'Source': '',
51             }
52             self._initialize(**kwargs)
53         else:
54             self.json = dict()
55             self.parse = self.tree()
56             self._json()
57 
58     def __repr__(self):
</t>
  </si>
  <si>
    <t>Before: 68, 69, 70, 71, 72, 73, 74
After: 47, 48, 49, 50, 51, 53, 54, 55, 56</t>
  </si>
  <si>
    <t>(tensor([0.9368]), tensor([0.9515]), tensor([0.9441]), tensor([0.9500]))</t>
  </si>
  <si>
    <t xml:space="preserve">75         if bool(self.key and self.id):
76             self._initialize(**kwargs)
77 
78     def __repr__(self):
79         return "&lt;[{0}] {1} [{2} - {3}]&gt;".format(self.status, self.provider, self.postal, self.address)
80 
81     def _retrieve_key(self):
</t>
  </si>
  <si>
    <t xml:space="preserve">55             self.parse = self.tree()
56             self._json()
57 
58     def __repr__(self):
59         return "&lt;[{0}] {1} [{2} - {3}]&gt;".format(self.status,
60                                                 self.provider,
61                                                 self.postal,
62                                                 self.address)
63 
64     def _retrieve_key(self):
</t>
  </si>
  <si>
    <t>Before: 79
After: 59, 60, 61, 62</t>
  </si>
  <si>
    <t>{'module': 1, 'if_statement': 1, 'if': 1, 'call': 3, 'identifier': 19, 'argument_list': 3, '(': 4, 'boolean_operator': 1, 'attribute': 8, '.': 8, 'and': 1, ')': 4, ':': 2, 'block': 2, 'expression_statement': 1, 'dictionary_splat': 1, '**': 1, 'function_definition': 1, 'def': 1, 'parameters': 1, 'return_statement': 1, 'return': 1, 'string': 1, 'string_start': 1, 'string_content': 1, 'string_end': 1, ',': 3}</t>
  </si>
  <si>
    <t>(tensor([0.8887]), tensor([0.8564]), tensor([0.8723]), tensor([0.8595]))</t>
  </si>
  <si>
    <t xml:space="preserve">79         else:
80             self.error = 'ERROR - No API Key'
81 
82     def _retrieve_id(self, last_id=''):
83         params = {
84             'Key': self.key,
85             'LastId': last_id,
86             'Country': "CAN",
87             'SearchFor': 'Everything',
88             'SearchTerm': self.location,
89         }
90 
91         url = 'https://ws1.postescanada-canadapost.ca/AddressComplete' \
92               '/Interactive/Find/v2.00/json3ex.ws'
93         try:
94             r = requests.get(url, params=params,
95                              timeout=self.timeout,
96                              proxies=self.proxies)
97             items = r.json().get('Items')
98             self.status_code = 200
99         except:
100             items = None
101             self.status_code = 404
102             self.error = 'ERROR - URL Connection'
103 
104         if items:
105             items = items[0]
106             item_id = items['Id']
107             description = items.get('Description')
108             if item_id:
109                 if 'results' in description:
110                     self._retrieve_id(item_id)
111                 elif 'Id' in items:
112                     self.id = item_id
113                     return self.id
114 
115     def _exceptions(self):
</t>
  </si>
  <si>
    <t>Before: 108, 109
After: 91, 92</t>
  </si>
  <si>
    <t>(tensor([0.9411]), tensor([0.9425]), tensor([0.9418]), tensor([0.9424]))</t>
  </si>
  <si>
    <t>Before: 111
After: 94, 95, 96</t>
  </si>
  <si>
    <t xml:space="preserve">146     def _exceptions(self):
147         pass
148 
149     def tree(self): return defaultdict(self.tree)
150 
151     def _encode(self, value):
</t>
  </si>
  <si>
    <t xml:space="preserve">146     def _exceptions(self):
147         pass
148 
149     def tree(self):
150         return defaultdict(self.tree)
151 
152     def _encode(self, value):
</t>
  </si>
  <si>
    <t>Before: 149
After: 149, 150</t>
  </si>
  <si>
    <t>fix coding style in geocoder/base.py</t>
  </si>
  <si>
    <t>Pep 8 fixes</t>
  </si>
  <si>
    <t>a413b689f21c939b9dfeb0c277123f4648ae7c81</t>
  </si>
  <si>
    <t>ce6a7a0f63f97110af172f441995314c6ba0c40a</t>
  </si>
  <si>
    <t>{'module': 1, 'function_definition': 2, 'def': 2, 'identifier': 7, 'parameters': 2, '(': 3, ')': 3, ':': 2, 'block': 2, 'pass_statement': 1, 'pass': 1, 'return_statement': 1, 'return': 1, 'call': 1, 'argument_list': 1, 'attribute': 1, '.': 1}</t>
  </si>
  <si>
    <t>(tensor([0.9836]), tensor([0.9871]), tensor([0.9853]), tensor([0.9867]))</t>
  </si>
  <si>
    <t xml:space="preserve">209         return {}
210 
211     @property
212     def confidence(self):
213         if self.bbox:
214             # Units are measured in Kilometers
215             distance = haversine(self.northeast, self.southwest)
216             for score, maximum in [
217                 (10, 0.25),
218                 (9, 0.5),
219                 (8, 1),
220                 (7, 5),
221                 (6, 7.5),
222                 (5, 10),
223                 (4, 15),
224                 (3, 20),
225                 (2, 25)]:
226                 if distance &lt; maximum:
227                     return score
228                 if distance &gt;= 25:
229                     return 1
230         # Cannot determine score
231         return 0
232 
233     @property
</t>
  </si>
  <si>
    <t xml:space="preserve">211         return {}
212 
213     @property
214     def confidence(self):
215         if self.bbox:
216             # Units are measured in Kilometers
217             distance = haversine(self.northeast, self.southwest)
218             for score, maximum in [(10, 0.25),
219                                    (9, 0.5),
220                                    (8, 1),
221                                    (7, 5),
222                                    (6, 7.5),
223                                    (5, 10),
224                                    (4, 15),
225                                    (3, 20),
226                                    (2, 25)]:
227                 if distance &lt; maximum:
228                     return score
229                 if distance &gt;= 25:
230                     return 1
231         # Cannot determine score
232         return 0
233 
234     @property
</t>
  </si>
  <si>
    <t>Before: 216, 217, 218, 219, 220, 221, 222, 223, 224, 225
After: 218, 219, 220, 221, 222, 223, 224, 225, 226</t>
  </si>
  <si>
    <t>{'module': 1, 'return_statement': 4, 'return': 4, 'dictionary': 1, '{': 1, '}': 1, 'decorated_definition': 1, 'decorator': 1, '@': 1, 'identifier': 17, 'function_definition': 1, 'def': 1, 'parameters': 1, '(': 11, ')': 11, ':': 5, 'block': 5, 'if_statement': 3, 'if': 3, 'attribute': 3, '.': 3, 'comment': 2, 'expression_statement': 1, 'assignment': 1, '=': 1, 'call': 1, 'argument_list': 1, ',': 19, 'for_statement': 1, 'for': 1, 'pattern_list': 1, 'in': 1, 'list': 1, '[': 1, 'tuple': 9, 'integer': 18, 'float': 3, ']': 1, 'comparison_operator': 2, '&lt;': 1, '&gt;=': 1}</t>
  </si>
  <si>
    <t>(tensor([0.9552]), tensor([0.9542]), tensor([0.9547]), tensor([0.9543]))</t>
  </si>
  <si>
    <t xml:space="preserve">185         elif not bool(self.lng and self.lat):
186             return 'ERROR - No Geometry'
187 
188     def _get_bbox(self, south, west, north, east):
189         # South Latitude, West Longitude, North Latitude, East Longitude
190         try:
191             self.south = float(south)
192             self.west = float(west)
193             self.north = float(north)
194             self.east = float(east)
195         except:
196             pass
197 
198         # Bounding Box Corners
199         self.northeast = [self.north, self.east]
200         self.northwest = [self.north, self.west]
201         self.southwest = [self.south, self.west]
202         self.southeast = [self.south, self.east]
203 
204         # GeoJSON bbox
205         self.westsouth = [self.west, self.south]
206         self.eastnorth = [self.east, self.north]
207 
208         if bool(self.south and self.east and self.north and self.west):
209             bbox = {
210                 'northeast': [self.north, self.east],
211                 'southwest': [self.south, self.west],
212             }
213             return bbox
214         return {}
215 
216     @property
</t>
  </si>
  <si>
    <t xml:space="preserve">185         elif not bool(self.lng and self.lat):
186             return 'ERROR - No Geometry'
187 
188     def _get_bbox(self, south, west, north, east):
189         # South Latitude, West Longitude, North Latitude, East Longitude
190         self.south = south
191         self.west = west
192         self.north = north
193         self.east = east
194 
195         # Bounding Box Corners
196         self.northeast = [self.north, self.east]
197         self.northwest = [self.north, self.west]
198         self.southwest = [self.south, self.west]
199         self.southeast = [self.south, self.east]
200 
201         # GeoJSON bbox
202         self.westsouth = [self.west, self.south]
203         self.eastnorth = [self.east, self.north]
204 
205         if bool(self.south and self.east and self.north and self.west):
206             bbox = {
207                 'northeast': [self.north, self.east],
208                 'southwest': [self.south, self.west],
209             }
210             return bbox
211         return {}
212 
213     @property
</t>
  </si>
  <si>
    <t>Before: 190, 191, 192, 193, 194, 195, 196
After: 190, 191, 192, 193</t>
  </si>
  <si>
    <t>remove try/except in geocoder/base.py</t>
  </si>
  <si>
    <t>#118 Error handling for bbox</t>
  </si>
  <si>
    <t>64d86177dd3784058496054cdfe28f075e4023e6</t>
  </si>
  <si>
    <t>d209744e6ebc03d89248cd64612116e0e95d7716</t>
  </si>
  <si>
    <t>{'module': 1, 'ERROR': 1, 'identifier': 83, 'not': 1, 'call': 6, 'argument_list': 6, '(': 7, 'boolean_operator': 4, 'attribute': 32, '.': 32, 'and': 4, ')': 7, ':': 7, 'return_statement': 3, 'return': 3, 'string': 3, 'string_start': 3, 'string_content': 3, 'string_end': 3, 'function_definition': 1, 'def': 1, 'parameters': 1, ',': 14, 'comment': 3, 'block': 4, 'try_statement': 1, 'try': 1, 'expression_statement': 11, 'assignment': 11, '=': 11, 'except_clause': 1, 'except': 1, 'pass_statement': 1, 'pass': 1, 'list': 8, '[': 8, ']': 8, 'if_statement': 1, 'if': 1, 'dictionary': 2, '{': 2, 'pair': 2, '}': 2}</t>
  </si>
  <si>
    <t>(tensor([0.9599]), tensor([0.9445]), tensor([0.9522]), tensor([0.9460]))</t>
  </si>
  <si>
    <t xml:space="preserve">74             return pos.split(' ')[0]
75 
76     @property
77     def bbox(self):
78         if self.parse['Envelope']:
79             east, north = self.parse['Envelope'].get('upperCorner').split(' ')
80             west, south = self.parse['Envelope'].get('lowerCorner').split(' ')
81             return self._get_bbox(south, west, north, east)
82 
83     @property
</t>
  </si>
  <si>
    <t xml:space="preserve">74             return pos.split(' ')[0]
75 
76     @property
77     def bbox(self):
78         if self.parse['Envelope']:
79             east, north = self.parse['Envelope'].get('upperCorner').split(' ')
80             west, south = self.parse['Envelope'].get('lowerCorner').split(' ')
81             try:
82                 return self._get_bbox(float(south),
83                                       float(west),
84                                       float(north),
85                                       float(east))
86             except:
87                 pass
88 
89     @property
</t>
  </si>
  <si>
    <t>Before: 81
After: 81, 82, 83, 84, 85, 86, 87</t>
  </si>
  <si>
    <t>fix bug in yandex.py</t>
  </si>
  <si>
    <t>geocoder/yandex.py</t>
  </si>
  <si>
    <t>{'module': 1, 'return_statement': 2, 'return': 2, 'subscript': 4, 'call': 6, 'attribute': 9, 'identifier': 25, '.': 9, 'argument_list': 6, '(': 7, 'string': 8, 'string_start': 8, 'string_content': 8, 'string_end': 8, ')': 7, '[': 4, 'integer': 1, ']': 4, 'decorated_definition': 1, 'decorator': 1, '@': 1, 'function_definition': 1, 'def': 1, 'parameters': 1, ':': 2, 'block': 2, 'if_statement': 1, 'if': 1, 'expression_statement': 2, 'assignment': 2, 'pattern_list': 2, ',': 5, '=': 2}</t>
  </si>
  <si>
    <t>{'cyclomatic_complexity': 1, 'nloc': 11, 'token_count': 67, 'name': '__init__', 'long_name': '__init__( self , location , ** kwargs )', 'start_line': 42, 'end_line': 52, 'full_parameters': ['self', ' location', ' ** kwargs'], 'filename': '/home/set-iitgn-vm/.local/lib/python3.10/site-packages/Minecpp/geocoder/prev/geocoder/yandex.py', 'top_nesting_level': 1, 'fan_in': 0, 'fan_out': 0, 'general_fan_out': 0}</t>
  </si>
  <si>
    <t>{'cyclomatic_complexity': 1, 'nloc': 11, 'token_count': 67, 'name': '__init__', 'long_name': '__init__( self , location , ** kwargs )', 'start_line': 42, 'end_line': 52, 'full_parameters': ['self', ' location', ' ** kwargs'], 'filename': '/home/set-iitgn-vm/.local/lib/python3.10/site-packages/Minecpp/geocoder/curr/geocoder/yandex.py', 'top_nesting_level': 1, 'fan_in': 0, 'fan_out': 0, 'general_fan_out': 0}</t>
  </si>
  <si>
    <t>(tensor([0.9066]), tensor([0.9666]), tensor([0.9356]), tensor([0.9603]))</t>
  </si>
  <si>
    <t xml:space="preserve">24 """
25 
26 __title__ = 'geocoder'
27 __author__ = 'Denis Carriere'
28 __author_email__ = 'carriere.denis@gmail.com'
29 __version__ = '1.2.0'
30 __license__ = 'MIT'
31 __copyright__ = 'Copyright (c) 2013-2015 Denis Carriere'
32 
33 # CORE
</t>
  </si>
  <si>
    <t xml:space="preserve">24 """
25 
26 __title__ = 'geocoder'
27 __author__ = 'Denis Carriere'
28 __author_email__ = 'carriere.denis@gmail.com'
29 __version__ = '1.2.1'
30 __license__ = 'MIT'
31 __copyright__ = 'Copyright (c) 2013-2015 Denis Carriere'
32 
33 # CORE
</t>
  </si>
  <si>
    <t>Before: 29
After: 29</t>
  </si>
  <si>
    <t>set version to 1.2.1</t>
  </si>
  <si>
    <t>#114 Fixing piping issue &amp; refactored CLI</t>
  </si>
  <si>
    <t>d2c4faa72f9ed47023f03308000e5c2394c02cbe</t>
  </si>
  <si>
    <t xml:space="preserve">1 import argparse
2 import fileinput
3 import itertools
4 import json
5 import sys
</t>
  </si>
  <si>
    <t xml:space="preserve">1 #!/usr/bin/python
2 # coding: utf8
3 
4 import click
5 import json
</t>
  </si>
  <si>
    <t>Before: 1, 2, 3
After: 1, 2, 3, 4, 6</t>
  </si>
  <si>
    <t>add commands and options to the --a/-- bing/cli</t>
  </si>
  <si>
    <t>{'module': 1, 'import_statement': 4, 'import': 4, 'dotted_name': 4, 'identifier': 4}</t>
  </si>
  <si>
    <t>{'cyclomatic_complexity': 1, 'nloc': 5, 'token_count': 33, 'name': 'peek', 'long_name': 'peek( iterable )', 'start_line': 9, 'end_line': 13, 'full_parameters': ['iterable'], 'filename': '/home/set-iitgn-vm/.local/lib/python3.10/site-packages/Minecpp/geocoder/prev/geocoder/cli.py', 'top_nesting_level': 0, 'fan_in': 0, 'fan_out': 0, 'general_fan_out': 0}</t>
  </si>
  <si>
    <t>{'cyclomatic_complexity': 5, 'nloc': 15, 'token_count': 111, 'name': 'cli', 'long_name': 'cli( location , provider , method , output )', 'start_line': 21, 'end_line': 40, 'full_parameters': ['location', ' provider', ' method', ' output'], 'filename': '/home/set-iitgn-vm/.local/lib/python3.10/site-packages/Minecpp/geocoder/curr/geocoder/cli.py', 'top_nesting_level': 0, 'fan_in': 0, 'fan_out': 0, 'general_fan_out': 0}</t>
  </si>
  <si>
    <t>(tensor([0.7601]), tensor([0.8143]), tensor([0.7862]), tensor([0.8085]))</t>
  </si>
  <si>
    <t xml:space="preserve">1 import argparse
2 import fileinput
3 import itertools
4 import json
5 import sys
6 from .api import get
7 
8 
9 def peek(iterable):
10     iterator = iter(iterable)
</t>
  </si>
  <si>
    <t xml:space="preserve">3 
4 import click
5 import json
6 import geocoder
7 import sys
8 import os
9 
10 
11 providers = ['google', 'bing', 'osm', 'here', 'w3w', 'opencage']
12 methods = ['geocode', 'reverse', 'elevation', 'timezone']
</t>
  </si>
  <si>
    <t>Before: 6
After: 8, 9, 11, 12, 13</t>
  </si>
  <si>
    <t>{'module': 1, 'import_statement': 5, 'import': 6, 'dotted_name': 7, 'identifier': 9, 'import_from_statement': 1, 'from': 1, 'relative_import': 1, 'import_prefix': 1, '.': 1, 'function_definition': 1, 'def': 1, 'parameters': 1, '(': 1, ')': 1, ':': 1, 'block': 1}</t>
  </si>
  <si>
    <t>(tensor([0.7508]), tensor([0.7854]), tensor([0.7677]), tensor([0.7818]))</t>
  </si>
  <si>
    <t xml:space="preserve">6 from .api import get
7 
8 
9 def peek(iterable):
10     iterator = iter(iterable)
11     item = next(iterator)
12     new_iterator = itertools.chain([item], iterator)
13     return item, new_iterator
14 
15 
</t>
  </si>
  <si>
    <t xml:space="preserve">11 providers = ['google', 'bing', 'osm', 'here', 'w3w', 'opencage']
12 methods = ['geocode', 'reverse', 'elevation', 'timezone']
13 outputs = ['json', 'osm', 'geojson', 'wkt']
14 
15 
16 @click.command()
17 @click.argument('location', nargs=-1)
18 @click.option('--provider', '-p', default='bing', type=click.Choice(providers))
19 @click.option('--method', '-m', default='geocode', type=click.Choice(methods))
20 @click.option('--output', '-o', default='json', type=click.Choice(outputs))
</t>
  </si>
  <si>
    <t>Before: 9, 10, 11, 12, 13
After: 16, 17, 18, 19, 20, 21, 22</t>
  </si>
  <si>
    <t>{'module': 1, 'import_from_statement': 1, 'from': 1, 'relative_import': 1, 'import_prefix': 1, '.': 2, 'dotted_name': 2, 'identifier': 17, 'import': 1, 'function_definition': 1, 'def': 1, 'parameters': 1, '(': 4, ')': 4, ':': 1, 'block': 1, 'expression_statement': 3, 'assignment': 3, '=': 3, 'call': 3, 'argument_list': 3, 'attribute': 1, 'list': 1, '[': 1, ']': 1, ',': 2, 'return_statement': 1, 'return': 1, 'expression_list': 1}</t>
  </si>
  <si>
    <t>(tensor([0.6058]), tensor([0.6560]), tensor([0.6299]), tensor([0.6506]))</t>
  </si>
  <si>
    <t xml:space="preserve">13     return item, new_iterator
14 
15 
16 def cli():
17     parser = argparse.ArgumentParser(description="Geocode an arbitrary number"
18                                      " of strings from Command Line.")
19     parser.add_argument('input',
20                         type=str,
21                         nargs="*",
22                         help="Filename(s) or strings to be geocoded")
23     parser.add_argument('-p', '--provider',
24                         help="provider (choose from: bing,"
25                         "geonames, google, mapquest, nokia, osm, tomtom, "
26                         "geolytica, arcgis, yahoo, ottawa)",
27                         default='bing')
28     parser.add_argument('-m', '--method',
29                         type=str,
30                         help="Output type (choose from: geocode, reverse)",
31                         default='geocode')
32     parser.add_argument('-o', '--outfile',
33                         help="Output file (default stdout)",
34                         default=sys.stdout)
35     parser.add_argument('-t', '--type',
36                         type=str,
37                         help="Output type (choose from: json, osm, geojson)",
38                         default='json')
39     parser.add_argument('--pretty',
40                         help="Prettify JSON output",
41                         action="store_true")
42     args = parser.parse_args()
43 
44     # User input data
45     if args.input:
46         try:
47             sys.argv = [sys.argv[1]] + args.input
48             input = fileinput.input()
49             _, input = peek(input)
50         except IOError:
51             input = args.input
52     else:
53         print('[ERROR] Please include a location or a &lt;File Path&gt;.\n'
54               '$ geocode "Ottawa ON\n"'
55               '$ geocode "textfile.txt"')
56         sys.exit()
57 
58     for item in input:
59         item = item.strip()
60         g = get(item, provider=args.provider, method=args.method)
61 
62         # User input output
63         args.type = args.type.lower()
64         type_lookup = {
65             'json': g.json,
66             'geojson': g.geojson,
67             'osm': g.osm,
68         }
69         if args.type in type_lookup:
70             output = type_lookup.get(args.type.lower(), '')
71         else:
72             print('[ERROR] Please provide a valid type.\n'
73                   'Ex: geojson, osm,  json\n'
74                   '$ geocode "Ottawa ON" --type geojson')
75             sys.exit()
76 
77         # User define Pretty output
78         if args.pretty:
79             params = {'indent': 4}
80         else:
81             params = {}
82 
83         args.outfile.write("{}\n".format(json.dumps(output, **params)))
</t>
  </si>
  <si>
    <t xml:space="preserve">18 @click.option('--provider', '-p', default='bing', type=click.Choice(providers))
19 @click.option('--method', '-m', default='geocode', type=click.Choice(methods))
20 @click.option('--output', '-o', default='json', type=click.Choice(outputs))
21 def cli(location, provider, method, output):
22     "Geocode an arbitrary number of strings from Command Line."
23 
24     # Read multiple files &amp; user input location
25     locations = []
26     for item in location:
27         if os.path.exists(item):
28             with open(item, 'rb') as f:
29                 locations += f.read().splitlines()
30         else:
31             locations.append(item)
32 
33     # Geocode results from user input
34     for location in locations:
35         g = geocoder.get(location.strip(), provider=provider, method=method)
36         try:
37             click.echo(json.dumps(g.__getattribute__(output)))
38         except IOError:
39             # When invalid command is entered a broken pipe error occurs
40             sys.exit()
41 
42 if __name__ == '__main__':
</t>
  </si>
  <si>
    <t>Before: 16, 17, 18, 19, 20, 21, 22, 23, 24, 25, 26, 27, 28, 29, 30, 31, 32, 33, 34, 35, 36, 37, 38, 39, 40, 41, 42
After: 24, 25, 26, 27, 28, 29, 30, 31</t>
  </si>
  <si>
    <t>{'module': 1, 'return_statement': 1, 'return': 1, 'expression_list': 1, 'identifier': 106, ',': 27, 'function_definition': 1, 'def': 1, 'parameters': 1, '(': 20, ')': 20, ':': 14, 'block': 10, 'expression_statement': 23, 'assignment': 13, '=': 31, 'call': 19, 'attribute': 31, '.': 31, 'argument_list': 19, 'keyword_argument': 18, 'concatenated_string': 4, 'string': 36, 'string_start': 36, 'string_content': 35, 'string_end': 36, 'comment': 3, 'if_statement': 3, 'if': 3, 'try_statement': 1, 'try': 1, 'binary_operator': 1, 'list': 1, '[': 2, 'subscript': 1, 'integer': 2, ']': 2, '+': 1, 'pattern_list': 1, 'except_clause': 1, 'except': 1, 'else_clause': 3, 'else': 3, 'escape_sequence': 4, 'for_statement': 1, 'for': 1, 'in': 2, 'dictionary': 3, '{': 3, 'pair': 4, '}': 3, 'comparison_operator': 1}</t>
  </si>
  <si>
    <t>(tensor([0.7927]), tensor([0.7263]), tensor([0.7580]), tensor([0.7324]))</t>
  </si>
  <si>
    <t>Before: 44, 45
After: 33, 34, 35</t>
  </si>
  <si>
    <t>Before: 47, 48, 49
After: 37</t>
  </si>
  <si>
    <t>Before: 51, 52, 53, 54, 55, 56, 57, 58, 59, 60, 61, 62, 63, 64, 65, 66, 67, 68, 69, 70, 71, 72, 73, 74
After: 39</t>
  </si>
  <si>
    <t xml:space="preserve">37             click.echo(json.dumps(g.__getattribute__(output)))
38         except IOError:
39             # When invalid command is entered a broken pipe error occurs
40             sys.exit()
41 
42 if __name__ == '__main__':
43     cli()
</t>
  </si>
  <si>
    <t>Before: 77, 78, 79, 80, 81, 82, 83
After: 42, 43</t>
  </si>
  <si>
    <t>(tensor([0.7248]), tensor([0.5667]), tensor([0.6361]), tensor([0.5793]))</t>
  </si>
  <si>
    <t xml:space="preserve">1 #!/usr/bin/python
2 # coding: utf8
3 from setuptools import setup
4 
5 __version__ = '1.2.0'
6 requirements_file = "requirements.txt"
7 requirements = [pkg.strip() for pkg in open(requirements_file).readlines()]
8 
9 try:
</t>
  </si>
  <si>
    <t xml:space="preserve">1 #!/usr/bin/python
2 # coding: utf8
3 from setuptools import setup
4 
5 __version__ = '1.2.1'
6 requirements_file = "requirements.txt"
7 requirements = [pkg.strip() for pkg in open(requirements_file).readlines()]
8 
9 try:
</t>
  </si>
  <si>
    <t>{'module': 1, 'comment': 2, 'import_from_statement': 1, 'from': 1, 'dotted_name': 2, 'identifier': 11, 'import': 1, 'expression_statement': 3, 'assignment': 3, '=': 3, 'string': 2, 'string_start': 2, 'string_content': 2, 'string_end': 2, 'list_comprehension': 1, '[': 1, 'call': 3, 'attribute': 2, '.': 2, 'argument_list': 3, '(': 3, ')': 3, 'for_in_clause': 1, 'for': 1, 'in': 1, ']': 1}</t>
  </si>
  <si>
    <t xml:space="preserve">31 from .opencage_reverse import OpenCageReverse
32 
33 
34 def get(location, **kwargs):
35     """Get Geocode
36 
37     :param ``location``: Your search location you want geocoded.
38     :param ``provider``: The geocoding engine you want to use.
39     :param ``method``: Define the method (geocode, method).
40     """
41     provider = kwargs.get('provider', 'bing').lower().strip()
42     method = kwargs.get('method', 'geocode').lower().strip()
43     options = {
44         'osm': {'geocode': Osm},
45         'here': {
46             'geocode': Here,
47             'reverse': HereReverse,
48         },
49         'baidu': {'geocode': Baidu},
50         'yahoo': {'geocode': Yahoo},
51         'tomtom': {'geocode': Tomtom},
52         'arcgis': {'geocode': Arcgis},
53         'ottawa': {'geocode': Ottawa},
54         'maxmind': {'geocode': Maxmind},
55         'geonames': {'geocode': Geonames},
56         'freegeoip': {'geocode': FreeGeoIP},
57         'w3w': {
58             'geocode': W3W,
59             'reverse': W3WReverse,
60         },
61         'yandex': {
62             'geocode': Yandex,
63             'reverse': YandexReverse,
64         },
65         'mapquest': {
66             'geocode': Mapquest,
67             'reverse': MapquestReverse,
68         },
69         'geolytica': {'geocode': Geolytica},
70         'canadapost': {'geocode': Canadapost},
71         'opencage': {
72             'geocode': OpenCage,
73             'reverse': OpenCageReverse,
74         },
75         'bing': {
76             'geocode': Bing,
77             'reverse': BingReverse,
78         },
79         'google': {
80             'geocode': Google,
81             'reverse': GoogleReverse,
82             'timezone': Timezone,
83             'elevation': Elevation,
84         },
85     }
86     if isinstance(location, (list, dict)) and method == 'geocode':
87         print('[ERROR] Please provide a string as the location.\n'
88               '&gt;&gt;&gt; g = geocoder.get("Ottawa ON", provider="google")')
89         sys.exit()
90     if not provider in options:
91         print('[ERROR] Please provide a correct provider\n'
92               'Ex: google, bing, osm, here, opencage, tomtom, mapquest\n'
93               '$ geocode "Ottawa ON" --provider google\n'
94               '&gt;&gt;&gt; g = geocoder.get("Ottawa ON", provider="google")')
95         sys.exit()
96     else:
97         if not method in options[provider]:
98             print('[ERROR] Please provide a correct method\n'
99                   'Ex: geocode, reverse, timezone, elevation\n'
100                   '$ geocode "45.68, -75.15" --method reverse\n'
101                   '&gt;&gt;&gt; g = geocoder.get([45.68, -75.15], method="reverse")')
102             sys.exit()
103     return options[provider][method](location, **kwargs)
104 
105 
</t>
  </si>
  <si>
    <t xml:space="preserve">31 from .opencage_reverse import OpenCageReverse
32 
33 
34 def get(location, **kwargs):
35     """Get Geocode
36 
37     :param ``location``: Your search location you want geocoded.
38     :param ``provider``: The geocoding engine you want to use.
39     :param ``method``: Define the method (geocode, method).
40     """
41     provider = kwargs.get('provider', 'bing').lower().strip()
42     method = kwargs.get('method', 'geocode').lower().strip()
43     options = {
44         'osm': {'geocode': Osm},
45         'here': {
46             'geocode': Here,
47             'reverse': HereReverse,
48         },
49         'baidu': {'geocode': Baidu},
50         'yahoo': {'geocode': Yahoo},
51         'tomtom': {'geocode': Tomtom},
52         'arcgis': {'geocode': Arcgis},
53         'ottawa': {'geocode': Ottawa},
54         'maxmind': {'geocode': Maxmind},
55         'geonames': {'geocode': Geonames},
56         'freegeoip': {'geocode': FreeGeoIP},
57         'w3w': {
58             'geocode': W3W,
59             'reverse': W3WReverse,
60         },
61         'yandex': {
62             'geocode': Yandex,
63             'reverse': YandexReverse,
64         },
65         'mapquest': {
66             'geocode': Mapquest,
67             'reverse': MapquestReverse,
68         },
69         'geolytica': {'geocode': Geolytica},
70         'canadapost': {'geocode': Canadapost},
71         'opencage': {
72             'geocode': OpenCage,
73             'reverse': OpenCageReverse,
74         },
75         'bing': {
76             'geocode': Bing,
77             'reverse': BingReverse,
78         },
79         'google': {
80             'geocode': Google,
81             'reverse': GoogleReverse,
82             'timezone': Timezone,
83             'elevation': Elevation,
84         },
85     }
86     if isinstance(location, (list, dict)) and method == 'geocode':
87         print('[ERROR] Please provide a string as the location.\n'
88               '&gt;&gt;&gt; g = geocoder.get("Ottawa ON", provider="google")')
89         sys.exit()
90     if provider not in options:
91         print('[ERROR] Please provide a correct provider\n'
92               'Ex: google, bing, osm, here, opencage, tomtom, mapquest\n'
93               '$ geocode "Ottawa ON" --provider google\n'
94               '&gt;&gt;&gt; g = geocoder.get("Ottawa ON", provider="google")')
95         sys.exit()
96     else:
97         if method not in options[provider]:
98             print('[ERROR] Please provide a correct method\n'
99                   'Ex: geocode, reverse, timezone, elevation\n'
100                   '$ geocode "45.68, -75.15" --method reverse\n'
101                   '&gt;&gt;&gt; g = geocoder.get([45.68, -75.15], method="reverse")')
102             sys.exit()
103     return options[provider][method](location, **kwargs)
104 
105 
</t>
  </si>
  <si>
    <t>Before: 90
After: 90</t>
  </si>
  <si>
    <t>Fix pep8 errors</t>
  </si>
  <si>
    <t>7b12e1dcafed4044e1b1afce7b8995f7a765bb01</t>
  </si>
  <si>
    <t>dfb3966505a71520c736c18f1e3c767be34cd618</t>
  </si>
  <si>
    <t>{'module': 1, 'import_from_statement': 1, 'from': 1, 'relative_import': 1, 'import_prefix': 1, '.': 10, 'dotted_name': 2, 'identifier': 67, 'import': 1, 'function_definition': 1, 'def': 1, 'parameters': 1, '(': 16, ',': 40, 'dictionary_splat_pattern': 1, '**': 2, ')': 16, ':': 50, 'block': 5, 'expression_statement': 10, 'string': 61, 'string_start': 61, 'string_content': 61, 'string_end': 61, 'assignment': 3, '=': 3, 'call': 14, 'attribute': 9, 'argument_list': 14, 'dictionary': 19, '{': 19, 'pair': 45, '}': 19, 'if_statement': 3, 'if': 3, 'boolean_operator': 1, 'tuple': 1, 'and': 1, 'comparison_operator': 3, '==': 1, 'concatenated_string': 3, 'escape_sequence': 7, 'not_operator': 2, 'not': 2, 'in': 2, 'else_clause': 1, 'else': 1, 'subscript': 3, '[': 3, ']': 3, 'return_statement': 1, 'return': 1, 'dictionary_splat': 1}</t>
  </si>
  <si>
    <t>{'cyclomatic_complexity': 5, 'nloc': 64, 'token_count': 317, 'name': 'get', 'long_name': 'get( location , ** kwargs )', 'start_line': 34, 'end_line': 103, 'full_parameters': ['location', ' ** kwargs'], 'filename': '/home/set-iitgn-vm/.local/lib/python3.10/site-packages/Minecpp/geocoder/prev/geocoder/api.py', 'top_nesting_level': 0, 'fan_in': 0, 'fan_out': 0, 'general_fan_out': 0}</t>
  </si>
  <si>
    <t>{'cyclomatic_complexity': 5, 'nloc': 64, 'token_count': 317, 'name': 'get', 'long_name': 'get( location , ** kwargs )', 'start_line': 34, 'end_line': 103, 'full_parameters': ['location', ' ** kwargs'], 'filename': '/home/set-iitgn-vm/.local/lib/python3.10/site-packages/Minecpp/geocoder/curr/geocoder/api.py', 'top_nesting_level': 0, 'fan_in': 0, 'fan_out': 0, 'general_fan_out': 0}</t>
  </si>
  <si>
    <t>(tensor([0.9992]), tensor([0.9992]), tensor([0.9992]), tensor([0.9992]))</t>
  </si>
  <si>
    <t>150         east = self.parse['BottomRight'].get('Longitude')
151         return self._get_bbox(south, west, north, east)
152 
153 if __name__ == '__main__':
154     g = Here('New York City')
155     g.debug()</t>
  </si>
  <si>
    <t xml:space="preserve">150         east = self.parse['BottomRight'].get('Longitude')
151         return self._get_bbox(south, west, north, east)
152 
153 if __name__ == '__main__':
154     g = Here('New York City')
155     g.debug()
</t>
  </si>
  <si>
    <t>Before: 155
After: 155</t>
  </si>
  <si>
    <t>remove duplicate lines in here.py</t>
  </si>
  <si>
    <t>{'module': 1, 'expression_statement': 1, 'assignment': 1, 'identifier': 11, '=': 1, 'call': 2, 'attribute': 3, 'subscript': 1, '.': 3, '[': 1, 'string': 3, 'string_start': 3, 'string_content': 3, 'string_end': 3, ']': 1, 'argument_list': 2, '(': 2, ')': 2, 'return_statement': 1, 'return': 1, ',': 3, 'if_statement': 1, 'if': 1, 'comparison_operator': 1, '==': 1, ':': 1, 'block': 1}</t>
  </si>
  <si>
    <t>67     def ok(self):
68         return bool(self.address)
69 
70 if __name__ == '__main__':
71     g = HereReverse([45.4049053, -75.7077965])
72     g.debug()</t>
  </si>
  <si>
    <t xml:space="preserve">68     def ok(self):
69         return bool(self.address)
70 
71 if __name__ == '__main__':
72     g = HereReverse([45.4049053, -75.7077965])
73     g.debug()
</t>
  </si>
  <si>
    <t>Before: 72
After: 73</t>
  </si>
  <si>
    <t>{'cyclomatic_complexity': 1, 'nloc': 11, 'token_count': 74, 'name': '__init__', 'long_name': '__init__( self , location , ** kwargs )', 'start_line': 55, 'end_line': 65, 'full_parameters': ['self', ' location', ' ** kwargs'], 'filename': '/home/set-iitgn-vm/.local/lib/python3.10/site-packages/Minecpp/geocoder/curr/geocoder/here_reverse.py', 'top_nesting_level': 1, 'fan_in': 0, 'fan_out': 0, 'general_fan_out': 0}</t>
  </si>
  <si>
    <t>(tensor([0.9843]), tensor([0.9845]), tensor([0.9844]), tensor([0.9845]))</t>
  </si>
  <si>
    <t>202         east = self.parse['northeast'].get('lng')
203         return self._get_bbox(south, west, north, east)
204 
205 if __name__ == '__main__':
206     g = OpenCage('1552 Payette dr., Ottawa')
207     g.debug()</t>
  </si>
  <si>
    <t xml:space="preserve">202         east = self.parse['northeast'].get('lng')
203         return self._get_bbox(south, west, north, east)
204 
205 if __name__ == '__main__':
206     g = OpenCage('1552 Payette dr., Ottawa')
207     g.debug()
</t>
  </si>
  <si>
    <t>Before: 207
After: 207</t>
  </si>
  <si>
    <t>47     def ok(self):
48         return bool(self.address)
49 
50 if __name__ == '__main__':
51     g = OpenCageReverse([45.4049053, -75.7077965])
52     g.debug()</t>
  </si>
  <si>
    <t xml:space="preserve">47     def ok(self):
48         return bool(self.address)
49 
50 if __name__ == '__main__':
51     g = OpenCageReverse([45.4049053, -75.7077965])
52     g.debug()
</t>
  </si>
  <si>
    <t>Before: 52
After: 52</t>
  </si>
  <si>
    <t>fix typo in opencage_reverse.py</t>
  </si>
  <si>
    <t>159             east = float(self.parse['boundingbox'][3])
160             return self._get_bbox(south, west, north, east)
161 
162 if __name__ == '__main__':
163     g = Osm('1552 Payette dr, Ottawa ON')
164     g.debug()</t>
  </si>
  <si>
    <t xml:space="preserve">159             east = float(self.parse['boundingbox'][3])
160             return self._get_bbox(south, west, north, east)
161 
162 if __name__ == '__main__':
163     g = Osm('1552 Payette dr, Ottawa ON')
164     g.debug()
</t>
  </si>
  <si>
    <t>Before: 164
After: 164</t>
  </si>
  <si>
    <t>remove extra newline in osm.py</t>
  </si>
  <si>
    <t>{'module': 1, 'expression_statement': 1, 'assignment': 1, 'identifier': 11, '=': 1, 'call': 2, 'argument_list': 2, '(': 2, 'subscript': 2, 'attribute': 2, '.': 2, '[': 2, 'string': 2, 'string_start': 2, 'string_content': 2, 'string_end': 2, ']': 2, 'integer': 1, ')': 2, 'return_statement': 1, 'return': 1, ',': 3, 'if_statement': 1, 'if': 1, 'comparison_operator': 1, '==': 1, ':': 1, 'block': 1}</t>
  </si>
  <si>
    <t>111     def quality(self):
112         return self.parse.get('type')
113 
114 if __name__ == '__main__':
115     g = Tomtom('1552 Payette dr., Ottawa')
116     g.debug()</t>
  </si>
  <si>
    <t xml:space="preserve">112     def quality(self):
113         return self.parse.get('type')
114 
115 if __name__ == '__main__':
116     g = Tomtom('1552 Payette dr., Ottawa')
117     g.debug()
</t>
  </si>
  <si>
    <t>Before: 116
After: 117</t>
  </si>
  <si>
    <t>fix typo in tomtom.py</t>
  </si>
  <si>
    <t>{'cyclomatic_complexity': 1, 'nloc': 10, 'token_count': 56, 'name': '__init__', 'long_name': '__init__( self , location , ** kwargs )', 'start_line': 54, 'end_line': 63, 'full_parameters': ['self', ' location', ' ** kwargs'], 'filename': '/home/set-iitgn-vm/.local/lib/python3.10/site-packages/Minecpp/geocoder/curr/geocoder/tomtom.py', 'top_nesting_level': 1, 'fan_in': 0, 'fan_out': 0, 'general_fan_out': 0}</t>
  </si>
  <si>
    <t>(tensor([0.9809]), tensor([0.9799]), tensor([0.9804]), tensor([0.9800]))</t>
  </si>
  <si>
    <t>133         else:
134             return self.parse.get('uzip')
135 
136 if __name__ == '__main__':
137     g = Yahoo('1552 Payette dr., Ottawa, ON')
138     g.debug()</t>
  </si>
  <si>
    <t xml:space="preserve">133         else:
134             return self.parse.get('uzip')
135 
136 if __name__ == '__main__':
137     g = Yahoo('1552 Payette dr., Ottawa, ON')
138     g.debug()
</t>
  </si>
  <si>
    <t>Before: 138
After: 138</t>
  </si>
  <si>
    <t>remove debug() from yahoo.py</t>
  </si>
  <si>
    <t>{'module': 1, 'expression_statement': 1, 'assignment': 1, 'identifier': 6, ':': 2, 'type': 1, 'call': 1, 'attribute': 2, 'ERROR': 1, '.': 2, 'argument_list': 1, '(': 1, 'string': 2, 'string_start': 2, 'string_content': 2, 'string_end': 2, ')': 1, 'if_statement': 1, 'if': 1, 'comparison_operator': 1, '==': 1, 'block': 1}</t>
  </si>
  <si>
    <t xml:space="preserve">87                 self.error = 'ERROR - JSON Corrupted'
88                 self.content = r.content
89 
90     def _initialize(self, **kwargs):
91         # Remove extra URL from kwargs
92         if 'url' in kwargs:
93             kwargs.remove('url')
94         self.json = dict()
95         self.parse = self.tree()
96         self.content = None
97         self.encoding = kwargs.get('encoding', 'utf-8')
98         self._connect(url=self.url, params=self.params, **kwargs)
99         self._build_tree(self.content)
100         self._exceptions()
101         self._json()
102 
103     def _json(self):
</t>
  </si>
  <si>
    <t xml:space="preserve">87                 self.error = 'ERROR - JSON Corrupted'
88                 self.content = r.content
89 
90     def _initialize(self, **kwargs):
91         # Remove extra URL from kwargs
92         if 'url' in kwargs:
93             kwargs.pop('url')
94         self.json = dict()
95         self.parse = self.tree()
96         self.content = None
97         self.encoding = kwargs.get('encoding', 'utf-8')
98         self._connect(url=self.url, params=self.params, **kwargs)
99         self._build_tree(self.content)
100         self._exceptions()
101         self._json()
102 
103     def _json(self):
</t>
  </si>
  <si>
    <t>Before: 93
After: 93</t>
  </si>
  <si>
    <t>remove extra url from base kwargs</t>
  </si>
  <si>
    <t>Fixed broken URL issue with OSM</t>
  </si>
  <si>
    <t>836f817baedb984340505e95b3ccd00b20bfbe68</t>
  </si>
  <si>
    <t>659799fc990b354a1fabe63f25f9803d8acedfe4</t>
  </si>
  <si>
    <t>{'module': 1, 'expression_statement': 11, 'assignment': 6, 'attribute': 17, 'identifier': 42, '.': 17, '=': 8, 'string': 5, 'string_start': 5, 'string_content': 5, 'string_end': 5, 'function_definition': 1, 'def': 1, 'parameters': 1, '(': 9, ',': 4, 'dictionary_splat_pattern': 1, '**': 2, ')': 9, ':': 2, 'comment': 1, 'block': 2, 'if_statement': 1, 'if': 1, 'comparison_operator': 1, 'in': 1, 'call': 8, 'argument_list': 8, 'none': 1, 'keyword_argument': 2, 'dictionary_splat': 1}</t>
  </si>
  <si>
    <t xml:space="preserve">18     provider = 'osm'
19     method = 'geocode'
20 
21     def __init__(self, location, **kwargs):
22         url = kwargs.pop('url', '')
23         if not url:
24             self.url = 'http://nominatim.openstreetmap.org/search'
25         if url.lower() == 'localhost':
26             self.url = 'http://localhost/nominatim/'
27 
28         self.location = location
29         self.params = {
30             'q': location,
31             'format': 'jsonv2',
32             'addressdetails': 1,
33             'limit': 1,
34         }
35         self._initialize(**kwargs)
36 
37     def _exceptions(self):
</t>
  </si>
  <si>
    <t xml:space="preserve">18     provider = 'osm'
19     method = 'geocode'
20 
21     def __init__(self, location, **kwargs):
22         url = kwargs.get('url', '')
23         if url:
24             self.url = url
25         elif url.lower() == 'localhost':
26             self.url = 'http://localhost/nominatim/search'
27         else:
28             self.url = 'http://nominatim.openstreetmap.org/search'
29 
30         self.location = location
31         self.params = {
32             'q': location,
33             'format': 'jsonv2',
34             'addressdetails': 1,
35             'limit': 1,
36         }
37         self._initialize(**kwargs)
38 
39     def _exceptions(self):
</t>
  </si>
  <si>
    <t>Before: 22, 23
After: 22, 23, 24, 25, 26, 27</t>
  </si>
  <si>
    <t>simplify osm url initialization</t>
  </si>
  <si>
    <t>{'module': 1, 'expression_statement': 8, 'assignment': 7, 'identifier': 25, '=': 7, 'string': 12, 'string_start': 12, 'string_content': 11, 'string_end': 12, 'function_definition': 1, 'def': 1, 'parameters': 1, '(': 4, ',': 7, 'dictionary_splat_pattern': 1, '**': 2, ')': 4, ':': 7, 'block': 3, 'call': 3, 'attribute': 7, '.': 7, 'argument_list': 3, 'if_statement': 2, 'if': 2, 'not_operator': 1, 'not': 1, 'comparison_operator': 1, '==': 1, 'dictionary': 1, '{': 1, 'pair': 4, 'integer': 2, '}': 1, 'dictionary_splat': 1}</t>
  </si>
  <si>
    <t>{'cyclomatic_complexity': 3, 'nloc': 14, 'token_count': 77, 'name': '__init__', 'long_name': '__init__( self , location , ** kwargs )', 'start_line': 21, 'end_line': 35, 'full_parameters': ['self', ' location', ' ** kwargs'], 'filename': '/home/set-iitgn-vm/.local/lib/python3.10/site-packages/Minecpp/geocoder/prev/geocoder/osm.py', 'top_nesting_level': 1, 'fan_in': 0, 'fan_out': 0, 'general_fan_out': 0}</t>
  </si>
  <si>
    <t>{'cyclomatic_complexity': 3, 'nloc': 16, 'token_count': 83, 'name': '__init__', 'long_name': '__init__( self , location , ** kwargs )', 'start_line': 21, 'end_line': 37, 'full_parameters': ['self', ' location', ' ** kwargs'], 'filename': '/home/set-iitgn-vm/.local/lib/python3.10/site-packages/Minecpp/geocoder/curr/geocoder/osm.py', 'top_nesting_level': 1, 'fan_in': 0, 'fan_out': 0, 'general_fan_out': 0}</t>
  </si>
  <si>
    <t>(tensor([0.9640]), tensor([0.9687]), tensor([0.9664]), tensor([0.9682]))</t>
  </si>
  <si>
    <t xml:space="preserve">152     def tree(self):
153         return defaultdict(self.tree)
154 
155     def _encode(self, value):
156         # Encoding Value to for Python2/3 (default='utf-8')
157         if value:
158             if sys.version_info.major == 2:
159                 pass
160 
161             if sys.version_info.major == 3:
162                 pass
163         return value
164 
165     def _build_tree(self, content, last=''):
</t>
  </si>
  <si>
    <t xml:space="preserve">152     def tree(self):
153         return defaultdict(self.tree)
154 
155     def _encode(self, value):
156         # Encoding Value to for Python2/3 (default='utf-8')
157         if value:
158             if sys.version_info.major == 2:
159                 if isinstance(value, (str, unicode)):  # noqa
160                     return value.encode('utf-8')
161 
162             elif sys.version_info.major == 3:
163                 if isinstance(value, str):
164                     return value.encode('utf-8')
165         return value
166 
167     def _build_tree(self, content, last=''):
</t>
  </si>
  <si>
    <t>Before: 159
After: 159, 160</t>
  </si>
  <si>
    <t>#125 Fixing encoding issues</t>
  </si>
  <si>
    <t>0fe99bc2ffbc60d136ac7b138ed2060cc45e3b41</t>
  </si>
  <si>
    <t>1cb33df05f2224f3ac3b2d5067534e01a5b470ea</t>
  </si>
  <si>
    <t>{'module': 1, 'function_definition': 2, 'def': 2, 'identifier': 16, 'parameters': 2, '(': 3, ')': 3, ':': 5, 'block': 5, 'return_statement': 2, 'return': 2, 'call': 1, 'argument_list': 1, 'attribute': 5, '.': 5, ',': 1, 'comment': 1, 'if_statement': 3, 'if': 3, 'comparison_operator': 2, '==': 2, 'integer': 2, 'pass_statement': 2, 'pass': 2}</t>
  </si>
  <si>
    <t>(tensor([0.9083]), tensor([0.9609]), tensor([0.9339]), tensor([0.9554]))</t>
  </si>
  <si>
    <t>Before: 161, 162
After: 162, 163, 164</t>
  </si>
  <si>
    <t xml:space="preserve">25 @click.option('--units', '-u', default='kilometers', type=click.Choice(units))
26 @click.option('--distance', is_flag=True)
27 @click.option('--url', default='')
28 def cli(location, **kwargs):
29     "Geocode an arbitrary number of strings from Command Line."
30 
31     locations = []
32 
33     # Read Standard Input
34     # $ cat foo.txt | geocode
35     for line in fileinput.input():
36         locations.append(line.strip())
37 
38     # Read multiple files &amp; user input location
39     for item in location:
40         if os.path.exists(item):
41             with open(item, 'rb') as f:
42                 locations += f.read().splitlines()
43         else:
44             locations.append(item)
45 
46     # Distance calcuation
47     if kwargs['distance']:
48         d = geocoder.distance(locations, **kwargs)
49         click.echo(d)
50         sys.exit()
51 
52     # Geocode results from user input
53     for location in locations:
54         g = geocoder.get(location.strip(), **kwargs)
55         try:
56             click.echo(json.dumps(g.__getattribute__(kwargs['output'])))
57         except IOError:
58             # When invalid command is entered a broken pipe error occurs
59             sys.exit()
60 
61 if __name__ == '__main__':
</t>
  </si>
  <si>
    <t xml:space="preserve">25 @click.option('--units', '-u', default='kilometers', type=click.Choice(units))
26 @click.option('--distance', is_flag=True)
27 @click.option('--url', default='')
28 def cli(location, **kwargs):
29     "Geocode an arbitrary number of strings from Command Line."
30 
31     locations = []
32 
33     # Read Standard Input
34     # $ cat foo.txt | geocode
35     try:
36         for line in fileinput.input():
37             locations.append(line.strip())
38     except:
39         pass
40 
41     # Read multiple files &amp; user input location
42     for item in location:
43         if os.path.exists(item):
44             with open(item, 'rb') as f:
45                 locations += f.read().splitlines()
46         else:
47             locations.append(item)
48 
49     # Distance calcuation
50     if kwargs['distance']:
51         d = geocoder.distance(locations, **kwargs)
52         click.echo(d)
53         sys.exit()
54 
55     # Geocode results from user input
56     for location in locations:
57         g = geocoder.get(location.strip(), **kwargs)
58         try:
59             click.echo(json.dumps(g.__getattribute__(kwargs['output'])))
60         except IOError:
61             # When invalid command is entered a broken pipe error occurs
62             sys.exit()
63 
64 if __name__ == '__main__':
</t>
  </si>
  <si>
    <t>Before: 35, 36
After: 35, 36, 37, 38, 39</t>
  </si>
  <si>
    <t>use try/except instead of fileinput.input</t>
  </si>
  <si>
    <t>Standard Input errors</t>
  </si>
  <si>
    <t>36eef6fd7ef36541ba264a07074349409c53ac60</t>
  </si>
  <si>
    <t>178d42d5a9bfb2022558a6f6d5c726aead0946c8</t>
  </si>
  <si>
    <t>{'module': 1, 'decorated_definition': 1, 'decorator': 3, '@': 3, 'call': 21, 'attribute': 21, 'identifier': 69, '.': 21, 'argument_list': 21, '(': 22, 'string': 10, 'string_start': 10, 'string_content': 9, 'string_end': 10, ',': 9, 'keyword_argument': 4, '=': 7, ')': 22, 'true': 1, 'function_definition': 1, 'def': 1, 'parameters': 1, 'dictionary_splat_pattern': 1, '**': 3, ':': 10, 'block': 10, 'expression_statement': 11, 'assignment': 3, 'list': 1, '[': 3, ']': 3, 'comment': 6, 'for_statement': 3, 'for': 3, 'in': 3, 'if_statement': 2, 'if': 2, 'with_statement': 1, 'with': 1, 'with_clause': 1, 'with_item': 1, 'as_pattern': 1, 'as': 1, 'as_pattern_target': 1, 'augmented_assignment': 1, '+=': 1, 'else_clause': 1, 'else': 1, 'subscript': 2, 'dictionary_splat': 2, 'try_statement': 1, 'try': 1, 'except_clause': 1, 'except': 1}</t>
  </si>
  <si>
    <t>{'cyclomatic_complexity': 7, 'nloc': 21, 'token_count': 153, 'name': 'cli', 'long_name': 'cli( location , ** kwargs )', 'start_line': 28, 'end_line': 59, 'full_parameters': ['location', ' ** kwargs'], 'filename': '/home/set-iitgn-vm/.local/lib/python3.10/site-packages/Minecpp/geocoder/prev/geocoder/cli.py', 'top_nesting_level': 0, 'fan_in': 0, 'fan_out': 0, 'general_fan_out': 0}</t>
  </si>
  <si>
    <t>{'cyclomatic_complexity': 8, 'nloc': 24, 'token_count': 158, 'name': 'cli', 'long_name': 'cli( location , ** kwargs )', 'start_line': 28, 'end_line': 62, 'full_parameters': ['location', ' ** kwargs'], 'filename': '/home/set-iitgn-vm/.local/lib/python3.10/site-packages/Minecpp/geocoder/curr/geocoder/cli.py', 'top_nesting_level': 0, 'fan_in': 0, 'fan_out': 0, 'general_fan_out': 0}</t>
  </si>
  <si>
    <t>(tensor([0.9686]), tensor([0.9750]), tensor([0.9718]), tensor([0.9743]))</t>
  </si>
  <si>
    <t xml:space="preserve">1 #!/usr/bin/python
2 # coding: utf8
3 from setuptools import setup
4 import os
5 import codecs
6 import re
7 
</t>
  </si>
  <si>
    <t xml:space="preserve">1 #!/usr/bin/python
2 # coding: utf8
3 import os
4 from codecs import open
5 import re
6 
7 try:
8     from setuptools import setup
</t>
  </si>
  <si>
    <t>Before: 3, 5
After: 4, 7, 8, 9, 10</t>
  </si>
  <si>
    <t>fix setup.py for python 2</t>
  </si>
  <si>
    <t>Added Python3 setup file try except setuptools</t>
  </si>
  <si>
    <t>73d27aaa54cd5004975fe572fde01d08acb5da39</t>
  </si>
  <si>
    <t>a04a98e91bbe82d9abac0fab8093fdef1f3d1ef6</t>
  </si>
  <si>
    <t>{'module': 1, 'comment': 2, 'import_from_statement': 1, 'from': 1, 'dotted_name': 5, 'identifier': 5, 'import': 4, 'import_statement': 3}</t>
  </si>
  <si>
    <t>{'cyclomatic_complexity': 2, 'nloc': 9, 'token_count': 84, 'name': 'find_version', 'long_name': 'find_version( * file_paths )', 'start_line': 9, 'end_line': 22, 'full_parameters': ['* file_paths'], 'filename': '/home/set-iitgn-vm/.local/lib/python3.10/site-packages/Minecpp/geocoder/prev/setup.py', 'top_nesting_level': 0, 'fan_in': 0, 'fan_out': 0, 'general_fan_out': 0}</t>
  </si>
  <si>
    <t>{'cyclomatic_complexity': 2, 'nloc': 9, 'token_count': 82, 'name': 'find_version', 'long_name': 'find_version( * file_paths )', 'start_line': 12, 'end_line': 25, 'full_parameters': ['* file_paths'], 'filename': '/home/set-iitgn-vm/.local/lib/python3.10/site-packages/Minecpp/geocoder/curr/setup.py', 'top_nesting_level': 0, 'fan_in': 0, 'fan_out': 0, 'general_fan_out': 0}</t>
  </si>
  <si>
    <t>(tensor([0.9395]), tensor([0.9632]), tensor([0.9512]), tensor([0.9608]))</t>
  </si>
  <si>
    <t xml:space="preserve">6 import re
7 
8 
9 def find_version(*file_paths):
10     # Open in Latin-1 so that we avoid encoding errors.
11     # Use codecs.open for Python 2 compatibility
12     here = os.path.abspath(os.path.dirname(__file__))
13     with codecs.open(os.path.join(here, *file_paths), 'r', 'latin1') as f:
14         version_file = f.read()
15 
16     # The version line must have the form
17     # __version__ = 'ver'
18     version_match = re.search(r"^__version__ = ['\"]([^'\"]*)['\"]",
19                               version_file, re.M)
20     if version_match:
21         return version_match.group(1)
22     raise RuntimeError("Unable to find version string.")
23 
24 requirements_file = "requirements.txt"
</t>
  </si>
  <si>
    <t xml:space="preserve">9 except ImportError:
10     from distutils.core import setup
11 
12 def find_version(*file_paths):
13     # Open in Latin-1 so that we avoid encoding errors.
14     # Use codecs.open for Python 2 compatibility
15     here = os.path.abspath(os.path.dirname(__file__))
16     with open(os.path.join(here, *file_paths), 'r', 'latin1') as f:
17         version_file = f.read()
18 
19     # The version line must have the form
20     # __version__ = 'ver'
21     version_match = re.search(r"^__version__ = ['\"]([^'\"]*)['\"]",
22                               version_file, re.M)
23     if version_match:
24         return version_match.group(1)
25     raise RuntimeError("Unable to find version string.")
26 
27 requirements_file = "requirements.txt"
</t>
  </si>
  <si>
    <t>Before: 13
After: 16</t>
  </si>
  <si>
    <t>{'module': 1, 'import_statement': 1, 'import': 1, 'dotted_name': 1, 'identifier': 32, 'function_definition': 1, 'def': 1, 'parameters': 1, '(': 9, 'list_splat_pattern': 1, '*': 2, ')': 9, ':': 3, 'comment': 4, 'block': 3, 'expression_statement': 3, 'assignment': 3, '=': 3, 'call': 8, 'attribute': 11, '.': 11, 'argument_list': 8, 'with_statement': 1, 'with': 1, 'with_clause': 1, 'with_item': 1, 'as_pattern': 1, ',': 5, 'list_splat': 1, 'string': 4, 'string_start': 4, 'string_content': 4, 'string_end': 4, 'as': 1, 'as_pattern_target': 1, 'if_statement': 1, 'if': 1, 'return_statement': 1, 'return': 1, 'integer': 1, 'raise_statement': 1, 'raise': 1}</t>
  </si>
  <si>
    <t>(tensor([0.9496]), tensor([0.9629]), tensor([0.9562]), tensor([0.9615]))</t>
  </si>
  <si>
    <t xml:space="preserve">26 
27 try:
28     import pypandoc
29     long_description = pypandoc.convert('README.md', 'rst') + "\n"
30 except(IOError, ImportError):
31     with codecs.open('README.md', encoding='utf-8') as f:
32         long_description = f.read() + "\n"
33 
34 setup(
35     name='geocoder',
</t>
  </si>
  <si>
    <t xml:space="preserve">29 
30 try:
31     import pypandoc
32     long_description = pypandoc.convert('README.md', 'rst') + "\n"
33 except(IOError, ImportError):
34     with open('README.md', encoding='utf-8') as f:
35         long_description = f.read() + "\n"
36 
37 setup(
38     name='geocoder',
</t>
  </si>
  <si>
    <t>Before: 31
After: 34</t>
  </si>
  <si>
    <t>{'module': 1, 'try_statement': 1, 'try': 1, ':': 3, 'block': 3, 'import_statement': 1, 'import': 1, 'dotted_name': 1, 'identifier': 14, 'expression_statement': 2, 'assignment': 2, '=': 3, 'binary_operator': 2, 'call': 3, 'attribute': 3, '.': 3, 'argument_list': 3, '(': 5, 'string': 6, 'string_start': 6, 'string_content': 6, 'string_end': 6, ',': 3, ')': 4, '+': 2, 'escape_sequence': 2, 'except_clause': 1, 'except': 1, 'tuple': 1, 'with_statement': 1, 'with': 1, 'with_clause': 1, 'with_item': 1, 'as_pattern': 1, 'keyword_argument': 1, 'as': 1, 'as_pattern_target': 1, 'ERROR': 1}</t>
  </si>
  <si>
    <t>(tensor([0.9739]), tensor([0.9603]), tensor([0.9671]), tensor([0.9616]))</t>
  </si>
  <si>
    <t xml:space="preserve">213         return self.parse['address'].get('town')
214 
215     @property
216     def town(self):
217         """place=island
218 
219         Identifies the coastline of an island (&gt; 1 km2), also consider
220         place=islet for very small islandsIdentifies the coastline of an
221         island (&gt; 1 km2), also consider place=islet for very small islands
222         """
223         return self.parse['address'].get('island')
224 
225     @property
</t>
  </si>
  <si>
    <t xml:space="preserve">213         return self.parse['address'].get('town')
214 
215     @property
216     def island(self):
217         """place=island
218 
219         Identifies the coastline of an island (&gt; 1 km2), also consider
220         place=islet for very small islandsIdentifies the coastline of an
221         island (&gt; 1 km2), also consider place=islet for very small islands
222         """
223         return self.parse['address'].get('island')
224 
225     @property
</t>
  </si>
  <si>
    <t>Before: 216
After: 216</t>
  </si>
  <si>
    <t>remove redundant town and island from osm</t>
  </si>
  <si>
    <t>Correct Pep8 issues</t>
  </si>
  <si>
    <t>db3415ebd38d4d567aa5c37bf5b0423a6ea09dfb</t>
  </si>
  <si>
    <t>327df18e7493e11a5895cc793c50dcd4d60217e7</t>
  </si>
  <si>
    <t>{'module': 1, 'return_statement': 2, 'return': 2, 'call': 2, 'attribute': 4, 'subscript': 2, 'identifier': 9, '.': 4, '[': 2, 'string': 5, 'string_start': 5, 'string_content': 5, 'string_end': 5, ']': 2, 'argument_list': 2, '(': 3, ')': 3, 'decorated_definition': 1, 'decorator': 1, '@': 1, 'function_definition': 1, 'def': 1, 'parameters': 1, ':': 1, 'block': 1, 'expression_statement': 1}</t>
  </si>
  <si>
    <t>{'cyclomatic_complexity': 3, 'nloc': 16, 'token_count': 83, 'name': '__init__', 'long_name': '__init__( self , location , ** kwargs )', 'start_line': 21, 'end_line': 37, 'full_parameters': ['self', ' location', ' ** kwargs'], 'filename': '/home/set-iitgn-vm/.local/lib/python3.10/site-packages/Minecpp/geocoder/prev/geocoder/osm.py', 'top_nesting_level': 1, 'fan_in': 0, 'fan_out': 0, 'general_fan_out': 0}</t>
  </si>
  <si>
    <t>(tensor([0.9954]), tensor([0.9951]), tensor([0.9952]), tensor([0.9951]))</t>
  </si>
  <si>
    <t xml:space="preserve">61                                                 self.postal,
62                                                 self.address)
63 
64     def _retrieve_key(self):
65         url = 'http://www.canadapost.ca/cpo/mc/personal/postalcode/fpc.jsf'
66         try:
67             r = requests.get(url, timeout=self.timeout, proxies=self.proxies)
68             text = r.text
69         except:
70             text = ''
71             self.error = 'ERROR - URL Connection'
72 
73         expression = r'key=(....-....-....-....)'
74         pattern = re.compile(expression)
75         match = pattern.search(text)
76         if match:
77             self.key = match.group(1)
78             return self.key
79         else:
80             self.error = 'ERROR - No API Key'
81 
82     def _retrieve_id(self, last_id=''):
</t>
  </si>
  <si>
    <t xml:space="preserve">61                                                 self.postal,
62                                                 self.address)
63 
64     def _retrieve_key(self):
65         url = 'http://www.canadapost.ca/cpo/mc/personal/postalcode/fpc.jsf'
66         try:
67             r = requests.get(url, timeout=self.timeout, proxies=self.proxies)
68             text = r.text
69         except:
70             text = ''
71             self.error = 'ERROR - URL Connection'
72 
73         expression = r"'(....-....-....-....)';"
74         pattern = re.compile(expression)
75         match = pattern.search(text)
76         if match:
77             self.key = match.group(1)
78             return self.key
79         else:
80             self.error = 'ERROR - No API Key'
81 
82     def _retrieve_id(self, last_id=''):
</t>
  </si>
  <si>
    <t>Before: 73
After: 73</t>
  </si>
  <si>
    <t>fix syntax error in canadapost.py</t>
  </si>
  <si>
    <t>Fixed missing key for canada post</t>
  </si>
  <si>
    <t>18797e8bacc65ac1867a97ce19655a43529ceb92</t>
  </si>
  <si>
    <t>75872cd4cd6f8ced412b7c46acfd30e3d2b81bcc</t>
  </si>
  <si>
    <t>{'module': 1, 'ERROR': 2, 'expression_statement': 11, 'attribute': 13, 'identifier': 41, '.': 13, ',': 3, ')': 6, 'function_definition': 1, 'def': 1, 'parameters': 1, '(': 5, ':': 5, 'block': 5, 'assignment': 10, '=': 12, 'string': 5, 'string_start': 5, 'string_content': 4, 'string_end': 5, 'try_statement': 1, 'try': 1, 'call': 4, 'argument_list': 4, 'keyword_argument': 2, 'except_clause': 1, 'except': 1, 'if_statement': 1, 'if': 1, 'integer': 1, 'return_statement': 1, 'return': 1, 'else_clause': 1, 'else': 1}</t>
  </si>
  <si>
    <t>{'cyclomatic_complexity': 4, 'nloc': 23, 'token_count': 153, 'name': '__init__', 'long_name': '__init__( self , location , ** kwargs )', 'start_line': 31, 'end_line': 56, 'full_parameters': ['self', ' location', ' ** kwargs'], 'filename': '/home/set-iitgn-vm/.local/lib/python3.10/site-packages/Minecpp/geocoder/prev/geocoder/canadapost.py', 'top_nesting_level': 1, 'fan_in': 0, 'fan_out': 0, 'general_fan_out': 0}</t>
  </si>
  <si>
    <t>(tensor([0.9989]), tensor([0.9981]), tensor([0.9985]), tensor([0.9982]))</t>
  </si>
  <si>
    <t xml:space="preserve">31         }
32         self._initialize(**kwargs)
33 
34     def _exceptions(self):
35         # Build intial Tree with results
36         response = self.parse['Response']['View']
37         if response:
38             if response[0]['Result']:
39                 self._build_tree(response[0]['Result'][0])
40         for item in self.parse['Address']['AdditionalData']:
41             self.parse[item['key']] = self._encode(item['value'])
42 
43     @property
</t>
  </si>
  <si>
    <t xml:space="preserve">32         }
33         self._initialize(**kwargs)
34 
35     def _exceptions(self):
36         # Build intial Tree with results
37         view = self.parse['Response']['View']
38         if view:
39             result = view[0]['Result']
40             if result:
41                 self._build_tree(result[0])
42         for item in self.parse['Location']['Address']['AdditionalData']:
43             self.parse[item['key']] = self._encode(item['value'])
44 
45     @property
</t>
  </si>
  <si>
    <t>Before: 36, 37, 38, 39, 40
After: 37, 38, 39, 40, 41, 42</t>
  </si>
  <si>
    <t>add language to here.py</t>
  </si>
  <si>
    <t>#131 Fixed HERE provider</t>
  </si>
  <si>
    <t>04ed668259fa4d27a4c52492e7059bca2480cc48</t>
  </si>
  <si>
    <t>31f1874f75a32b46749f1823d40eb5281a46345e</t>
  </si>
  <si>
    <t>{'module': 1, 'ERROR': 1, '}': 1, 'expression_statement': 4, 'call': 3, 'attribute': 6, 'identifier': 22, '.': 6, 'argument_list': 3, '(': 4, 'dictionary_splat': 1, '**': 1, ')': 4, 'function_definition': 1, 'def': 1, 'parameters': 1, ':': 4, 'comment': 1, 'block': 4, 'assignment': 2, '=': 2, 'subscript': 12, '[': 12, 'string': 8, 'string_start': 8, 'string_content': 8, 'string_end': 8, ']': 12, 'if_statement': 2, 'if': 2, 'integer': 3, 'for_statement': 1, 'for': 1, 'in': 1}</t>
  </si>
  <si>
    <t>{'cyclomatic_complexity': 1, 'nloc': 10, 'token_count': 63, 'name': '__init__', 'long_name': '__init__( self , location , ** kwargs )', 'start_line': 23, 'end_line': 32, 'full_parameters': ['self', ' location', ' ** kwargs'], 'filename': '/home/set-iitgn-vm/.local/lib/python3.10/site-packages/Minecpp/geocoder/prev/geocoder/here.py', 'top_nesting_level': 1, 'fan_in': 0, 'fan_out': 0, 'general_fan_out': 0}</t>
  </si>
  <si>
    <t>{'cyclomatic_complexity': 1, 'nloc': 11, 'token_count': 73, 'name': '__init__', 'long_name': '__init__( self , location , ** kwargs )', 'start_line': 23, 'end_line': 33, 'full_parameters': ['self', ' location', ' ** kwargs'], 'filename': '/home/set-iitgn-vm/.local/lib/python3.10/site-packages/Minecpp/geocoder/curr/geocoder/here.py', 'top_nesting_level': 1, 'fan_in': 0, 'fan_out': 0, 'general_fan_out': 0}</t>
  </si>
  <si>
    <t>(tensor([0.9571]), tensor([0.9645]), tensor([0.9608]), tensor([0.9637]))</t>
  </si>
  <si>
    <t xml:space="preserve">65         return self.parse['Address'].get('Street')
66 
67     @property
68     def neighborhood(self):
69         return self.parse['Address'].get('District')
70 
71     @property
</t>
  </si>
  <si>
    <t xml:space="preserve">67         return self.parse['Address'].get('Street')
68 
69     @property
70     def neighborhood(self):
71         return self.district
72 
73     @property
</t>
  </si>
  <si>
    <t>Before: 69
After: 71</t>
  </si>
  <si>
    <t>{'module': 1, 'return_statement': 2, 'return': 2, 'call': 2, 'attribute': 4, 'subscript': 2, 'identifier': 9, '.': 4, '[': 2, 'string': 4, 'string_start': 4, 'string_content': 4, 'string_end': 4, ']': 2, 'argument_list': 2, '(': 3, ')': 3, 'decorated_definition': 1, 'decorator': 1, '@': 1, 'function_definition': 1, 'def': 1, 'parameters': 1, ':': 1, 'block': 1}</t>
  </si>
  <si>
    <t>(tensor([0.9261]), tensor([0.9362]), tensor([0.9311]), tensor([0.9352]))</t>
  </si>
  <si>
    <t xml:space="preserve">69         return self.parse['Address'].get('District')
70 
71     @property
72     def district(self):
73         return self.neighborhood
74 
75     @property
</t>
  </si>
  <si>
    <t xml:space="preserve">71         return self.district
72 
73     @property
74     def district(self):
75         return self.parse['Address'].get('District')
76 
77     @property
</t>
  </si>
  <si>
    <t>Before: 73
After: 75</t>
  </si>
  <si>
    <t>{'module': 1, 'return_statement': 2, 'return': 2, 'call': 1, 'attribute': 3, 'subscript': 1, 'identifier': 8, '.': 3, '[': 1, 'string': 2, 'string_start': 2, 'string_content': 2, 'string_end': 2, ']': 1, 'argument_list': 1, '(': 2, ')': 2, 'decorated_definition': 1, 'decorator': 1, '@': 1, 'function_definition': 1, 'def': 1, 'parameters': 1, ':': 1, 'block': 1}</t>
  </si>
  <si>
    <t>(tensor([0.9342]), tensor([0.9200]), tensor([0.9270]), tensor([0.9214]))</t>
  </si>
  <si>
    <t xml:space="preserve">4 from .base import Base
5 from .keys import app_id, app_code
6 from .location import Location
7 
8 
9 class HereReverse(Base):
10     """
11     HERE Geocoding REST API
12     =======================
13     Send a request to the geocode endpoint to find an address
</t>
  </si>
  <si>
    <t xml:space="preserve">5 from .keys import app_id, app_code
6 from .location import Location
7 from .here import Here
8 
9 
10 class HereReverse(Here, Base):
11     """
12     HERE Geocoding REST API
13     =======================
14     Send a request to the geocode endpoint to find an address
</t>
  </si>
  <si>
    <t>Before: 9
After: 10</t>
  </si>
  <si>
    <t>update here_reverse.py to include latitude and longitude</t>
  </si>
  <si>
    <t>{'module': 1, 'import_from_statement': 3, 'from': 3, 'relative_import': 3, 'import_prefix': 3, '.': 3, 'dotted_name': 7, 'identifier': 13, 'import': 3, ',': 1, 'class_definition': 1, 'class': 1, 'argument_list': 1, '(': 1, ')': 1, ':': 1, 'ERROR': 2, 'string_start': 1, '==': 11, '=': 1, 'block': 1}</t>
  </si>
  <si>
    <t>{'cyclomatic_complexity': 1, 'nloc': 11, 'token_count': 72, 'name': '__init__', 'long_name': '__init__( self , location , ** kwargs )', 'start_line': 24, 'end_line': 34, 'full_parameters': ['self', ' location', ' ** kwargs'], 'filename': '/home/set-iitgn-vm/.local/lib/python3.10/site-packages/Minecpp/geocoder/prev/geocoder/here_reverse.py', 'top_nesting_level': 1, 'fan_in': 0, 'fan_out': 0, 'general_fan_out': 0}</t>
  </si>
  <si>
    <t>{'cyclomatic_complexity': 1, 'nloc': 11, 'token_count': 79, 'name': '__init__', 'long_name': '__init__( self , location , ** kwargs )', 'start_line': 25, 'end_line': 35, 'full_parameters': ['self', ' location', ' ** kwargs'], 'filename': '/home/set-iitgn-vm/.local/lib/python3.10/site-packages/Minecpp/geocoder/curr/geocoder/here_reverse.py', 'top_nesting_level': 1, 'fan_in': 0, 'fan_out': 0, 'general_fan_out': 0}</t>
  </si>
  <si>
    <t>(tensor([0.9632]), tensor([0.9655]), tensor([0.9643]), tensor([0.9652]))</t>
  </si>
  <si>
    <t xml:space="preserve">21     provider = 'here'
22     method = 'reverse'
23 
24     def __init__(self, location, **kwargs):
25         self.url = 'http://reverse.geocoder.cit.api.here.com/6.2/reversegeocode.json'
26         self.location = Location(location)
27         self.params = {
28             'prox': self.location,
29             'app_id': kwargs.get('app_id', app_id),
30             'app_code': kwargs.get('app_code', app_code),
31             'mode': 'retrieveAddresses',
32             'gen': 8,
33         }
34         self._initialize(**kwargs)
35 
36     @property
</t>
  </si>
  <si>
    <t xml:space="preserve">22     provider = 'here'
23     method = 'reverse'
24 
25     def __init__(self, location, **kwargs):
26         self.url = 'http://reverse.geocoder.cit.api.here.com/6.2/reversegeocode.json'
27         self.location = '%f,%f' % tuple(Location(location).latlng)
28         self.params = {
29             'prox': self.location,
30             'app_id': kwargs.get('app_id', app_id),
31             'app_code': kwargs.get('app_code', app_code),
32             'mode': 'retrieveAddresses',
33             'gen': 8,
34         }
35         self._initialize(**kwargs)
36 
37     @property
</t>
  </si>
  <si>
    <t>Before: 26
After: 27</t>
  </si>
  <si>
    <t>{'module': 1, 'expression_statement': 6, 'assignment': 5, 'identifier': 25, '=': 5, 'string': 11, 'string_start': 11, 'string_content': 11, 'string_end': 11, 'function_definition': 1, 'def': 1, 'parameters': 1, '(': 5, ',': 9, 'dictionary_splat_pattern': 1, '**': 2, ')': 5, ':': 6, 'block': 1, 'attribute': 7, '.': 7, 'call': 4, 'argument_list': 4, 'dictionary': 1, '{': 1, 'pair': 5, 'integer': 1, '}': 1, 'dictionary_splat': 1}</t>
  </si>
  <si>
    <t>(tensor([0.9584]), tensor([0.9802]), tensor([0.9692]), tensor([0.9780]))</t>
  </si>
  <si>
    <t xml:space="preserve">1 #!/usr/bin/python
2 # coding: utf8
3 import sys
4 from math import radians, cos, sin, asin, sqrt
5 from .location import Location
6 
7 AVG_EARTH_RADIUS = 6371  # in km
8 
9 
</t>
  </si>
  <si>
    <t xml:space="preserve">1 #!/usr/bin/python
2 # coding: utf8
3 from __future__ import absolute_import
4 import sys
5 from math import radians, cos, sin, asin, sqrt
6 from geocoder.location import Location
7 
8 AVG_EARTH_RADIUS = 6371  # in km
9 
10 
</t>
  </si>
  <si>
    <t>Before: 5
After: 6</t>
  </si>
  <si>
    <t>add a test case for geocoder.distance.haversine</t>
  </si>
  <si>
    <t>Fixed Distance feature</t>
  </si>
  <si>
    <t>165ffe631c908ec09c74b74d5ffacc70554a53a3</t>
  </si>
  <si>
    <t>3dbc0c03c4b9a8cfe04d5daa4a7ca3687b3030b8</t>
  </si>
  <si>
    <t>{'module': 1, 'comment': 3, 'import_statement': 1, 'import': 3, 'dotted_name': 9, 'identifier': 10, 'import_from_statement': 2, 'from': 2, ',': 4, 'relative_import': 1, 'import_prefix': 1, '.': 1, 'expression_statement': 1, 'assignment': 1, '=': 1, 'integer': 1}</t>
  </si>
  <si>
    <t>{'cyclomatic_complexity': 7, 'nloc': 16, 'token_count': 99, 'name': 'Distance', 'long_name': 'Distance( * args , ** kwargs )', 'start_line': 10, 'end_line': 29, 'full_parameters': ['* args', ' ** kwargs'], 'filename': '/home/set-iitgn-vm/.local/lib/python3.10/site-packages/Minecpp/geocoder/prev/geocoder/distance.py', 'top_nesting_level': 0, 'fan_in': 0, 'fan_out': 0, 'general_fan_out': 0}</t>
  </si>
  <si>
    <t>{'cyclomatic_complexity': 7, 'nloc': 16, 'token_count': 99, 'name': 'Distance', 'long_name': 'Distance( * args , ** kwargs )', 'start_line': 11, 'end_line': 30, 'full_parameters': ['* args', ' ** kwargs'], 'filename': '/home/set-iitgn-vm/.local/lib/python3.10/site-packages/Minecpp/geocoder/curr/geocoder/distance.py', 'top_nesting_level': 0, 'fan_in': 0, 'fan_out': 0, 'general_fan_out': 0}</t>
  </si>
  <si>
    <t>(tensor([0.9426]), tensor([0.9803]), tensor([0.9611]), tensor([0.9764]))</t>
  </si>
  <si>
    <t xml:space="preserve">33         except ValueError:
34             return None
35 
36     def _check_input(self, location):
37         # Checking for a LatLng String
38         if isinstance(location, (str, unicode)):
39             expression = r"[-]?\d+[.]?[-]?[\d]+"
40             pattern = re.compile(expression)
41             match = pattern.findall(location)
42             if len(match) == 2:
43                 lat, lng = match
44                 self._check_for_list([lat, lng])
45             else:
46                 # Check for string to Geocode using a provider
47                 g = geocoder.get(location, provider=self.kwargs.get('provider', 'bing'))
48                 if g.ok:
49                     self.lat, self.lng = g.latlng
50 
51         # Checking for List of Tuple
52         elif isinstance(location, (list, tuple)):
53             self._check_for_list(location)
54 
55         # Checking for Dictionary
56         elif isinstance(location, dict):
57             self._check_for_dict(location)
58 
59         # Checking for a Geocoder Class
60         elif hasattr(location, 'latlng'):
61             if location.latlng:
62                 self.lat, self.lng = location.latlng
63 
64         # Result into Error
65         else:
66             print('[ERROR] Please provide a correct location\n'
67                   '&gt;&gt;&gt; g = geocoder.location("Ottawa ON")\n'
68                   '&gt;&gt;&gt; g = geocoder.location([45.23, -75.12])\n'
69                   '&gt;&gt;&gt; g = geocoder.location("45.23, -75.12")\n'
70                   '&gt;&gt;&gt; g = geocoder.location({"lat": 45.23, "lng": -75.12})')
71             sys.exit()
72 
73     def _check_for_list(self, location):
</t>
  </si>
  <si>
    <t xml:space="preserve">33         except ValueError:
34             return None
35 
36     def _check_input(self, location):
37         # Checking for a LatLng String
38         if isinstance(location, (str, unicode)):
39             expression = r"[-]?\d+[.]?[-]?[\d]+"
40             pattern = re.compile(expression)
41             match = pattern.findall(location)
42             if len(match) == 2:
43                 lat, lng = match
44                 self._check_for_list([lat, lng])
45             else:
46                 # Check for string to Geocode using a provider
47                 provider = self.kwargs.get('provider', 'osm')
48                 g = geocoder.get(location, provider=provider)
49                 if g.ok:
50                     self.lat, self.lng = g.lat, g.lng
51 
52         # Checking for List of Tuple
53         elif isinstance(location, (list, tuple)):
54             self._check_for_list(location)
55 
56         # Checking for Dictionary
57         elif isinstance(location, dict):
58             self._check_for_dict(location)
59 
60         # Checking for a Geocoder Class
61         elif hasattr(location, 'latlng'):
62             if location.latlng:
63                 self.lat, self.lng = location.latlng
64 
65         # Result into Error
66         else:
67             print('[ERROR] Please provide a correct location\n'
68                   '&gt;&gt;&gt; g = geocoder.location("Ottawa ON")\n'
69                   '&gt;&gt;&gt; g = geocoder.location([45.23, -75.12])\n'
70                   '&gt;&gt;&gt; g = geocoder.location("45.23, -75.12")\n'
71                   '&gt;&gt;&gt; g = geocoder.location({"lat": 45.23, "lng": -75.12})')
72             sys.exit()
73 
74     def _check_for_list(self, location):
</t>
  </si>
  <si>
    <t>Before: 47
After: 47, 48</t>
  </si>
  <si>
    <t>fix location.py for osm and bing</t>
  </si>
  <si>
    <t>{'module': 1, 'ERROR': 2, 'identifier': 70, 'expression_statement': 13, 'assignment': 8, ':': 11, 'type': 1, 'none': 1, 'function_definition': 1, 'def': 1, 'parameters': 1, '(': 17, ',': 13, ')': 17, 'comment': 6, 'block': 10, 'if_statement': 4, 'if': 4, 'call': 14, 'argument_list': 14, 'tuple': 2, '=': 8, 'string': 9, 'string_start': 9, 'string_content': 9, 'string_end': 9, 'attribute': 17, '.': 17, 'comparison_operator': 1, '==': 1, 'integer': 1, 'pattern_list': 3, 'list': 1, '[': 1, ']': 1, 'else_clause': 2, 'else': 2, 'keyword_argument': 1, 'elif_clause': 3, 'elif': 3, 'concatenated_string': 1, 'escape_sequence': 4}</t>
  </si>
  <si>
    <t>{'cyclomatic_complexity': 1, 'nloc': 4, 'token_count': 26, 'name': '__init__', 'long_name': '__init__( self , location , ** kwargs )', 'start_line': 18, 'end_line': 21, 'full_parameters': ['self', ' location', ' ** kwargs'], 'filename': '/home/set-iitgn-vm/.local/lib/python3.10/site-packages/Minecpp/geocoder/prev/geocoder/location.py', 'top_nesting_level': 1, 'fan_in': 0, 'fan_out': 0, 'general_fan_out': 0}</t>
  </si>
  <si>
    <t>{'cyclomatic_complexity': 1, 'nloc': 4, 'token_count': 26, 'name': '__init__', 'long_name': '__init__( self , location , ** kwargs )', 'start_line': 18, 'end_line': 21, 'full_parameters': ['self', ' location', ' ** kwargs'], 'filename': '/home/set-iitgn-vm/.local/lib/python3.10/site-packages/Minecpp/geocoder/curr/geocoder/location.py', 'top_nesting_level': 1, 'fan_in': 0, 'fan_out': 0, 'general_fan_out': 0}</t>
  </si>
  <si>
    <t>(tensor([0.9784]), tensor([0.9810]), tensor([0.9797]), tensor([0.9807]))</t>
  </si>
  <si>
    <t>Before: 49
After: 50</t>
  </si>
  <si>
    <t xml:space="preserve">134         if self.ok:
135             return '{0}, {1}'.format(self.lat, self.lng)
136         return ''
137 
138 if __name__ == '__main__':
139     l = Location([])
</t>
  </si>
  <si>
    <t>135         if self.ok:
136             return '{0}, {1}'.format(self.lat, self.lng)
137         return ''
138 
139 if __name__ == '__main__':
140     l = Location("Ottawa, ON")
141     print(l)</t>
  </si>
  <si>
    <t>Before: 139
After: 140, 141</t>
  </si>
  <si>
    <t>{'module': 1, 'if_statement': 2, 'if': 2, 'attribute': 4, 'identifier': 8, '.': 4, ':': 2, 'block': 2, 'return_statement': 2, 'return': 2, 'call': 1, 'string': 3, 'string_start': 3, 'string_content': 2, 'string_end': 3, 'argument_list': 1, '(': 1, ',': 1, ')': 1, 'comparison_operator': 1, '==': 1}</t>
  </si>
  <si>
    <t>(tensor([0.9261]), tensor([0.9700]), tensor([0.9476]), tensor([0.9654]))</t>
  </si>
  <si>
    <t xml:space="preserve">1 #!/usr/bin/python
2 # coding: utf8
3 
4 from .base import Base
5 from .keys import bing_key
6 import re
7 
8 
</t>
  </si>
  <si>
    <t xml:space="preserve">1 #!/usr/bin/python
2 # coding: utf8
3 
4 from __future__ import absolute_import
5 from geocoder.base import Base
6 from geocoder.keys import bing_key
7 import re
8 
</t>
  </si>
  <si>
    <t>Before: 4, 5
After: 4, 5, 6</t>
  </si>
  <si>
    <t>use absolute import in bing.py</t>
  </si>
  <si>
    <t>Catch errors properly</t>
  </si>
  <si>
    <t>706bfe6469779258fdd672b99338aaf599e15890</t>
  </si>
  <si>
    <t>{'module': 1, 'comment': 2, 'import_from_statement': 2, 'from': 2, 'relative_import': 2, 'import_prefix': 2, '.': 2, 'dotted_name': 5, 'identifier': 5, 'import': 3, 'import_statement': 1}</t>
  </si>
  <si>
    <t>{'cyclomatic_complexity': 1, 'nloc': 11, 'token_count': 61, 'name': '__init__', 'long_name': '__init__( self , location , ** kwargs )', 'start_line': 58, 'end_line': 68, 'full_parameters': ['self', ' location', ' ** kwargs'], 'filename': '/home/set-iitgn-vm/.local/lib/python3.10/site-packages/Minecpp/geocoder/prev/geocoder/bing.py', 'top_nesting_level': 1, 'fan_in': 0, 'fan_out': 0, 'general_fan_out': 0}</t>
  </si>
  <si>
    <t>{'cyclomatic_complexity': 1, 'nloc': 10, 'token_count': 56, 'name': '__init__', 'long_name': '__init__( self , location , ** kwargs )', 'start_line': 59, 'end_line': 68, 'full_parameters': ['self', ' location', ' ** kwargs'], 'filename': '/home/set-iitgn-vm/.local/lib/python3.10/site-packages/Minecpp/geocoder/curr/geocoder/bing.py', 'top_nesting_level': 1, 'fan_in': 0, 'fan_out': 0, 'general_fan_out': 0}</t>
  </si>
  <si>
    <t>(tensor([0.9044]), tensor([0.9802]), tensor([0.9408]), tensor([0.9721]))</t>
  </si>
  <si>
    <t xml:space="preserve">55     provider = 'bing'
56     method = 'geocode'
57 
58     def __init__(self, location, **kwargs):
59         self.url = 'http://dev.virtualearth.net/REST/v1/Locations'
60         self.location = location
61         self.params = {
62             'q': location,
63             'o': 'json',
64             'key': kwargs.get('key', bing_key),
65             'maxResults': 1,
66         }
67         self._initialize(**kwargs)
68         self._bing_catch_errors()
69 
70     def _bing_catch_errors(self):
</t>
  </si>
  <si>
    <t xml:space="preserve">67         }
68         self._initialize(**kwargs)
69 
70     def _catch_errors(self):
71         status = self.parse['statusDescription']
72         if not status == 'OK':
73             self.error = status
74 
75     def _exceptions(self):
</t>
  </si>
  <si>
    <t>Before: 68, 70
After: 70</t>
  </si>
  <si>
    <t>{'module': 1, 'expression_statement': 7, 'assignment': 5, 'identifier': 22, '=': 5, 'string': 9, 'string_start': 9, 'string_content': 9, 'string_end': 9, 'function_definition': 1, 'def': 1, 'parameters': 1, '(': 4, ',': 7, 'dictionary_splat_pattern': 1, '**': 2, ')': 4, ':': 5, 'block': 1, 'attribute': 6, '.': 6, 'dictionary': 1, '{': 1, 'pair': 4, 'call': 3, 'argument_list': 3, 'integer': 1, '}': 1, 'dictionary_splat': 1}</t>
  </si>
  <si>
    <t>(tensor([0.7834]), tensor([0.7041]), tensor([0.7417]), tensor([0.7113]))</t>
  </si>
  <si>
    <t xml:space="preserve">17 units = ['kilometers', 'miles', 'feet', 'meters']
18 
19 
20 @click.command()
21 @click.argument('location', nargs=-1)
22 @click.option('--provider', '-p', default='bing', type=click.Choice(providers))
23 @click.option('--method', '-m', default='geocode', type=click.Choice(methods))
24 @click.option('--output', '-o', default='json', type=click.Choice(outputs))
25 @click.option('--units', '-u', default='kilometers', type=click.Choice(units))
26 @click.option('--distance', is_flag=True)
</t>
  </si>
  <si>
    <t xml:space="preserve">17 units = ['kilometers', 'miles', 'feet', 'meters']
18 
19 
20 @click.command()
21 @click.argument('location', nargs=-1)
22 @click.option('--provider', '-p', default='osm', type=click.Choice(providers))
23 @click.option('--method', '-m', default='geocode', type=click.Choice(methods))
24 @click.option('--output', '-o', default='json', type=click.Choice(outputs))
25 @click.option('--units', '-u', default='kilometers', type=click.Choice(units))
26 @click.option('--distance', is_flag=True)
</t>
  </si>
  <si>
    <t>add support for osm provider</t>
  </si>
  <si>
    <t>{'module': 1, 'expression_statement': 1, 'assignment': 1, 'identifier': 34, '=': 10, 'list': 1, '[': 1, 'string': 17, 'string_start': 17, 'string_content': 17, 'string_end': 17, ',': 16, ']': 1, 'ERROR': 1, 'decorator': 6, '@': 6, 'call': 10, 'attribute': 10, '.': 10, 'argument_list': 10, '(': 10, ')': 10, 'keyword_argument': 9, 'unary_operator': 1, '-': 1, 'integer': 1}</t>
  </si>
  <si>
    <t>{'cyclomatic_complexity': 8, 'nloc': 24, 'token_count': 158, 'name': 'cli', 'long_name': 'cli( location , ** kwargs )', 'start_line': 28, 'end_line': 62, 'full_parameters': ['location', ' ** kwargs'], 'filename': '/home/set-iitgn-vm/.local/lib/python3.10/site-packages/Minecpp/geocoder/prev/geocoder/cli.py', 'top_nesting_level': 0, 'fan_in': 0, 'fan_out': 0, 'general_fan_out': 0}</t>
  </si>
  <si>
    <t>(tensor([0.9878]), tensor([0.9912]), tensor([0.9895]), tensor([0.9909]))</t>
  </si>
  <si>
    <t xml:space="preserve">2 # coding: utf8
3 
4 from __future__ import absolute_import
5 import ratelim
6 import requests
7 from geocoder.base import Base
8 
9 
10 class Google(Base):
11     """
</t>
  </si>
  <si>
    <t>Before: 6
After: 7</t>
  </si>
  <si>
    <t>add debug method to google.py</t>
  </si>
  <si>
    <t>{'module': 1, 'comment': 2, 'import_statement': 2, 'import': 3, 'dotted_name': 4, 'identifier': 6, 'import_from_statement': 1, 'from': 1, 'relative_import': 1, 'import_prefix': 1, '.': 1, 'class_definition': 1, 'class': 1, 'argument_list': 1, '(': 1, ')': 1, ':': 1, 'block': 1}</t>
  </si>
  <si>
    <t>{'cyclomatic_complexity': 1, 'nloc': 10, 'token_count': 57, 'name': '__init__', 'long_name': '__init__( self , location , ** kwargs )', 'start_line': 34, 'end_line': 43, 'full_parameters': ['self', ' location', ' ** kwargs'], 'filename': '/home/set-iitgn-vm/.local/lib/python3.10/site-packages/Minecpp/geocoder/prev/geocoder/google.py', 'top_nesting_level': 1, 'fan_in': 0, 'fan_out': 0, 'general_fan_out': 0}</t>
  </si>
  <si>
    <t>{'cyclomatic_complexity': 1, 'nloc': 9, 'token_count': 52, 'name': '__init__', 'long_name': '__init__( self , location , ** kwargs )', 'start_line': 35, 'end_line': 43, 'full_parameters': ['self', ' location', ' ** kwargs'], 'filename': '/home/set-iitgn-vm/.local/lib/python3.10/site-packages/Minecpp/geocoder/curr/geocoder/google.py', 'top_nesting_level': 1, 'fan_in': 0, 'fan_out': 0, 'general_fan_out': 0}</t>
  </si>
  <si>
    <t>(tensor([0.9065]), tensor([0.8956]), tensor([0.9010]), tensor([0.8967]))</t>
  </si>
  <si>
    <t xml:space="preserve">48     def rate_limited_get(*args, **kwargs):
49         return requests.get(*args, **kwargs)
50 
51     def _google_catch_errors(self):
52         status = self.parse.get('status')
53         if not status == 'OK':
54             self.error = status
55 
56     def _exceptions(self):
</t>
  </si>
  <si>
    <t xml:space="preserve">48     def rate_limited_get(*args, **kwargs):
49         return requests.get(*args, **kwargs)
50 
51     def _catch_errors(self):
52         status = self.parse.get('status')
53         if not status == 'OK':
54             self.error = status
55 
56     def _exceptions(self):
</t>
  </si>
  <si>
    <t>Before: 51
After: 51</t>
  </si>
  <si>
    <t>{'module': 1, 'function_definition': 2, 'def': 2, 'identifier': 17, 'parameters': 2, '(': 4, 'list_splat_pattern': 1, '*': 2, ',': 2, 'dictionary_splat_pattern': 1, '**': 2, ')': 4, ':': 3, 'block': 3, 'return_statement': 1, 'return': 1, 'call': 2, 'attribute': 4, '.': 4, 'argument_list': 2, 'list_splat': 1, 'dictionary_splat': 1, 'expression_statement': 2, 'assignment': 2, '=': 2, 'string': 2, 'string_start': 2, 'string_content': 2, 'string_end': 2, 'if_statement': 1, 'if': 1, 'not_operator': 1, 'not': 1, 'comparison_operator': 1, '==': 1}</t>
  </si>
  <si>
    <t>(tensor([0.9928]), tensor([0.9857]), tensor([0.9893]), tensor([0.9865]))</t>
  </si>
  <si>
    <t xml:space="preserve">1 #!/usr/bin/python
2 # coding: utf8
3 
4 from .base import Base
5 from .keys import app_id, app_code
6 
7 
8 class Here(Base):
</t>
  </si>
  <si>
    <t xml:space="preserve">1 #!/usr/bin/python
2 # coding: utf8
3 
4 from __future__ import absolute_import
5 from geocoder.base import Base
6 from geocoder.keys import app_id, app_code
7 
8 
</t>
  </si>
  <si>
    <t>fix error in here.py</t>
  </si>
  <si>
    <t>{'module': 1, 'comment': 2, 'import_from_statement': 2, 'from': 2, 'relative_import': 2, 'import_prefix': 2, '.': 2, 'dotted_name': 5, 'identifier': 5, 'import': 2, ',': 1}</t>
  </si>
  <si>
    <t>{'cyclomatic_complexity': 1, 'nloc': 11, 'token_count': 73, 'name': '__init__', 'long_name': '__init__( self , location , ** kwargs )', 'start_line': 23, 'end_line': 33, 'full_parameters': ['self', ' location', ' ** kwargs'], 'filename': '/home/set-iitgn-vm/.local/lib/python3.10/site-packages/Minecpp/geocoder/prev/geocoder/here.py', 'top_nesting_level': 1, 'fan_in': 0, 'fan_out': 0, 'general_fan_out': 0}</t>
  </si>
  <si>
    <t>{'cyclomatic_complexity': 1, 'nloc': 11, 'token_count': 73, 'name': '__init__', 'long_name': '__init__( self , location , ** kwargs )', 'start_line': 24, 'end_line': 34, 'full_parameters': ['self', ' location', ' ** kwargs'], 'filename': '/home/set-iitgn-vm/.local/lib/python3.10/site-packages/Minecpp/geocoder/curr/geocoder/here.py', 'top_nesting_level': 1, 'fan_in': 0, 'fan_out': 0, 'general_fan_out': 0}</t>
  </si>
  <si>
    <t>(tensor([0.9040]), tensor([0.9591]), tensor([0.9307]), tensor([0.9532]))</t>
  </si>
  <si>
    <t>95         print('[WARNING] Error calculating the following two locations.\n'
96               'Points: {0} to {1}'.format(point1.location, point2.location))
97 
98 if __name__ == '__main__':
99     d = Distance('Ottawa, ON', 'Toronto, ON', 'Montreal, QC')
100     print(d)</t>
  </si>
  <si>
    <t xml:space="preserve">95         print('[WARNING] Error calculating the following two locations.\n'
96               'Points: {0} to {1}'.format(point1.location, point2.location))
97 
98 if __name__ == '__main__':
99     d = Distance('Ottawa, ON', 'Toronto, ON', 'Montreal, QC')
100     print(d)
</t>
  </si>
  <si>
    <t>remove extra newline in distance.py</t>
  </si>
  <si>
    <t>Pep8 issues</t>
  </si>
  <si>
    <t>d8d029396d0d27607db05ef5c486ad7148318579</t>
  </si>
  <si>
    <t>088c5252e6aec9738d44b901ba6f59cafbc5390e</t>
  </si>
  <si>
    <t>{'module': 1, 'expression_statement': 1, 'call': 2, 'identifier': 7, 'argument_list': 2, '(': 2, 'attribute': 3, 'concatenated_string': 1, 'string': 3, 'string_start': 3, 'string_content': 3, 'escape_sequence': 1, 'string_end': 3, '.': 3, ',': 1, ')': 2, 'if_statement': 1, 'if': 1, 'comparison_operator': 1, '==': 1, ':': 1, 'block': 1}</t>
  </si>
  <si>
    <t>{'cyclomatic_complexity': 7, 'nloc': 16, 'token_count': 99, 'name': 'Distance', 'long_name': 'Distance( * args , ** kwargs )', 'start_line': 12, 'end_line': 31, 'full_parameters': ['* args', ' ** kwargs'], 'filename': '/home/set-iitgn-vm/.local/lib/python3.10/site-packages/Minecpp/geocoder/prev/geocoder/distance.py', 'top_nesting_level': 0, 'fan_in': 0, 'fan_out': 0, 'general_fan_out': 0}</t>
  </si>
  <si>
    <t>{'cyclomatic_complexity': 7, 'nloc': 16, 'token_count': 99, 'name': 'Distance', 'long_name': 'Distance( * args , ** kwargs )', 'start_line': 12, 'end_line': 31, 'full_parameters': ['* args', ' ** kwargs'], 'filename': '/home/set-iitgn-vm/.local/lib/python3.10/site-packages/Minecpp/geocoder/curr/geocoder/distance.py', 'top_nesting_level': 0, 'fan_in': 0, 'fan_out': 0, 'general_fan_out': 0}</t>
  </si>
  <si>
    <t>137             return '{0}, {1}'.format(self.lat, self.lng)
138         return ''
139 
140 if __name__ == '__main__':
141     l = Location("Ottawa, ON")
142     print(l.latlng)</t>
  </si>
  <si>
    <t xml:space="preserve">137             return '{0}, {1}'.format(self.lat, self.lng)
138         return ''
139 
140 if __name__ == '__main__':
141     l = Location("Ottawa, ON")
142     print(l.latlng)
</t>
  </si>
  <si>
    <t>Before: 142
After: 142</t>
  </si>
  <si>
    <t>remove extra newline in location.py</t>
  </si>
  <si>
    <t>{'module': 1, 'return_statement': 2, 'return': 2, 'call': 1, 'attribute': 3, 'string': 3, 'string_start': 3, 'string_content': 2, 'string_end': 3, '.': 3, 'identifier': 6, 'argument_list': 1, '(': 1, ',': 1, ')': 1, 'if_statement': 1, 'if': 1, 'comparison_operator': 1, '==': 1, ':': 1, 'block': 1}</t>
  </si>
  <si>
    <t>{'cyclomatic_complexity': 1, 'nloc': 4, 'token_count': 26, 'name': '__init__', 'long_name': '__init__( self , location , ** kwargs )', 'start_line': 19, 'end_line': 22, 'full_parameters': ['self', ' location', ' ** kwargs'], 'filename': '/home/set-iitgn-vm/.local/lib/python3.10/site-packages/Minecpp/geocoder/prev/geocoder/location.py', 'top_nesting_level': 1, 'fan_in': 0, 'fan_out': 0, 'general_fan_out': 0}</t>
  </si>
  <si>
    <t>{'cyclomatic_complexity': 1, 'nloc': 4, 'token_count': 26, 'name': '__init__', 'long_name': '__init__( self , location , ** kwargs )', 'start_line': 19, 'end_line': 22, 'full_parameters': ['self', ' location', ' ** kwargs'], 'filename': '/home/set-iitgn-vm/.local/lib/python3.10/site-packages/Minecpp/geocoder/curr/geocoder/location.py', 'top_nesting_level': 1, 'fan_in': 0, 'fan_out': 0, 'general_fan_out': 0}</t>
  </si>
  <si>
    <t>125         return self.parse['Country'].get('CountryNameCode')
126 
127 
128 if __name__ == '__main__':
129     g = Yandex('1552 Payette dr., Ottawa')
130     g.debug()</t>
  </si>
  <si>
    <t xml:space="preserve">125         return self.parse['Country'].get('CountryNameCode')
126 
127 
128 if __name__ == '__main__':
129     g = Yandex('1552 Payette dr., Ottawa')
130     g.debug()
</t>
  </si>
  <si>
    <t>Before: 130
After: 130</t>
  </si>
  <si>
    <t>remove debug() from yandex.py</t>
  </si>
  <si>
    <t>{'module': 1, 'return_statement': 1, 'return': 1, 'call': 1, 'attribute': 2, 'subscript': 1, 'identifier': 4, '.': 2, '[': 1, 'string': 3, 'string_start': 3, 'string_content': 3, 'string_end': 3, ']': 1, 'argument_list': 1, '(': 1, ')': 1, 'if_statement': 1, 'if': 1, 'comparison_operator': 1, '==': 1, ':': 1, 'block': 1}</t>
  </si>
  <si>
    <t>{'cyclomatic_complexity': 1, 'nloc': 11, 'token_count': 67, 'name': '__init__', 'long_name': '__init__( self , location , ** kwargs )', 'start_line': 43, 'end_line': 53, 'full_parameters': ['self', ' location', ' ** kwargs'], 'filename': '/home/set-iitgn-vm/.local/lib/python3.10/site-packages/Minecpp/geocoder/prev/geocoder/yandex.py', 'top_nesting_level': 1, 'fan_in': 0, 'fan_out': 0, 'general_fan_out': 0}</t>
  </si>
  <si>
    <t>{'cyclomatic_complexity': 1, 'nloc': 11, 'token_count': 67, 'name': '__init__', 'long_name': '__init__( self , location , ** kwargs )', 'start_line': 43, 'end_line': 53, 'full_parameters': ['self', ' location', ' ** kwargs'], 'filename': '/home/set-iitgn-vm/.local/lib/python3.10/site-packages/Minecpp/geocoder/curr/geocoder/yandex.py', 'top_nesting_level': 1, 'fan_in': 0, 'fan_out': 0, 'general_fan_out': 0}</t>
  </si>
  <si>
    <t xml:space="preserve">310         return []
311 
312     @property
313     def latlng(self):
314         if self.ok: 
315             return [self.lat, self.lng]
316         return []
317 
318     @property
</t>
  </si>
  <si>
    <t xml:space="preserve">310         return []
311 
312     @property
313     def latlng(self):
314         if self.ok:
315             return [self.lat, self.lng]
316         return []
317 
318     @property
</t>
  </si>
  <si>
    <t>Before: 314
After: 314</t>
  </si>
  <si>
    <t>fix a typo in geocoder/base.py</t>
  </si>
  <si>
    <t>pep8 fix</t>
  </si>
  <si>
    <t>868702eaad120bad6a4e452656a32b21c5d4b8bf</t>
  </si>
  <si>
    <t>adad7a9023c72181b6d8dd8d272722d1a175ac92</t>
  </si>
  <si>
    <t>{'module': 1, 'return_statement': 3, 'return': 3, 'list': 3, '[': 3, ']': 3, 'decorated_definition': 1, 'decorator': 1, '@': 1, 'identifier': 9, 'function_definition': 1, 'def': 1, 'parameters': 1, '(': 1, ')': 1, ':': 2, 'block': 2, 'if_statement': 1, 'if': 1, 'attribute': 3, '.': 3, ',': 1}</t>
  </si>
  <si>
    <t>{'cyclomatic_complexity': 2, 'nloc': 14, 'token_count': 66, 'name': '__repr__', 'long_name': '__repr__( self )', 'start_line': 57, 'end_line': 70, 'full_parameters': ['self'], 'filename': '/home/set-iitgn-vm/.local/lib/python3.10/site-packages/Minecpp/geocoder/prev/geocoder/base.py', 'top_nesting_level': 1, 'fan_in': 0, 'fan_out': 0, 'general_fan_out': 0}</t>
  </si>
  <si>
    <t>{'cyclomatic_complexity': 2, 'nloc': 14, 'token_count': 66, 'name': '__repr__', 'long_name': '__repr__( self )', 'start_line': 57, 'end_line': 70, 'full_parameters': ['self'], 'filename': '/home/set-iitgn-vm/.local/lib/python3.10/site-packages/Minecpp/geocoder/curr/geocoder/base.py', 'top_nesting_level': 1, 'fan_in': 0, 'fan_out': 0, 'general_fan_out': 0}</t>
  </si>
  <si>
    <t>(tensor([0.9991]), tensor([0.9991]), tensor([0.9991]), tensor([0.9991]))</t>
  </si>
  <si>
    <t xml:space="preserve">1 #!/usr/bin/python
2 # coding: utf8
3 
4 from __future__ import absolute_import
5 import sys
6 from geocoder.osm import Osm
7 from geocoder.w3w import W3W
8 from geocoder.bing import Bing
9 from geocoder.here import Here
</t>
  </si>
  <si>
    <t xml:space="preserve">1 #!/usr/bin/python
2 # coding: utf8
3 
4 from __future__ import absolute_import
5 
6 from geocoder.osm import Osm
7 from geocoder.w3w import W3W
8 from geocoder.bing import Bing
9 from geocoder.here import Here
</t>
  </si>
  <si>
    <t>improve error messages</t>
  </si>
  <si>
    <t>replace sys.exit with exceptions</t>
  </si>
  <si>
    <t>bc33a56074a0bfffff210efb9e0345d30b479c5a</t>
  </si>
  <si>
    <t>edd0be9e7ff9498225cb82c7a300bb985562b6b5</t>
  </si>
  <si>
    <t>{'module': 1, 'comment': 2, 'future_import_statement': 1, 'from': 4, '__future__': 1, 'import': 5, 'dotted_name': 8, 'identifier': 11, 'import_statement': 1, 'import_from_statement': 3, '.': 3}</t>
  </si>
  <si>
    <t>{'cyclomatic_complexity': 5, 'nloc': 64, 'token_count': 317, 'name': 'get', 'long_name': 'get( location , ** kwargs )', 'start_line': 37, 'end_line': 106, 'full_parameters': ['location', ' ** kwargs'], 'filename': '/home/set-iitgn-vm/.local/lib/python3.10/site-packages/Minecpp/geocoder/prev/geocoder/api.py', 'top_nesting_level': 0, 'fan_in': 0, 'fan_out': 0, 'general_fan_out': 0}</t>
  </si>
  <si>
    <t>{'cyclomatic_complexity': 5, 'nloc': 54, 'token_count': 298, 'name': 'get', 'long_name': 'get( location , ** kwargs )', 'start_line': 37, 'end_line': 99, 'full_parameters': ['location', ' ** kwargs'], 'filename': '/home/set-iitgn-vm/.local/lib/python3.10/site-packages/Minecpp/geocoder/curr/geocoder/api.py', 'top_nesting_level': 0, 'fan_in': 0, 'fan_out': 0, 'general_fan_out': 0}</t>
  </si>
  <si>
    <t>(tensor([0.9978]), tensor([0.9910]), tensor([0.9944]), tensor([0.9917]))</t>
  </si>
  <si>
    <t xml:space="preserve">34 from geocoder.opencage_reverse import OpenCageReverse
35 
36 
37 def get(location, **kwargs):
38     """Get Geocode
39 
40     :param ``location``: Your search location you want geocoded.
41     :param ``provider``: The geocoding engine you want to use.
42     :param ``method``: Define the method (geocode, method).
43     """
44     provider = kwargs.get('provider', 'bing').lower().strip()
45     method = kwargs.get('method', 'geocode').lower().strip()
46     options = {
47         'osm': {'geocode': Osm},
48         'here': {
49             'geocode': Here,
50             'reverse': HereReverse,
51         },
52         'baidu': {'geocode': Baidu},
53         'yahoo': {'geocode': Yahoo},
54         'tomtom': {'geocode': Tomtom},
55         'arcgis': {'geocode': Arcgis},
56         'ottawa': {'geocode': Ottawa},
57         'maxmind': {'geocode': Maxmind},
58         'geonames': {'geocode': Geonames},
59         'freegeoip': {'geocode': FreeGeoIP},
60         'w3w': {
61             'geocode': W3W,
62             'reverse': W3WReverse,
63         },
64         'yandex': {
65             'geocode': Yandex,
66             'reverse': YandexReverse,
67         },
68         'mapquest': {
69             'geocode': Mapquest,
70             'reverse': MapquestReverse,
71         },
72         'geolytica': {'geocode': Geolytica},
73         'canadapost': {'geocode': Canadapost},
74         'opencage': {
75             'geocode': OpenCage,
76             'reverse': OpenCageReverse,
77         },
78         'bing': {
79             'geocode': Bing,
80             'reverse': BingReverse,
81         },
82         'google': {
83             'geocode': Google,
84             'reverse': GoogleReverse,
85             'timezone': Timezone,
86             'elevation': Elevation,
87         },
88     }
89     if isinstance(location, (list, dict)) and method == 'geocode':
90         print('[ERROR] Please provide a string as the location.\n'
91               '&gt;&gt;&gt; g = geocoder.get("Ottawa ON", provider="google")')
92         sys.exit()
93     if provider not in options:
94         print('[ERROR] Please provide a correct provider\n'
95               'Ex: google, bing, osm, here, opencage, tomtom, mapquest\n'
96               '$ geocode "Ottawa ON" --provider google\n'
97               '&gt;&gt;&gt; g = geocoder.get("Ottawa ON", provider="google")')
98         sys.exit()
99     else:
100         if method not in options[provider]:
101             print('[ERROR] Please provide a correct method\n'
102                   'Ex: geocode, reverse, timezone, elevation\n'
103                   '$ geocode "45.68, -75.15" --method reverse\n'
104                   '&gt;&gt;&gt; g = geocoder.bing([45.68, -75.15], method="reverse")')
105             sys.exit()
106     return options[provider][method](location, **kwargs)
107 
108 
</t>
  </si>
  <si>
    <t xml:space="preserve">34 from geocoder.opencage_reverse import OpenCageReverse
35 
36 
37 def get(location, **kwargs):
38     """Get Geocode
39 
40     :param ``location``: Your search location you want geocoded.
41     :param ``provider``: The geocoding engine you want to use.
42     :param ``method``: Define the method (geocode, method).
43     """
44     provider = kwargs.get('provider', 'bing').lower().strip()
45     method = kwargs.get('method', 'geocode').lower().strip()
46     options = {
47         'osm': {'geocode': Osm},
48         'here': {
49             'geocode': Here,
50             'reverse': HereReverse,
51         },
52         'baidu': {'geocode': Baidu},
53         'yahoo': {'geocode': Yahoo},
54         'tomtom': {'geocode': Tomtom},
55         'arcgis': {'geocode': Arcgis},
56         'ottawa': {'geocode': Ottawa},
57         'maxmind': {'geocode': Maxmind},
58         'geonames': {'geocode': Geonames},
59         'freegeoip': {'geocode': FreeGeoIP},
60         'w3w': {
61             'geocode': W3W,
62             'reverse': W3WReverse,
63         },
64         'yandex': {
65             'geocode': Yandex,
66             'reverse': YandexReverse,
67         },
68         'mapquest': {
69             'geocode': Mapquest,
70             'reverse': MapquestReverse,
71         },
72         'geolytica': {'geocode': Geolytica},
73         'canadapost': {'geocode': Canadapost},
74         'opencage': {
75             'geocode': OpenCage,
76             'reverse': OpenCageReverse,
77         },
78         'bing': {
79             'geocode': Bing,
80             'reverse': BingReverse,
81         },
82         'google': {
83             'geocode': Google,
84             'reverse': GoogleReverse,
85             'timezone': Timezone,
86             'elevation': Elevation,
87         },
88     }
89     if isinstance(location, (list, dict)) and method == 'geocode':
90         raise ValueError("Location should be a string")
91 
92     if provider not in options:
93         raise ValueError("Invalid provider")
94 
95     else:
96         if method not in options[provider]:
97             raise ValueError("Invalid method")
98 
99     return options[provider][method](location, **kwargs)
100 
101 
</t>
  </si>
  <si>
    <t>Before: 90, 91, 92
After: 90, 91</t>
  </si>
  <si>
    <t>{'module': 1, 'import_from_statement': 1, 'from': 1, 'dotted_name': 2, 'identifier': 68, '.': 10, 'import': 1, 'function_definition': 1, 'def': 1, 'parameters': 1, '(': 16, ',': 40, 'dictionary_splat_pattern': 1, '**': 2, ')': 16, ':': 50, 'block': 5, 'expression_statement': 10, 'string': 61, 'string_start': 61, 'string_content': 61, 'string_end': 61, 'assignment': 3, '=': 3, 'call': 14, 'attribute': 9, 'argument_list': 14, 'dictionary': 19, '{': 19, 'pair': 45, '}': 19, 'if_statement': 3, 'if': 3, 'boolean_operator': 1, 'tuple': 1, 'and': 1, 'comparison_operator': 3, '==': 1, 'concatenated_string': 3, 'escape_sequence': 7, 'not in': 4, 'else_clause': 1, 'else': 1, 'subscript': 3, '[': 3, ']': 3, 'return_statement': 1, 'return': 1, 'dictionary_splat': 1}</t>
  </si>
  <si>
    <t>(tensor([0.9804]), tensor([0.9334]), tensor([0.9563]), tensor([0.9379]))</t>
  </si>
  <si>
    <t>Before: 94, 95, 96, 97, 98
After: 93, 94</t>
  </si>
  <si>
    <t>Before: 101, 102, 103, 104, 105
After: 97, 98</t>
  </si>
  <si>
    <t xml:space="preserve">24 @click.option('--units', '-u', default='kilometers', type=click.Choice(units))
25 @click.option('--distance', is_flag=True)
26 @click.option('--url', default='')
27 def cli(location, **kwargs):
28     "Geocode an arbitrary number of strings from Command Line."
29 
30     locations = []
31 
32     # Read Standard Input
33     # $ cat foo.txt | geocode
34     try:
35         for line in fileinput.input():
36             locations.append(line.strip())
37     except:
38         pass
39 
40     # Read multiple files &amp; user input location
41     for item in location:
42         if os.path.exists(item):
43             with open(item, 'rb') as f:
44                 locations += f.read().splitlines()
45         else:
46             locations.append(item)
47 
48     # Distance calcuation
49     if kwargs['distance']:
50         d = geocoder.distance(locations, **kwargs)
51         click.echo(d)
52         return
53 
54     # Geocode results from user input
55     for location in locations:
56         g = geocoder.get(location.strip(), **kwargs)
57         try:
58             click.echo(json.dumps(g.__getattribute__(kwargs['output'])))
59         except IOError:
60             # When invalid command is entered a broken pipe error occurs
61             return
62 
63 if __name__ == '__main__':
</t>
  </si>
  <si>
    <t>Before: 53
After: 52</t>
  </si>
  <si>
    <t>remove redundant sys.exit() and return it</t>
  </si>
  <si>
    <t>{'module': 1, 'decorated_definition': 1, 'decorator': 3, '@': 3, 'call': 21, 'attribute': 21, 'identifier': 69, '.': 21, 'argument_list': 21, '(': 22, 'string': 10, 'string_start': 10, 'string_content': 9, 'string_end': 10, ',': 9, 'keyword_argument': 4, '=': 7, ')': 22, 'true': 1, 'function_definition': 1, 'def': 1, 'parameters': 1, 'dictionary_splat_pattern': 1, '**': 3, ':': 12, 'block': 12, 'expression_statement': 11, 'assignment': 3, 'list': 1, '[': 3, ']': 3, 'comment': 6, 'try_statement': 2, 'try': 2, 'for_statement': 3, 'for': 3, 'in': 3, 'except_clause': 2, 'except': 2, 'pass_statement': 1, 'pass': 1, 'if_statement': 2, 'if': 2, 'with_statement': 1, 'with': 1, 'with_clause': 1, 'with_item': 1, 'as_pattern': 1, 'as': 1, 'as_pattern_target': 1, 'augmented_assignment': 1, '+=': 1, 'else_clause': 1, 'else': 1, 'subscript': 2, 'dictionary_splat': 2}</t>
  </si>
  <si>
    <t>{'cyclomatic_complexity': 8, 'nloc': 24, 'token_count': 150, 'name': 'cli', 'long_name': 'cli( location , ** kwargs )', 'start_line': 27, 'end_line': 61, 'full_parameters': ['location', ' ** kwargs'], 'filename': '/home/set-iitgn-vm/.local/lib/python3.10/site-packages/Minecpp/geocoder/curr/geocoder/cli.py', 'top_nesting_level': 0, 'fan_in': 0, 'fan_out': 0, 'general_fan_out': 0}</t>
  </si>
  <si>
    <t>(tensor([0.9812]), tensor([0.9777]), tensor([0.9794]), tensor([0.9781]))</t>
  </si>
  <si>
    <t>Before: 62
After: 61</t>
  </si>
  <si>
    <t xml:space="preserve">9 AVG_EARTH_RADIUS = 6371  # in km
10 
11 
12 def Distance(*args, **kwargs):
13     total = 0.0
14     last = None
15 
16     if len(args) == 1 and isinstance(args, (list, tuple)):
17         args = args[0]
18 
19     if len(args) &lt;= 1:
20         print('[ERROR] Please provide a minimum of two locations\n'
21               '&gt;&gt;&gt; g = geocoder.distance("Ottawa ON", "Toronto ON")')
22         sys.exit()
23 
24     for location in args:
25         if last:
26             distance = haversine(Location(last), Location(location), **kwargs)
27             if distance:
28                 total += distance
29         last = location
30 
31     return total
32 
33 
</t>
  </si>
  <si>
    <t xml:space="preserve">8 AVG_EARTH_RADIUS = 6371  # in km
9 
10 
11 def Distance(*args, **kwargs):
12     total = 0.0
13     last = None
14 
15     if bool(len(args) == 1 and isinstance(args, (list, tuple))):
16         args = args[0]
17 
18     if len(args) &lt;= 1:
19         raise ValueError("Distance needs at least two locations")
20 
21     for location in args:
22         if last:
23             distance = haversine(Location(last), Location(location), **kwargs)
24             if distance:
25                 total += distance
26         last = location
27 
28     return total
29 
30 
</t>
  </si>
  <si>
    <t>Before: 16
After: 15</t>
  </si>
  <si>
    <t>fix error message in geocoder/distance.py</t>
  </si>
  <si>
    <t>{'module': 1, 'expression_statement': 9, 'assignment': 6, 'identifier': 35, '=': 6, 'integer': 4, 'comment': 1, 'function_definition': 1, 'def': 1, 'parameters': 1, '(': 10, 'list_splat_pattern': 1, '*': 1, ',': 5, 'dictionary_splat_pattern': 1, '**': 2, ')': 10, ':': 6, 'block': 6, 'float': 1, 'none': 1, 'if_statement': 4, 'if': 4, 'boolean_operator': 1, 'comparison_operator': 2, 'call': 8, 'argument_list': 8, '==': 1, 'and': 1, 'tuple': 1, 'subscript': 1, '[': 1, ']': 1, '&lt;=': 1, 'concatenated_string': 1, 'string': 2, 'string_start': 2, 'string_content': 2, 'escape_sequence': 1, 'string_end': 2, 'attribute': 1, '.': 1, 'for_statement': 1, 'for': 1, 'in': 1, 'dictionary_splat': 1, 'augmented_assignment': 1, '+=': 1, 'return_statement': 1, 'return': 1}</t>
  </si>
  <si>
    <t>{'cyclomatic_complexity': 7, 'nloc': 16, 'token_count': 96, 'name': 'Distance', 'long_name': 'Distance( * args , ** kwargs )', 'start_line': 12, 'end_line': 31, 'full_parameters': ['* args', ' ** kwargs'], 'filename': '/home/set-iitgn-vm/.local/lib/python3.10/site-packages/Minecpp/geocoder/prev/geocoder/distance.py', 'top_nesting_level': 0, 'fan_in': 0, 'fan_out': 0, 'general_fan_out': 0}</t>
  </si>
  <si>
    <t>{'cyclomatic_complexity': 7, 'nloc': 14, 'token_count': 94, 'name': 'Distance', 'long_name': 'Distance( * args , ** kwargs )', 'start_line': 11, 'end_line': 28, 'full_parameters': ['* args', ' ** kwargs'], 'filename': '/home/set-iitgn-vm/.local/lib/python3.10/site-packages/Minecpp/geocoder/curr/geocoder/distance.py', 'top_nesting_level': 0, 'fan_in': 0, 'fan_out': 0, 'general_fan_out': 0}</t>
  </si>
  <si>
    <t>(tensor([0.9400]), tensor([0.9034]), tensor([0.9213]), tensor([0.9070]))</t>
  </si>
  <si>
    <t>Before: 20, 21, 22
After: 19</t>
  </si>
  <si>
    <t xml:space="preserve">31     return total
32 
33 
34 def haversine(point1, point2, **kwargs):
35     """ Calculate the great-circle distance bewteen two points on the Earth surface.
36 
37     :input: two 2-tuples, containing the latitude and longitude of each point
38     in decimal degrees.
39 
40     Example: haversine((45.7597, 4.8422), (48.8567, 2.3508))
41 
42     :output: Returns the distance bewteen the two points.
43     The default unit is kilometers. Miles can be returned
44     if the ``miles`` parameter is set to True.
45 
46     """
47 
48     lookup_units = {
49         'miles': 'miles',
50         'mile': 'miles',
51         'mi': 'miles',
52         'ml': 'miles',
53         'kilometers': 'kilometers',
54         'kilometres': 'kilometers',
55         'kilometer': 'kilometers',
56         'kilometre': 'kilometers',
57         'km': 'kilometers',
58         'meters': 'meters',
59         'metres': 'meters',
60         'meter': 'meters',
61         'metre': 'meters',
62         'm': 'meters',
63         'feet': 'feet',
64         'f': 'feet',
65         'ft': 'feet',
66     }
67 
68     if point1.ok and point2.ok:
69         # convert all latitudes/longitudes from decimal degrees to radians
70         lat1, lng1, lat2, lng2 = list(map(radians, point1.latlng + point2.latlng))
71 
72         # calculate haversine
73         lat = lat2 - lat1
74         lng = lng2 - lng1
75         d = sin(lat / 2) ** 2 + cos(lat1) * cos(lat2) * sin(lng / 2) ** 2
76         h = 2 * AVG_EARTH_RADIUS * asin(sqrt(d))
77 
78         # Measurements
79         units = kwargs.get('units', 'kilometers').lower()
80         units_calculation = {
81             'miles': h * 0.621371,
82             'feet': h * 0.621371 * 5280,
83             'meters': h * 1000,
84             'kilometers': h,
85         }
86 
87         if units in lookup_units:
88             return units_calculation[lookup_units[units]]
89         else:
90             print('[ERROR] Unknown units of measurement.\n'
91                   'Ex: kilometers, miles, meters, feet\n'
92                   '&gt;&gt;&gt; g = geocoder.distance("Ottawa ON", "Toronto ON", units="km")')
93             sys.exit()
94     else:
95         print('[WARNING] Error calculating the following two locations.\n'
96               'Points: {0} to {1}'.format(point1.location, point2.location))
97 
98 if __name__ == '__main__':
</t>
  </si>
  <si>
    <t xml:space="preserve">28     return total
29 
30 
31 def haversine(point1, point2, **kwargs):
32     """ Calculate the great-circle distance bewteen two points on the Earth surface.
33 
34     :input: two 2-tuples, containing the latitude and longitude of each point
35     in decimal degrees.
36 
37     Example: haversine((45.7597, 4.8422), (48.8567, 2.3508))
38 
39     :output: Returns the distance bewteen the two points.
40     The default unit is kilometers. Miles can be returned
41     if the ``miles`` parameter is set to True.
42 
43     """
44 
45     lookup_units = {
46         'miles': 'miles',
47         'mile': 'miles',
48         'mi': 'miles',
49         'ml': 'miles',
50         'kilometers': 'kilometers',
51         'kilometres': 'kilometers',
52         'kilometer': 'kilometers',
53         'kilometre': 'kilometers',
54         'km': 'kilometers',
55         'meters': 'meters',
56         'metres': 'meters',
57         'meter': 'meters',
58         'metre': 'meters',
59         'm': 'meters',
60         'feet': 'feet',
61         'f': 'feet',
62         'ft': 'feet',
63     }
64 
65     if bool(point1.ok and point2.ok):
66         # convert all latitudes/longitudes from decimal degrees to radians
67         lat1, lng1, lat2, lng2 = list(map(radians, point1.latlng + point2.latlng))
68 
69         # calculate haversine
70         lat = lat2 - lat1
71         lng = lng2 - lng1
72         d = sin(lat / 2) ** 2 + cos(lat1) * cos(lat2) * sin(lng / 2) ** 2
73         h = 2 * AVG_EARTH_RADIUS * asin(sqrt(d))
74 
75         # Measurements
76         units = kwargs.get('units', 'kilometers').lower()
77         units_calculation = {
78             'miles': h * 0.621371,
79             'feet': h * 0.621371 * 5280,
80             'meters': h * 1000,
81             'kilometers': h,
82         }
83 
84         if units in lookup_units:
85             return units_calculation[lookup_units[units]]
86         else:
87             raise ValueError("Unknown units of measurement")
88 
89     else:
90         print('[WARNING] Error calculating the following two locations.\n'
91               'Points: {0} to {1}'.format(point1.location, point2.location))
92 
93 if __name__ == '__main__':
</t>
  </si>
  <si>
    <t>Before: 68
After: 65</t>
  </si>
  <si>
    <t>{'module': 1, 'return_statement': 2, 'return': 2, 'identifier': 64, 'function_definition': 1, 'def': 1, 'parameters': 1, '(': 15, ',': 29, 'dictionary_splat_pattern': 1, '**': 3, ')': 15, ':': 26, 'block': 5, 'expression_statement': 12, 'string': 46, 'string_start': 46, 'string_content': 46, 'string_end': 46, 'assignment': 8, '=': 8, 'dictionary': 2, '{': 2, 'pair': 21, '}': 2, 'if_statement': 2, 'if': 2, 'boolean_operator': 1, 'attribute': 10, '.': 10, 'and': 1, 'comment': 3, 'pattern_list': 1, 'call': 14, 'argument_list': 14, 'binary_operator': 16, '+': 2, '-': 2, '/': 2, 'integer': 7, '*': 8, 'float': 2, 'comparison_operator': 1, 'in': 1, 'subscript': 2, '[': 2, ']': 2, 'else_clause': 2, 'else': 2, 'concatenated_string': 2, 'escape_sequence': 3}</t>
  </si>
  <si>
    <t>(tensor([0.9731]), tensor([0.9627]), tensor([0.9679]), tensor([0.9638]))</t>
  </si>
  <si>
    <t>Before: 90, 91, 92, 93
After: 87, 88</t>
  </si>
  <si>
    <t xml:space="preserve">22     method = 'geocode'
23     qualified_address = ['city', 'district', 'postal', 'state', 'country']
24 
25     def __init__(self, location, **kwargs):
26         self.url = kwargs.get('url','http://geocoder.api.here.com/6.2/geocode.json')
27         self.location = location
28         self.params = {
29             'searchtext': location,
30             'app_id': kwargs.get('app_id', app_id),
31             'app_code': kwargs.get('app_code', app_code),
32             'gen': 8,
33             'language': kwargs.get('language', 'en')
34         }
35         for value in Here.qualified_address:
36             if kwargs.get(value) is not None:
37                 self.params[value] = kwargs.get(value)
38         self._initialize(**kwargs)
39 
40     def _exceptions(self):
</t>
  </si>
  <si>
    <t xml:space="preserve">22     method = 'geocode'
23     qualified_address = ['city', 'district', 'postal', 'state', 'country']
24 
25     def __init__(self, location, **kwargs):
26         self.url = kwargs.get('url', 'http://geocoder.api.here.com/6.2/geocode.json')
27         self.location = location
28         self.params = {
29             'searchtext': location,
30             'app_id': kwargs.get('app_id', app_id),
31             'app_code': kwargs.get('app_code', app_code),
32             'gen': 8,
33             'language': kwargs.get('language', 'en')
34         }
35         for value in Here.qualified_address:
36             if kwargs.get(value) is not None:
37                 self.params[value] = kwargs.get(value)
38         self._initialize(**kwargs)
39 
40     def _exceptions(self):
</t>
  </si>
  <si>
    <t>Before: 26
After: 26</t>
  </si>
  <si>
    <t>fix a typo in here.py</t>
  </si>
  <si>
    <t>{'module': 1, 'expression_statement': 7, 'assignment': 6, 'identifier': 39, '=': 6, 'string': 17, 'string_start': 17, 'string_content': 17, 'string_end': 17, 'list': 1, '[': 2, ',': 14, ']': 2, 'function_definition': 1, 'def': 1, 'parameters': 1, '(': 8, 'dictionary_splat_pattern': 1, '**': 2, ')': 8, ':': 8, 'block': 3, 'attribute': 12, '.': 12, 'call': 7, 'argument_list': 7, 'dictionary': 1, '{': 1, 'pair': 5, 'integer': 1, '}': 1, 'for_statement': 1, 'for': 1, 'in': 1, 'if_statement': 1, 'if': 1, 'comparison_operator': 1, 'is not': 2, 'none': 1, 'subscript': 1, 'dictionary_splat': 1}</t>
  </si>
  <si>
    <t>{'cyclomatic_complexity': 3, 'nloc': 14, 'token_count': 111, 'name': '__init__', 'long_name': '__init__( self , location , ** kwargs )', 'start_line': 25, 'end_line': 38, 'full_parameters': ['self', ' location', ' ** kwargs'], 'filename': '/home/set-iitgn-vm/.local/lib/python3.10/site-packages/Minecpp/geocoder/prev/geocoder/here.py', 'top_nesting_level': 1, 'fan_in': 0, 'fan_out': 0, 'general_fan_out': 0}</t>
  </si>
  <si>
    <t>{'cyclomatic_complexity': 3, 'nloc': 14, 'token_count': 111, 'name': '__init__', 'long_name': '__init__( self , location , ** kwargs )', 'start_line': 25, 'end_line': 38, 'full_parameters': ['self', ' location', ' ** kwargs'], 'filename': '/home/set-iitgn-vm/.local/lib/python3.10/site-packages/Minecpp/geocoder/curr/geocoder/here.py', 'top_nesting_level': 1, 'fan_in': 0, 'fan_out': 0, 'general_fan_out': 0}</t>
  </si>
  <si>
    <t xml:space="preserve">22         self._check_input(location)
23 
24     @property
25     def ok(self):
26         return bool(self.latlng)
27 
28     def _convert_float(self, number):
</t>
  </si>
  <si>
    <t xml:space="preserve">22         self._check_input(location)
23 
24     @property
25     def ok(self):
26         if self.latlng:
27             return True
28         else:
29             return False
30 
31     def _convert_float(self, number):
</t>
  </si>
  <si>
    <t>Before: 26
After: 26, 27, 28, 29</t>
  </si>
  <si>
    <t>update location.py to raise error on invalid input</t>
  </si>
  <si>
    <t>{'module': 1, 'expression_statement': 1, 'call': 2, 'attribute': 2, 'identifier': 9, '.': 2, 'argument_list': 2, '(': 3, ')': 3, 'decorated_definition': 1, 'decorator': 1, '@': 1, 'function_definition': 1, 'def': 1, 'parameters': 1, ':': 1, 'block': 1, 'return_statement': 1, 'return': 1}</t>
  </si>
  <si>
    <t>(tensor([0.9200]), tensor([0.9605]), tensor([0.9398]), tensor([0.9563]))</t>
  </si>
  <si>
    <t xml:space="preserve">31         except ValueError:
32             return None
33 
34     def _check_input(self, location):
35         # Checking for a LatLng String
36         if isinstance(location, (str, unicode)):
37             expression = r"[-]?\d+[.]?[-]?[\d]+"
38             pattern = re.compile(expression)
39             match = pattern.findall(location)
40             if len(match) == 2:
41                 lat, lng = match
42                 self._check_for_list([lat, lng])
43             else:
44                 # Check for string to Geocode using a provider
45                 provider = self.kwargs.get('provider', 'osm')
46                 g = geocoder.get(location, provider=provider)
47                 if g.ok:
48                     self.lat, self.lng = g.lat, g.lng
49 
50         # Checking for List of Tuple
51         elif isinstance(location, (list, tuple)):
52             self._check_for_list(location)
53 
54         # Checking for Dictionary
55         elif isinstance(location, dict):
56             self._check_for_dict(location)
57 
58         # Checking for a Geocoder Class
59         elif hasattr(location, 'latlng'):
60             if location.latlng:
61                 self.lat, self.lng = location.latlng
62 
63         # Result into Error
64         else:
65             print('[ERROR] Please provide a correct location\n'
66                   '&gt;&gt;&gt; g = geocoder.location("Ottawa ON")\n'
67                   '&gt;&gt;&gt; g = geocoder.location([45.23, -75.12])\n'
68                   '&gt;&gt;&gt; g = geocoder.location("45.23, -75.12")\n'
69                   '&gt;&gt;&gt; g = geocoder.location({"lat": 45.23, "lng": -75.12})')
70             sys.exit()
71 
72     def _check_for_list(self, location):
</t>
  </si>
  <si>
    <t xml:space="preserve">34         except ValueError:
35             return None
36 
37     def _check_input(self, location):
38         # Checking for a LatLng String
39         if isinstance(location, (str, unicode)):
40             expression = r"[-]?\d+[.]?[-]?[\d]+"
41             pattern = re.compile(expression)
42             match = pattern.findall(location)
43             if len(match) == 2:
44                 lat, lng = match
45                 self._check_for_list([lat, lng])
46             else:
47                 # Check for string to Geocode using a provider
48                 provider = self.kwargs.get('provider', 'osm')
49                 g = geocoder.get(location, provider=provider)
50                 if g.ok:
51                     self.lat, self.lng = g.lat, g.lng
52 
53         # Checking for List of Tuple
54         elif isinstance(location, (list, tuple)):
55             self._check_for_list(location)
56 
57         # Checking for Dictionary
58         elif isinstance(location, dict):
59             self._check_for_dict(location)
60 
61         # Checking for a Geocoder Class
62         elif hasattr(location, 'latlng'):
63             if location.latlng:
64                 self.lat, self.lng = location.latlng
65 
66         # Result into Error
67         else:
68             raise ValueError("Unknown location: %s" % location)
69 
70     def _check_for_list(self, location):
</t>
  </si>
  <si>
    <t>Before: 65, 66, 67, 68, 69, 70
After: 68</t>
  </si>
  <si>
    <t>{'module': 1, 'ERROR': 2, 'identifier': 74, 'expression_statement': 14, 'assignment': 9, ':': 11, 'type': 1, 'none': 1, 'function_definition': 1, 'def': 1, 'parameters': 1, '(': 17, ',': 14, ')': 17, 'comment': 6, 'block': 10, 'if_statement': 4, 'if': 4, 'call': 14, 'argument_list': 14, 'tuple': 2, '=': 9, 'string': 9, 'string_start': 9, 'string_content': 9, 'string_end': 9, 'attribute': 18, '.': 18, 'comparison_operator': 1, '==': 1, 'integer': 1, 'pattern_list': 3, 'list': 1, '[': 1, ']': 1, 'else_clause': 2, 'else': 2, 'keyword_argument': 1, 'expression_list': 1, 'elif_clause': 3, 'elif': 3, 'concatenated_string': 1, 'escape_sequence': 4}</t>
  </si>
  <si>
    <t>(tensor([0.9663]), tensor([0.9248]), tensor([0.9451]), tensor([0.9288]))</t>
  </si>
  <si>
    <t xml:space="preserve">69                   '&gt;&gt;&gt; g = geocoder.location({"lat": 45.23, "lng": -75.12})')
70             sys.exit()
71 
72     def _check_for_list(self, location):
73         # Standard LatLng list or tuple with 2 number values
74         if len(location) == 2:
75             lat = self._convert_float(location[0])
76             lng = self._convert_float(location[1])
77             condition_1 = isinstance(lat, float)
78             condition_2 = isinstance(lng, float)
79 
80             # Check if input are Floats
81             if condition_1 and condition_2:
82                 condition_3 = -90 &lt;= lat &lt;= 90
83                 condition_4 = -180 &lt;= lng &lt;= 180
84 
85                 # Check if inputs are within the World Geographical
86                 # boundary (90,180,-90,-180)
87                 if condition_3 and condition_4:
88                     self.lat = lat
89                     self.lng = lng
90                     return self.lat, self.lng
91                 else:
92                     print("[ERROR] Coords are not within the world's geographical boundary\n"
93                           'Latitudes must be within -90 to 90 degrees\n'
94                           'Longitude must be within -180 to 180 degrees')
95                     sys.exit()
96             else:
97                 print("[ERROR] Coordinates must be numbers.\n"
98                       '&gt;&gt;&gt; g = geocoder.location("Ottawa ON")\n'
99                       '&gt;&gt;&gt; g = geocoder.location([45.23, -75.12])\n'
100                       '&gt;&gt;&gt; g = geocoder.location("45.23, -75.12")\n'
101                       '&gt;&gt;&gt; g = geocoder.location({"lat": 45.23, "lng": -75.12})')
102                 sys.exit()
103 
104     def _check_for_dict(self, location):
</t>
  </si>
  <si>
    <t xml:space="preserve">67         else:
68             raise ValueError("Unknown location: %s" % location)
69 
70     def _check_for_list(self, location):
71         # Standard LatLng list or tuple with 2 number values
72         if len(location) == 2:
73             lat = self._convert_float(location[0])
74             lng = self._convert_float(location[1])
75             condition_1 = isinstance(lat, float)
76             condition_2 = isinstance(lng, float)
77 
78             # Check if input are Floats
79             if bool(condition_1 and condition_2):
80                 condition_3 = lat &lt;= 90 and lat &gt;= -90
81                 condition_4 = lng &lt;= 180 and lng &gt;= -180
82 
83                 # Check if inputs are within the World Geographical
84                 # boundary (90,180,-90,-180)
85                 if bool(condition_3 and condition_4):
86                     self.lat = lat
87                     self.lng = lng
88                     return self.lat, self.lng
89                 else:
90                     raise ValueError("Coords are not within the world's geographical boundary")
91             else:
92                 raise ValueError("Coordinates must be numbers")
93 
94     def _check_for_dict(self, location):
</t>
  </si>
  <si>
    <t>Before: 81, 82, 83
After: 79, 80, 81</t>
  </si>
  <si>
    <t>{'module': 1, 'ERROR': 1, 'string': 9, 'string_start': 9, 'string_content': 9, 'string_end': 9, ')': 12, 'expression_statement': 13, 'call': 10, 'attribute': 9, 'identifier': 47, '.': 9, 'argument_list': 10, '(': 11, 'function_definition': 1, 'def': 1, 'parameters': 1, ',': 4, ':': 6, 'comment': 4, 'block': 6, 'if_statement': 3, 'if': 3, 'comparison_operator': 3, '==': 1, 'integer': 7, 'assignment': 8, '=': 8, 'subscript': 2, '[': 2, ']': 2, 'boolean_operator': 2, 'and': 2, 'unary_operator': 2, '-': 2, '&lt;=': 4, 'return_statement': 1, 'return': 1, 'expression_list': 1, 'else_clause': 2, 'else': 2, 'concatenated_string': 2, 'escape_sequence': 6}</t>
  </si>
  <si>
    <t>(tensor([0.9304]), tensor([0.8674]), tensor([0.8978]), tensor([0.8733]))</t>
  </si>
  <si>
    <t>Before: 87
After: 85</t>
  </si>
  <si>
    <t>Before: 92, 93, 94, 95
After: 90</t>
  </si>
  <si>
    <t>Before: 97, 98, 99, 100, 101, 102
After: 92</t>
  </si>
  <si>
    <t xml:space="preserve">101                       '&gt;&gt;&gt; g = geocoder.location({"lat": 45.23, "lng": -75.12})')
102                 sys.exit()
103 
104     def _check_for_dict(self, location):
105         # Standard LatLng list or tuple with 2 number values
106         if 'lat' in location and 'lng' in location:
107             lat = location['lat']
108             lng = location['lng']
109             self._check_for_list([lat, lng])
110 
111         if 'y' in location and 'x' in location:
112             lat = location['y']
113             lng = location['x']
114             self._check_for_list([lat, lng])
115 
116     @property
</t>
  </si>
  <si>
    <t xml:space="preserve">91             else:
92                 raise ValueError("Coordinates must be numbers")
93 
94     def _check_for_dict(self, location):
95         # Standard LatLng list or tuple with 2 number values
96         if bool('lat' in location and 'lng' in location):
97             lat = location.get('lat')
98             lng = location.get('lng')
99             self._check_for_list([lat, lng])
100 
101         if bool('y' in location and 'x' in location):
102             lat = location.get('y')
103             lng = location.get('x')
104             self._check_for_list([lat, lng])
105 
106     @property
</t>
  </si>
  <si>
    <t>Before: 106, 107, 108
After: 96, 97, 98</t>
  </si>
  <si>
    <t>{'module': 1, 'ERROR': 1, 'string': 9, 'string_start': 9, 'string_content': 9, 'string_end': 9, ')': 5, 'expression_statement': 7, 'call': 3, 'attribute': 3, 'identifier': 25, '.': 3, 'argument_list': 3, '(': 4, 'function_definition': 1, 'def': 1, 'parameters': 1, ',': 3, ':': 3, 'comment': 1, 'block': 3, 'if_statement': 2, 'if': 2, 'boolean_operator': 2, 'comparison_operator': 4, 'in': 4, 'and': 2, 'assignment': 4, '=': 4, 'subscript': 4, '[': 6, ']': 6, 'list': 2}</t>
  </si>
  <si>
    <t>(tensor([0.9007]), tensor([0.9109]), tensor([0.9058]), tensor([0.9099]))</t>
  </si>
  <si>
    <t>Before: 111, 112, 113
After: 101, 102, 103</t>
  </si>
  <si>
    <t xml:space="preserve">114             self._check_for_list([lat, lng])
115 
116     @property
117     def latlng(self):
118         if isinstance(self.lat, float) and isinstance(self.lng, float):
119             return [self.lat, self.lng]
120         return []
121 
122     @property
</t>
  </si>
  <si>
    <t xml:space="preserve">104             self._check_for_list([lat, lng])
105 
106     @property
107     def latlng(self):
108         condition1 = isinstance(self.lat, float)
109         condition2 = isinstance(self.lng, float)
110         if bool(condition1 and condition2):
111             return [self.lat, self.lng]
112         return []
113 
114     @property
</t>
  </si>
  <si>
    <t>Before: 118
After: 108, 109, 110</t>
  </si>
  <si>
    <t>{'module': 1, 'expression_statement': 1, 'call': 3, 'attribute': 5, 'identifier': 19, '.': 5, 'argument_list': 3, '(': 4, 'list': 3, '[': 3, ',': 4, ']': 3, ')': 4, 'decorated_definition': 1, 'decorator': 1, '@': 1, 'function_definition': 1, 'def': 1, 'parameters': 1, ':': 2, 'block': 2, 'if_statement': 1, 'if': 1, 'boolean_operator': 1, 'and': 1, 'return_statement': 2, 'return': 2}</t>
  </si>
  <si>
    <t>(tensor([0.8945]), tensor([0.9495]), tensor([0.9212]), tensor([0.9437]))</t>
  </si>
  <si>
    <t xml:space="preserve">120         return []
121 
122     @property
123     def xy(self):
124         if isinstance(self.lat, float) and isinstance(self.lng, float):
125             return [self.lng, self.lat]
126         return []
127 
128     def __str__(self):
</t>
  </si>
  <si>
    <t xml:space="preserve">112         return []
113 
114     @property
115     def xy(self):
116         condition1 = isinstance(self.lat, float)
117         condition2 = isinstance(self.lng, float)
118         if bool(condition1 and condition2):
119             return [self.lng, self.lat]
120         return []
121 
122     def __str__(self):
</t>
  </si>
  <si>
    <t>Before: 124
After: 116, 117, 118</t>
  </si>
  <si>
    <t>{'module': 1, 'return_statement': 3, 'return': 3, 'list': 3, '[': 3, ']': 3, 'decorated_definition': 1, 'decorator': 1, '@': 1, 'identifier': 15, 'function_definition': 1, 'def': 1, 'parameters': 1, '(': 3, ')': 3, ':': 2, 'block': 2, 'if_statement': 1, 'if': 1, 'boolean_operator': 1, 'call': 2, 'argument_list': 2, 'attribute': 4, '.': 4, ',': 3, 'and': 1}</t>
  </si>
  <si>
    <t>(tensor([0.8845]), tensor([0.9429]), tensor([0.9128]), tensor([0.9367]))</t>
  </si>
  <si>
    <t xml:space="preserve">20                 'latlng', 'headers', 'timeout', 'wkt', 'locality',
21                 'province', 'rate_limited_get', 'osm', 'route', 'schema',
22                 'properties', 'geojson', 'tree', 'error', 'proxies', 'road',
23                 'xy', 'northeast', 'northwest', 'southeast', 'southwest',
24                 'road_long', 'city_long', 'state_long', 'country_long',
25                 'postal_town_long', 'province_long', 'road_long', 'street_long',]
26     fieldnames = []
27     error = None
28     status_code = None
29     headers = {}
</t>
  </si>
  <si>
    <t xml:space="preserve">20                 'latlng', 'headers', 'timeout', 'wkt', 'locality',
21                 'province', 'rate_limited_get', 'osm', 'route', 'schema',
22                 'properties', 'geojson', 'tree', 'error', 'proxies', 'road',
23                 'xy', 'northeast', 'northwest', 'southeast', 'southwest',
24                 'road_long', 'city_long', 'state_long', 'country_long',
25                 'postal_town_long', 'province_long', 'road_long', 'street_long']
26     fieldnames = []
27     error = None
28     status_code = None
29     headers = {}
</t>
  </si>
  <si>
    <t>Before: 25
After: 25</t>
  </si>
  <si>
    <t>remove duplicate lines in geocoder/base.py</t>
  </si>
  <si>
    <t>Setup Fixes &amp; Pep8</t>
  </si>
  <si>
    <t>29fe79005d372c4f025e62ca0b986c64a6fcf9cc</t>
  </si>
  <si>
    <t>d44af937dda0ba0b2c643ed05187c1fa1d5d9590</t>
  </si>
  <si>
    <t>{'module': 1, 'ERROR': 2, 'expression_statement': 9, 'string': 29, 'string_start': 29, 'string_content': 29, 'string_end': 29, ',': 29, ']': 2, 'assignment': 3, 'identifier': 3, '=': 3, 'list': 1, '[': 1, 'none': 2}</t>
  </si>
  <si>
    <t>{'cyclomatic_complexity': 2, 'nloc': 14, 'token_count': 66, 'name': '__repr__', 'long_name': '__repr__( self )', 'start_line': 56, 'end_line': 69, 'full_parameters': ['self'], 'filename': '/home/set-iitgn-vm/.local/lib/python3.10/site-packages/Minecpp/geocoder/prev/geocoder/base.py', 'top_nesting_level': 1, 'fan_in': 0, 'fan_out': 0, 'general_fan_out': 0}</t>
  </si>
  <si>
    <t>{'cyclomatic_complexity': 2, 'nloc': 14, 'token_count': 66, 'name': '__repr__', 'long_name': '__repr__( self )', 'start_line': 56, 'end_line': 69, 'full_parameters': ['self'], 'filename': '/home/set-iitgn-vm/.local/lib/python3.10/site-packages/Minecpp/geocoder/curr/geocoder/base.py', 'top_nesting_level': 1, 'fan_in': 0, 'fan_out': 0, 'general_fan_out': 0}</t>
  </si>
  <si>
    <t xml:space="preserve">118         return self.parse['route'].get('long_name')
119 
120     @property
121     def road_long(self):
122         return street_long
123 
124     @property
</t>
  </si>
  <si>
    <t xml:space="preserve">118         return self.parse['route'].get('long_name')
119 
120     @property
121     def road_long(self):
122         return self.street_long
123 
124     @property
</t>
  </si>
  <si>
    <t>Before: 122
After: 122</t>
  </si>
  <si>
    <t>fix reference to `self` in `google.py`</t>
  </si>
  <si>
    <t>{'module': 1, 'return_statement': 2, 'return': 2, 'call': 1, 'attribute': 2, 'subscript': 1, 'identifier': 7, '.': 2, '[': 1, 'string': 2, 'string_start': 2, 'string_content': 2, 'string_end': 2, ']': 1, 'argument_list': 1, '(': 2, ')': 2, 'decorated_definition': 1, 'decorator': 1, '@': 1, 'function_definition': 1, 'def': 1, 'parameters': 1, ':': 1, 'block': 1}</t>
  </si>
  <si>
    <t>{'cyclomatic_complexity': 1, 'nloc': 9, 'token_count': 52, 'name': '__init__', 'long_name': '__init__( self , location , ** kwargs )', 'start_line': 35, 'end_line': 43, 'full_parameters': ['self', ' location', ' ** kwargs'], 'filename': '/home/set-iitgn-vm/.local/lib/python3.10/site-packages/Minecpp/geocoder/prev/geocoder/google.py', 'top_nesting_level': 1, 'fan_in': 0, 'fan_out': 0, 'general_fan_out': 0}</t>
  </si>
  <si>
    <t>(tensor([0.9869]), tensor([0.9891]), tensor([0.9880]), tensor([0.9889]))</t>
  </si>
  <si>
    <t xml:space="preserve">16     sys.exit()
17 
18 requires = ['requests', 'ratelim', 'click', 'six']
19 
20 version = ''
21 with open('requests/__init__.py', 'r') as fd:
22     version = re.search(r'^__version__\s*=\s*[\'"]([^\'"]*)[\'"]',
23                         fd.read(), re.MULTILINE).group(1)
24 
25 if not version:
</t>
  </si>
  <si>
    <t xml:space="preserve">16     sys.exit()
17 
18 requires = ['requests', 'ratelim', 'click', 'six']
19 
20 version = ''
21 with open('geocoder/__init__.py', 'r') as fd:
22     version = re.search(r'^__version__\s*=\s*[\'"]([^\'"]*)[\'"]',
23                         fd.read(), re.MULTILINE).group(1)
24 
25 if not version:
</t>
  </si>
  <si>
    <t>Before: 21
After: 21</t>
  </si>
  <si>
    <t>fix setup.py for new geocoder</t>
  </si>
  <si>
    <t>{'module': 1, 'expression_statement': 4, 'call': 5, 'attribute': 5, 'identifier': 14, '.': 5, 'argument_list': 5, '(': 5, ')': 5, 'assignment': 3, '=': 3, 'list': 1, '[': 1, 'string': 8, 'string_start': 8, 'string_content': 7, 'string_end': 8, ',': 6, ']': 1, 'with_statement': 1, 'with': 1, 'with_clause': 1, 'with_item': 1, 'as_pattern': 1, 'as': 1, 'as_pattern_target': 1, ':': 1, 'block': 1, 'integer': 1}</t>
  </si>
  <si>
    <t>(tensor([0.9782]), tensor([0.9935]), tensor([0.9858]), tensor([0.9920]))</t>
  </si>
  <si>
    <t xml:space="preserve">31 with open('HISTORY.rst', 'r', 'utf-8') as f:
32     history = f.read()
33 
34 setup(
35     name='geocoder',
36     version=find_version('geocoder', '__init__.py'),
37     description="Simple and consistent geocoding library.",
38     long_description=long_description=readme + '\n\n' + history,
39     author='Denis Carriere',
40     author_email='carriere.denis@gmail.com',
</t>
  </si>
  <si>
    <t xml:space="preserve">31 with open('HISTORY.rst', 'r', 'utf-8') as f:
32     history = f.read()
33 
34 setup(
35     name='geocoder',
36     version=version,
37     description="Simple and consistent geocoding library.",
38     long_description=readme + '\n\n' + history,
39     author='Denis Carriere',
40     author_email='carriere.denis@gmail.com',
</t>
  </si>
  <si>
    <t>{'module': 1, 'with_statement': 1, 'with': 1, 'with_clause': 1, 'with_item': 1, 'as_pattern': 1, 'call': 3, 'identifier': 15, 'argument_list': 3, '(': 4, 'string': 9, 'string_start': 9, 'string_content': 9, 'string_end': 9, ',': 8, ')': 3, 'as': 1, 'as_pattern_target': 1, ':': 1, 'block': 1, 'expression_statement': 1, 'assignment': 1, '=': 7, 'attribute': 1, '.': 1, 'ERROR': 2, 'keyword_argument': 5, 'binary_operator': 2, '+': 2, 'escape_sequence': 2}</t>
  </si>
  <si>
    <t>(tensor([0.9867]), tensor([0.9684]), tensor([0.9775]), tensor([0.9702]))</t>
  </si>
  <si>
    <t xml:space="preserve">33 
34 setup(
35     name='geocoder',
36     version=find_version('geocoder', '__init__.py'),
37     description="Simple and consistent geocoding library.",
38     long_description=long_description=readme + '\n\n' + history,
39     author='Denis Carriere',
40     author_email='carriere.denis@gmail.com',
41     url='https://github.com/DenisCarriere/geocoder',
42     download_url='https://github.com/DenisCarriere/geocoder/tarball/master',
</t>
  </si>
  <si>
    <t xml:space="preserve">33 
34 setup(
35     name='geocoder',
36     version=version,
37     description="Simple and consistent geocoding library.",
38     long_description=readme + '\n\n' + history,
39     author='Denis Carriere',
40     author_email='carriere.denis@gmail.com',
41     url='https://github.com/DenisCarriere/geocoder',
42     download_url='https://github.com/DenisCarriere/geocoder/tarball/master',
</t>
  </si>
  <si>
    <t>Before: 38
After: 38</t>
  </si>
  <si>
    <t>{'module': 1, 'ERROR': 2, 'identifier': 12, '(': 2, 'keyword_argument': 7, '=': 8, 'string': 8, 'string_start': 8, 'string_content': 8, 'string_end': 8, ',': 8, 'call': 1, 'argument_list': 1, ')': 1, 'binary_operator': 2, '+': 2, 'escape_sequence': 2}</t>
  </si>
  <si>
    <t>(tensor([0.9806]), tensor([0.9668]), tensor([0.9737]), tensor([0.9681]))</t>
  </si>
  <si>
    <t xml:space="preserve">47     ''',
48     packages=['geocoder'],
49     package_data={'': ['LICENSE', 'README.md']},
50     package_dir={'geocoder': 'geocoder'},
51     include_package_data=True,
52     install_requires=install_requires,
53     zip_safe=False,
54     keywords='geocoder arcgis tomtom opencage google bing here',
55     classifiers=(
56         'Development Status :: 5 - Production/Stable',
</t>
  </si>
  <si>
    <t xml:space="preserve">47     ''',
48     packages=['geocoder'],
49     package_data={'': ['LICENSE', 'README.md']},
50     package_dir={'geocoder': 'geocoder'},
51     include_package_data=True,
52     install_requires=requires,
53     zip_safe=False,
54     keywords='geocoder arcgis tomtom opencage google bing here',
55     classifiers=(
56         'Development Status :: 5 - Production/Stable',
</t>
  </si>
  <si>
    <t>{'module': 1, 'expression_statement': 1, 'string': 1, 'string_start': 1, 'string_content': 1, 'string_end': 1, ',': 1, 'ERROR': 1, 'identifier': 1, '=': 1, '(': 1}</t>
  </si>
  <si>
    <t>(tensor([0.9955]), tensor([0.9946]), tensor([0.9950]), tensor([0.9947]))</t>
  </si>
  <si>
    <t xml:space="preserve">56     provider = 'bing'
57     method = 'geocode'
58 
59     def __init__(self, location, **kwargs):
60         self.url = 'http://dev.virtualearth.net/REST/v1/Locations'
61         self.location = location
62         self.params = {
63             'q': location,
64             'o': 'json',
65             'key': kwargs.get('key', bing_key),
66             'maxResults': 1,
67         }
68         self._initialize(**kwargs)
69 
70     def _catch_errors(self):
</t>
  </si>
  <si>
    <t xml:space="preserve">27     provider = 'bing'
28     method = 'geocode'
29 
30     def __init__(self, location, **kwargs):
31         self.url = 'http://dev.virtualearth.net/REST/v1/Locations'
32         self.location = location
33         self.headers = {
34             'Referer': "http://addxy.com/",
35             'User-agent': 'Mozilla/5.0'
36         }
37         self.params = {
38             'q': location,
39             'o': 'json',
40             'inclnb': 1,
41             'key': kwargs.get('key', bing_key),
42             'maxResults': 1
43         }
44 
45         self._initialize(**kwargs)
46 
47     def _catch_errors(self):
</t>
  </si>
  <si>
    <t>Before: 66
After: 42, 44</t>
  </si>
  <si>
    <t>add headers and update bing.py</t>
  </si>
  <si>
    <t>Fix Bing issues, added user-agent</t>
  </si>
  <si>
    <t>d842ddd7f7980c9bed5544d54d626bc164c17c36</t>
  </si>
  <si>
    <t>e53acdc89c0d4db542312215d1ec58310d249049</t>
  </si>
  <si>
    <t>{'module': 1, 'expression_statement': 6, 'assignment': 5, 'identifier': 20, '=': 5, 'string': 9, 'string_start': 9, 'string_content': 9, 'string_end': 9, 'function_definition': 1, 'def': 1, 'parameters': 1, '(': 3, ',': 7, 'dictionary_splat_pattern': 1, '**': 2, ')': 3, ':': 5, 'block': 1, 'attribute': 5, '.': 5, 'dictionary': 1, '{': 1, 'pair': 4, 'call': 2, 'argument_list': 2, 'integer': 1, '}': 1, 'dictionary_splat': 1}</t>
  </si>
  <si>
    <t>{'cyclomatic_complexity': 1, 'nloc': 10, 'token_count': 56, 'name': '__init__', 'long_name': '__init__( self , location , ** kwargs )', 'start_line': 59, 'end_line': 68, 'full_parameters': ['self', ' location', ' ** kwargs'], 'filename': '/home/set-iitgn-vm/.local/lib/python3.10/site-packages/Minecpp/geocoder/prev/geocoder/bing.py', 'top_nesting_level': 1, 'fan_in': 0, 'fan_out': 0, 'general_fan_out': 0}</t>
  </si>
  <si>
    <t>{'cyclomatic_complexity': 1, 'nloc': 15, 'token_count': 72, 'name': '__init__', 'long_name': '__init__( self , location , ** kwargs )', 'start_line': 30, 'end_line': 45, 'full_parameters': ['self', ' location', ' ** kwargs'], 'filename': '/home/set-iitgn-vm/.local/lib/python3.10/site-packages/Minecpp/geocoder/curr/geocoder/bing.py', 'top_nesting_level': 1, 'fan_in': 0, 'fan_out': 0, 'general_fan_out': 0}</t>
  </si>
  <si>
    <t>(tensor([0.8632]), tensor([0.9366]), tensor([0.8984]), tensor([0.9287]))</t>
  </si>
  <si>
    <t xml:space="preserve">144             west = self.parse['bbox'][1]
145             east = self.parse['bbox'][3]
146             return self._get_bbox(south, west, north, east)
147 
148 if __name__ == '__main__':
149     g = Bing('Ottawa ON')
150     g.debug()
</t>
  </si>
  <si>
    <t>125             west = self.parse['bbox'][1]
126             east = self.parse['bbox'][3]
127             return self._get_bbox(south, west, north, east)
128 
129 if __name__ == '__main__':
130     g = Bing('453 Booth Street, Ottawa Ontario')
131     g.debug()</t>
  </si>
  <si>
    <t>Before: 149, 150
After: 130, 131</t>
  </si>
  <si>
    <t>{'module': 1, 'expression_statement': 3, 'assignment': 3, 'identifier': 15, '=': 3, 'subscript': 4, 'attribute': 3, '.': 3, '[': 4, 'string': 4, 'string_start': 4, 'string_content': 4, 'string_end': 4, ']': 4, 'integer': 2, 'return_statement': 1, 'return': 1, 'call': 2, 'argument_list': 2, '(': 2, ',': 3, ')': 2, 'if_statement': 1, 'if': 1, 'comparison_operator': 1, '==': 1, ':': 1, 'block': 1}</t>
  </si>
  <si>
    <t>(tensor([0.9430]), tensor([0.9552]), tensor([0.9491]), tensor([0.9540]))</t>
  </si>
  <si>
    <t xml:space="preserve">1 #!/usr/bin/python
2 # coding: utf8
3 
4 bing_key = 'AtnSnX1rEHr3yTUGC3EHkD6Qi3NNB-PABa_F9F8zvLxxvt8A7aYdiG3bGM_PorOq'
5 tomtom_key = '95kjrqtpzv39ujcxfyr57wz3'
6 app_id = 'YLMDvKj4nkqCQE9GdfTs'
7 app_code = 'xABlZIjdnmmX1KUF7yJxSQ'
8 geonames_username = 'addxy'
</t>
  </si>
  <si>
    <t xml:space="preserve">1 #!/usr/bin/python
2 # coding: utf8
3 
4 bing_key = 'Aj1bcHN7s_wQomMB6-P_n2WM6V5DFJ2aR6HO2DY47Gty5j7tUwx1e7EY9hoTsaqO'
5 tomtom_key = '95kjrqtpzv39ujcxfyr57wz3'
6 app_id = 'UUB690Wqo8oyEZySnxJb'
7 app_code = 'IBDbqNqTi7l_h5CwhSYbvg'
8 geonames_username = 'addxy'
</t>
  </si>
  <si>
    <t>update key names</t>
  </si>
  <si>
    <t>geocoder/keys.py</t>
  </si>
  <si>
    <t>{'module': 1, 'comment': 2, 'expression_statement': 4, 'assignment': 4, 'identifier': 4, '=': 4, 'string': 4, 'string_start': 4, 'string_content': 4, 'string_end': 4}</t>
  </si>
  <si>
    <t>(tensor([0.8658]), tensor([0.8650]), tensor([0.8654]), tensor([0.8651]))</t>
  </si>
  <si>
    <t xml:space="preserve">1 #!/usr/bin/python
2 # coding: utf8
3 
4 bing_key = 'AtnSnX1rEHr3yTUGC3EHkD6Qi3NNB-PABa_F9F8zvLxxvt8A7aYdiG3bGM_PorOq'
5 tomtom_key = '95kjrqtpzv39ujcxfyr57wz3'
6 app_id = 'YLMDvKj4nkqCQE9GdfTs'
7 app_code = 'xABlZIjdnmmX1KUF7yJxSQ'
8 geonames_username = 'addxy'
9 canadapost_key = ''
10 opencage_key = '519418b47cfac1f8d435a7f3fda6a7e0'
</t>
  </si>
  <si>
    <t xml:space="preserve">1 #!/usr/bin/python
2 # coding: utf8
3 
4 bing_key = 'Aj1bcHN7s_wQomMB6-P_n2WM6V5DFJ2aR6HO2DY47Gty5j7tUwx1e7EY9hoTsaqO'
5 tomtom_key = '95kjrqtpzv39ujcxfyr57wz3'
6 app_id = 'UUB690Wqo8oyEZySnxJb'
7 app_code = 'IBDbqNqTi7l_h5CwhSYbvg'
8 geonames_username = 'addxy'
9 canadapost_key = ''
10 opencage_key = '519418b47cfac1f8d435a7f3fda6a7e0'
</t>
  </si>
  <si>
    <t>Before: 6, 7
After: 6, 7, 14</t>
  </si>
  <si>
    <t>{'module': 1, 'comment': 2, 'expression_statement': 6, 'assignment': 6, 'identifier': 6, '=': 6, 'string': 6, 'string_start': 6, 'string_content': 5, 'string_end': 6}</t>
  </si>
  <si>
    <t>(tensor([0.8950]), tensor([0.8944]), tensor([0.8947]), tensor([0.8945]))</t>
  </si>
  <si>
    <t xml:space="preserve">26 """
27 
28 __title__ = 'geocoder'
29 __author__ = 'Denis Carriere'
30 __author_email__ = 'carriere.denis@gmail.com'
31 __version__ = '1.5.0'
32 __license__ = 'MIT'
33 __copyright__ = 'Copyright (c) 2013-2015 Denis Carriere'
34 
35 # CORE
</t>
  </si>
  <si>
    <t xml:space="preserve">26 """
27 
28 __title__ = 'geocoder'
29 __author__ = 'Denis Carriere'
30 __author_email__ = 'carriere.denis@gmail.com'
31 __version__ = '1.5.1'
32 __license__ = 'MIT'
33 __copyright__ = 'Copyright (c) 2013-2015 Denis Carriere'
34 
35 # CORE
</t>
  </si>
  <si>
    <t>set version to v1.5.1</t>
  </si>
  <si>
    <t>#129 Final fixes for Mapbox</t>
  </si>
  <si>
    <t>f6f8331d07f592b2e1f9e26822e780f7d5dfe929</t>
  </si>
  <si>
    <t>258773f2e81adb38c1e255163295c6180103522a</t>
  </si>
  <si>
    <t>(tensor([0.9960]), tensor([0.9960]), tensor([0.9960]), tensor([0.9960]))</t>
  </si>
  <si>
    <t xml:space="preserve">31 __version__ = '1.5.0'
32 __license__ = 'MIT'
33 __copyright__ = 'Copyright (c) 2013-2015 Denis Carriere'
34 
35 # CORE
36 from geocoder.api import get, yahoo, bing, geonames, mapquest, google  # noqa
37 from geocoder.api import nokia, osm, tomtom, geolytica, arcgis, opencage  # noqa
38 from geocoder.api import maxmind, freegeoip, ottawa, here, baidu, w3w, yandex  # noqa
39 
40 # EXTRAS
</t>
  </si>
  <si>
    <t xml:space="preserve">31 __version__ = '1.5.1'
32 __license__ = 'MIT'
33 __copyright__ = 'Copyright (c) 2013-2015 Denis Carriere'
34 
35 # CORE
36 from geocoder.api import get, yahoo, bing, geonames, mapquest, google, mapbox  # noqa
37 from geocoder.api import nokia, osm, tomtom, geolytica, arcgis, opencage  # noqa
38 from geocoder.api import maxmind, freegeoip, ottawa, here, baidu, w3w, yandex  # noqa
39 
40 # EXTRAS
</t>
  </si>
  <si>
    <t>{'module': 1, 'expression_statement': 3, 'assignment': 3, 'identifier': 28, '=': 3, 'string': 3, 'string_start': 3, 'string_content': 3, 'string_end': 3, 'comment': 4, 'import_from_statement': 3, 'from': 3, 'dotted_name': 22, '.': 3, 'import': 3, ',': 16}</t>
  </si>
  <si>
    <t>(tensor([0.9913]), tensor([0.9937]), tensor([0.9925]), tensor([0.9935]))</t>
  </si>
  <si>
    <t xml:space="preserve">68         return self.parse.get('address')
69 
70     @property
71     def street(self):
72         return self.parse.get('text')
73 
74     @property
</t>
  </si>
  <si>
    <t xml:space="preserve">68         return self.parse.get('address')
69 
70     @property
71     def street(self):
72         return ''
73 
74     @property
</t>
  </si>
  <si>
    <t>Before: 72
After: 72</t>
  </si>
  <si>
    <t>remove unused variable from mapbox.py</t>
  </si>
  <si>
    <t>geocoder/mapbox.py</t>
  </si>
  <si>
    <t>{'module': 1, 'return_statement': 2, 'return': 2, 'call': 2, 'attribute': 4, 'identifier': 9, '.': 4, 'argument_list': 2, '(': 3, 'string': 2, 'string_start': 2, 'string_content': 2, 'string_end': 2, ')': 3, 'decorated_definition': 1, 'decorator': 1, '@': 1, 'function_definition': 1, 'def': 1, 'parameters': 1, ':': 1, 'block': 1}</t>
  </si>
  <si>
    <t>{'cyclomatic_complexity': 1, 'nloc': 10, 'token_count': 63, 'name': '__init__', 'long_name': '__init__( self , location , ** kwargs )', 'start_line': 27, 'end_line': 36, 'full_parameters': ['self', ' location', ' ** kwargs'], 'filename': '/home/set-iitgn-vm/.local/lib/python3.10/site-packages/Minecpp/geocoder/prev/geocoder/mapbox.py', 'top_nesting_level': 1, 'fan_in': 0, 'fan_out': 0, 'general_fan_out': 0}</t>
  </si>
  <si>
    <t>{'cyclomatic_complexity': 1, 'nloc': 10, 'token_count': 63, 'name': '__init__', 'long_name': '__init__( self , location , ** kwargs )', 'start_line': 27, 'end_line': 36, 'full_parameters': ['self', ' location', ' ** kwargs'], 'filename': '/home/set-iitgn-vm/.local/lib/python3.10/site-packages/Minecpp/geocoder/curr/geocoder/mapbox.py', 'top_nesting_level': 1, 'fan_in': 0, 'fan_out': 0, 'general_fan_out': 0}</t>
  </si>
  <si>
    <t>(tensor([0.9757]), tensor([0.9624]), tensor([0.9690]), tensor([0.9637]))</t>
  </si>
  <si>
    <t xml:space="preserve">108             east = self.parse['bbox'][2]
109             north = self.parse['bbox'][3]
110             return self._get_bbox(south, west, north, east)
111 
112 if __name__ == '__main__':
113     g = Mapbox('453 Booth street, Ottawa ON')
114     g.debug()
</t>
  </si>
  <si>
    <t xml:space="preserve">108             east = self.parse['bbox'][2]
109             north = self.parse['bbox'][3]
110             return self._get_bbox(south, west, north, east)
111 
112 if __name__ == '__main__':
113     g = Mapbox('453 Booth street, Ottawa Ontario')
114     g.debug()
</t>
  </si>
  <si>
    <t>Before: 113
After: 113</t>
  </si>
  <si>
    <t>(tensor([0.9936]), tensor([0.9927]), tensor([0.9932]), tensor([0.9928]))</t>
  </si>
  <si>
    <t>126             east = self.parse['bbox'][3]
127             return self._get_bbox(south, west, north, east)
128 
129 if __name__ == '__main__':
130     g = Bing('453 Booth Street, Ottawa Ontario')
131     g.debug()</t>
  </si>
  <si>
    <t xml:space="preserve">126             east = self.parse['bbox'][3]
127             return self._get_bbox(south, west, north, east)
128 
129 if __name__ == '__main__':
130     g = Bing('453 Booth Street, Ottawa Ontario')
131     g.debug()
</t>
  </si>
  <si>
    <t>Before: 131
After: 131</t>
  </si>
  <si>
    <t>Pep8 fix</t>
  </si>
  <si>
    <t>e4923f34cd147a7bdbc63a8dfaac309a95e358bc</t>
  </si>
  <si>
    <t>395334d1828dcc82ee192a3f45ecd290aece8580</t>
  </si>
  <si>
    <t>{'module': 1, 'expression_statement': 1, 'assignment': 1, 'identifier': 10, '=': 1, 'subscript': 2, 'attribute': 2, '.': 2, '[': 2, 'string': 2, 'string_start': 2, 'string_content': 2, 'string_end': 2, ']': 2, 'integer': 1, 'return_statement': 1, 'return': 1, 'call': 1, 'argument_list': 1, '(': 1, ',': 3, ')': 1, 'if_statement': 1, 'if': 1, 'comparison_operator': 1, '==': 1, ':': 1, 'block': 1}</t>
  </si>
  <si>
    <t>{'cyclomatic_complexity': 1, 'nloc': 15, 'token_count': 72, 'name': '__init__', 'long_name': '__init__( self , location , ** kwargs )', 'start_line': 30, 'end_line': 45, 'full_parameters': ['self', ' location', ' ** kwargs'], 'filename': '/home/set-iitgn-vm/.local/lib/python3.10/site-packages/Minecpp/geocoder/prev/geocoder/bing.py', 'top_nesting_level': 1, 'fan_in': 0, 'fan_out': 0, 'general_fan_out': 0}</t>
  </si>
  <si>
    <t xml:space="preserve">8 from collections import defaultdict
9 from geocoder.distance import Distance
10 
11 from six import string_types
12 
13 is_python2 = sys.version_info.major == 2
14 
15 
16 class Base(object):
17     _exclude = ['parse', 'json', 'url', 'fieldnames', 'help', 'debug',
</t>
  </si>
  <si>
    <t xml:space="preserve">8 from collections import defaultdict
9 from geocoder.distance import Distance
10 
11 from six import string_types
12 
13 is_python2 = sys.version_info &lt; (3, 0)
14 
15 
16 class Base(object):
17     _exclude = ['parse', 'json', 'url', 'fieldnames', 'help', 'debug',
</t>
  </si>
  <si>
    <t>simplify is_python2 check</t>
  </si>
  <si>
    <t>Fix Python 2.6 issue</t>
  </si>
  <si>
    <t>842cbb58cef8e4b2a485fb47646a2778f7d1e569</t>
  </si>
  <si>
    <t>9569b10fdee685ba91db3eca9549830caf12c58f</t>
  </si>
  <si>
    <t>{'module': 1, 'import_from_statement': 3, 'from': 3, 'dotted_name': 6, 'identifier': 13, 'import': 3, '.': 3, 'expression_statement': 1, 'assignment': 1, '=': 1, 'comparison_operator': 1, 'attribute': 2, '==': 1, 'integer': 1, 'class_definition': 1, 'class': 1, 'argument_list': 1, '(': 1, ')': 1, ':': 1, 'block': 1}</t>
  </si>
  <si>
    <t>(tensor([0.9828]), tensor([0.9852]), tensor([0.9840]), tensor([0.9850]))</t>
  </si>
  <si>
    <t xml:space="preserve">194                             self.parse[key] = self._encode(value)
195 
196     @property
197     def status(self):
198         if self.ok:
199             return 'OK'
200         elif self.error:
201             return self.error
202         elif self.status_code == 404:
203             return 'ERROR - URL Connection'
204         elif not self.address:
205             return 'ERROR - No results found'
206         elif not (self.lng and self.lat):
207             return 'ERROR - No Geometry'
208 
209     def _get_bbox(self, south, west, north, east):
</t>
  </si>
  <si>
    <t xml:space="preserve">197                             self.parse[key] = self._encode(value)
198 
199     @property
200     def status(self):
201         if self.ok:
202             return 'OK'
203         elif self.error:
204             return self.error
205 
206         if self.status_code == 200:
207             if not self.address:
208                 return 'ERROR - No results found'
209             elif not (self.lng and self.lat):
210                 return 'ERROR - No Geometry'
211         return 'ERROR - Unhandled Exception'
212 
213     def _get_bbox(self, south, west, north, east):
</t>
  </si>
  <si>
    <t>Before: 202, 203, 204, 205, 206, 207
After: 205, 206, 207, 208, 209, 210, 211</t>
  </si>
  <si>
    <t>add exception handling to geocoder's base class</t>
  </si>
  <si>
    <t>#147 #145 Catching SSL Errors &amp; Unresolved</t>
  </si>
  <si>
    <t>7b8c932980ab320b25464be984f744ae532b3927</t>
  </si>
  <si>
    <t>{'module': 1, 'expression_statement': 1, 'assignment': 1, 'subscript': 1, 'attribute': 9, 'identifier': 23, '.': 9, '[': 1, ']': 1, '=': 1, 'call': 1, 'argument_list': 1, '(': 3, ')': 3, 'decorated_definition': 1, 'decorator': 1, '@': 1, 'function_definition': 1, 'def': 1, 'parameters': 1, ':': 6, 'block': 6, 'if_statement': 1, 'if': 1, 'return_statement': 5, 'return': 5, 'string': 4, 'string_start': 4, 'string_content': 4, 'string_end': 4, 'elif_clause': 4, 'elif': 4, 'comparison_operator': 1, '==': 1, 'integer': 1, 'not_operator': 2, 'not': 2, 'parenthesized_expression': 1, 'boolean_operator': 1, 'and': 1}</t>
  </si>
  <si>
    <t>(tensor([0.9482]), tensor([0.9525]), tensor([0.9504]), tensor([0.9521]))</t>
  </si>
  <si>
    <t xml:space="preserve">31         self._initialize(**kwargs)
32         self._yahoo_catch_errors()
33 
34     def _yahoo_catch_errors(self):
35         status = self.parse['statusDescription']
36         if not status == 'OK':
37             self.error = status
38 
39     def _exceptions(self):
</t>
  </si>
  <si>
    <t xml:space="preserve">31         self._initialize(**kwargs)
32         self._yahoo_catch_errors()
33 
34     def _yahoo_catch_errors(self):
35         status = self.parse['statusDescription']
36         if status:
37             if not status == 'OK':
38                 self.error = status
39 
40     def _exceptions(self):
</t>
  </si>
  <si>
    <t>Before: 36, 37
After: 36, 37, 38</t>
  </si>
  <si>
    <t>fix error handling in yahoo.py</t>
  </si>
  <si>
    <t>{'module': 1, 'expression_statement': 4, 'call': 2, 'attribute': 4, 'identifier': 14, '.': 4, 'argument_list': 2, '(': 3, 'dictionary_splat': 1, '**': 1, ')': 3, 'function_definition': 1, 'def': 1, 'parameters': 1, ':': 2, 'block': 2, 'assignment': 2, '=': 2, 'subscript': 1, '[': 1, 'string': 2, 'string_start': 2, 'string_content': 2, 'string_end': 2, ']': 1, 'if_statement': 1, 'if': 1, 'not_operator': 1, 'not': 1, 'comparison_operator': 1, '==': 1}</t>
  </si>
  <si>
    <t>{'cyclomatic_complexity': 1, 'nloc': 10, 'token_count': 57, 'name': '__init__', 'long_name': '__init__( self , location , ** kwargs )', 'start_line': 23, 'end_line': 32, 'full_parameters': ['self', ' location', ' ** kwargs'], 'filename': '/home/set-iitgn-vm/.local/lib/python3.10/site-packages/Minecpp/geocoder/prev/geocoder/yahoo.py', 'top_nesting_level': 1, 'fan_in': 0, 'fan_out': 0, 'general_fan_out': 0}</t>
  </si>
  <si>
    <t>{'cyclomatic_complexity': 1, 'nloc': 10, 'token_count': 57, 'name': '__init__', 'long_name': '__init__( self , location , ** kwargs )', 'start_line': 23, 'end_line': 32, 'full_parameters': ['self', ' location', ' ** kwargs'], 'filename': '/home/set-iitgn-vm/.local/lib/python3.10/site-packages/Minecpp/geocoder/curr/geocoder/yahoo.py', 'top_nesting_level': 1, 'fan_in': 0, 'fan_out': 0, 'general_fan_out': 0}</t>
  </si>
  <si>
    <t>(tensor([0.9816]), tensor([0.9887]), tensor([0.9852]), tensor([0.9880]))</t>
  </si>
  <si>
    <t xml:space="preserve">36     provider = 'google'
37     method = 'geocode'
38 
39     def __init__(self, location, **kwargs):
40         self.url = 'https://maps.googleapis.com/maps/api/geocode/json'
41         self.location = location
42         self.params = {
43             'address': location,
44             'key': kwargs.get('key', ''),
45             'language': kwargs.get('language', ''),
46             'client': kwargs.get('client', '')
47         }
48         self.client_secret = kwargs.get('client_secret', '')
49         # turn non-empty params into sorted list in order to maintain signature validity.
50         # Requests will honor the order.
51         self.params = sorted([(k.encode('utf8'), v.encode('utf8')) for (k, v) in self.params.iteritems() if v])
52         # the signature parameter needs to come in the end of the url
53         if self.client_secret:
54             self.params.append(self.sign_url(self.url, self.params, self.client_secret))
55 
56         self._initialize(**kwargs)
57 
58     def _sign_url(self, base_url=None, params=None, client_secret=None):
</t>
  </si>
  <si>
    <t xml:space="preserve">36     provider = 'google'
37     method = 'geocode'
38 
39     def __init__(self, location, **kwargs):
40         self.url = 'https://maps.googleapis.com/maps/api/geocode/json'
41         self.location = location
42         self.params = {
43             'address': location,
44             'key': kwargs.get('key', ''),
45             'language': kwargs.get('language', ''),
46             'client': kwargs.get('client', '')
47         }
48         self.client_secret = kwargs.get('client_secret', '')
49         # turn non-empty params into sorted list in order to maintain signature validity.
50         # Requests will honor the order.
51         self.params = sorted([(k.encode('utf8'), v.encode('utf8')) for (k, v) in self.params.items() if v])
52         # the signature parameter needs to come in the end of the url
53         if self.client_secret:
54             self.params.append(self.sign_url(self.url, self.params, self.client_secret))
55 
56         self._initialize(**kwargs)
57 
58     def _sign_url(self, base_url=None, params=None, client_secret=None):
</t>
  </si>
  <si>
    <t>use items() instead of iteritems()</t>
  </si>
  <si>
    <t>fixed Python 3 compatibility replacing .iteritems() with .items()</t>
  </si>
  <si>
    <t>3d695a9e3888ba135e2e4492fa2688ded75bd9e2</t>
  </si>
  <si>
    <t>32a44748d7b38752bfa260a0cb5afbfc41cde504</t>
  </si>
  <si>
    <t>{'module': 1, 'expression_statement': 9, 'assignment': 7, 'identifier': 53, '=': 7, 'string': 17, 'string_start': 17, 'string_content': 13, 'string_end': 17, 'function_definition': 1, 'def': 1, 'parameters': 1, '(': 14, ',': 13, 'dictionary_splat_pattern': 1, '**': 2, ')': 14, ':': 6, 'block': 2, 'attribute': 21, '.': 21, 'dictionary': 1, '{': 1, 'pair': 4, 'call': 11, 'argument_list': 11, '}': 1, 'comment': 3, 'list_comprehension': 1, '[': 1, 'tuple': 1, 'for_in_clause': 1, 'for': 1, 'tuple_pattern': 1, 'in': 1, 'if_clause': 1, 'if': 2, ']': 1, 'if_statement': 1, 'dictionary_splat': 1}</t>
  </si>
  <si>
    <t>{'cyclomatic_complexity': 4, 'nloc': 14, 'token_count': 149, 'name': '__init__', 'long_name': '__init__( self , location , ** kwargs )', 'start_line': 39, 'end_line': 56, 'full_parameters': ['self', ' location', ' ** kwargs'], 'filename': '/home/set-iitgn-vm/.local/lib/python3.10/site-packages/Minecpp/geocoder/prev/geocoder/google.py', 'top_nesting_level': 1, 'fan_in': 0, 'fan_out': 0, 'general_fan_out': 0}</t>
  </si>
  <si>
    <t>{'cyclomatic_complexity': 4, 'nloc': 14, 'token_count': 149, 'name': '__init__', 'long_name': '__init__( self , location , ** kwargs )', 'start_line': 39, 'end_line': 56, 'full_parameters': ['self', ' location', ' ** kwargs'], 'filename': '/home/set-iitgn-vm/.local/lib/python3.10/site-packages/Minecpp/geocoder/curr/geocoder/google.py', 'top_nesting_level': 1, 'fan_in': 0, 'fan_out': 0, 'general_fan_out': 0}</t>
  </si>
  <si>
    <t>(tensor([0.9994]), tensor([0.9985]), tensor([0.9989]), tensor([0.9986]))</t>
  </si>
  <si>
    <t xml:space="preserve">36     provider = 'google'
37     method = 'geocode'
38 
39     def __init__(self, location, **kwargs):
40         self.url = 'https://maps.googleapis.com/maps/api/geocode/json'
41         self.location = location
42         self.params = {
43             'address': location,
44             'key': kwargs.get('key', ''),
45             'language': kwargs.get('language', ''),
46             'client': kwargs.get('client', '')
47         }
48         self.client_secret = kwargs.get('client_secret', '')
49         # turn non-empty params into sorted list in order to maintain signature validity.
50         # Requests will honor the order.
51         self.params = sorted([(k.encode('utf8'), v.encode('utf8')) for (k, v) in self.params.items() if v])
52         # the signature parameter needs to come in the end of the url
53         if self.client_secret:
54             self.params.append(self._sign_url(self.url, self.params, self.client_secret))
55 
56         self._initialize(**kwargs)
57 
58     def _sign_url(self, base_url=None, params=None, client_secret=None):
</t>
  </si>
  <si>
    <t>use _sign_url instead of sign_url</t>
  </si>
  <si>
    <t>fixed typos in google for work signing</t>
  </si>
  <si>
    <t>bd8aa3194970c11c9e6883cedd7a0111513ef09c</t>
  </si>
  <si>
    <t>b0c91698dc145fbc736cd0226f496404e68f9b00</t>
  </si>
  <si>
    <t xml:space="preserve">55 
56         self._initialize(**kwargs)
57 
58     def _sign_url(self, base_url=None, params=None, client_secret=None):
59 
60         """ Sign a request URL with a Crypto Key.
61 
62         Usage:
63         from urlsigner import sign_url
64 
65         signed_url = sign_url(base_url=my_url,
66                               params=url_params,
67                               client_secret=CLIENT_SECRET)
68 
69         Args:
70         base_url - The trunk of the URL to sign. E.g. https://maps.googleapis.com/maps/api/geocode/json
71         params - List of tuples of URL parameters INCLUDING YOUR CLIENT ID ('client','gme-...')
72         client_secret - Your Crypto Key from Google for Work
73 
74         Returns:
75         The signature as a dictionary #signed request URL
76         """
77         import hashlib
78         import urllib
79         import hmac
80         import base64
81         import urlparse
82 
83         # Return if any parameters aren't given
84         if not base_url or not client_secret or not params['client']:
85             return None
86 
87         # assuming parameters will be submitted to Requests in identical order!
88         url = urlparse.urlparse(base_url + "?" + urllib.urlencode(params))
89         # We only need to sign the path+query part of the string
90         url_to_sign = url.path + "?" + url.query
91         # Decode the private key into its binary format
92         # We need to decode the URL-encoded private key
93         decoded_key = base64.urlsafe_b64decode(client_secret)
94         # Create a signature using the private key and the URL-encoded
95         # string using HMAC SHA1. This signature will be binary.
96         signature = hmac.new(decoded_key, url_to_sign, hashlib.sha1)
97         # Encode the binary signature into base64 for use within a URL
98         encoded_signature = base64.urlsafe_b64encode(signature.digest())
99         # Return signature as a tuple (to be appended as a param to url)
100         return ("signature", encoded_signature)
101 
102     @staticmethod
</t>
  </si>
  <si>
    <t xml:space="preserve">55 
56         self._initialize(**kwargs)
57 
58     def _sign_url(self, base_url=None, params=None, client_secret=None):
59 
60         """ Sign a request URL with a Crypto Key.
61 
62         Usage:
63         from urlsigner import sign_url
64 
65         signed_url = sign_url(base_url=my_url,
66                               params=url_params,
67                               client_secret=CLIENT_SECRET)
68 
69         Args:
70         base_url - The trunk of the URL to sign. E.g. https://maps.googleapis.com/maps/api/geocode/json
71         params - List of tuples of URL parameters INCLUDING YOUR CLIENT ID ('client','gme-...')
72         client_secret - Your Crypto Key from Google for Work
73 
74         Returns:
75         The signature as a dictionary #signed request URL
76         """
77         import hashlib
78         import urllib
79         import hmac
80         import base64
81         import urlparse
82 
83         # Return if any parameters aren't given
84         if not base_url or not client_secret:
85             return None
86 
87         # assuming parameters will be submitted to Requests in identical order!
88         url = urlparse.urlparse(base_url + "?" + urllib.urlencode(params))
89         # We only need to sign the path+query part of the string
90         url_to_sign = url.path + "?" + url.query
91         # Decode the private key into its binary format
92         # We need to decode the URL-encoded private key
93         decoded_key = base64.urlsafe_b64decode(client_secret)
94         # Create a signature using the private key and the URL-encoded
95         # string using HMAC SHA1. This signature will be binary.
96         signature = hmac.new(decoded_key, url_to_sign, hashlib.sha1)
97         # Encode the binary signature into base64 for use within a URL
98         encoded_signature = base64.urlsafe_b64encode(signature.digest())
99         # Return signature as a tuple (to be appended as a param to url)
100         return ("signature", encoded_signature)
101 
102     @staticmethod
</t>
  </si>
  <si>
    <t>Before: 84
After: 84</t>
  </si>
  <si>
    <t>{'module': 1, 'expression_statement': 7, 'call': 7, 'attribute': 10, 'identifier': 45, '.': 10, 'argument_list': 7, '(': 9, 'dictionary_splat': 1, '**': 1, ')': 9, 'function_definition': 1, 'def': 1, 'parameters': 1, ',': 6, 'default_parameter': 3, '=': 8, 'none': 4, ':': 2, 'block': 2, 'string': 5, 'string_start': 5, 'string_content': 5, 'string_end': 5, 'import_statement': 5, 'import': 5, 'dotted_name': 5, 'comment': 9, 'if_statement': 1, 'if': 1, 'boolean_operator': 2, 'not_operator': 3, 'not': 3, 'or': 2, 'subscript': 1, '[': 1, ']': 1, 'return_statement': 2, 'return': 2, 'assignment': 5, 'binary_operator': 4, '+': 4, 'tuple': 1}</t>
  </si>
  <si>
    <t>(tensor([0.9930]), tensor([0.9921]), tensor([0.9926]), tensor([0.9922]))</t>
  </si>
  <si>
    <t xml:space="preserve">55 
56         self._initialize(**kwargs)
57 
58     def _sign_url(self, base_url=None, params=None, client_secret=None):
59 
60         """ Sign a request URL with a Crypto Key.
61 
62         Usage:
63         from urlsigner import sign_url
64 
65         signed_url = sign_url(base_url=my_url,
66                               params=url_params,
67                               client_secret=CLIENT_SECRET)
68 
69         Args:
70         base_url - The trunk of the URL to sign. E.g. https://maps.googleapis.com/maps/api/geocode/json
71         params - List of tuples of URL parameters INCLUDING YOUR CLIENT ID ('client','gme-...')
72         client_secret - Your Crypto Key from Google for Work
73 
74         Returns:
75         The signature as a dictionary #signed request URL
76         """
77         import hashlib
78         import urllib
79         import hmac
80         import base64
81         import urlparse
82 
83         # Return if any parameters aren't given
84         if not base_url or not client_secret or not dict(params)['client']:
85             return None
86 
87         # assuming parameters will be submitted to Requests in identical order!
88         url = urlparse.urlparse(base_url + "?" + urllib.urlencode(params))
89         # We only need to sign the path+query part of the string
90         url_to_sign = url.path + "?" + url.query
91         # Decode the private key into its binary format
92         # We need to decode the URL-encoded private key
93         decoded_key = base64.urlsafe_b64decode(client_secret)
94         # Create a signature using the private key and the URL-encoded
95         # string using HMAC SHA1. This signature will be binary.
96         signature = hmac.new(decoded_key, url_to_sign, hashlib.sha1)
97         # Encode the binary signature into base64 for use within a URL
98         encoded_signature = base64.urlsafe_b64encode(signature.digest())
99         # Return signature as a tuple (to be appended as a param to url)
100         return ("signature", encoded_signature)
101 
102     @staticmethod
</t>
  </si>
  <si>
    <t>add check for client param in google.py</t>
  </si>
  <si>
    <t>027c54bddee0e4875f40fb781ede76d5bd6d5568</t>
  </si>
  <si>
    <t>{'module': 1, 'expression_statement': 7, 'call': 7, 'attribute': 10, 'identifier': 44, '.': 10, 'argument_list': 7, '(': 9, 'dictionary_splat': 1, '**': 1, ')': 9, 'function_definition': 1, 'def': 1, 'parameters': 1, ',': 6, 'default_parameter': 3, '=': 8, 'none': 4, ':': 2, 'block': 2, 'string': 4, 'string_start': 4, 'string_content': 4, 'string_end': 4, 'import_statement': 5, 'import': 5, 'dotted_name': 5, 'comment': 9, 'if_statement': 1, 'if': 1, 'boolean_operator': 1, 'not_operator': 2, 'not': 2, 'or': 1, 'return_statement': 2, 'return': 2, 'assignment': 5, 'binary_operator': 4, '+': 4, 'tuple': 1}</t>
  </si>
  <si>
    <t>(tensor([0.9923]), tensor([0.9941]), tensor([0.9932]), tensor([0.9939]))</t>
  </si>
  <si>
    <t xml:space="preserve">26 """
27 
28 __title__ = 'geocoder'
29 __author__ = 'Denis Carriere'
30 __author_email__ = 'carriere.denis@gmail.com'
31 __version__ = '1.5.2'
32 __license__ = 'MIT'
33 __copyright__ = 'Copyright (c) 2013-2015 Denis Carriere'
34 
35 # CORE
</t>
  </si>
  <si>
    <t xml:space="preserve">26 """
27 
28 __title__ = 'geocoder'
29 __author__ = 'Denis Carriere'
30 __author_email__ = 'carriere.denis@gmail.com'
31 __version__ = '1.5.3'
32 __license__ = 'MIT'
33 __copyright__ = 'Copyright (c) 2013-2015 Denis Carriere'
34 
35 # CORE
</t>
  </si>
  <si>
    <t>set version to v1.5.3</t>
  </si>
  <si>
    <t>Update IPInfo.io Provider</t>
  </si>
  <si>
    <t>82a11a5dfd2aba59a66c7783eda086080002226b</t>
  </si>
  <si>
    <t>73d68b13b589a185240bfddb58b40c2ba29b6e0f</t>
  </si>
  <si>
    <t>(tensor([0.9973]), tensor([0.9973]), tensor([0.9973]), tensor([0.9973]))</t>
  </si>
  <si>
    <t xml:space="preserve">33 __copyright__ = 'Copyright (c) 2013-2015 Denis Carriere'
34 
35 # CORE
36 from geocoder.api import get, yahoo, bing, geonames, mapquest, google, mapbox  # noqa
37 from geocoder.api import nokia, osm, tomtom, geolytica, arcgis, opencage  # noqa
38 from geocoder.api import maxmind, ipinfoio, freegeoip, ottawa, here, baidu, w3w, yandex  # noqa
39 
40 # EXTRAS
41 from geocoder.api import timezone, elevation, ip, canadapost, reverse, distance, location  # noqa
42 
</t>
  </si>
  <si>
    <t xml:space="preserve">33 __copyright__ = 'Copyright (c) 2013-2015 Denis Carriere'
34 
35 # CORE
36 from geocoder.api import get, yahoo, bing, geonames, mapquest, google, mapbox  # noqa
37 from geocoder.api import nokia, osm, tomtom, geolytica, arcgis, opencage  # noqa
38 from geocoder.api import maxmind, ipinfo, freegeoip, ottawa, here, baidu, w3w, yandex  # noqa
39 
40 # EXTRAS
41 from geocoder.api import timezone, elevation, ip, canadapost, reverse, distance, location  # noqa
42 
</t>
  </si>
  <si>
    <t>{'module': 1, 'expression_statement': 1, 'assignment': 1, 'identifier': 37, '=': 1, 'string': 1, 'string_start': 1, 'string_content': 1, 'string_end': 1, 'comment': 6, 'import_from_statement': 4, 'from': 4, 'dotted_name': 32, '.': 4, 'import': 4, ',': 24}</t>
  </si>
  <si>
    <t>(tensor([0.9978]), tensor([0.9961]), tensor([0.9969]), tensor([0.9962]))</t>
  </si>
  <si>
    <t xml:space="preserve">342     return get(location, provider='maxmind', **kwargs)
343 
344 
345 def ipinfoio(location='', **kwargs):
346     """IpinfoIo Provider
347 
348     :param location: Your search IP Address you want geocoded.
349     :param location: (optional) if left blank will return your
350                                 current IP address's location.
351     """
352     return get(location, provider='ipinfoio', **kwargs)
353 
354 
</t>
  </si>
  <si>
    <t xml:space="preserve">345     return get(location, provider='maxmind', **kwargs)
346 
347 
348 def ipinfo(location='', **kwargs):
349     """IP Info.io Provider
350 
351     :param location: Your search IP Address you want geocoded.
352     :param location: (optional) if left blank will return your
353                                 current IP address's location.
354     """
355     return get(location, provider='ipinfo', **kwargs)
356 
357 
</t>
  </si>
  <si>
    <t>Before: 345, 346
After: 348, 349</t>
  </si>
  <si>
    <t>add geocoding features to the api</t>
  </si>
  <si>
    <t>{'module': 1, 'return_statement': 2, 'return': 2, 'call': 2, 'identifier': 11, 'argument_list': 2, '(': 3, ',': 5, 'keyword_argument': 2, '=': 3, 'string': 4, 'string_start': 4, 'string_content': 3, 'string_end': 4, 'dictionary_splat': 2, '**': 3, ')': 3, 'function_definition': 1, 'def': 1, 'parameters': 1, 'default_parameter': 1, 'dictionary_splat_pattern': 1, ':': 1, 'block': 1, 'expression_statement': 1}</t>
  </si>
  <si>
    <t>{'cyclomatic_complexity': 5, 'nloc': 59, 'token_count': 319, 'name': 'get', 'long_name': 'get( location , ** kwargs )', 'start_line': 40, 'end_line': 106, 'full_parameters': ['location', ' ** kwargs'], 'filename': '/home/set-iitgn-vm/.local/lib/python3.10/site-packages/Minecpp/geocoder/prev/geocoder/api.py', 'top_nesting_level': 0, 'fan_in': 0, 'fan_out': 0, 'general_fan_out': 0}</t>
  </si>
  <si>
    <t>{'cyclomatic_complexity': 5, 'nloc': 11, 'token_count': 107, 'name': 'get', 'long_name': 'get( location , ** kwargs )', 'start_line': 90, 'end_line': 109, 'full_parameters': ['location', ' ** kwargs'], 'filename': '/home/set-iitgn-vm/.local/lib/python3.10/site-packages/Minecpp/geocoder/curr/geocoder/api.py', 'top_nesting_level': 0, 'fan_in': 0, 'fan_out': 0, 'general_fan_out': 0}</t>
  </si>
  <si>
    <t>(tensor([0.9630]), tensor([0.9493]), tensor([0.9561]), tensor([0.9506]))</t>
  </si>
  <si>
    <t>Before: 352
After: 355</t>
  </si>
  <si>
    <t xml:space="preserve">21                 'province', 'rate_limited_get', 'osm', 'route', 'schema',
22                 'properties', 'geojson', 'tree', 'error', 'proxies', 'road',
23                 'xy', 'northeast', 'northwest', 'southeast', 'southwest',
24                 'road_long', 'city_long', 'state_long', 'country_long',
25                 'postal_town_long', 'province_long', 'road_long',
26                 'street_long', 'interpolated']
27     fieldnames = []
28     error = None
29     status_code = None
30     headers = {}
</t>
  </si>
  <si>
    <t xml:space="preserve">21                 'province', 'rate_limited_get', 'osm', 'route', 'schema',
22                 'properties', 'geojson', 'tree', 'error', 'proxies', 'road',
23                 'xy', 'northeast', 'northwest', 'southeast', 'southwest',
24                 'road_long', 'city_long', 'state_long', 'country_long',
25                 'postal_town_long', 'province_long', 'road_long',
26                 'street_long', 'interpolated', 'method', 'geometry']
27     fieldnames = []
28     error = None
29     status_code = None
30     headers = {}
</t>
  </si>
  <si>
    <t>add status_code attribute to base class</t>
  </si>
  <si>
    <t>{'module': 1, 'ERROR': 2, 'expression_statement': 9, 'string': 25, 'string_start': 25, 'string_content': 25, 'string_end': 25, ',': 24, ']': 2, 'assignment': 3, 'identifier': 3, '=': 3, 'list': 1, '[': 1, 'none': 2}</t>
  </si>
  <si>
    <t>(tensor([0.9858]), tensor([0.9969]), tensor([0.9913]), tensor([0.9958]))</t>
  </si>
  <si>
    <t xml:space="preserve">73     def rate_limited_get(url, **kwargs):
74         return requests.get(url, **kwargs)
75 
76     def _connect(self, **kwargs):
77         self.status_code = 'Unknown'
78         self.timeout = kwargs.get('timeout', 5.0)
79         self.proxies = kwargs.get('proxies', '')
80         try:
81             r = self.rate_limited_get(
82                 self.url,
83                 params=self.params,
84                 headers=self.headers,
85                 timeout=self.timeout,
86                 proxies=self.proxies
87             )
88             self.status_code = r.status_code
89             self.url = r.url
90             self.content = r.json()
91         except KeyboardInterrupt:
92             sys.exit()
93         except requests.exceptions.SSLError:
94             self.status_code = 495
95             self.error = 'ERROR - SSLError'
96         except:
97             self.status_code = 404
98             self.error = 'ERROR - URL Connection'
99 
100         # Open JSON content from Request connection
101         if self.status_code == 200:
102             try:
103                 self.content = r.json()
104             except:
105                 self.status_code = 400
106                 self.error = 'ERROR - JSON Corrupted'
107                 self.content = r.content
108 
109     def _initialize(self, **kwargs):
</t>
  </si>
  <si>
    <t xml:space="preserve">73     def rate_limited_get(url, **kwargs):
74         return requests.get(url, **kwargs)
75 
76     def _connect(self, **kwargs):
77         self.status_code = 'Unknown'
78         self.timeout = kwargs.get('timeout', 5.0)
79         self.proxies = kwargs.get('proxies', '')
80         try:
81             r = self.rate_limited_get(
82                 self.url,
83                 params=self.params,
84                 headers=self.headers,
85                 timeout=self.timeout,
86                 proxies=self.proxies
87             )
88             self.status_code = r.status_code
89             self.url = r.url
90             if r.content:
91                 self.status_code = 200
92         except KeyboardInterrupt:
93             sys.exit()
94         except requests.exceptions.SSLError:
95             self.status_code = 495
96             self.error = 'ERROR - SSLError'
97         except:
98             self.status_code = 404
99             self.error = 'ERROR - URL Connection'
100 
101         # Open JSON content from Request connection
102         if self.status_code == 200:
103             try:
104                 self.content = r.json()
105             except:
106                 self.status_code = 400
107                 self.error = 'ERROR - JSON Corrupted'
108                 self.content = r.content
109 
110     def _initialize(self, **kwargs):
</t>
  </si>
  <si>
    <t>Before: 90
After: 90, 91</t>
  </si>
  <si>
    <t>{'module': 1, 'function_definition': 2, 'def': 2, 'identifier': 77, 'parameters': 2, '(': 9, ',': 9, 'dictionary_splat_pattern': 2, '**': 3, ')': 9, ':': 9, 'block': 9, 'return_statement': 1, 'return': 1, 'call': 7, 'attribute': 32, '.': 32, 'argument_list': 7, 'dictionary_splat': 1, 'expression_statement': 16, 'assignment': 15, '=': 19, 'string': 7, 'string_start': 7, 'string_content': 6, 'string_end': 7, 'float': 1, 'try_statement': 2, 'try': 2, 'keyword_argument': 4, 'except_clause': 4, 'except': 4, 'integer': 4, 'comment': 1, 'if_statement': 1, 'if': 1, 'comparison_operator': 1, '==': 1}</t>
  </si>
  <si>
    <t>(tensor([0.9816]), tensor([0.9842]), tensor([0.9829]), tensor([0.9839]))</t>
  </si>
  <si>
    <t xml:space="preserve">6 import geocoder
7 import os
8 import fileinput
9 
10 
11 providers = ['google', 'bing', 'osm', 'here', 'w3w', 'opencage', 'yandex',
12              'arcgis', 'tomtom', 'mapquest', 'maxmind', 'baidu', 'canadapost',
13              'freegeoip', 'geolytica', 'ottawa', 'geonames', 'yahoo', 'mapbox']
14 methods = ['geocode', 'reverse', 'elevation', 'timezone']
15 outputs = ['json', 'osm', 'geojson', 'wkt']
</t>
  </si>
  <si>
    <t xml:space="preserve">8 import os
9 import fileinput
10 from geocoder.api import options
11 
12 
13 providers = options.keys()
14 methods = ['geocode', 'reverse', 'elevation', 'timezone']
15 outputs = ['json', 'osm', 'geojson', 'wkt']
16 units = ['kilometers', 'miles', 'feet', 'meters']
17 
</t>
  </si>
  <si>
    <t>Before: 11, 12, 13
After: 13</t>
  </si>
  <si>
    <t>use options.keys() in geocoder.api</t>
  </si>
  <si>
    <t>{'module': 1, 'import_statement': 3, 'import': 3, 'dotted_name': 3, 'identifier': 5, 'expression_statement': 2, 'assignment': 2, '=': 2, 'list': 2, '[': 2, 'string': 23, 'string_start': 23, 'string_content': 23, 'string_end': 23, ',': 21, ']': 2}</t>
  </si>
  <si>
    <t>{'cyclomatic_complexity': 8, 'nloc': 24, 'token_count': 150, 'name': 'cli', 'long_name': 'cli( location , ** kwargs )', 'start_line': 27, 'end_line': 61, 'full_parameters': ['location', ' ** kwargs'], 'filename': '/home/set-iitgn-vm/.local/lib/python3.10/site-packages/Minecpp/geocoder/prev/geocoder/cli.py', 'top_nesting_level': 0, 'fan_in': 0, 'fan_out': 0, 'general_fan_out': 0}</t>
  </si>
  <si>
    <t>(tensor([0.8432]), tensor([0.7836]), tensor([0.8123]), tensor([0.7892]))</t>
  </si>
  <si>
    <t xml:space="preserve">365     return get(location, provider='freegeoip', **kwargs)
366 
367 
368 def ip(location, **kwargs):
369     """IP Address lookup
370 
371     :param location: Your search IP Address you want geocoded.
372     :param location: (optional) if left blank will return your
373                                 current IP address's location.
374     """
375     return get(location, provider='maxmind', **kwargs)
376 
377 
</t>
  </si>
  <si>
    <t xml:space="preserve">365     return get(location, provider='freegeoip', **kwargs)
366 
367 
368 def ip(location, **kwargs):
369     """IP Address lookup
370 
371     :param location: Your search IP Address you want geocoded.
372     :param location: (optional) if left blank will return your
373                                 current IP address's location.
374     """
375     return get(location, provider='ipinfo', **kwargs)
376 
377 
</t>
  </si>
  <si>
    <t>Before: 375
After: 375</t>
  </si>
  <si>
    <t>use ipinfo instead of maxmind</t>
  </si>
  <si>
    <t>Fixed API</t>
  </si>
  <si>
    <t>f6ef17e0300dd0388331036c41ba9baede69ec5d</t>
  </si>
  <si>
    <t>02e3044ecba7d3f117199f3f29a4506f30a7b434</t>
  </si>
  <si>
    <t>{'cyclomatic_complexity': 5, 'nloc': 11, 'token_count': 107, 'name': 'get', 'long_name': 'get( location , ** kwargs )', 'start_line': 90, 'end_line': 109, 'full_parameters': ['location', ' ** kwargs'], 'filename': '/home/set-iitgn-vm/.local/lib/python3.10/site-packages/Minecpp/geocoder/prev/geocoder/api.py', 'top_nesting_level': 0, 'fan_in': 0, 'fan_out': 0, 'general_fan_out': 0}</t>
  </si>
  <si>
    <t>(tensor([0.9900]), tensor([0.9878]), tensor([0.9889]), tensor([0.9880]))</t>
  </si>
  <si>
    <t xml:space="preserve">266         return {}
267 
268     @property
269     def osm(self):
270         osm = dict()
271         if self.ok:
272             osm['x'] = self.x
273             osm['y'] = self.y
274             if self.housenumber:
275                 osm['addr:housenumber'] = self.housenumber
276             if self.road:
277                 osm['addr:street'] = self.road
278             if self.city:
279                 osm['addr:city'] = self.city
280             if self.state:
281                 osm['addr:state'] = self.state
282             if self.country:
283                 osm['addr:country'] = self.country
284             if self.postal:
285                 osm['addr:postal'] = self.postal
286             if hasattr(self, 'population'):
287                 osm['population'] = self.population
288         return osm
289 
290     @property
</t>
  </si>
  <si>
    <t xml:space="preserve">266         return {}
267 
268     @property
269     def osm(self):
270         osm = dict()
271         if self.ok:
272             osm['x'] = self.x
273             osm['y'] = self.y
274             if self.housenumber:
275                 osm['addr:housenumber'] = self.housenumber
276             if self.road:
277                 osm['addr:street'] = self.road
278             if self.city:
279                 osm['addr:city'] = self.city
280             if self.state:
281                 osm['addr:state'] = self.state
282             if self.country:
283                 osm['addr:country'] = self.country
284             if self.postal:
285                 osm['addr:postal'] = self.postal
286             if hasattr(self, 'population'):
287                 if self.population:
288                     osm['population'] = self.population
289         return osm
290 
291     @property
</t>
  </si>
  <si>
    <t>Before: 287
After: 287, 288</t>
  </si>
  <si>
    <t>{'module': 1, 'return_statement': 2, 'return': 2, 'dictionary': 1, '{': 1, '}': 1, 'decorated_definition': 1, 'decorator': 1, '@': 1, 'identifier': 49, 'function_definition': 1, 'def': 1, 'parameters': 1, '(': 3, ')': 3, ':': 9, 'block': 9, 'expression_statement': 10, 'assignment': 10, '=': 10, 'call': 2, 'argument_list': 2, 'if_statement': 8, 'if': 8, 'attribute': 16, '.': 16, 'subscript': 9, '[': 9, 'string': 10, 'string_start': 10, 'string_content': 10, 'string_end': 10, ']': 9, ',': 1}</t>
  </si>
  <si>
    <t>(tensor([0.9871]), tensor([0.9901]), tensor([0.9886]), tensor([0.9898]))</t>
  </si>
  <si>
    <t xml:space="preserve">155     @property
156     def unit(self):
157         return self.parse.get('SubBuilding')
158 
159 if __name__ == '__main__':
160     g = Canadapost("4 2023 4th Ave W, Vancouver")
161     g.debug()
</t>
  </si>
  <si>
    <t xml:space="preserve">155     @property
156     def unit(self):
157         return self.parse.get('SubBuilding')
158 
159 if __name__ == '__main__':
160     g = Canadapost("453 Booth Street, ON")
161     g.debug()
</t>
  </si>
  <si>
    <t>Before: 160
After: 160</t>
  </si>
  <si>
    <t>update canadapost.py file</t>
  </si>
  <si>
    <t>{'cyclomatic_complexity': 4, 'nloc': 23, 'token_count': 147, 'name': '__init__', 'long_name': '__init__( self , location , ** kwargs )', 'start_line': 32, 'end_line': 57, 'full_parameters': ['self', ' location', ' ** kwargs'], 'filename': '/home/set-iitgn-vm/.local/lib/python3.10/site-packages/Minecpp/geocoder/prev/geocoder/canadapost.py', 'top_nesting_level': 1, 'fan_in': 0, 'fan_out': 0, 'general_fan_out': 0}</t>
  </si>
  <si>
    <t>{'cyclomatic_complexity': 4, 'nloc': 23, 'token_count': 147, 'name': '__init__', 'long_name': '__init__( self , location , ** kwargs )', 'start_line': 32, 'end_line': 57, 'full_parameters': ['self', ' location', ' ** kwargs'], 'filename': '/home/set-iitgn-vm/.local/lib/python3.10/site-packages/Minecpp/geocoder/curr/geocoder/canadapost.py', 'top_nesting_level': 1, 'fan_in': 0, 'fan_out': 0, 'general_fan_out': 0}</t>
  </si>
  <si>
    <t>(tensor([0.9707]), tensor([0.9412]), tensor([0.9557]), tensor([0.9440]))</t>
  </si>
  <si>
    <t xml:space="preserve">21     provider = 'maxmind'
22     method = 'geocode'
23 
24     def __init__(self, location='me', **kwargs):
25         self.location = location
26         self.headers = {
27             'Referer': 'https://www.maxmind.com/en/geoip_demo',
28             'Host': 'www.maxmind.com',
29         }
30         self.params = {'demo': 1}
31         self.url = 'https://www.maxmind.com/geoip/v2.0/city_isp_org/{0}'.format(self.location)
32         self._initialize(**kwargs)
33         self._maxmind_catch_errors()
34 
35     def _maxmind_catch_errors(self):
</t>
  </si>
  <si>
    <t xml:space="preserve">21     provider = 'maxmind'
22     method = 'geocode'
23 
24     def __init__(self, location, **kwargs):
25         if location:
26             self.location = location
27         else:
28             self.location = 'me'
29         self.headers = {
30             'Referer': 'https://www.maxmind.com/en/geoip_demo',
31             'Host': 'www.maxmind.com',
32         }
33         self.params = {'demo': 1}
34         self.url = 'https://www.maxmind.com/geoip/v2.0/city_isp_org/{0}'.format(self.location)
35         self._initialize(**kwargs)
36         self._maxmind_catch_errors()
37 
38     def _maxmind_catch_errors(self):
</t>
  </si>
  <si>
    <t>Before: 24, 25
After: 24, 25, 26, 27, 28</t>
  </si>
  <si>
    <t>fix bug in maxmind.py</t>
  </si>
  <si>
    <t>{'module': 1, 'expression_statement': 8, 'assignment': 6, 'identifier': 23, '=': 7, 'string': 9, 'string_start': 9, 'string_content': 9, 'string_end': 9, 'function_definition': 1, 'def': 1, 'parameters': 1, '(': 4, ',': 4, 'default_parameter': 1, 'dictionary_splat_pattern': 1, '**': 2, ')': 4, ':': 4, 'block': 1, 'attribute': 8, '.': 8, 'dictionary': 2, '{': 2, 'pair': 3, '}': 2, 'integer': 1, 'call': 3, 'argument_list': 3, 'dictionary_splat': 1}</t>
  </si>
  <si>
    <t>{'cyclomatic_complexity': 1, 'nloc': 10, 'token_count': 64, 'name': '__init__', 'long_name': "__init__( self , location = 'me' , ** kwargs )", 'start_line': 24, 'end_line': 33, 'full_parameters': ['self', " location = 'me'", ' ** kwargs'], 'filename': '/home/set-iitgn-vm/.local/lib/python3.10/site-packages/Minecpp/geocoder/prev/geocoder/maxmind.py', 'top_nesting_level': 1, 'fan_in': 0, 'fan_out': 0, 'general_fan_out': 0}</t>
  </si>
  <si>
    <t>{'cyclomatic_complexity': 2, 'nloc': 13, 'token_count': 72, 'name': '__init__', 'long_name': '__init__( self , location , ** kwargs )', 'start_line': 24, 'end_line': 36, 'full_parameters': ['self', ' location', ' ** kwargs'], 'filename': '/home/set-iitgn-vm/.local/lib/python3.10/site-packages/Minecpp/geocoder/curr/geocoder/maxmind.py', 'top_nesting_level': 1, 'fan_in': 0, 'fan_out': 0, 'general_fan_out': 0}</t>
  </si>
  <si>
    <t>(tensor([0.9578]), tensor([0.9688]), tensor([0.9633]), tensor([0.9677]))</t>
  </si>
  <si>
    <t xml:space="preserve">108     @property
109     def metro_code(self):
110         return self.parse['location'].get('metro_code')
111 
112 if __name__ == '__main__':
113     g = Maxmind('me')
114     g.debug()
</t>
  </si>
  <si>
    <t xml:space="preserve">111     @property
112     def metro_code(self):
113         return self.parse['location'].get('metro_code')
114 
115 if __name__ == '__main__':
116     g = Maxmind('8.8.8.8')
117     g.debug()
</t>
  </si>
  <si>
    <t>Before: 113
After: 116</t>
  </si>
  <si>
    <t>{'module': 1, 'decorated_definition': 1, 'decorator': 1, '@': 1, 'identifier': 9, 'function_definition': 1, 'def': 1, 'parameters': 1, '(': 3, ')': 3, ':': 2, 'block': 2, 'return_statement': 1, 'return': 1, 'call': 2, 'attribute': 2, 'subscript': 1, '.': 2, '[': 1, 'string': 4, 'string_start': 4, 'string_content': 4, 'string_end': 4, ']': 1, 'argument_list': 2, 'if_statement': 1, 'if': 1, 'comparison_operator': 1, '==': 1, 'expression_statement': 1, 'assignment': 1, '=': 1}</t>
  </si>
  <si>
    <t>(tensor([0.9278]), tensor([0.9563]), tensor([0.9418]), tensor([0.9534]))</t>
  </si>
  <si>
    <t xml:space="preserve">321     def place_rank(self):
322         return self.parse.get('place_rank')
323 
324 
325 if __name__ == '__main__':
326     g = Osm('1552 Payette dr, Ottawa ON')
327     g.debug()
</t>
  </si>
  <si>
    <t xml:space="preserve">321     def place_rank(self):
322         return self.parse.get('place_rank')
323 
324 
325 if __name__ == '__main__':
326     g = Osm('New York City')
327     print(g.osm)
</t>
  </si>
  <si>
    <t>Before: 326, 327
After: 326, 327</t>
  </si>
  <si>
    <t>update osm.py to use new york city</t>
  </si>
  <si>
    <t>{'cyclomatic_complexity': 3, 'nloc': 16, 'token_count': 83, 'name': '__init__', 'long_name': '__init__( self , location , ** kwargs )', 'start_line': 22, 'end_line': 38, 'full_parameters': ['self', ' location', ' ** kwargs'], 'filename': '/home/set-iitgn-vm/.local/lib/python3.10/site-packages/Minecpp/geocoder/prev/geocoder/osm.py', 'top_nesting_level': 1, 'fan_in': 0, 'fan_out': 0, 'general_fan_out': 0}</t>
  </si>
  <si>
    <t>{'cyclomatic_complexity': 3, 'nloc': 16, 'token_count': 83, 'name': '__init__', 'long_name': '__init__( self , location , ** kwargs )', 'start_line': 22, 'end_line': 38, 'full_parameters': ['self', ' location', ' ** kwargs'], 'filename': '/home/set-iitgn-vm/.local/lib/python3.10/site-packages/Minecpp/geocoder/curr/geocoder/osm.py', 'top_nesting_level': 1, 'fan_in': 0, 'fan_out': 0, 'general_fan_out': 0}</t>
  </si>
  <si>
    <t>(tensor([0.9448]), tensor([0.9297]), tensor([0.9372]), tensor([0.9312]))</t>
  </si>
  <si>
    <t xml:space="preserve">13 is_python2 = sys.version_info &lt; (3, 0)
14 
15 
16 class Base(object):
17     _exclude = ['parse', 'json', 'url', 'fieldnames', 'help', 'debug',
18                 'short_name', 'api', 'content', 'params', 'status_code',
19                 'street_number', 'api_key', 'key', 'id', 'x', 'y',
20                 'latlng', 'headers', 'timeout', 'wkt', 'locality',
21                 'province', 'rate_limited_get', 'osm', 'route', 'schema',
22                 'properties', 'geojson', 'tree', 'error', 'proxies', 'road',
</t>
  </si>
  <si>
    <t xml:space="preserve">13 is_python2 = sys.version_info &lt; (3, 0)
14 
15 
16 class Base(object):
17     _exclude = ['parse', 'json', 'url', 'fieldnames', 'help', 'debug',
18                 'short_name', 'api', 'content', 'params',
19                 'street_number', 'api_key', 'key', 'id', 'x', 'y',
20                 'latlng', 'headers', 'timeout', 'wkt', 'locality',
21                 'province', 'rate_limited_get', 'osm', 'route', 'schema',
22                 'properties', 'geojson', 'tree', 'error', 'proxies', 'road',
</t>
  </si>
  <si>
    <t>Before: 18
After: 18</t>
  </si>
  <si>
    <t>remove unused fields from base class</t>
  </si>
  <si>
    <t>Fixing error detection in OpenCage</t>
  </si>
  <si>
    <t>41f683a5ed44e2fd6873e4b119700d61eab34170</t>
  </si>
  <si>
    <t>bf421616367b619f85cc1f6e51d9b75ad13d03e4</t>
  </si>
  <si>
    <t>{'ERROR': 1, 'expression_statement': 1, 'assignment': 1, 'identifier': 6, '=': 2, 'comparison_operator': 1, 'attribute': 1, '.': 1, '&lt;': 1, 'tuple': 1, '(': 2, 'integer': 2, ',': 28, ')': 2, 'class': 1, 'argument_list': 1, ':': 1, '[': 1, 'string': 27, 'string_start': 27, 'string_content': 27, 'string_end': 27}</t>
  </si>
  <si>
    <t>(tensor([0.9929]), tensor([0.9862]), tensor([0.9895]), tensor([0.9868]))</t>
  </si>
  <si>
    <t xml:space="preserve">23     provider = 'opencage'
24     method = 'geocode'
25 
26     def __init__(self, location, **kwargs):
27         self.url = 'http://api.opencagedata.com/geocode/v1/json'
28         self.location = location
29         self.params = {
30             'query': location,
31             'key': kwargs.get('key', opencage_key),
32         }
33         self._initialize(**kwargs)
34         self._opencage_catch_errors()
35 
36     def _opencage_catch_errors(self):
</t>
  </si>
  <si>
    <t xml:space="preserve">32         }
33         self._initialize(**kwargs)
34 
35     def _catch_errors(self):
36         if self.content:
37             status = self.content.get('status')
38             if status:
39                 self.status_code = status.get('code')
40                 message = status.get('message')
41                 if self.status_code:
42                     self.error = message
43 
44     def _exceptions(self):
</t>
  </si>
  <si>
    <t>Before: 34, 36
After: 35</t>
  </si>
  <si>
    <t>update opencage.py to use json.mgrs</t>
  </si>
  <si>
    <t>{'cyclomatic_complexity': 1, 'nloc': 9, 'token_count': 53, 'name': '__init__', 'long_name': '__init__( self , location , ** kwargs )', 'start_line': 26, 'end_line': 34, 'full_parameters': ['self', ' location', ' ** kwargs'], 'filename': '/home/set-iitgn-vm/.local/lib/python3.10/site-packages/Minecpp/geocoder/prev/geocoder/opencage.py', 'top_nesting_level': 1, 'fan_in': 0, 'fan_out': 0, 'general_fan_out': 0}</t>
  </si>
  <si>
    <t>{'cyclomatic_complexity': 1, 'nloc': 8, 'token_count': 48, 'name': '__init__', 'long_name': '__init__( self , location , ** kwargs )', 'start_line': 26, 'end_line': 33, 'full_parameters': ['self', ' location', ' ** kwargs'], 'filename': '/home/set-iitgn-vm/.local/lib/python3.10/site-packages/Minecpp/geocoder/curr/geocoder/opencage.py', 'top_nesting_level': 1, 'fan_in': 0, 'fan_out': 0, 'general_fan_out': 0}</t>
  </si>
  <si>
    <t>(tensor([0.8013]), tensor([0.7364]), tensor([0.7675]), tensor([0.7424]))</t>
  </si>
  <si>
    <t xml:space="preserve">33         self._initialize(**kwargs)
34         self._opencage_catch_errors()
35 
36     def _opencage_catch_errors(self):
37         if self.content:
38             status = self.content.get('status')
39             if status:
40                 code = status.get('code')
41                 message = status.get('message')
42                 if code:
43                     self.error = message
44 
45     def _exceptions(self):
</t>
  </si>
  <si>
    <t>Before: 40
After: 39</t>
  </si>
  <si>
    <t>{'module': 1, 'expression_statement': 6, 'call': 5, 'attribute': 8, 'identifier': 24, '.': 8, 'argument_list': 5, '(': 6, 'dictionary_splat': 1, '**': 1, ')': 6, 'function_definition': 1, 'def': 1, 'parameters': 1, ':': 4, 'block': 4, 'if_statement': 3, 'if': 3, 'assignment': 4, '=': 4, 'string': 3, 'string_start': 3, 'string_content': 3, 'string_end': 3}</t>
  </si>
  <si>
    <t>(tensor([0.9603]), tensor([0.9328]), tensor([0.9464]), tensor([0.9355]))</t>
  </si>
  <si>
    <t>Before: 42
After: 41</t>
  </si>
  <si>
    <t xml:space="preserve">162         east = self.parse['northeast'].get('lng')
163         return self._get_bbox(south, west, north, east)
164 
165 if __name__ == '__main__':
166     g = OpenCage('1552 Payette dr., Ottawa')
167     g.debug()
</t>
  </si>
  <si>
    <t xml:space="preserve">161         east = self.parse['northeast'].get('lng')
162         return self._get_bbox(south, west, north, east)
163 
164 if __name__ == '__main__':
165     g = OpenCage('1552 Payette dr., Ottawa')
166     print(g.json['mgrs'])
</t>
  </si>
  <si>
    <t>Before: 167
After: 166</t>
  </si>
  <si>
    <t>{'module': 1, 'expression_statement': 2, 'assignment': 2, 'identifier': 13, '=': 2, 'call': 3, 'attribute': 3, 'subscript': 1, '.': 3, '[': 1, 'string': 4, 'string_start': 4, 'string_content': 4, 'string_end': 4, ']': 1, 'argument_list': 3, '(': 3, ')': 3, 'return_statement': 1, 'return': 1, ',': 3, 'if_statement': 1, 'if': 1, 'comparison_operator': 1, '==': 1, ':': 1, 'block': 1}</t>
  </si>
  <si>
    <t>(tensor([0.9530]), tensor([0.9784]), tensor([0.9655]), tensor([0.9758]))</t>
  </si>
  <si>
    <t xml:space="preserve">20     provider = 'geonames'
21     method = 'geocode'
22 
23     def __init__(self, location, **kwargs):
24         self.url = 'http://api.geonames.org/searchJSON'
25         self.location = location
26         self.params = {
27             'q': location,
28             'fuzzy': 0.8,
29             'username': kwargs.get('username', geonames_username),
30             'maxRows': 1,
31         }
32         self._initialize(**kwargs)
33         self._geonames_catch_errors()
34 
35     def _geonames_catch_errors(self):
</t>
  </si>
  <si>
    <t xml:space="preserve">31         }
32         self._initialize(**kwargs)
33 
34     def _catch_errors(self):
35         status = self.parse['status-message']
36         count = self.parse['totalResultsCount']
37         if status:
38             self.error = status
39         if count == 0:
40             self.error = 'No Results Found'
41 
42     def _exceptions(self):
</t>
  </si>
  <si>
    <t>Before: 33, 35
After: 34</t>
  </si>
  <si>
    <t>remove unused attribute</t>
  </si>
  <si>
    <t>Error catching</t>
  </si>
  <si>
    <t>69be0d5587f4d7f3b4f3e2d5fb9a0079e0743cc0</t>
  </si>
  <si>
    <t>{'module': 1, 'expression_statement': 7, 'assignment': 5, 'identifier': 22, '=': 5, 'string': 8, 'string_start': 8, 'string_content': 8, 'string_end': 8, 'function_definition': 1, 'def': 1, 'parameters': 1, '(': 4, ',': 7, 'dictionary_splat_pattern': 1, '**': 2, ')': 4, ':': 5, 'block': 1, 'attribute': 6, '.': 6, 'dictionary': 1, '{': 1, 'pair': 4, 'float': 1, 'call': 3, 'argument_list': 3, 'integer': 1, '}': 1, 'dictionary_splat': 1}</t>
  </si>
  <si>
    <t>{'cyclomatic_complexity': 1, 'nloc': 11, 'token_count': 63, 'name': '__init__', 'long_name': '__init__( self , location , ** kwargs )', 'start_line': 23, 'end_line': 33, 'full_parameters': ['self', ' location', ' ** kwargs'], 'filename': '/home/set-iitgn-vm/.local/lib/python3.10/site-packages/Minecpp/geocoder/prev/geocoder/geonames.py', 'top_nesting_level': 1, 'fan_in': 0, 'fan_out': 0, 'general_fan_out': 0}</t>
  </si>
  <si>
    <t>{'cyclomatic_complexity': 1, 'nloc': 10, 'token_count': 58, 'name': '__init__', 'long_name': '__init__( self , location , ** kwargs )', 'start_line': 23, 'end_line': 32, 'full_parameters': ['self', ' location', ' ** kwargs'], 'filename': '/home/set-iitgn-vm/.local/lib/python3.10/site-packages/Minecpp/geocoder/curr/geocoder/geonames.py', 'top_nesting_level': 1, 'fan_in': 0, 'fan_out': 0, 'general_fan_out': 0}</t>
  </si>
  <si>
    <t>(tensor([0.7779]), tensor([0.7299]), tensor([0.7532]), tensor([0.7345]))</t>
  </si>
  <si>
    <t xml:space="preserve">34         self.url = 'https://www.maxmind.com/geoip/v2.0/city_isp_org/{0}'.format(self.location)
35         self._initialize(**kwargs)
36 
37     def _catch_errors(self):
38         error = self.content.get('error')
39         if error:
40             code = self.content.get('code')
41             self.error = code
42 
43     def _exceptions(self):
</t>
  </si>
  <si>
    <t>Before: 36, 38
After: 37</t>
  </si>
  <si>
    <t>remove unused method from maxmind</t>
  </si>
  <si>
    <t>{'module': 1, 'expression_statement': 9, 'assignment': 7, 'identifier': 26, '=': 7, 'string': 9, 'string_start': 9, 'string_content': 9, 'string_end': 9, 'function_definition': 1, 'def': 1, 'parameters': 1, '(': 4, ',': 4, 'dictionary_splat_pattern': 1, '**': 2, ')': 4, ':': 6, 'block': 3, 'if_statement': 1, 'if': 1, 'attribute': 9, '.': 9, 'else_clause': 1, 'else': 1, 'dictionary': 2, '{': 2, 'pair': 3, '}': 2, 'integer': 1, 'call': 3, 'argument_list': 3, 'dictionary_splat': 1}</t>
  </si>
  <si>
    <t>{'cyclomatic_complexity': 2, 'nloc': 13, 'token_count': 72, 'name': '__init__', 'long_name': '__init__( self , location , ** kwargs )', 'start_line': 24, 'end_line': 36, 'full_parameters': ['self', ' location', ' ** kwargs'], 'filename': '/home/set-iitgn-vm/.local/lib/python3.10/site-packages/Minecpp/geocoder/prev/geocoder/maxmind.py', 'top_nesting_level': 1, 'fan_in': 0, 'fan_out': 0, 'general_fan_out': 0}</t>
  </si>
  <si>
    <t>{'cyclomatic_complexity': 2, 'nloc': 12, 'token_count': 67, 'name': '__init__', 'long_name': '__init__( self , location , ** kwargs )', 'start_line': 24, 'end_line': 35, 'full_parameters': ['self', ' location', ' ** kwargs'], 'filename': '/home/set-iitgn-vm/.local/lib/python3.10/site-packages/Minecpp/geocoder/curr/geocoder/maxmind.py', 'top_nesting_level': 1, 'fan_in': 0, 'fan_out': 0, 'general_fan_out': 0}</t>
  </si>
  <si>
    <t>(tensor([0.8308]), tensor([0.8179]), tensor([0.8243]), tensor([0.8191]))</t>
  </si>
  <si>
    <t xml:space="preserve">20     provider = 'yahoo'
21     method = 'geocode'
22 
23     def __init__(self, location, **kwargs):
24         self.url = 'https://sgws2.maps.yahoo.com/FindLocation'
25         self.location = location
26         self.params = {
27             'q': location,
28             'flags': 'J',
29             'locale': kwargs.get('locale', 'en-CA'),
30         }
31         self._initialize(**kwargs)
32         self._yahoo_catch_errors()
33 
34     def _yahoo_catch_errors(self):
</t>
  </si>
  <si>
    <t xml:space="preserve">30         }
31         self._initialize(**kwargs)
32 
33     def _catch_errors(self):
34         status = self.parse['statusDescription']
35         if status:
36             if not status == 'OK':
37                 self.error = status
38 
39     def _exceptions(self):
</t>
  </si>
  <si>
    <t>Before: 32, 34
After: 33</t>
  </si>
  <si>
    <t>remove unused yahoo property</t>
  </si>
  <si>
    <t>{'module': 1, 'expression_statement': 7, 'assignment': 5, 'identifier': 21, '=': 5, 'string': 9, 'string_start': 9, 'string_content': 9, 'string_end': 9, 'function_definition': 1, 'def': 1, 'parameters': 1, '(': 4, ',': 6, 'dictionary_splat_pattern': 1, '**': 2, ')': 4, ':': 4, 'block': 1, 'attribute': 6, '.': 6, 'dictionary': 1, '{': 1, 'pair': 3, 'call': 3, 'argument_list': 3, '}': 1, 'dictionary_splat': 1}</t>
  </si>
  <si>
    <t>{'cyclomatic_complexity': 1, 'nloc': 9, 'token_count': 52, 'name': '__init__', 'long_name': '__init__( self , location , ** kwargs )', 'start_line': 23, 'end_line': 31, 'full_parameters': ['self', ' location', ' ** kwargs'], 'filename': '/home/set-iitgn-vm/.local/lib/python3.10/site-packages/Minecpp/geocoder/curr/geocoder/yahoo.py', 'top_nesting_level': 1, 'fan_in': 0, 'fan_out': 0, 'general_fan_out': 0}</t>
  </si>
  <si>
    <t>(tensor([0.7972]), tensor([0.7339]), tensor([0.7643]), tensor([0.7398]))</t>
  </si>
  <si>
    <t xml:space="preserve">2 # coding: utf8
3 
4 from __future__ import absolute_import
5 from geocoder.base import Base
6 from geocoder.mapbox import Mapbox
7 from geocoder.keys import mapbox_key
8 from geocoder.location import Location
9 
10 
11 class MapboxReverse(Mapbox, Base):
</t>
  </si>
  <si>
    <t xml:space="preserve">2 # coding: utf8
3 
4 from __future__ import absolute_import
5 from geocoder.base import Base
6 from geocoder.mapbox import Mapbox
7 from geocoder.keys import mapbox_access_token
8 from geocoder.location import Location
9 
10 
11 class MapboxReverse(Mapbox, Base):
</t>
  </si>
  <si>
    <t>replace mapbox_key with mapbox_access_token</t>
  </si>
  <si>
    <t>Fix access token Mapbox</t>
  </si>
  <si>
    <t>geocoder/mapbox_reverse.py</t>
  </si>
  <si>
    <t>876b08200f239d7117bc2cf35daf4d70bd3964f2</t>
  </si>
  <si>
    <t>28a46a9529b0b3de2d830c415bda174b259ffce9</t>
  </si>
  <si>
    <t>{'module': 1, 'comment': 1, 'future_import_statement': 1, 'from': 5, '__future__': 1, 'import': 5, 'dotted_name': 9, 'identifier': 13, 'import_from_statement': 4, '.': 4}</t>
  </si>
  <si>
    <t>{'cyclomatic_complexity': 1, 'nloc': 9, 'token_count': 71, 'name': '__init__', 'long_name': '__init__( self , location , ** kwargs )', 'start_line': 30, 'end_line': 38, 'full_parameters': ['self', ' location', ' ** kwargs'], 'filename': '/home/set-iitgn-vm/.local/lib/python3.10/site-packages/Minecpp/geocoder/prev/geocoder/mapbox_reverse.py', 'top_nesting_level': 1, 'fan_in': 0, 'fan_out': 0, 'general_fan_out': 0}</t>
  </si>
  <si>
    <t>{'cyclomatic_complexity': 1, 'nloc': 9, 'token_count': 71, 'name': '__init__', 'long_name': '__init__( self , location , ** kwargs )', 'start_line': 30, 'end_line': 38, 'full_parameters': ['self', ' location', ' ** kwargs'], 'filename': '/home/set-iitgn-vm/.local/lib/python3.10/site-packages/Minecpp/geocoder/curr/geocoder/mapbox_reverse.py', 'top_nesting_level': 1, 'fan_in': 0, 'fan_out': 0, 'general_fan_out': 0}</t>
  </si>
  <si>
    <t>(tensor([0.9854]), tensor([0.9930]), tensor([0.9892]), tensor([0.9923]))</t>
  </si>
  <si>
    <t xml:space="preserve">27     provider = 'mapbox'
28     method = 'reverse'
29 
30     def __init__(self, location, **kwargs):
31         self.location = str(Location(location))
32         lat, lng = Location(location).latlng
33         self.url = 'https://api.mapbox.com/v4/geocode/mapbox.places/{lng},{lat}.json'.format(
34                    lng=lng, lat=lat)
35         self.params = {
36             'access_token': kwargs.get('key', mapbox_key),
37         }
38         self._initialize(**kwargs)
39 
40     @property
</t>
  </si>
  <si>
    <t xml:space="preserve">27     provider = 'mapbox'
28     method = 'reverse'
29 
30     def __init__(self, location, **kwargs):
31         self.location = str(Location(location))
32         lat, lng = Location(location).latlng
33         self.url = 'https://api.mapbox.com/v4/geocode/mapbox.places/{lng},{lat}.json'.format(
34                    lng=lng, lat=lat)
35         self.params = {
36             'access_token': kwargs.get('key', mapbox_access_token),
37         }
38         self._initialize(**kwargs)
39 
40     @property
</t>
  </si>
  <si>
    <t>{'module': 1, 'expression_statement': 7, 'assignment': 6, 'identifier': 31, '=': 8, 'string': 5, 'string_start': 5, 'string_content': 5, 'string_end': 5, 'function_definition': 1, 'def': 1, 'parameters': 1, '(': 7, ',': 6, 'dictionary_splat_pattern': 1, '**': 2, ')': 7, ':': 2, 'block': 1, 'attribute': 7, '.': 7, 'call': 6, 'argument_list': 6, 'pattern_list': 1, 'keyword_argument': 2, 'dictionary': 1, '{': 1, 'pair': 1, '}': 1, 'dictionary_splat': 1}</t>
  </si>
  <si>
    <t>(tensor([0.9971]), tensor([0.9975]), tensor([0.9973]), tensor([0.9974]))</t>
  </si>
  <si>
    <t xml:space="preserve">38         }
39         self._initialize(**kwargs)
40 
41     def _get_mapquest_key(self, **kwargs):
42         key = kwargs.get('key', mapquest_key)
43         if key:
44             return key
45         if not key:
46             url = 'http://www.mapquestapi.com/media/js/config_key.js'
47             timeout = kwargs.get('timeout', 5.0)
48             proxies = kwargs.get('proxies', '')
49 
50             try:
51                 r = requests.get(url, timeout=timeout, proxies=proxies)
52                 text = r.content
53             except:
54                 self.error = 'ERROR - Could not retrieve API Key'
55                 self.status_code = 404
56 
57             expression = r"APP_KEY = '(.+)'"
58             pattern = re.compile(expression)
59             match = pattern.search(text)
60             if match:
61                 return match.group(1)
62             else:
63                 self.error = 'ERROR - No API Key'
64 
65     def _exceptions(self):
</t>
  </si>
  <si>
    <t xml:space="preserve">38         }
39         self._initialize(**kwargs)
40 
41     def _get_mapquest_key(self, **kwargs):
42         key = kwargs.get('key', mapquest_key)
43         if key:
44             return key
45         if not key:
46             url = 'http://www.mapquestapi.com/media/js/config_key.js'
47             timeout = kwargs.get('timeout', 5.0)
48             proxies = kwargs.get('proxies', '')
49 
50             try:
51                 r = requests.get(url, timeout=timeout, proxies=proxies)
52                 text = r.content
53             except:
54                 self.error = 'ERROR - Could not retrieve API Key'
55                 self.status_code = 404
56 
57             expression = r'APP_KEY = "([a-zA-Z%0-9-|=,]+)";'
58             pattern = re.compile(expression)
59             match = pattern.search(str(text))
60             if match:
61                 return match.group(1)
62             else:
63                 self.error = 'ERROR - No API Key'
64 
65     def _exceptions(self):
</t>
  </si>
  <si>
    <t>Before: 57
After: 57</t>
  </si>
  <si>
    <t>improve regex in mapquest.py</t>
  </si>
  <si>
    <t>Fix Mapquest API key issue</t>
  </si>
  <si>
    <t>803eae076481cc1c4f8c2bf3109dce388feae625</t>
  </si>
  <si>
    <t>ae048c5bda5e20b88870616245860167823464dc</t>
  </si>
  <si>
    <t>{'module': 1, 'ERROR': 1, '}': 1, 'expression_statement': 13, 'call': 8, 'attribute': 12, 'identifier': 49, '.': 12, 'argument_list': 8, '(': 9, 'dictionary_splat': 1, '**': 2, ')': 9, 'function_definition': 1, 'def': 1, 'parameters': 1, ',': 6, 'dictionary_splat_pattern': 1, ':': 7, 'block': 7, 'assignment': 12, '=': 14, 'string': 8, 'string_start': 8, 'string_content': 7, 'string_end': 8, 'if_statement': 3, 'if': 3, 'return_statement': 2, 'return': 2, 'not_operator': 1, 'not': 1, 'float': 1, 'try_statement': 1, 'try': 1, 'keyword_argument': 2, 'except_clause': 1, 'except': 1, 'integer': 2, 'else_clause': 1, 'else': 1}</t>
  </si>
  <si>
    <t>{'cyclomatic_complexity': 1, 'nloc': 13, 'token_count': 65, 'name': '__init__', 'long_name': '__init__( self , location , ** kwargs )', 'start_line': 27, 'end_line': 39, 'full_parameters': ['self', ' location', ' ** kwargs'], 'filename': '/home/set-iitgn-vm/.local/lib/python3.10/site-packages/Minecpp/geocoder/prev/geocoder/mapquest.py', 'top_nesting_level': 1, 'fan_in': 0, 'fan_out': 0, 'general_fan_out': 0}</t>
  </si>
  <si>
    <t>{'cyclomatic_complexity': 1, 'nloc': 13, 'token_count': 65, 'name': '__init__', 'long_name': '__init__( self , location , ** kwargs )', 'start_line': 27, 'end_line': 39, 'full_parameters': ['self', ' location', ' ** kwargs'], 'filename': '/home/set-iitgn-vm/.local/lib/python3.10/site-packages/Minecpp/geocoder/curr/geocoder/mapquest.py', 'top_nesting_level': 1, 'fan_in': 0, 'fan_out': 0, 'general_fan_out': 0}</t>
  </si>
  <si>
    <t>(tensor([0.9630]), tensor([0.9952]), tensor([0.9788]), tensor([0.9919]))</t>
  </si>
  <si>
    <t xml:space="preserve">27     provider = 'baidu'
28     method = 'geocode'
29 
30     def __init__(self, location, **kwargs):
31         self.url = 'http://api.map.baidu.com/geocoder/v2/'
32         self.location = location
33         self.params = {
34             'address': location,
35             'output': 'json',
36             'ak': kwargs.get('key', baidu_key),
37         }
38         self.headers = {
39             'Referer': kwargs.get('referer', 'http://developer.baidu.com'),
40         }
41         self._initialize(**kwargs)
42 
43     @property
</t>
  </si>
  <si>
    <t xml:space="preserve">27     provider = 'baidu'
28     method = 'geocode'
29 
30     def __init__(self, location, **kwargs):
31         self.url = 'http://api.map.baidu.com/geocoder/v2/'
32         self.location = location
33         key = kwargs.get('key', baidu_key)
34         if not key:
35             raise ValueError('Provide API Key')
36         self.params = {
37             'address': location,
38             'output': 'json',
39             'ak': key,
40         }
41         self.headers = {
42             'Referer': kwargs.get('referer', 'http://developer.baidu.com'),
43         }
44         self._initialize(**kwargs)
45 
46     @property
</t>
  </si>
  <si>
    <t>Before: 36
After: 39</t>
  </si>
  <si>
    <t>add key argument to baidu.py</t>
  </si>
  <si>
    <t>Raise errors when no API key</t>
  </si>
  <si>
    <t>b73ac4742aa83e68f3645f0d57724d1fa846290a</t>
  </si>
  <si>
    <t>{'module': 1, 'expression_statement': 7, 'assignment': 6, 'identifier': 24, '=': 6, 'string': 11, 'string_start': 11, 'string_content': 11, 'string_end': 11, 'function_definition': 1, 'def': 1, 'parameters': 1, '(': 4, ',': 8, 'dictionary_splat_pattern': 1, '**': 2, ')': 4, ':': 5, 'block': 1, 'attribute': 7, '.': 7, 'dictionary': 2, '{': 2, 'pair': 4, 'call': 3, 'argument_list': 3, '}': 2, 'dictionary_splat': 1}</t>
  </si>
  <si>
    <t>{'cyclomatic_complexity': 1, 'nloc': 12, 'token_count': 69, 'name': '__init__', 'long_name': '__init__( self , location , ** kwargs )', 'start_line': 30, 'end_line': 41, 'full_parameters': ['self', ' location', ' ** kwargs'], 'filename': '/home/set-iitgn-vm/.local/lib/python3.10/site-packages/Minecpp/geocoder/prev/geocoder/baidu.py', 'top_nesting_level': 1, 'fan_in': 0, 'fan_out': 0, 'general_fan_out': 0}</t>
  </si>
  <si>
    <t>{'cyclomatic_complexity': 2, 'nloc': 15, 'token_count': 81, 'name': '__init__', 'long_name': '__init__( self , location , ** kwargs )', 'start_line': 30, 'end_line': 44, 'full_parameters': ['self', ' location', ' ** kwargs'], 'filename': '/home/set-iitgn-vm/.local/lib/python3.10/site-packages/Minecpp/geocoder/curr/geocoder/baidu.py', 'top_nesting_level': 1, 'fan_in': 0, 'fan_out': 0, 'general_fan_out': 0}</t>
  </si>
  <si>
    <t>(tensor([0.9357]), tensor([0.9718]), tensor([0.9534]), tensor([0.9680]))</t>
  </si>
  <si>
    <t xml:space="preserve">27     provider = 'bing'
28     method = 'geocode'
29 
30     def __init__(self, location, **kwargs):
31         self.url = 'http://dev.virtualearth.net/REST/v1/Locations'
32         self.location = location
33         key = kwargs.get('key', bing_key)
34         if not key:
35             raise ValueError('Provide API Key')
36         self.headers = {
37             'Referer': "http://addxy.com/",
38             'User-agent': 'Mozilla/5.0'
39         }
40         self.params = {
41             'q': location,
42             'o': 'json',
43             'inclnb': 1,
44             'key': key,
45             'maxResults': 1
46         }
47 
48         self._initialize(**kwargs)
49 
50     def _catch_errors(self):
</t>
  </si>
  <si>
    <t>Before: 41
After: 44</t>
  </si>
  <si>
    <t>add key argument to bing.py</t>
  </si>
  <si>
    <t>{'module': 1, 'expression_statement': 7, 'assignment': 6, 'identifier': 22, '=': 6, 'string': 14, 'string_start': 14, 'string_content': 14, 'string_end': 14, 'function_definition': 1, 'def': 1, 'parameters': 1, '(': 3, ',': 8, 'dictionary_splat_pattern': 1, '**': 2, ')': 3, ':': 8, 'block': 1, 'attribute': 6, '.': 6, 'dictionary': 2, '{': 2, 'pair': 7, '}': 2, 'integer': 2, 'call': 2, 'argument_list': 2, 'dictionary_splat': 1}</t>
  </si>
  <si>
    <t>{'cyclomatic_complexity': 2, 'nloc': 18, 'token_count': 84, 'name': '__init__', 'long_name': '__init__( self , location , ** kwargs )', 'start_line': 30, 'end_line': 48, 'full_parameters': ['self', ' location', ' ** kwargs'], 'filename': '/home/set-iitgn-vm/.local/lib/python3.10/site-packages/Minecpp/geocoder/curr/geocoder/bing.py', 'top_nesting_level': 1, 'fan_in': 0, 'fan_out': 0, 'general_fan_out': 0}</t>
  </si>
  <si>
    <t>(tensor([0.9287]), tensor([0.9621]), tensor([0.9451]), tensor([0.9586]))</t>
  </si>
  <si>
    <t xml:space="preserve">20     provider = 'geonames'
21     method = 'geocode'
22 
23     def __init__(self, location, **kwargs):
24         self.url = 'http://api.geonames.org/searchJSON'
25         self.location = location
26         self.params = {
27             'q': location,
28             'fuzzy': 0.8,
29             'username': kwargs.get('username', geonames_username),
30             'maxRows': 1,
31         }
32         self._initialize(**kwargs)
33 
34     def _catch_errors(self):
</t>
  </si>
  <si>
    <t xml:space="preserve">20     provider = 'geonames'
21     method = 'geocode'
22 
23     def __init__(self, location, **kwargs):
24         self.url = 'http://api.geonames.org/searchJSON'
25         self.location = location
26         username = kwargs.get('username', geonames_username)
27         if not username:
28             raise ValueError('Provide username')
29         self.params = {
30             'q': location,
31             'fuzzy': 0.8,
32             'username': username,
33             'maxRows': 1,
34         }
35         self._initialize(**kwargs)
36 
37     def _catch_errors(self):
</t>
  </si>
  <si>
    <t>Before: 29
After: 32</t>
  </si>
  <si>
    <t>add username argument to geonames api call</t>
  </si>
  <si>
    <t>{'module': 1, 'expression_statement': 6, 'assignment': 5, 'identifier': 20, '=': 5, 'string': 8, 'string_start': 8, 'string_content': 8, 'string_end': 8, 'function_definition': 1, 'def': 1, 'parameters': 1, '(': 3, ',': 7, 'dictionary_splat_pattern': 1, '**': 2, ')': 3, ':': 5, 'block': 1, 'attribute': 5, '.': 5, 'dictionary': 1, '{': 1, 'pair': 4, 'float': 1, 'call': 2, 'argument_list': 2, 'integer': 1, '}': 1, 'dictionary_splat': 1}</t>
  </si>
  <si>
    <t>{'cyclomatic_complexity': 1, 'nloc': 10, 'token_count': 58, 'name': '__init__', 'long_name': '__init__( self , location , ** kwargs )', 'start_line': 23, 'end_line': 32, 'full_parameters': ['self', ' location', ' ** kwargs'], 'filename': '/home/set-iitgn-vm/.local/lib/python3.10/site-packages/Minecpp/geocoder/prev/geocoder/geonames.py', 'top_nesting_level': 1, 'fan_in': 0, 'fan_out': 0, 'general_fan_out': 0}</t>
  </si>
  <si>
    <t>{'cyclomatic_complexity': 2, 'nloc': 13, 'token_count': 70, 'name': '__init__', 'long_name': '__init__( self , location , ** kwargs )', 'start_line': 23, 'end_line': 35, 'full_parameters': ['self', ' location', ' ** kwargs'], 'filename': '/home/set-iitgn-vm/.local/lib/python3.10/site-packages/Minecpp/geocoder/curr/geocoder/geonames.py', 'top_nesting_level': 1, 'fan_in': 0, 'fan_out': 0, 'general_fan_out': 0}</t>
  </si>
  <si>
    <t>(tensor([0.9362]), tensor([0.9728]), tensor([0.9541]), tensor([0.9690]))</t>
  </si>
  <si>
    <t xml:space="preserve">34         }
35         self._initialize(**kwargs)
36 
37     def _catch_errors(self):
38         status = self.parse['status'].get('message')
39         value = self.parse['status'].get('value')
40         count = self.parse['totalResultsCount']
41         if status:
42             value_lookup = {10: 'Invalid credentials'}
43             self.error = value_lookup[value]
44         if count == 0:
45             self.error = 'No Results Found'
46 
47     def _exceptions(self):
</t>
  </si>
  <si>
    <t>Before: 35
After: 38, 39</t>
  </si>
  <si>
    <t>{'module': 1, 'ERROR': 1, '}': 1, 'expression_statement': 5, 'call': 1, 'attribute': 5, 'identifier': 18, '.': 5, 'argument_list': 1, '(': 2, 'dictionary_splat': 1, '**': 1, ')': 2, 'function_definition': 1, 'def': 1, 'parameters': 1, ':': 3, 'block': 3, 'assignment': 4, '=': 4, 'subscript': 2, '[': 2, 'string': 3, 'string_start': 3, 'string_content': 3, 'string_end': 3, ']': 2, 'if_statement': 2, 'if': 2, 'comparison_operator': 1, '==': 1, 'integer': 1}</t>
  </si>
  <si>
    <t>(tensor([0.8823]), tensor([0.9411]), tensor([0.9108]), tensor([0.9349]))</t>
  </si>
  <si>
    <t>Before: 38
After: 42, 43</t>
  </si>
  <si>
    <t xml:space="preserve">1 #!/usr/bin/python
2 # coding: utf8
3 
4 from __future__ import absolute_import
5 from geocoder.base import Base
6 from geocoder.keys import app_id, app_code
7 
8 
9 class Here(Base):
10     """
</t>
  </si>
  <si>
    <t xml:space="preserve">1 #!/usr/bin/python
2 # coding: utf8
3 
4 from __future__ import absolute_import
5 from geocoder.base import Base
6 from geocoder.keys import here_app_id, here_app_code
7 
8 
9 class Here(Base):
10     """
</t>
  </si>
  <si>
    <t>add app_id &amp; app_code to here.py</t>
  </si>
  <si>
    <t>{'module': 1, 'comment': 2, 'future_import_statement': 1, 'from': 3, '__future__': 1, 'import': 3, 'dotted_name': 6, 'identifier': 10, 'import_from_statement': 2, '.': 2, ',': 1, 'class_definition': 1, 'class': 1, 'argument_list': 1, '(': 1, ')': 1, ':': 1, 'block': 1}</t>
  </si>
  <si>
    <t>{'cyclomatic_complexity': 5, 'nloc': 18, 'token_count': 131, 'name': '__init__', 'long_name': '__init__( self , location , ** kwargs )', 'start_line': 25, 'end_line': 46, 'full_parameters': ['self', ' location', ' ** kwargs'], 'filename': '/home/set-iitgn-vm/.local/lib/python3.10/site-packages/Minecpp/geocoder/curr/geocoder/here.py', 'top_nesting_level': 1, 'fan_in': 0, 'fan_out': 0, 'general_fan_out': 0}</t>
  </si>
  <si>
    <t>(tensor([0.9862]), tensor([0.9934]), tensor([0.9898]), tensor([0.9927]))</t>
  </si>
  <si>
    <t xml:space="preserve">22     method = 'geocode'
23     qualified_address = ['city', 'district', 'postal', 'state', 'country']
24 
25     def __init__(self, location, **kwargs):
26         self.url = kwargs.get('url', 'http://geocoder.api.here.com/6.2/geocode.json')
27         self.location = location
28 
29         # HERE Credentials
30         app_id = kwargs.get('app_id', here_app_id)
31         app_code = kwargs.get('app_code', here_app_code)
32         if not bool(app_id and app_code):
33             raise ValueError("Provide app_id &amp; app_code")
34         
35         # URL Params
36         self.params = {
37             'searchtext': location,
38             'app_id': app_id,
39             'app_code': app_code,
40             'gen': 8,
41             'language': kwargs.get('language', 'en')
42         }
43         for value in Here.qualified_address:
44             if kwargs.get(value) is not None:
45                 self.params[value] = kwargs.get(value)
46         self._initialize(**kwargs)
47 
48     def _exceptions(self):
</t>
  </si>
  <si>
    <t>Before: 30, 31
After: 38, 39</t>
  </si>
  <si>
    <t>(tensor([0.9137]), tensor([0.9617]), tensor([0.9371]), tensor([0.9567]))</t>
  </si>
  <si>
    <t xml:space="preserve">1 #!/usr/bin/python
2 # coding: utf8
3 
4 from __future__ import absolute_import
5 from geocoder.base import Base
6 from geocoder.keys import app_id, app_code
7 from geocoder.location import Location
8 from geocoder.here import Here
9 
10 
</t>
  </si>
  <si>
    <t xml:space="preserve">1 #!/usr/bin/python
2 # coding: utf8
3 
4 from __future__ import absolute_import
5 from geocoder.base import Base
6 from geocoder.keys import here_app_id, here_app_code
7 from geocoder.location import Location
8 from geocoder.here import Here
9 
10 
</t>
  </si>
  <si>
    <t>add app_id &amp; app_code to here_reverse</t>
  </si>
  <si>
    <t>{'module': 1, 'comment': 2, 'future_import_statement': 1, 'from': 5, '__future__': 1, 'import': 5, 'dotted_name': 10, 'identifier': 14, 'import_from_statement': 4, '.': 4, ',': 1}</t>
  </si>
  <si>
    <t>{'cyclomatic_complexity': 1, 'nloc': 11, 'token_count': 75, 'name': '__init__', 'long_name': '__init__( self , location , ** kwargs )', 'start_line': 26, 'end_line': 36, 'full_parameters': ['self', ' location', ' ** kwargs'], 'filename': '/home/set-iitgn-vm/.local/lib/python3.10/site-packages/Minecpp/geocoder/prev/geocoder/here_reverse.py', 'top_nesting_level': 1, 'fan_in': 0, 'fan_out': 0, 'general_fan_out': 0}</t>
  </si>
  <si>
    <t>{'cyclomatic_complexity': 3, 'nloc': 15, 'token_count': 95, 'name': '__init__', 'long_name': '__init__( self , location , ** kwargs )', 'start_line': 26, 'end_line': 44, 'full_parameters': ['self', ' location', ' ** kwargs'], 'filename': '/home/set-iitgn-vm/.local/lib/python3.10/site-packages/Minecpp/geocoder/curr/geocoder/here_reverse.py', 'top_nesting_level': 1, 'fan_in': 0, 'fan_out': 0, 'general_fan_out': 0}</t>
  </si>
  <si>
    <t>(tensor([0.9885]), tensor([0.9939]), tensor([0.9912]), tensor([0.9933]))</t>
  </si>
  <si>
    <t xml:space="preserve">23     provider = 'here'
24     method = 'reverse'
25 
26     def __init__(self, location, **kwargs):
27         self.url = 'http://reverse.geocoder.cit.api.here.com/6.2/reversegeocode.json'
28         self.location = str(Location(location))
29         self.params = {
30             'prox': self.location,
31             'app_id': kwargs.get('app_id', app_id),
32             'app_code': kwargs.get('app_code', app_code),
33             'mode': 'retrieveAddresses',
34             'gen': 8,
35         }
36         self._initialize(**kwargs)
37 
38     @property
</t>
  </si>
  <si>
    <t xml:space="preserve">23     provider = 'here'
24     method = 'reverse'
25 
26     def __init__(self, location, **kwargs):
27         self.url = 'http://reverse.geocoder.cit.api.here.com/6.2/reversegeocode.json'
28         self.location = str(Location(location))
29 
30         # HERE Credentials
31         app_id = kwargs.get('app_id', here_app_id)
32         app_code = kwargs.get('app_code', here_app_code)
33         if not bool(app_id and app_code):
34             raise ValueError("Provide app_id &amp; app_code")
35 
36         # URL Params
37         self.params = {
38             'prox': self.location,
39             'app_id': app_id,
40             'app_code': app_code,
41             'mode': 'retrieveAddresses',
42             'gen': 8,
43         }
44         self._initialize(**kwargs)
45 
46     @property
</t>
  </si>
  <si>
    <t>Before: 31, 32
After: 39, 40</t>
  </si>
  <si>
    <t>{'module': 1, 'expression_statement': 6, 'assignment': 5, 'identifier': 26, '=': 5, 'string': 11, 'string_start': 11, 'string_content': 11, 'string_end': 11, 'function_definition': 1, 'def': 1, 'parameters': 1, '(': 6, ',': 9, 'dictionary_splat_pattern': 1, '**': 2, ')': 6, ':': 6, 'block': 1, 'attribute': 7, '.': 7, 'call': 5, 'argument_list': 5, 'dictionary': 1, '{': 1, 'pair': 5, 'integer': 1, '}': 1, 'dictionary_splat': 1}</t>
  </si>
  <si>
    <t>(tensor([0.9047]), tensor([0.9701]), tensor([0.9363]), tensor([0.9631]))</t>
  </si>
  <si>
    <t xml:space="preserve">3 import os
4 
5 
6 bing_key = os.environ.get('BING_API_KEY')
7 tomtom_key = os.environ.get('TOMTOM_API_KEY')
8 app_id = os.environ.get('HERE_APP_ID')
9 app_code = os.environ.get('HERE_APP_CODE')
10 geonames_username = os.environ.get('GEONAMES_USERNAME')
11 canadapost_key = os.environ.get('CANADAPOST_API_KEY')
12 opencage_key = os.environ.get('OPENCAGE_API_KEY')
</t>
  </si>
  <si>
    <t xml:space="preserve">3 import os
4 
5 
6 bing_key = os.environ.get('BING_API_KEY')
7 tomtom_key = os.environ.get('TOMTOM_API_KEY')
8 here_app_id = os.environ.get('HERE_APP_ID')
9 here_app_code = os.environ.get('HERE_APP_CODE')
10 geonames_username = os.environ.get('GEONAMES_USERNAME')
11 canadapost_key = os.environ.get('CANADAPOST_API_KEY')
12 opencage_key = os.environ.get('OPENCAGE_API_KEY')
</t>
  </si>
  <si>
    <t>Before: 8, 9
After: 8, 9</t>
  </si>
  <si>
    <t>fix typo in keys.py</t>
  </si>
  <si>
    <t>{'module': 1, 'import_statement': 1, 'import': 1, 'dotted_name': 1, 'identifier': 25, 'expression_statement': 6, 'assignment': 6, '=': 6, 'call': 6, 'attribute': 12, '.': 12, 'argument_list': 6, '(': 6, 'string': 6, 'string_start': 6, 'string_content': 6, 'string_end': 6, ')': 6}</t>
  </si>
  <si>
    <t>(tensor([0.9874]), tensor([0.9919]), tensor([0.9896]), tensor([0.9914]))</t>
  </si>
  <si>
    <t xml:space="preserve">24     provider = 'mapbox'
25     method = 'geocode'
26 
27     def __init__(self, location, **kwargs):
28         self.location = location
29         self.url = 'https://api.mapbox.com/v4/geocode/' \
30                    'mapbox.places/{0}.json'.format(location)
31         proximity = kwargs.get('proximity')
32         self.params = {
33             'proximity': proximity,
34             'access_token': kwargs.get('key', mapbox_access_token),
35         }
36         self._initialize(**kwargs)
37 
38     def _exceptions(self):
</t>
  </si>
  <si>
    <t xml:space="preserve">24     provider = 'mapbox'
25     method = 'geocode'
26 
27     def __init__(self, location, **kwargs):
28         self.location = location
29         access_token = kwargs.get('key', mapbox_access_token)
30         if not access_token:
31             raise ValueError('Provide access token')
32         self.url = 'https://api.mapbox.com/v4/geocode/' \
33                    'mapbox.places/{0}.json'.format(location)
34         proximity = kwargs.get('proximity')
35         self.params = {
36             'proximity': proximity,
37             'access_token': access_token,
38         }
39         self._initialize(**kwargs)
40 
41     def _exceptions(self):
</t>
  </si>
  <si>
    <t>Before: 34
After: 37</t>
  </si>
  <si>
    <t>add access_token argument to mapbox class</t>
  </si>
  <si>
    <t>{'module': 1, 'expression_statement': 7, 'assignment': 6, 'identifier': 25, '=': 6, 'string': 8, 'string_start': 8, 'string_content': 8, 'string_end': 8, 'function_definition': 1, 'def': 1, 'parameters': 1, '(': 5, ',': 5, 'dictionary_splat_pattern': 1, '**': 2, ')': 5, ':': 3, 'block': 1, 'attribute': 7, '.': 7, 'call': 4, 'concatenated_string': 1, 'argument_list': 4, 'dictionary': 1, '{': 1, 'pair': 2, '}': 1, 'dictionary_splat': 1}</t>
  </si>
  <si>
    <t>{'cyclomatic_complexity': 2, 'nloc': 13, 'token_count': 75, 'name': '__init__', 'long_name': '__init__( self , location , ** kwargs )', 'start_line': 27, 'end_line': 39, 'full_parameters': ['self', ' location', ' ** kwargs'], 'filename': '/home/set-iitgn-vm/.local/lib/python3.10/site-packages/Minecpp/geocoder/curr/geocoder/mapbox.py', 'top_nesting_level': 1, 'fan_in': 0, 'fan_out': 0, 'general_fan_out': 0}</t>
  </si>
  <si>
    <t>(tensor([0.9272]), tensor([0.9618]), tensor([0.9442]), tensor([0.9582]))</t>
  </si>
  <si>
    <t xml:space="preserve">27     provider = 'mapbox'
28     method = 'reverse'
29 
30     def __init__(self, location, **kwargs):
31         self.location = str(Location(location))
32         access_token = kwargs.get('key', mapbox_access_token)
33         if not access_token:
34             raise ValueError('Provide access token')
35         lat, lng = Location(location).latlng
36         self.url = 'https://api.mapbox.com/v4/geocode/mapbox.places/{lng},{lat}.json'.format(
37                    lng=lng, lat=lat)
38         self.params = {
39             'access_token': access_token,
40         }
41         self._initialize(**kwargs)
42 
43     @property
</t>
  </si>
  <si>
    <t>add access_token argument to mapboxreverse</t>
  </si>
  <si>
    <t>{'cyclomatic_complexity': 2, 'nloc': 12, 'token_count': 83, 'name': '__init__', 'long_name': '__init__( self , location , ** kwargs )', 'start_line': 30, 'end_line': 41, 'full_parameters': ['self', ' location', ' ** kwargs'], 'filename': '/home/set-iitgn-vm/.local/lib/python3.10/site-packages/Minecpp/geocoder/curr/geocoder/mapbox_reverse.py', 'top_nesting_level': 1, 'fan_in': 0, 'fan_out': 0, 'general_fan_out': 0}</t>
  </si>
  <si>
    <t>(tensor([0.9247]), tensor([0.9601]), tensor([0.9421]), tensor([0.9564]))</t>
  </si>
  <si>
    <t xml:space="preserve">38         }
39         self._initialize(**kwargs)
40 
41     def _get_mapquest_key(self, **kwargs):
42         key = kwargs.get('key', mapquest_key)
43         if key:
44             return key
45         if not key:
46             url = 'http://www.mapquestapi.com/media/js/config_key.js'
47             timeout = kwargs.get('timeout', 5.0)
48             proxies = kwargs.get('proxies', '')
49 
50             try:
51                 r = requests.get(url, timeout=timeout, proxies=proxies)
52                 text = r.content
53             except:
54                 self.error = 'ERROR - Could not retrieve API Key'
55                 self.status_code = 404
56 
57             expression = r'APP_KEY = "([a-zA-Z%0-9-|=,]+)";'
58             pattern = re.compile(expression)
59             match = pattern.search(str(text))
60             if match:
61                 return match.group(1)
62             else:
63                 raise ValueError('Provide API Key')
64 
65     def _exceptions(self):
</t>
  </si>
  <si>
    <t>raise error if no api key found</t>
  </si>
  <si>
    <t>{'module': 1, 'ERROR': 1, '}': 1, 'expression_statement': 13, 'call': 9, 'attribute': 12, 'identifier': 50, '.': 12, 'argument_list': 9, '(': 10, 'dictionary_splat': 1, '**': 2, ')': 10, 'function_definition': 1, 'def': 1, 'parameters': 1, ',': 6, 'dictionary_splat_pattern': 1, ':': 7, 'block': 7, 'assignment': 12, '=': 14, 'string': 8, 'string_start': 8, 'string_content': 7, 'string_end': 8, 'if_statement': 3, 'if': 3, 'return_statement': 2, 'return': 2, 'not_operator': 1, 'not': 1, 'float': 1, 'try_statement': 1, 'try': 1, 'keyword_argument': 2, 'except_clause': 1, 'except': 1, 'integer': 2, 'else_clause': 1, 'else': 1}</t>
  </si>
  <si>
    <t>(tensor([0.9865]), tensor([0.9940]), tensor([0.9903]), tensor([0.9933]))</t>
  </si>
  <si>
    <t xml:space="preserve">23     provider = 'opencage'
24     method = 'geocode'
25 
26     def __init__(self, location, **kwargs):
27         self.url = 'http://api.opencagedata.com/geocode/v1/json'
28         self.location = location
29         self.params = {
30             'query': location,
31             'key': kwargs.get('key', opencage_key),
32         }
33         self._initialize(**kwargs)
34 
35     def _catch_errors(self):
</t>
  </si>
  <si>
    <t xml:space="preserve">23     provider = 'opencage'
24     method = 'geocode'
25 
26     def __init__(self, location, **kwargs):
27         self.url = 'http://api.opencagedata.com/geocode/v1/json'
28         self.location = location
29         key = kwargs.get('key', opencage_key)
30         if not key:
31             raise ValueError('Provide API Key')
32         self.params = {
33             'query': location,
34             'key': key,
35         }
36         self._initialize(**kwargs)
37 
38     def _catch_errors(self):
</t>
  </si>
  <si>
    <t>add key argument to opencage.py</t>
  </si>
  <si>
    <t>{'module': 1, 'expression_statement': 6, 'assignment': 5, 'identifier': 20, '=': 5, 'string': 6, 'string_start': 6, 'string_content': 6, 'string_end': 6, 'function_definition': 1, 'def': 1, 'parameters': 1, '(': 3, ',': 5, 'dictionary_splat_pattern': 1, '**': 2, ')': 3, ':': 3, 'block': 1, 'attribute': 5, '.': 5, 'dictionary': 1, '{': 1, 'pair': 2, 'call': 2, 'argument_list': 2, '}': 1, 'dictionary_splat': 1}</t>
  </si>
  <si>
    <t>{'cyclomatic_complexity': 1, 'nloc': 8, 'token_count': 48, 'name': '__init__', 'long_name': '__init__( self , location , ** kwargs )', 'start_line': 26, 'end_line': 33, 'full_parameters': ['self', ' location', ' ** kwargs'], 'filename': '/home/set-iitgn-vm/.local/lib/python3.10/site-packages/Minecpp/geocoder/prev/geocoder/opencage.py', 'top_nesting_level': 1, 'fan_in': 0, 'fan_out': 0, 'general_fan_out': 0}</t>
  </si>
  <si>
    <t>{'cyclomatic_complexity': 2, 'nloc': 11, 'token_count': 60, 'name': '__init__', 'long_name': '__init__( self , location , ** kwargs )', 'start_line': 26, 'end_line': 36, 'full_parameters': ['self', ' location', ' ** kwargs'], 'filename': '/home/set-iitgn-vm/.local/lib/python3.10/site-packages/Minecpp/geocoder/curr/geocoder/opencage.py', 'top_nesting_level': 1, 'fan_in': 0, 'fan_out': 0, 'general_fan_out': 0}</t>
  </si>
  <si>
    <t>(tensor([0.9395]), tensor([0.9795]), tensor([0.9591]), tensor([0.9753]))</t>
  </si>
  <si>
    <t xml:space="preserve">22     provider = 'tomtom'
23     method = 'geocode'
24 
25     def __init__(self, location, **kwargs):
26         self.url = 'https://api.tomtom.com/lbs/geocoding/geocode'
27         self.location = location
28         self.params = {
29             'query': location,
30             'format': 'json',
31             'key': kwargs.get('key', tomtom_key),
32             'maxResults': 1,
33         }
34         self._initialize(**kwargs)
35 
36     def _exceptions(self):
</t>
  </si>
  <si>
    <t xml:space="preserve">22     provider = 'tomtom'
23     method = 'geocode'
24 
25     def __init__(self, location, **kwargs):
26         self.url = 'https://api.tomtom.com/lbs/geocoding/geocode'
27         self.location = location
28         key = kwargs.get('key', tomtom_key)
29         if not key:
30             raise ValueError('Provide API Key')
31         self.params = {
32             'query': location,
33             'format': 'json',
34             'key': key,
35             'maxResults': 1,
36         }
37         self._initialize(**kwargs)
38 
39     def _exceptions(self):
</t>
  </si>
  <si>
    <t>add key argument to totomtom.py</t>
  </si>
  <si>
    <t>{'cyclomatic_complexity': 1, 'nloc': 10, 'token_count': 56, 'name': '__init__', 'long_name': '__init__( self , location , ** kwargs )', 'start_line': 25, 'end_line': 34, 'full_parameters': ['self', ' location', ' ** kwargs'], 'filename': '/home/set-iitgn-vm/.local/lib/python3.10/site-packages/Minecpp/geocoder/prev/geocoder/tomtom.py', 'top_nesting_level': 1, 'fan_in': 0, 'fan_out': 0, 'general_fan_out': 0}</t>
  </si>
  <si>
    <t>{'cyclomatic_complexity': 2, 'nloc': 13, 'token_count': 68, 'name': '__init__', 'long_name': '__init__( self , location , ** kwargs )', 'start_line': 25, 'end_line': 37, 'full_parameters': ['self', ' location', ' ** kwargs'], 'filename': '/home/set-iitgn-vm/.local/lib/python3.10/site-packages/Minecpp/geocoder/curr/geocoder/tomtom.py', 'top_nesting_level': 1, 'fan_in': 0, 'fan_out': 0, 'general_fan_out': 0}</t>
  </si>
  <si>
    <t>(tensor([0.9360]), tensor([0.9766]), tensor([0.9559]), tensor([0.9724]))</t>
  </si>
  <si>
    <t xml:space="preserve">32     provider = 'w3w'
33     method = 'geocode'
34 
35     def __init__(self, location, **kwargs):
36         self.url = 'https://api.what3words.com/w3w'
37         self.location = location
38         self.params = {
39             'string': location,
40             'key': kwargs.get('key', w3w_key),
41         }
42         self._initialize(**kwargs)
43 
44     @property
</t>
  </si>
  <si>
    <t xml:space="preserve">32     provider = 'w3w'
33     method = 'geocode'
34 
35     def __init__(self, location, **kwargs):
36         self.url = 'https://api.what3words.com/w3w'
37         self.location = location
38         key = kwargs.get('key', w3w_key)
39         if not key:
40             raise ValueError('Provide API Key')
41         self.params = {
42             'string': location,
43             'key': key,
44         }
45         self._initialize(**kwargs)
46 
47     @property
</t>
  </si>
  <si>
    <t>Before: 40
After: 43</t>
  </si>
  <si>
    <t>add key argument to w3w geocoder</t>
  </si>
  <si>
    <t>geocoder/w3w.py</t>
  </si>
  <si>
    <t>{'cyclomatic_complexity': 1, 'nloc': 8, 'token_count': 48, 'name': '__init__', 'long_name': '__init__( self , location , ** kwargs )', 'start_line': 35, 'end_line': 42, 'full_parameters': ['self', ' location', ' ** kwargs'], 'filename': '/home/set-iitgn-vm/.local/lib/python3.10/site-packages/Minecpp/geocoder/prev/geocoder/w3w.py', 'top_nesting_level': 1, 'fan_in': 0, 'fan_out': 0, 'general_fan_out': 0}</t>
  </si>
  <si>
    <t>{'cyclomatic_complexity': 2, 'nloc': 11, 'token_count': 60, 'name': '__init__', 'long_name': '__init__( self , location , ** kwargs )', 'start_line': 35, 'end_line': 45, 'full_parameters': ['self', ' location', ' ** kwargs'], 'filename': '/home/set-iitgn-vm/.local/lib/python3.10/site-packages/Minecpp/geocoder/curr/geocoder/w3w.py', 'top_nesting_level': 1, 'fan_in': 0, 'fan_out': 0, 'general_fan_out': 0}</t>
  </si>
  <si>
    <t>(tensor([0.9331]), tensor([0.9782]), tensor([0.9551]), tensor([0.9735]))</t>
  </si>
  <si>
    <t xml:space="preserve">49         self._encode_params()
50         self._initialize(**kwargs)
51 
52     def _encode_params(self, **kwargs):
53         self.client_secret = kwargs.get('client_secret', google_client_secret)
54         # turn non-empty params into sorted list in order to maintain signature validity.
55         # Requests will honor the order.
56         self.params = sorted([(k.encode('utf8'), v.encode('utf8')) for (k, v) in self.params.items() if v])
57         # the signature parameter needs to come in the end of the url
58         if self.client_secret:
59             self.params.append(self._sign_url(self.url, self.params, self.client_secret))
60 
61     def _sign_url(self, base_url=None, params=None, client_secret=None):
</t>
  </si>
  <si>
    <t xml:space="preserve">49         self._encode_params()
50         self._initialize(**kwargs)
51 
52     def _encode_params(self, **kwargs):
53         self.client_secret = kwargs.get('client_secret', google_client_secret)
54         # turn non-empty params into sorted list in order to maintain signature validity.
55         # Requests will honor the order.
56         # self.params = sorted([(k.encode('utf8'), v.encode('utf8')) for (k, v) in self.params.items() if v])
57         # the signature parameter needs to come in the end of the url
58         if self.client_secret:
59             self.params.append(self._sign_url(self.url, self.params, self.client_secret))
60 
61     def _sign_url(self, base_url=None, params=None, client_secret=None):
</t>
  </si>
  <si>
    <t>Before: 56
After: 56</t>
  </si>
  <si>
    <t>fix a bug in google.py</t>
  </si>
  <si>
    <t>Update google.py</t>
  </si>
  <si>
    <t>e071186a6d0308ac778afa4f824f26151cf1815e</t>
  </si>
  <si>
    <t>b52b0435746a8eb62bf1344be417a0a8a969f5e3</t>
  </si>
  <si>
    <t>{'module': 1, 'expression_statement': 5, 'call': 9, 'attribute': 16, 'identifier': 39, '.': 16, 'argument_list': 9, '(': 12, ')': 12, 'dictionary_splat': 1, '**': 2, 'function_definition': 1, 'def': 1, 'parameters': 1, ',': 6, 'dictionary_splat_pattern': 1, ':': 2, 'block': 2, 'assignment': 2, '=': 2, 'string': 3, 'string_start': 3, 'string_content': 3, 'string_end': 3, 'comment': 3, 'list_comprehension': 1, '[': 1, 'tuple': 1, 'for_in_clause': 1, 'for': 1, 'tuple_pattern': 1, 'in': 1, 'if_clause': 1, 'if': 2, ']': 1, 'if_statement': 1}</t>
  </si>
  <si>
    <t>{'cyclomatic_complexity': 1, 'nloc': 11, 'token_count': 74, 'name': '__init__', 'long_name': '__init__( self , location , ** kwargs )', 'start_line': 40, 'end_line': 50, 'full_parameters': ['self', ' location', ' ** kwargs'], 'filename': '/home/set-iitgn-vm/.local/lib/python3.10/site-packages/Minecpp/geocoder/prev/geocoder/google.py', 'top_nesting_level': 1, 'fan_in': 0, 'fan_out': 0, 'general_fan_out': 0}</t>
  </si>
  <si>
    <t>{'cyclomatic_complexity': 1, 'nloc': 11, 'token_count': 74, 'name': '__init__', 'long_name': '__init__( self , location , ** kwargs )', 'start_line': 40, 'end_line': 50, 'full_parameters': ['self', ' location', ' ** kwargs'], 'filename': '/home/set-iitgn-vm/.local/lib/python3.10/site-packages/Minecpp/geocoder/curr/geocoder/google.py', 'top_nesting_level': 1, 'fan_in': 0, 'fan_out': 0, 'general_fan_out': 0}</t>
  </si>
  <si>
    <t xml:space="preserve">43             return float(lng)
44 
45     @property
46     def postal(self):
47         return self.parse.get('postal').strip()
48 
49     @property
</t>
  </si>
  <si>
    <t xml:space="preserve">43             return float(lng)
44 
45     @property
46     def postal(self):
47         try:
48             return self.parse.get('postal').strip()
49         except AttributeError:
50             pass
51 
52     @property
</t>
  </si>
  <si>
    <t>Before: 47
After: 47, 48, 49, 50</t>
  </si>
  <si>
    <t>add try/except to geolytica.py</t>
  </si>
  <si>
    <t>fix geocoding for street crossings...</t>
  </si>
  <si>
    <t>1051578d05287bc09d998263703440eb34f75068</t>
  </si>
  <si>
    <t>238821c07f522651e35ca1a541a900cb91d6e9a3</t>
  </si>
  <si>
    <t>{'module': 1, 'return_statement': 2, 'return': 2, 'call': 3, 'identifier': 9, 'argument_list': 3, '(': 4, ')': 4, 'decorated_definition': 1, 'decorator': 1, '@': 1, 'function_definition': 1, 'def': 1, 'parameters': 1, ':': 1, 'block': 1, 'attribute': 3, '.': 3, 'string': 1, 'string_start': 1, 'string_content': 1, 'string_end': 1}</t>
  </si>
  <si>
    <t>{'cyclomatic_complexity': 2, 'nloc': 11, 'token_count': 67, 'name': '__init__', 'long_name': '__init__( self , location , ** kwargs )', 'start_line': 21, 'end_line': 31, 'full_parameters': ['self', ' location', ' ** kwargs'], 'filename': '/home/set-iitgn-vm/.local/lib/python3.10/site-packages/Minecpp/geocoder/prev/geocoder/geolytica.py', 'top_nesting_level': 1, 'fan_in': 0, 'fan_out': 0, 'general_fan_out': 0}</t>
  </si>
  <si>
    <t>{'cyclomatic_complexity': 2, 'nloc': 11, 'token_count': 67, 'name': '__init__', 'long_name': '__init__( self , location , ** kwargs )', 'start_line': 21, 'end_line': 31, 'full_parameters': ['self', ' location', ' ** kwargs'], 'filename': '/home/set-iitgn-vm/.local/lib/python3.10/site-packages/Minecpp/geocoder/curr/geocoder/geolytica.py', 'top_nesting_level': 1, 'fan_in': 0, 'fan_out': 0, 'general_fan_out': 0}</t>
  </si>
  <si>
    <t>(tensor([0.8938]), tensor([0.9690]), tensor([0.9299]), tensor([0.9609]))</t>
  </si>
  <si>
    <t xml:space="preserve">47         return self.parse.get('postal').strip()
48 
49     @property
50     def housenumber(self):
51         return self.parse['standard'].get('stnumber').strip()
52 
53     @property
</t>
  </si>
  <si>
    <t xml:space="preserve">50             pass
51 
52     @property
53     def housenumber(self):
54         try:
55             return self.parse['standard'].get('stnumber').strip()
56         except AttributeError:
57             pass
58 
59     @property
</t>
  </si>
  <si>
    <t>Before: 51
After: 54, 55, 56, 57</t>
  </si>
  <si>
    <t>{'module': 1, 'return_statement': 2, 'return': 2, 'call': 4, 'attribute': 6, 'identifier': 11, '.': 6, 'argument_list': 4, '(': 5, 'string': 3, 'string_start': 3, 'string_content': 3, 'string_end': 3, ')': 5, 'decorated_definition': 1, 'decorator': 1, '@': 1, 'function_definition': 1, 'def': 1, 'parameters': 1, ':': 1, 'block': 1, 'subscript': 1, '[': 1, ']': 1}</t>
  </si>
  <si>
    <t>(tensor([0.8632]), tensor([0.9183]), tensor([0.8899]), tensor([0.9124]))</t>
  </si>
  <si>
    <t xml:space="preserve">51         return self.parse['standard'].get('stnumber').strip()
52 
53     @property
54     def street(self):
55         return self.parse['standard'].get('staddress').strip()
56 
57     @property
</t>
  </si>
  <si>
    <t xml:space="preserve">57             pass
58 
59     @property
60     def street(self):
61         try:
62             return self.parse['standard'].get('staddress').strip()
63         except AttributeError:
64             pass
65 
66     @property
</t>
  </si>
  <si>
    <t>Before: 55
After: 61, 62, 63, 64</t>
  </si>
  <si>
    <t>{'module': 1, 'return_statement': 2, 'return': 2, 'call': 4, 'attribute': 6, 'subscript': 2, 'identifier': 11, '.': 6, '[': 2, 'string': 4, 'string_start': 4, 'string_content': 4, 'string_end': 4, ']': 2, 'argument_list': 4, '(': 5, ')': 5, 'decorated_definition': 1, 'decorator': 1, '@': 1, 'function_definition': 1, 'def': 1, 'parameters': 1, ':': 1, 'block': 1}</t>
  </si>
  <si>
    <t>(tensor([0.8278]), tensor([0.8977]), tensor([0.8613]), tensor([0.8902]))</t>
  </si>
  <si>
    <t xml:space="preserve">55         return self.parse['standard'].get('staddress').strip()
56 
57     @property
58     def city(self):
59         return self.parse['standard'].get('city').strip()
60 
61     @property
</t>
  </si>
  <si>
    <t xml:space="preserve">64             pass
65 
66     @property
67     def city(self):
68         try:
69             return self.parse['standard'].get('city').strip()
70         except AttributeError:
71             pass
72 
73     @property
</t>
  </si>
  <si>
    <t>Before: 59
After: 68, 69, 70, 71</t>
  </si>
  <si>
    <t>(tensor([0.8283]), tensor([0.8911]), tensor([0.8586]), tensor([0.8844]))</t>
  </si>
  <si>
    <t xml:space="preserve">59         return self.parse['standard'].get('city').strip()
60 
61     @property
62     def state(self):
63         return self.parse['standard'].get('prov').strip()
64 
65     @property
</t>
  </si>
  <si>
    <t xml:space="preserve">71             pass
72 
73     @property
74     def state(self):
75         try:
76             return self.parse['standard'].get('prov').strip()
77         except AttributeError:
78             pass
79 
80     @property
</t>
  </si>
  <si>
    <t>Before: 63
After: 75, 76, 77, 78</t>
  </si>
  <si>
    <t>(tensor([0.8131]), tensor([0.8831]), tensor([0.8466]), tensor([0.8755]))</t>
  </si>
  <si>
    <t xml:space="preserve">31         self._initialize(**kwargs)
32 
33     @property
34     def lat(self):
35         lat = self.parse.get('latt').strip()
36         if lat:
37             return float(lat)
38 
39     @property
</t>
  </si>
  <si>
    <t xml:space="preserve">31         self._initialize(**kwargs)
32 
33     @property
34     def lat(self):
35         lat = self.parse.get('latt', '').strip()
36         if lat:
37             return float(lat)
38 
39     @property
</t>
  </si>
  <si>
    <t>Before: 35
After: 35</t>
  </si>
  <si>
    <t>remove some try/except statements from geolytica</t>
  </si>
  <si>
    <t>Remove Try/Except</t>
  </si>
  <si>
    <t>49012a4e4a5cc56d320e687e67b5b50830b86f8e</t>
  </si>
  <si>
    <t>5720e0a4f9aed213f7ca84106b1202bbd06c089d</t>
  </si>
  <si>
    <t>{'module': 1, 'expression_statement': 2, 'call': 4, 'attribute': 4, 'identifier': 14, '.': 4, 'argument_list': 4, '(': 5, 'dictionary_splat': 1, '**': 1, ')': 5, 'decorated_definition': 1, 'decorator': 1, '@': 1, 'function_definition': 1, 'def': 1, 'parameters': 1, ':': 2, 'block': 2, 'assignment': 1, '=': 1, 'string': 1, 'string_start': 1, 'string_content': 1, 'string_end': 1, 'if_statement': 1, 'if': 1, 'return_statement': 1, 'return': 1}</t>
  </si>
  <si>
    <t xml:space="preserve">37             return float(lat)
38 
39     @property
40     def lng(self):
41         lng = self.parse.get('longt').strip()
42         if lng:
43             return float(lng)
44 
45     @property
</t>
  </si>
  <si>
    <t xml:space="preserve">37             return float(lat)
38 
39     @property
40     def lng(self):
41         lng = self.parse.get('longt', '').strip()
42         if lng:
43             return float(lng)
44 
45     @property
</t>
  </si>
  <si>
    <t>{'module': 1, 'return_statement': 2, 'return': 2, 'call': 4, 'identifier': 13, 'argument_list': 4, '(': 5, ')': 5, 'decorated_definition': 1, 'decorator': 1, '@': 1, 'function_definition': 1, 'def': 1, 'parameters': 1, ':': 2, 'block': 2, 'expression_statement': 1, 'assignment': 1, '=': 1, 'attribute': 3, '.': 3, 'string': 1, 'string_start': 1, 'string_content': 1, 'string_end': 1, 'if_statement': 1, 'if': 1}</t>
  </si>
  <si>
    <t>(tensor([0.9975]), tensor([0.9975]), tensor([0.9975]), tensor([0.9975]))</t>
  </si>
  <si>
    <t xml:space="preserve">43             return float(lng)
44 
45     @property
46     def postal(self):
47         return self.parse.get('postal', '').strip()
48 
49     @property
</t>
  </si>
  <si>
    <t>Before: 47, 48, 49, 50
After: 47</t>
  </si>
  <si>
    <t>{'module': 1, 'return_statement': 2, 'return': 2, 'call': 3, 'identifier': 10, 'argument_list': 3, '(': 4, ')': 4, 'decorated_definition': 1, 'decorator': 1, '@': 1, 'function_definition': 1, 'def': 1, 'parameters': 1, ':': 3, 'block': 3, 'try_statement': 1, 'try': 1, 'attribute': 3, '.': 3, 'string': 1, 'string_start': 1, 'string_content': 1, 'string_end': 1, 'except_clause': 1, 'except': 1, 'pass_statement': 1, 'pass': 1}</t>
  </si>
  <si>
    <t>(tensor([0.9694]), tensor([0.8946]), tensor([0.9305]), tensor([0.9015]))</t>
  </si>
  <si>
    <t xml:space="preserve">47         return self.parse.get('postal', '').strip()
48 
49     @property
50     def housenumber(self):
51         return self.parse['standard'].get('stnumber', '').strip()
52 
53     @property
</t>
  </si>
  <si>
    <t>Before: 54, 55, 56, 57
After: 51</t>
  </si>
  <si>
    <t>{'module': 1, 'pass_statement': 2, 'pass': 2, 'decorated_definition': 1, 'decorator': 1, '@': 1, 'identifier': 8, 'function_definition': 1, 'def': 1, 'parameters': 1, '(': 3, ')': 3, ':': 3, 'block': 3, 'try_statement': 1, 'try': 1, 'return_statement': 1, 'return': 1, 'call': 2, 'attribute': 3, 'subscript': 1, '.': 3, '[': 1, 'string': 2, 'string_start': 2, 'string_content': 2, 'string_end': 2, ']': 1, 'argument_list': 2, 'except_clause': 1, 'except': 1}</t>
  </si>
  <si>
    <t>(tensor([0.9203]), tensor([0.8650]), tensor([0.8918]), tensor([0.8702]))</t>
  </si>
  <si>
    <t xml:space="preserve">51         return self.parse['standard'].get('stnumber', '').strip()
52 
53     @property
54     def street(self):
55         return self.parse['standard'].get('staddress', '').strip()
56 
57     @property
</t>
  </si>
  <si>
    <t>Before: 61, 62, 63, 64
After: 55</t>
  </si>
  <si>
    <t>(tensor([0.9001]), tensor([0.8298]), tensor([0.8636]), tensor([0.8364]))</t>
  </si>
  <si>
    <t xml:space="preserve">55         return self.parse['standard'].get('staddress', '').strip()
56 
57     @property
58     def city(self):
59         return self.parse['standard'].get('city', '').strip()
60 
61     @property
</t>
  </si>
  <si>
    <t>Before: 68, 69, 70, 71
After: 59</t>
  </si>
  <si>
    <t>(tensor([0.8940]), tensor([0.8304]), tensor([0.8610]), tensor([0.8363]))</t>
  </si>
  <si>
    <t xml:space="preserve">59         return self.parse['standard'].get('city', '').strip()
60 
61     @property
62     def state(self):
63         return self.parse['standard'].get('prov', '').strip()
64 
65     @property
</t>
  </si>
  <si>
    <t>Before: 75, 76, 77, 78
After: 63</t>
  </si>
  <si>
    <t>(tensor([0.8851]), tensor([0.8162]), tensor([0.8493]), tensor([0.8226]))</t>
  </si>
  <si>
    <t xml:space="preserve">23     provider = 'arcgis'
24     method = 'reverse'
25 
26     def __init__(self, location, **kwargs):
27         self.url = 'http://geocode.arcgis.com/arcgis/rest/services/World/GeocodeServer/reverseGeocode'
28         self.location = location
29         location = Location(location)
30         self.params = {
31             'location': '{},{}'.format(location.lng, location.lat),
32             'f': 'json'
33         }
34         self._initialize(**kwargs)
35 
36     def _exceptions(self):
</t>
  </si>
  <si>
    <t xml:space="preserve">23     provider = 'arcgis'
24     method = 'reverse'
25 
26     def __init__(self, location, **kwargs):
27         self.url = 'http://geocode.arcgis.com/arcgis/rest/services/World/GeocodeServer/reverseGeocode'
28         self.location = location
29         location = Location(location)
30         self.params = {
31             'location': '{}, {}'.format(location.lng, location.lat),
32             'f': 'pjson',
33             'distance': kwargs.get('distance', 50000),
34             'outSR': kwargs.get('outSR', ''),
35             'maxLocations': kwargs.get('maxLocations', 1),
36         }
37         self._initialize(**kwargs)
38 
39     def _catch_errors(self):
</t>
  </si>
  <si>
    <t>Before: 31, 32
After: 31, 32, 33, 34, 35, 39, 40, 41, 42, 43, 44, 45, 46, 47, 48, 49, 50, 51, 52, 53, 54, 55, 56, 57, 58, 59, 60, 61, 62, 63, 64, 65, 66, 67, 68, 69, 70, 71, 72, 73, 74, 75, 76, 77, 78, 79</t>
  </si>
  <si>
    <t>update the arcgis_reverse class</t>
  </si>
  <si>
    <t>Fixed ArcGIS Reverse geocoding</t>
  </si>
  <si>
    <t>geocoder/arcgis_reverse.py</t>
  </si>
  <si>
    <t>1b23363a64d18a16ed3ebef05f979966f59fc34a</t>
  </si>
  <si>
    <t>7ad7703cb4888db32813d846fc16e08229459fb7</t>
  </si>
  <si>
    <t>{'module': 1, 'expression_statement': 7, 'assignment': 6, 'identifier': 24, '=': 6, 'string': 7, 'string_start': 7, 'string_content': 7, 'string_end': 7, 'function_definition': 1, 'def': 1, 'parameters': 1, '(': 4, ',': 4, 'dictionary_splat_pattern': 1, '**': 2, ')': 4, ':': 3, 'block': 1, 'attribute': 7, '.': 7, 'call': 3, 'argument_list': 3, 'dictionary': 1, '{': 1, 'pair': 2, '}': 1, 'dictionary_splat': 1}</t>
  </si>
  <si>
    <t>{'cyclomatic_complexity': 1, 'nloc': 9, 'token_count': 57, 'name': '__init__', 'long_name': '__init__( self , location , ** kwargs )', 'start_line': 26, 'end_line': 34, 'full_parameters': ['self', ' location', ' ** kwargs'], 'filename': '/home/set-iitgn-vm/.local/lib/python3.10/site-packages/Minecpp/geocoder/prev/geocoder/arcgis_reverse.py', 'top_nesting_level': 1, 'fan_in': 0, 'fan_out': 0, 'general_fan_out': 0}</t>
  </si>
  <si>
    <t>{'cyclomatic_complexity': 1, 'nloc': 12, 'token_count': 91, 'name': '__init__', 'long_name': '__init__( self , location , ** kwargs )', 'start_line': 26, 'end_line': 37, 'full_parameters': ['self', ' location', ' ** kwargs'], 'filename': '/home/set-iitgn-vm/.local/lib/python3.10/site-packages/Minecpp/geocoder/curr/geocoder/arcgis_reverse.py', 'top_nesting_level': 1, 'fan_in': 0, 'fan_out': 0, 'general_fan_out': 0}</t>
  </si>
  <si>
    <t>(tensor([0.9080]), tensor([0.9796]), tensor([0.9425]), tensor([0.9720]))</t>
  </si>
  <si>
    <t xml:space="preserve">33         }
34         self._initialize(**kwargs)
35 
36     def _exceptions(self):
37         if self.parse['locations']:
38             self._build_tree(self.parse['locations'][0])
39 
40 
</t>
  </si>
  <si>
    <t xml:space="preserve">77     def state(self):
78         return self.parse['address'].get('Region')
79 
80     def _exceptions(self):
81         self._build_tree(self.content)
82 
83 
</t>
  </si>
  <si>
    <t>Before: 37, 38
After: 81</t>
  </si>
  <si>
    <t>{'module': 1, 'ERROR': 1, '}': 1, 'expression_statement': 2, 'call': 2, 'attribute': 4, 'identifier': 11, '.': 4, 'argument_list': 2, '(': 3, 'dictionary_splat': 1, '**': 1, ')': 3, 'function_definition': 1, 'def': 1, 'parameters': 1, ':': 2, 'block': 2, 'if_statement': 1, 'if': 1, 'subscript': 3, '[': 3, 'string': 2, 'string_start': 2, 'string_content': 2, 'string_end': 2, ']': 3, 'integer': 1}</t>
  </si>
  <si>
    <t>(tensor([0.8354]), tensor([0.8157]), tensor([0.8255]), tensor([0.8176]))</t>
  </si>
  <si>
    <t xml:space="preserve">37         if self.parse['locations']:
38             self._build_tree(self.parse['locations'][0])
39 
40 
41 if __name__ == '__main__':
42     g = ArcgisReverse("48.8583, -75.2945")
43     g.debug()
</t>
  </si>
  <si>
    <t xml:space="preserve">80     def _exceptions(self):
81         self._build_tree(self.content)
82 
83 
84 if __name__ == '__main__':
85     g = ArcgisReverse("45.404702, -75.704150")
86     g.debug()
</t>
  </si>
  <si>
    <t>Before: 42
After: 85</t>
  </si>
  <si>
    <t>{'module': 1, 'if_statement': 2, 'if': 2, 'subscript': 3, 'attribute': 3, 'identifier': 9, '.': 3, '[': 3, 'string': 4, 'string_start': 4, 'string_content': 4, 'string_end': 4, ']': 3, ':': 2, 'block': 2, 'expression_statement': 2, 'call': 2, 'argument_list': 2, '(': 2, 'integer': 1, ')': 2, 'comparison_operator': 1, '==': 1, 'assignment': 1, '=': 1}</t>
  </si>
  <si>
    <t>(tensor([0.8825]), tensor([0.8667]), tensor([0.8745]), tensor([0.8682]))</t>
  </si>
  <si>
    <t xml:space="preserve">9     Mapzen REST API
10     =======================
11 
12     API Reference
13     -------------
14     https://pelias.mapzen.com/
15     """
16     provider = 'mapzen'
17     method = 'geocode'
18 
</t>
  </si>
  <si>
    <t xml:space="preserve">11     Mapzen REST API
12     =======================
13 
14     API Reference
15     -------------
16     https://mapzen.com/documentation/search/search/
17     """
18     provider = 'mapzen'
19     method = 'geocode'
20 
</t>
  </si>
  <si>
    <t>Before: 14
After: 16</t>
  </si>
  <si>
    <t>add key argument to mapzen</t>
  </si>
  <si>
    <t>Fixed Mapzen provider</t>
  </si>
  <si>
    <t>geocoder/mapzen.py</t>
  </si>
  <si>
    <t>1314c58377c95f14a65e502ec97fb59e0b63a832</t>
  </si>
  <si>
    <t>{'module': 1, 'expression_statement': 1, 'comparison_operator': 1, 'identifier': 9, 'ERROR': 3, '==': 11, '=': 1, 'unary_operator': 13, '-': 13, ':': 1, '//': 1, 'attribute': 2, '.': 2, '/': 1, 'string_start': 1}</t>
  </si>
  <si>
    <t>{'cyclomatic_complexity': 3, 'nloc': 13, 'token_count': 63, 'name': '__init__', 'long_name': '__init__( self , location , ** kwargs )', 'start_line': 19, 'end_line': 31, 'full_parameters': ['self', ' location', ' ** kwargs'], 'filename': '/home/set-iitgn-vm/.local/lib/python3.10/site-packages/Minecpp/geocoder/prev/geocoder/mapzen.py', 'top_nesting_level': 1, 'fan_in': 0, 'fan_out': 0, 'general_fan_out': 0}</t>
  </si>
  <si>
    <t>{'cyclomatic_complexity': 2, 'nloc': 12, 'token_count': 70, 'name': '__init__', 'long_name': '__init__( self , location , ** kwargs )', 'start_line': 21, 'end_line': 33, 'full_parameters': ['self', ' location', ' ** kwargs'], 'filename': '/home/set-iitgn-vm/.local/lib/python3.10/site-packages/Minecpp/geocoder/curr/geocoder/mapzen.py', 'top_nesting_level': 1, 'fan_in': 0, 'fan_out': 0, 'general_fan_out': 0}</t>
  </si>
  <si>
    <t>(tensor([0.9142]), tensor([0.9368]), tensor([0.9254]), tensor([0.9345]))</t>
  </si>
  <si>
    <t xml:space="preserve">16     provider = 'mapzen'
17     method = 'geocode'
18 
19     def __init__(self, location, **kwargs):
20         self.url = 'https://pelias.mapzen.com/search'
21         self.location = location
22         if 'result' in kwargs:
23             if kwargs['result']:
24                 size = kwargs['result']
25         else:
26             size = 1
27         self.params = {
28             'input': location,
29             'size': size,
30         }
31         self._initialize(**kwargs)
32 
33     def _exceptions(self):
</t>
  </si>
  <si>
    <t xml:space="preserve">18     provider = 'mapzen'
19     method = 'geocode'
20 
21     def __init__(self, location, **kwargs):
22         self.url = 'https://search.mapzen.com/v1/search'
23         self.location = location
24         key = kwargs.get('key', mapzen_key)
25         if not key:
26             raise ValueError('Mapzen requires a [key] as parameter.')
27 
28         self.params = {
29             'text': location,
30             'api_key': key,
31             'size': kwargs.get('size', 1)
32         }
33         self._initialize(**kwargs)
34 
35     def _exceptions(self):
</t>
  </si>
  <si>
    <t>Before: 20
After: 22</t>
  </si>
  <si>
    <t>{'module': 1, 'expression_statement': 8, 'assignment': 7, 'identifier': 23, '=': 7, 'string': 8, 'string_start': 8, 'string_content': 8, 'string_end': 8, 'function_definition': 1, 'def': 1, 'parameters': 1, '(': 2, ',': 4, 'dictionary_splat_pattern': 1, '**': 2, ')': 2, ':': 6, 'block': 4, 'attribute': 4, '.': 4, 'if_statement': 2, 'if': 2, 'comparison_operator': 1, 'in': 1, 'subscript': 2, '[': 2, ']': 2, 'else_clause': 1, 'else': 1, 'integer': 1, 'dictionary': 1, '{': 1, 'pair': 2, '}': 1, 'call': 1, 'argument_list': 1, 'dictionary_splat': 1}</t>
  </si>
  <si>
    <t>(tensor([0.8891]), tensor([0.9264]), tensor([0.9074]), tensor([0.9226]))</t>
  </si>
  <si>
    <t>Before: 22, 23, 24, 25, 26
After: 24, 25, 26, 27</t>
  </si>
  <si>
    <t>Before: 28, 29
After: 29, 30, 31</t>
  </si>
  <si>
    <t xml:space="preserve">30         }
31         self._initialize(**kwargs)
32 
33     def _exceptions(self):
34         self._build_tree(self.parse['geometry'])
35         self._build_tree(self.parse['properties'])
36 
37     def next(self):
</t>
  </si>
  <si>
    <t xml:space="preserve">32         }
33         self._initialize(**kwargs)
34 
35     def _exceptions(self):
36         # Only retrieve the first feature
37         features = self.parse['features']
38         if features:
39             self._build_tree(self.parse['features'][0])
40 
41     def __iter__(self):
</t>
  </si>
  <si>
    <t>Before: 34, 35
After: 36, 37, 38, 39</t>
  </si>
  <si>
    <t>{'module': 1, 'ERROR': 1, '}': 1, 'expression_statement': 3, 'call': 3, 'attribute': 5, 'identifier': 13, '.': 5, 'argument_list': 3, '(': 4, 'dictionary_splat': 1, '**': 1, ')': 4, 'function_definition': 1, 'def': 1, 'parameters': 1, ':': 1, 'block': 1, 'subscript': 2, '[': 2, 'string': 2, 'string_start': 2, 'string_content': 2, 'string_end': 2, ']': 2}</t>
  </si>
  <si>
    <t>(tensor([0.8488]), tensor([0.9042]), tensor([0.8756]), tensor([0.8983]))</t>
  </si>
  <si>
    <t xml:space="preserve">34         self._build_tree(self.parse['geometry'])
35         self._build_tree(self.parse['properties'])
36 
37     def next(self):
38         for item in self.content['features']:
39             yield item
40 
41     @property
</t>
  </si>
  <si>
    <t xml:space="preserve">38         if features:
39             self._build_tree(self.parse['features'][0])
40 
41     def __iter__(self):
42         for item in self.content['features']:
43             yield item
44 
45     @property
</t>
  </si>
  <si>
    <t>Before: 37
After: 41</t>
  </si>
  <si>
    <t>{'module': 1, 'expression_statement': 3, 'call': 2, 'attribute': 5, 'identifier': 14, '.': 5, 'argument_list': 2, '(': 3, 'subscript': 3, '[': 3, 'string': 3, 'string_start': 3, 'string_content': 3, 'string_end': 3, ']': 3, ')': 3, 'function_definition': 1, 'def': 1, 'parameters': 1, ':': 2, 'block': 2, 'for_statement': 1, 'for': 1, 'in': 1, 'yield': 2}</t>
  </si>
  <si>
    <t>(tensor([0.8946]), tensor([0.9037]), tensor([0.8991]), tensor([0.9028]))</t>
  </si>
  <si>
    <t xml:space="preserve">39             yield item
40 
41     @property
42     def lat(self):
43         return self.parse['coordinates'][1]
44 
45     @property
</t>
  </si>
  <si>
    <t xml:space="preserve">43             yield item
44 
45     @property
46     def lat(self):
47         return self.parse['geometry']['coordinates'][1]
48 
49     @property
</t>
  </si>
  <si>
    <t>Before: 43
After: 47</t>
  </si>
  <si>
    <t>{'module': 1, 'expression_statement': 1, 'yield': 2, 'identifier': 6, 'decorated_definition': 1, 'decorator': 1, '@': 1, 'function_definition': 1, 'def': 1, 'parameters': 1, '(': 1, ')': 1, ':': 1, 'block': 1, 'return_statement': 1, 'return': 1, 'subscript': 2, 'attribute': 1, '.': 1, '[': 2, 'string': 1, 'string_start': 1, 'string_content': 1, 'string_end': 1, ']': 2, 'integer': 1}</t>
  </si>
  <si>
    <t>(tensor([0.9497]), tensor([0.9567]), tensor([0.9532]), tensor([0.9560]))</t>
  </si>
  <si>
    <t xml:space="preserve">43         return self.parse['coordinates'][1]
44 
45     @property
46     def lng(self):
47         return self.parse['coordinates'][0]
48 
49     @property
</t>
  </si>
  <si>
    <t xml:space="preserve">47         return self.parse['geometry']['coordinates'][1]
48 
49     @property
50     def lng(self):
51         return self.parse['geometry']['coordinates'][0]
52 
53     @property
</t>
  </si>
  <si>
    <t>Before: 47
After: 51, 52, 53, 54, 55, 56, 57, 58, 59, 60, 61</t>
  </si>
  <si>
    <t>{'module': 1, 'return_statement': 2, 'return': 2, 'subscript': 4, 'attribute': 2, 'identifier': 7, '.': 2, '[': 4, 'string': 2, 'string_start': 2, 'string_content': 2, 'string_end': 2, ']': 4, 'integer': 2, 'decorated_definition': 1, 'decorator': 1, '@': 1, 'function_definition': 1, 'def': 1, 'parameters': 1, '(': 1, ')': 1, ':': 1, 'block': 1}</t>
  </si>
  <si>
    <t>(tensor([0.9486]), tensor([0.9626]), tensor([0.9556]), tensor([0.9612]))</t>
  </si>
  <si>
    <t xml:space="preserve">47         return self.parse['coordinates'][0]
48 
49     @property
50     def address(self):
51         return self.parse['properties'].get('text')
52 
53     @property
</t>
  </si>
  <si>
    <t xml:space="preserve">61             return self._get_bbox(south, west, north, east)
62 
63     @property
64     def address(self):
65         return self.parse['properties'].get('label')
66 
67     @property
</t>
  </si>
  <si>
    <t>Before: 51
After: 65</t>
  </si>
  <si>
    <t>{'module': 1, 'return_statement': 2, 'return': 2, 'subscript': 3, 'attribute': 3, 'identifier': 8, '.': 3, '[': 3, 'string': 3, 'string_start': 3, 'string_content': 3, 'string_end': 3, ']': 3, 'integer': 1, 'decorated_definition': 1, 'decorator': 1, '@': 1, 'function_definition': 1, 'def': 1, 'parameters': 1, '(': 2, ')': 2, ':': 1, 'block': 1, 'call': 1, 'argument_list': 1}</t>
  </si>
  <si>
    <t>(tensor([0.8547]), tensor([0.8881]), tensor([0.8711]), tensor([0.8846]))</t>
  </si>
  <si>
    <t xml:space="preserve">51         return self.parse['properties'].get('text')
52 
53     @property
54     def country(self):
55         return self.parse['properties'].get('alpha3')
56 
57     @property
</t>
  </si>
  <si>
    <t xml:space="preserve">65         return self.parse['properties'].get('label')
66 
67     @property
68     def housenumber(self):
69         return self.parse['properties'].get('housenumber')
70 
71     @property
</t>
  </si>
  <si>
    <t>Before: 54, 55
After: 68, 69</t>
  </si>
  <si>
    <t>(tensor([0.8666]), tensor([0.9006]), tensor([0.8833]), tensor([0.8971]))</t>
  </si>
  <si>
    <t xml:space="preserve">55         return self.parse['properties'].get('alpha3')
56 
57     @property
58     def state(self):
59          return self.parse['properties'].get('admin1')
60 
61     @property
</t>
  </si>
  <si>
    <t xml:space="preserve">69         return self.parse['properties'].get('housenumber')
70 
71     @property
72     def street(self):
73         return self.parse['properties'].get('street')
74 
75     @property
</t>
  </si>
  <si>
    <t>Before: 58, 59
After: 72, 73, 74, 75, 76, 77</t>
  </si>
  <si>
    <t>(tensor([0.8716]), tensor([0.8806]), tensor([0.8761]), tensor([0.8797]))</t>
  </si>
  <si>
    <t xml:space="preserve">59          return self.parse['properties'].get('admin1')
60 
61     @property
62     def city(self):
63          return self.parse['properties'].get('admin2')
64 
65     @property
</t>
  </si>
  <si>
    <t xml:space="preserve">77         return self.parse['properties'].get('neighbourhood')
78 
79     @property
80     def city(self):
81         return self.parse['properties'].get('locality')
82 
83     @property
</t>
  </si>
  <si>
    <t>Before: 63
After: 81</t>
  </si>
  <si>
    <t>(tensor([0.8885]), tensor([0.8891]), tensor([0.8888]), tensor([0.8891]))</t>
  </si>
  <si>
    <t xml:space="preserve">63          return self.parse['properties'].get('admin2')
64 
65     @property
66     def street(self):
67          return self.parse['address'].get('street')
68 
69     @property
</t>
  </si>
  <si>
    <t xml:space="preserve">81         return self.parse['properties'].get('locality')
82 
83     @property
84     def state(self):
85         return self.parse['properties'].get('region')
86 
87     @property
</t>
  </si>
  <si>
    <t>Before: 66, 67
After: 84, 85</t>
  </si>
  <si>
    <t>(tensor([0.8934]), tensor([0.8805]), tensor([0.8869]), tensor([0.8818]))</t>
  </si>
  <si>
    <t xml:space="preserve">67          return self.parse['address'].get('street')
68 
69     @property
70     def housenumber(self):
71          return self.parse['address'].get('number')
72 
73 if __name__ == '__main__':
</t>
  </si>
  <si>
    <t xml:space="preserve">85         return self.parse['properties'].get('region')
86 
87     @property
88     def country(self):
89         return self.parse['properties'].get('country')
90 
91     @property
</t>
  </si>
  <si>
    <t>Before: 70, 71
After: 88, 89, 90, 91, 92, 93, 94, 95, 96, 97, 98, 99, 100, 101, 102</t>
  </si>
  <si>
    <t>(tensor([0.8829]), tensor([0.8388]), tensor([0.8603]), tensor([0.8430]))</t>
  </si>
  <si>
    <t xml:space="preserve">69     @property
70     def housenumber(self):
71          return self.parse['address'].get('number')
72 
73 if __name__ == '__main__':
74     g = Mapzen('Toronto',result=1)
75     print " "
76     print g.json
77     g = Mapzen('Toronto',result=2)
78     print " "
</t>
  </si>
  <si>
    <t xml:space="preserve">100     def id(self):
101         return self.parse['properties'].get('id')
102 
103 
104 if __name__ == '__main__':
105     g = Mapzen('1552 Payette dr., Ottawa, ON', key='search-un1M9Hk')
106     g.debug()
</t>
  </si>
  <si>
    <t>Before: 74, 75, 76, 77, 78, 79, 80, 81, 82, 83, 84, 85
After: 105, 106</t>
  </si>
  <si>
    <t>{'module': 1, 'decorated_definition': 1, 'decorator': 1, '@': 1, 'identifier': 15, 'function_definition': 1, 'def': 1, 'parameters': 1, '(': 4, ')': 4, ':': 2, 'block': 2, 'return_statement': 1, 'return': 1, 'call': 3, 'attribute': 3, 'subscript': 1, '.': 3, '[': 1, 'string': 6, 'string_start': 6, 'string_content': 6, 'string_end': 6, ']': 1, 'argument_list': 3, 'if_statement': 1, 'if': 1, 'comparison_operator': 1, '==': 1, 'expression_statement': 2, 'assignment': 2, '=': 4, ',': 2, 'keyword_argument': 2, 'integer': 2, 'print_statement': 2, 'print': 2}</t>
  </si>
  <si>
    <t>(tensor([0.8036]), tensor([0.8302]), tensor([0.8167]), tensor([0.8274]))</t>
  </si>
  <si>
    <t xml:space="preserve">1 #!/usr/bin/python
2 # coding: utf8
3 
4 from __future__ import absolute_import
5 from geocoder.base import Base
6 from geocoder.mapzen import Mapzen
7 from geocoder.location import Location
8 
9 class MapzenReverse(Base):
</t>
  </si>
  <si>
    <t xml:space="preserve">2 # coding: utf8
3 
4 from __future__ import absolute_import
5 from geocoder.mapzen import Mapzen
6 from geocoder.location import Location
7 from geocoder.keys import mapzen_key
8 
9 
10 class MapzenReverse(Mapzen):
11     """
</t>
  </si>
  <si>
    <t>Before: 5
After: 7</t>
  </si>
  <si>
    <t>update mapzen_reverse.py to use mapzen_key</t>
  </si>
  <si>
    <t>geocoder/mapzen_reverse.py</t>
  </si>
  <si>
    <t>{'module': 1, 'comment': 2, 'future_import_statement': 1, 'from': 4, '__future__': 1, 'import': 4, 'dotted_name': 7, 'identifier': 10, 'import_from_statement': 3, '.': 3}</t>
  </si>
  <si>
    <t>{'cyclomatic_complexity': 1, 'nloc': 9, 'token_count': 53, 'name': '__init__', 'long_name': '__init__( self , location , ** kwargs )', 'start_line': 21, 'end_line': 29, 'full_parameters': ['self', ' location', ' ** kwargs'], 'filename': '/home/set-iitgn-vm/.local/lib/python3.10/site-packages/Minecpp/geocoder/prev/geocoder/mapzen_reverse.py', 'top_nesting_level': 1, 'fan_in': 0, 'fan_out': 0, 'general_fan_out': 0}</t>
  </si>
  <si>
    <t>{'cyclomatic_complexity': 2, 'nloc': 17, 'token_count': 111, 'name': '__init__', 'long_name': '__init__( self , location , ** kwargs )', 'start_line': 22, 'end_line': 39, 'full_parameters': ['self', ' location', ' ** kwargs'], 'filename': '/home/set-iitgn-vm/.local/lib/python3.10/site-packages/Minecpp/geocoder/curr/geocoder/mapzen_reverse.py', 'top_nesting_level': 1, 'fan_in': 0, 'fan_out': 0, 'general_fan_out': 0}</t>
  </si>
  <si>
    <t>(tensor([0.9578]), tensor([0.9251]), tensor([0.9412]), tensor([0.9283]))</t>
  </si>
  <si>
    <t xml:space="preserve">4 from __future__ import absolute_import
5 from geocoder.base import Base
6 from geocoder.mapzen import Mapzen
7 from geocoder.location import Location
8 
9 class MapzenReverse(Base):
10     """
11     Mapzen REST API
12     =======================
13 
</t>
  </si>
  <si>
    <t xml:space="preserve">4 from __future__ import absolute_import
5 from geocoder.mapzen import Mapzen
6 from geocoder.location import Location
7 from geocoder.keys import mapzen_key
8 
9 
10 class MapzenReverse(Mapzen):
11     """
12     Mapzen REST API
13     =======================
</t>
  </si>
  <si>
    <t>Before: 9
After: 9, 10</t>
  </si>
  <si>
    <t>{'module': 1, 'future_import_statement': 1, 'from': 4, '__future__': 1, 'import': 4, 'dotted_name': 7, 'identifier': 15, 'import_from_statement': 3, '.': 3, 'class_definition': 1, 'class': 1, 'argument_list': 1, '(': 1, ')': 1, ':': 1, 'ERROR': 2, 'string_start': 1, 'block': 1, 'expression_statement': 1, '==': 11, '=': 1}</t>
  </si>
  <si>
    <t>(tensor([0.9673]), tensor([0.9682]), tensor([0.9677]), tensor([0.9681]))</t>
  </si>
  <si>
    <t xml:space="preserve">11     Mapzen REST API
12     =======================
13 
14     API Reference
15     -------------
16     https://pelias.mapzen.com/
17     """
18     provider = 'mapzen'
19     method = 'reverse'
20 
</t>
  </si>
  <si>
    <t xml:space="preserve">12     Mapzen REST API
13     =======================
14 
15     API Reference
16     -------------
17     https://mapzen.com/documentation/search/reverse/
18     """
19     provider = 'mapzen'
20     method = 'reverse'
21 
</t>
  </si>
  <si>
    <t>Before: 16
After: 17</t>
  </si>
  <si>
    <t>(tensor([0.9273]), tensor([0.9446]), tensor([0.9359]), tensor([0.9428]))</t>
  </si>
  <si>
    <t xml:space="preserve">18     provider = 'mapzen'
19     method = 'reverse'
20 
21     def __init__(self, location, **kwargs):
22         t = location.split()
23         self.url = 'https://pelias.mapzen.com/reverse'
24         self.params = {
25             'lat': t[0],
26             'lon': t[1],
27             'size': 1,
28         }
29         self._initialize(**kwargs)
30 
31     def _exceptions(self):							# Seems to always return results, ie: Location: Earth
</t>
  </si>
  <si>
    <t xml:space="preserve">19     provider = 'mapzen'
20     method = 'reverse'
21 
22     def __init__(self, location, **kwargs):
23         self.url = 'https://search.mapzen.com/v1/reverse'
24         self.location = location
25         location = Location(location)
26         key = kwargs.get('key', mapzen_key)
27         if not key:
28             raise ValueError('Mapzen requires a [key] as parameter.')
29 
30         self.params = {
31             'point.lat': location.lat,
32             'point.lon': location.lng,
33             'size': kwargs.get('size', 1),
34             'layers': kwargs.get('layers'),
35             'source': kwargs.get('sources'),
36             'boundary.country': kwargs.get('country'),
37             'api_key': key
38         }
39         self._initialize(**kwargs)
40 
41     @property
</t>
  </si>
  <si>
    <t>Before: 22, 23
After: 23, 24, 25, 26, 27, 28, 29</t>
  </si>
  <si>
    <t>{'module': 1, 'expression_statement': 6, 'assignment': 5, 'identifier': 18, '=': 5, 'string': 6, 'string_start': 6, 'string_content': 6, 'string_end': 6, 'function_definition': 1, 'def': 1, 'parameters': 1, '(': 3, ',': 5, 'dictionary_splat_pattern': 1, '**': 2, ')': 3, ':': 4, 'block': 1, 'call': 2, 'attribute': 4, '.': 4, 'argument_list': 2, 'dictionary': 1, '{': 1, 'pair': 3, 'subscript': 2, '[': 2, 'integer': 3, ']': 2, '}': 1, 'dictionary_splat': 1}</t>
  </si>
  <si>
    <t>(tensor([0.7876]), tensor([0.8501]), tensor([0.8177]), tensor([0.8434]))</t>
  </si>
  <si>
    <t>Before: 25, 26, 27
After: 31, 32, 33, 34, 35, 36, 37</t>
  </si>
  <si>
    <t xml:space="preserve">28         }
29         self._initialize(**kwargs)
30 
31     def _exceptions(self):							# Seems to always return results, ie: Location: Earth
32         self._build_tree(self.parse['features'][0]['geometry'])
33         self._build_tree(self.parse['features'][0]['properties'])
34         self._build_tree(self.parse['features'][0])
35 
36     @property
</t>
  </si>
  <si>
    <t xml:space="preserve">39         self._initialize(**kwargs)
40 
41     @property
42     def ok(self):
43         return bool(self.address)
44 
45 
</t>
  </si>
  <si>
    <t>Before: 31, 32, 33, 34, 35, 36, 37, 38, 39, 40, 41, 42, 43, 44, 45, 46, 47, 48, 49, 50, 51, 52, 53, 54, 55, 56, 57, 58, 59, 61, 62
After: 42, 43</t>
  </si>
  <si>
    <t>{'module': 1, 'ERROR': 1, '}': 1, 'expression_statement': 4, 'call': 4, 'attribute': 7, 'identifier': 17, '.': 7, 'argument_list': 4, '(': 5, 'dictionary_splat': 1, '**': 1, ')': 5, 'function_definition': 1, 'def': 1, 'parameters': 1, ':': 1, 'comment': 1, 'block': 1, 'subscript': 8, '[': 8, 'string': 5, 'string_start': 5, 'string_content': 5, 'string_end': 5, ']': 8, 'integer': 3}</t>
  </si>
  <si>
    <t>(tensor([0.8212]), tensor([0.7305]), tensor([0.7732]), tensor([0.7387]))</t>
  </si>
  <si>
    <t xml:space="preserve">59 
60     @property
61     def street(self):
62          return self.parse['address'].get('street')
63 
64     @property
65     def housenumber(self):
66          return self.parse['address'].get('number')
67 
68 if __name__ == '__main__':
</t>
  </si>
  <si>
    <t xml:space="preserve">42     def ok(self):
43         return bool(self.address)
44 
45 
46 if __name__ == '__main__':
47     g = MapzenReverse("45.4049053 -75.7077965", key='search-un1M9Hk')
48     g.debug()
</t>
  </si>
  <si>
    <t>Before: 64, 65, 66, 69, 70
After: 47, 48</t>
  </si>
  <si>
    <t>{'module': 1, 'decorated_definition': 2, 'decorator': 2, '@': 2, 'identifier': 12, 'function_definition': 2, 'def': 2, 'parameters': 2, '(': 4, ')': 4, ':': 2, 'block': 2, 'return_statement': 2, 'return': 2, 'call': 2, 'attribute': 4, 'subscript': 2, '.': 4, '[': 2, 'string': 4, 'string_start': 4, 'string_content': 4, 'string_end': 4, ']': 2, 'argument_list': 2}</t>
  </si>
  <si>
    <t>(tensor([0.7154]), tensor([0.7841]), tensor([0.7482]), tensor([0.7767]))</t>
  </si>
  <si>
    <t xml:space="preserve">1 
2 #!/usr/bin/python
3 # coding: utf8
4 
5 from __future__ import absolute_import
</t>
  </si>
  <si>
    <t xml:space="preserve">3 
4 from __future__ import absolute_import
5 from geocoder.osm import Osm
6 from geocoder.location import Location
7 
8 
9 class OsmReverse(Osm):
10     """
11     Nominatim
12     =========
</t>
  </si>
  <si>
    <t>Before: 1, 6, 10
After: 8, 9</t>
  </si>
  <si>
    <t>remove osm_reverse.py file</t>
  </si>
  <si>
    <t>Fixed Reverse Geocoding OSM</t>
  </si>
  <si>
    <t>geocoder/osm_reverse.py</t>
  </si>
  <si>
    <t>056123a98fc52a9e34340cdf0fafa89de6dfe92e</t>
  </si>
  <si>
    <t>{'module': 1, 'comment': 2}</t>
  </si>
  <si>
    <t>{'cyclomatic_complexity': 3, 'nloc': 16, 'token_count': 91, 'name': '__init__', 'long_name': '__init__( self , location , ** kwargs )', 'start_line': 24, 'end_line': 39, 'full_parameters': ['self', ' location', ' ** kwargs'], 'filename': '/home/set-iitgn-vm/.local/lib/python3.10/site-packages/Minecpp/geocoder/prev/geocoder/osm_reverse.py', 'top_nesting_level': 1, 'fan_in': 0, 'fan_out': 0, 'general_fan_out': 0}</t>
  </si>
  <si>
    <t>{'cyclomatic_complexity': 1, 'nloc': 12, 'token_count': 80, 'name': '__init__', 'long_name': '__init__( self , location , ** kwargs )', 'start_line': 23, 'end_line': 34, 'full_parameters': ['self', ' location', ' ** kwargs'], 'filename': '/home/set-iitgn-vm/.local/lib/python3.10/site-packages/Minecpp/geocoder/curr/geocoder/osm_reverse.py', 'top_nesting_level': 1, 'fan_in': 0, 'fan_out': 0, 'general_fan_out': 0}</t>
  </si>
  <si>
    <t>(tensor([0.7103]), tensor([0.7594]), tensor([0.7341]), tensor([0.7542]))</t>
  </si>
  <si>
    <t xml:space="preserve">21     provider = 'osm'
22     method = 'reverse'
23 
24     def __init__(self, location, **kwargs):
25         url = kwargs.get('url', '')
26         if url:
27             self.url = url
28         elif url.lower() == 'localhost':
29             self.url = 'http://localhost/nominatim/reverse'
30         else:
31             self.url = 'https://nominatim.openstreetmap.org/reverse'
32         t = location.split()
33         self.params = {
34             'lat': t[0],
35             'lon': t[1],
36             'format' : 'jsonv2',
37             'addressdetails': 1,
38         }
39         self._initialize(**kwargs)
40 
41     def _exceptions(self):
</t>
  </si>
  <si>
    <t xml:space="preserve">20     provider = 'osm'
21     method = 'reverse'
22 
23     def __init__(self, location, **kwargs):
24         self.url = self._get_osm_url(kwargs.get('url', ''))
25         self.location = location
26         location = Location(location)
27         self.params = {
28             'q': str(location),
29             'format': 'jsonv2',
30             'addressdetails': 1,
31             'limit': kwargs.get('limit', 1)
32         }
33         print self.url
34         self._initialize(**kwargs)
35 
36 
</t>
  </si>
  <si>
    <t>Before: 25, 26, 27, 28, 29, 30, 31, 32
After: 24, 25, 26</t>
  </si>
  <si>
    <t>{'module': 1, 'expression_statement': 9, 'assignment': 8, 'identifier': 29, '=': 8, 'string': 12, 'string_start': 12, 'string_content': 11, 'string_end': 12, 'function_definition': 1, 'def': 1, 'parameters': 1, '(': 5, ',': 7, 'dictionary_splat_pattern': 1, '**': 2, ')': 5, ':': 8, 'block': 4, 'call': 4, 'attribute': 8, '.': 8, 'argument_list': 4, 'if_statement': 1, 'if': 1, 'elif_clause': 1, 'elif': 1, 'comparison_operator': 1, '==': 1, 'else_clause': 1, 'else': 1, 'dictionary': 1, '{': 1, 'pair': 4, 'subscript': 2, '[': 2, 'integer': 3, ']': 2, '}': 1, 'dictionary_splat': 1}</t>
  </si>
  <si>
    <t>(tensor([0.9023]), tensor([0.8133]), tensor([0.8555]), tensor([0.8214]))</t>
  </si>
  <si>
    <t>Before: 34, 35, 36
After: 28, 29, 31, 33</t>
  </si>
  <si>
    <t xml:space="preserve">38         }
39         self._initialize(**kwargs)
40 
41     def _exceptions(self):
42         # Build intial Tree with results
43         self._build_tree(self)
44 
45     # ============================ #
</t>
  </si>
  <si>
    <t xml:space="preserve">33         print self.url
34         self._initialize(**kwargs)
35 
36 
37 if __name__ == '__main__':
38     g = OsmReverse("45.3, -75.4")
39     g.debug()
</t>
  </si>
  <si>
    <t>Before: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326, 327
After: 38, 39</t>
  </si>
  <si>
    <t>{'module': 1, 'ERROR': 1, '}': 1, 'expression_statement': 2, 'call': 2, 'attribute': 2, 'identifier': 8, '.': 2, 'argument_list': 2, '(': 3, 'dictionary_splat': 1, '**': 1, ')': 3, 'function_definition': 1, 'def': 1, 'parameters': 1, ':': 1, 'comment': 1, 'block': 1}</t>
  </si>
  <si>
    <t>(tensor([0.7593]), tensor([0.7955]), tensor([0.7770]), tensor([0.7917]))</t>
  </si>
  <si>
    <t xml:space="preserve">22     provider = 'arcgis'
23     method = 'geocode'
24 
25     def __init__(self, location, **kwargs):
26         self.url = 'http://geocode.arcgis.com/arcgis/rest/services/World/GeocodeServer/find'
27         self.location = location
28         self.params = {
29             'f': 'json',
30             'text': location,
31             'maxLocations': kwargs.get('maxLocations', 1),
32         }
33         self._initialize(**kwargs)
34 
35     def _exceptions(self):
</t>
  </si>
  <si>
    <t xml:space="preserve">22     provider = 'arcgis'
23     method = 'geocode'
24 
25     def __init__(self, location, **kwargs):
26         self.url = 'http://geocode.arcgis.com/arcgis/rest/services/World/GeocodeServer/find'
27         self.location = location
28         self.params = {
29             'f': 'json',
30             'text': location,
31             'maxLocations': kwargs.get('limit', 1),
32         }
33         self._initialize(**kwargs)
34 
35     def _exceptions(self):
</t>
  </si>
  <si>
    <t>add limit argument to arcgis.py</t>
  </si>
  <si>
    <t>Fix Pep8 Issues</t>
  </si>
  <si>
    <t>bde20f932e266fc8855200cc006988219e7c90a5</t>
  </si>
  <si>
    <t>{'module': 1, 'expression_statement': 6, 'assignment': 5, 'identifier': 19, '=': 5, 'string': 8, 'string_start': 8, 'string_content': 8, 'string_end': 8, 'function_definition': 1, 'def': 1, 'parameters': 1, '(': 3, ',': 6, 'dictionary_splat_pattern': 1, '**': 2, ')': 3, ':': 4, 'block': 1, 'attribute': 5, '.': 5, 'dictionary': 1, '{': 1, 'pair': 3, 'call': 2, 'argument_list': 2, 'integer': 1, '}': 1, 'dictionary_splat': 1}</t>
  </si>
  <si>
    <t>{'cyclomatic_complexity': 1, 'nloc': 9, 'token_count': 52, 'name': '__init__', 'long_name': '__init__( self , location , ** kwargs )', 'start_line': 25, 'end_line': 33, 'full_parameters': ['self', ' location', ' ** kwargs'], 'filename': '/home/set-iitgn-vm/.local/lib/python3.10/site-packages/Minecpp/geocoder/prev/geocoder/arcgis.py', 'top_nesting_level': 1, 'fan_in': 0, 'fan_out': 0, 'general_fan_out': 0}</t>
  </si>
  <si>
    <t>{'cyclomatic_complexity': 1, 'nloc': 9, 'token_count': 52, 'name': '__init__', 'long_name': '__init__( self , location , ** kwargs )', 'start_line': 25, 'end_line': 33, 'full_parameters': ['self', ' location', ' ** kwargs'], 'filename': '/home/set-iitgn-vm/.local/lib/python3.10/site-packages/Minecpp/geocoder/curr/geocoder/arcgis.py', 'top_nesting_level': 1, 'fan_in': 0, 'fan_out': 0, 'general_fan_out': 0}</t>
  </si>
  <si>
    <t>(tensor([0.9963]), tensor([0.9968]), tensor([0.9965]), tensor([0.9967]))</t>
  </si>
  <si>
    <t xml:space="preserve">69             east = self.parse['extent'].get('xmax')
70             return self._get_bbox(south, west, north, east)
71 
72 
73 if __name__ == '__main__':
74     g = Arcgis('Toronto',result=1)
75     g.debug()
</t>
  </si>
  <si>
    <t xml:space="preserve">69             east = self.parse['extent'].get('xmax')
70             return self._get_bbox(south, west, north, east)
71 
72 
73 if __name__ == '__main__':
74     g = Arcgis('Toronto')
75     g.debug()
</t>
  </si>
  <si>
    <t>Before: 74
After: 74</t>
  </si>
  <si>
    <t>{'module': 1, 'expression_statement': 2, 'assignment': 2, 'identifier': 14, '=': 3, 'call': 3, 'attribute': 3, 'subscript': 1, '.': 3, '[': 1, 'string': 4, 'string_start': 4, 'string_content': 4, 'string_end': 4, ']': 1, 'argument_list': 3, '(': 3, ')': 3, 'return_statement': 1, 'return': 1, ',': 4, 'if_statement': 1, 'if': 1, 'comparison_operator': 1, '==': 1, ':': 1, 'block': 1, 'keyword_argument': 1, 'integer': 1}</t>
  </si>
  <si>
    <t>(tensor([0.9978]), tensor([0.9789]), tensor([0.9883]), tensor([0.9808]))</t>
  </si>
  <si>
    <t xml:space="preserve">23     provider = 'arcgis'
24     method = 'reverse'
25 
26     def __init__(self, location, **kwargs):
27         self.url = 'http://geocode.arcgis.com/arcgis/rest/services/World/GeocodeServer/reverseGeocode'
28         self.location = location
29         location = Location(location)
30         self.params = {
31             'location': '{}, {}'.format(location.lng, location.lat),
32             'f': 'pjson',
33             'distance': kwargs.get('distance', 50000),
34             'outSR': kwargs.get('outSR', ''),
35             'maxLocations': kwargs.get('limit', 1),
36         }
37         self._initialize(**kwargs)
38 
39     def _catch_errors(self):
</t>
  </si>
  <si>
    <t>add limit argument to arcgis_reverse</t>
  </si>
  <si>
    <t>{'module': 1, 'expression_statement': 7, 'assignment': 6, 'identifier': 30, '=': 6, 'string': 14, 'string_start': 14, 'string_content': 13, 'string_end': 14, 'function_definition': 1, 'def': 1, 'parameters': 1, '(': 7, ',': 11, 'dictionary_splat_pattern': 1, '**': 2, ')': 7, ':': 6, 'block': 1, 'attribute': 10, '.': 10, 'call': 6, 'argument_list': 6, 'dictionary': 1, '{': 1, 'pair': 5, 'integer': 2, '}': 1, 'dictionary_splat': 1}</t>
  </si>
  <si>
    <t>{'cyclomatic_complexity': 1, 'nloc': 12, 'token_count': 91, 'name': '__init__', 'long_name': '__init__( self , location , ** kwargs )', 'start_line': 26, 'end_line': 37, 'full_parameters': ['self', ' location', ' ** kwargs'], 'filename': '/home/set-iitgn-vm/.local/lib/python3.10/site-packages/Minecpp/geocoder/prev/geocoder/arcgis_reverse.py', 'top_nesting_level': 1, 'fan_in': 0, 'fan_out': 0, 'general_fan_out': 0}</t>
  </si>
  <si>
    <t>(tensor([0.9965]), tensor([0.9970]), tensor([0.9968]), tensor([0.9970]))</t>
  </si>
  <si>
    <t xml:space="preserve">31         self.location = location
32         self.url = 'http://freegeoip.net/json/{0}'.format(self.location)
33         self._initialize(**kwargs)
34 
35     @staticmethod
36     @ratelim.greedy(10000, 60*60)
37     def rate_limited_get(*args, **kwargs):
38         return requests.get(*args, **kwargs)
39 
40     @property
</t>
  </si>
  <si>
    <t xml:space="preserve">31         self.location = location
32         self.url = 'http://freegeoip.net/json/{0}'.format(self.location)
33         self._initialize(**kwargs)
34 
35     @staticmethod
36     @ratelim.greedy(10000, 60 * 60)
37     def rate_limited_get(*args, **kwargs):
38         return requests.get(*args, **kwargs)
39 
40     @property
</t>
  </si>
  <si>
    <t xml:space="preserve">fix typo in freegeoip.py
</t>
  </si>
  <si>
    <t>{'module': 1, 'expression_statement': 3, 'assignment': 2, 'attribute': 7, 'identifier': 21, '.': 7, '=': 2, 'call': 4, 'string': 1, 'string_start': 1, 'string_content': 1, 'string_end': 1, 'argument_list': 4, '(': 5, ')': 5, 'dictionary_splat': 2, '**': 3, 'decorated_definition': 1, 'decorator': 2, '@': 2, 'integer': 3, ',': 3, 'binary_operator': 1, '*': 3, 'function_definition': 1, 'def': 1, 'parameters': 1, 'list_splat_pattern': 1, 'dictionary_splat_pattern': 1, ':': 1, 'block': 1, 'return_statement': 1, 'return': 1, 'list_splat': 1}</t>
  </si>
  <si>
    <t>{'cyclomatic_complexity': 1, 'nloc': 4, 'token_count': 36, 'name': '__init__', 'long_name': "__init__( self , location = 'me' , ** kwargs )", 'start_line': 30, 'end_line': 33, 'full_parameters': ['self', " location = 'me'", ' ** kwargs'], 'filename': '/home/set-iitgn-vm/.local/lib/python3.10/site-packages/Minecpp/geocoder/prev/geocoder/freegeoip.py', 'top_nesting_level': 1, 'fan_in': 0, 'fan_out': 0, 'general_fan_out': 0}</t>
  </si>
  <si>
    <t>{'cyclomatic_complexity': 1, 'nloc': 4, 'token_count': 36, 'name': '__init__', 'long_name': "__init__( self , location = 'me' , ** kwargs )", 'start_line': 30, 'end_line': 33, 'full_parameters': ['self', " location = 'me'", ' ** kwargs'], 'filename': '/home/set-iitgn-vm/.local/lib/python3.10/site-packages/Minecpp/geocoder/curr/geocoder/freegeoip.py', 'top_nesting_level': 1, 'fan_in': 0, 'fan_out': 0, 'general_fan_out': 0}</t>
  </si>
  <si>
    <t>(tensor([0.9972]), tensor([0.9972]), tensor([0.9972]), tensor([0.9972]))</t>
  </si>
  <si>
    <t>120     def osm_type(self):
121         return self.parse['properties'].get('osm_type', '')
122 
123 if __name__ == '__main__':
124     g = Komoot('Ottawa Ontario', result=3)
125     for item in g:
126         print item</t>
  </si>
  <si>
    <t xml:space="preserve">120     def osm_type(self):
121         return self.parse['properties'].get('osm_type', '')
122 
123 if __name__ == '__main__':
124     g = Komoot('Ottawa Ontario', result=3)
125     g.debug()
</t>
  </si>
  <si>
    <t>Before: 125, 126
After: 125</t>
  </si>
  <si>
    <t>update komoot.py to use debug()</t>
  </si>
  <si>
    <t>geocoder/komoot.py</t>
  </si>
  <si>
    <t>{'module': 1, 'function_definition': 1, 'def': 1, 'identifier': 9, 'parameters': 1, '(': 3, ')': 3, ':': 2, 'block': 2, 'return_statement': 1, 'return': 1, 'call': 2, 'attribute': 2, 'subscript': 1, '.': 2, '[': 1, 'string': 5, 'string_start': 5, 'string_content': 4, 'string_end': 5, ']': 1, 'argument_list': 2, ',': 2, 'if_statement': 1, 'if': 1, 'comparison_operator': 1, '==': 1, 'expression_statement': 1, 'assignment': 1, '=': 2, 'keyword_argument': 1, 'integer': 1}</t>
  </si>
  <si>
    <t>{'cyclomatic_complexity': 1, 'nloc': 9, 'token_count': 52, 'name': '__init__', 'long_name': '__init__( self , location , ** kwargs )', 'start_line': 20, 'end_line': 28, 'full_parameters': ['self', ' location', ' ** kwargs'], 'filename': '/home/set-iitgn-vm/.local/lib/python3.10/site-packages/Minecpp/geocoder/prev/geocoder/komoot.py', 'top_nesting_level': 1, 'fan_in': 0, 'fan_out': 0, 'general_fan_out': 0}</t>
  </si>
  <si>
    <t>{'cyclomatic_complexity': 1, 'nloc': 9, 'token_count': 52, 'name': '__init__', 'long_name': '__init__( self , location , ** kwargs )', 'start_line': 20, 'end_line': 28, 'full_parameters': ['self', ' location', ' ** kwargs'], 'filename': '/home/set-iitgn-vm/.local/lib/python3.10/site-packages/Minecpp/geocoder/curr/geocoder/komoot.py', 'top_nesting_level': 1, 'fan_in': 0, 'fan_out': 0, 'general_fan_out': 0}</t>
  </si>
  <si>
    <t>(tensor([0.9832]), tensor([0.9517]), tensor([0.9672]), tensor([0.9548]))</t>
  </si>
  <si>
    <t xml:space="preserve">109         if not status == 'OK':
110             self.error = status
111 
112     def _exceptions(self):
113         # Build intial Tree with results
114         if self.parse['results']:
115             self._build_tree(self.parse.get('results')[0])
116 
117             # Build Geometry
118             self._build_tree(self.parse.get('geometry'))
119 
120             # Parse address components with short &amp; long names
121             for item in self.parse['address_components']:
122                 for category in item['types']:
123                     self.parse[category]['long_name'] = self._encode(item['long_name'])
124                     self.parse[category]['short_name'] = self._encode(item['short_name'])
125 
126     @property
</t>
  </si>
  <si>
    <t xml:space="preserve">109         if not status == 'OK':
110             self.error = status
111 
112     def _exceptions(self):
113         # Build intial Tree with results
114         if self.parse['results']:
115             self._build_tree(self.parse.get('results')[0])
116 
117             # Build Geometry
118             self._build_tree(self.parse.get('geometry'))
119 
120             # Parse address components with short &amp; long names
121             for item in self.parse['address_components']:
122                 for category in item['types']:
123                     self.parse[category]['long_name'] = item['long_name']
124                     self.parse[category]['short_name'] = item['short_name']
125 
126     @property
</t>
  </si>
  <si>
    <t>Before: 123, 124
After: 123, 124</t>
  </si>
  <si>
    <t>remove _encode method from google.py</t>
  </si>
  <si>
    <t>Fix Google Provider</t>
  </si>
  <si>
    <t>4c57ef0304b17cfde73429a5290d509462a79643</t>
  </si>
  <si>
    <t>{'module': 1, 'if_statement': 2, 'if': 2, 'not_operator': 1, 'not': 1, 'comparison_operator': 1, 'identifier': 35, '==': 1, 'string': 10, 'string_start': 10, 'string_content': 10, 'string_end': 10, ':': 5, 'block': 5, 'expression_statement': 5, 'assignment': 3, 'attribute': 13, '.': 13, '=': 3, 'function_definition': 1, 'def': 1, 'parameters': 1, '(': 7, ')': 7, 'comment': 3, 'subscript': 10, '[': 10, ']': 10, 'call': 6, 'argument_list': 6, 'integer': 1, 'for_statement': 2, 'for': 2, 'in': 2}</t>
  </si>
  <si>
    <t>{'cyclomatic_complexity': 1, 'nloc': 11, 'token_count': 74, 'name': '__init__', 'long_name': '__init__( self , location , ** kwargs )', 'start_line': 38, 'end_line': 48, 'full_parameters': ['self', ' location', ' ** kwargs'], 'filename': '/home/set-iitgn-vm/.local/lib/python3.10/site-packages/Minecpp/geocoder/prev/geocoder/google.py', 'top_nesting_level': 1, 'fan_in': 0, 'fan_out': 0, 'general_fan_out': 0}</t>
  </si>
  <si>
    <t>{'cyclomatic_complexity': 1, 'nloc': 11, 'token_count': 74, 'name': '__init__', 'long_name': '__init__( self , location , ** kwargs )', 'start_line': 38, 'end_line': 48, 'full_parameters': ['self', ' location', ' ** kwargs'], 'filename': '/home/set-iitgn-vm/.local/lib/python3.10/site-packages/Minecpp/geocoder/curr/geocoder/google.py', 'top_nesting_level': 1, 'fan_in': 0, 'fan_out': 0, 'general_fan_out': 0}</t>
  </si>
  <si>
    <t>(tensor([0.9977]), tensor([0.9826]), tensor([0.9901]), tensor([0.9841]))</t>
  </si>
  <si>
    <t xml:space="preserve">26 """
27 
28 __title__ = 'geocoder'
29 __author__ = 'Denis Carriere'
30 __author_email__ = 'carriere.denis@gmail.com'
31 __version__ = '1.7.0'
32 __license__ = 'MIT'
33 __copyright__ = 'Copyright (c) 2013-2015 Denis Carriere'
34 
35 # CORE
</t>
  </si>
  <si>
    <t xml:space="preserve">26 """
27 
28 __title__ = 'geocoder'
29 __author__ = 'Denis Carriere'
30 __author_email__ = 'carriere.denis@gmail.com'
31 __version__ = '1.7.1'
32 __license__ = 'MIT'
33 __copyright__ = 'Copyright (c) 2013-2015 Denis Carriere'
34 
35 # CORE
</t>
  </si>
  <si>
    <t>set version to 1.7.1</t>
  </si>
  <si>
    <t>Error in PyPI must change version again.</t>
  </si>
  <si>
    <t>0180894444763e6f6a20a18e26ad181b541a1c51</t>
  </si>
  <si>
    <t>9e5672964346fd9399960fb89af9b83b98da37bb</t>
  </si>
  <si>
    <t>(tensor([0.9962]), tensor([0.9962]), tensor([0.9962]), tensor([0.9962]))</t>
  </si>
  <si>
    <t xml:space="preserve">26 """
27 
28 __title__ = 'geocoder'
29 __author__ = 'Denis Carriere'
30 __author_email__ = 'carriere.denis@gmail.com'
31 __version__ = '1.7.2'
32 __license__ = 'MIT'
33 __copyright__ = 'Copyright (c) 2013-2015 Denis Carriere'
34 
35 # CORE
</t>
  </si>
  <si>
    <t xml:space="preserve">26 """
27 
28 __title__ = 'geocoder'
29 __author__ = 'Denis Carriere'
30 __author_email__ = 'carriere.denis@gmail.com'
31 __version__ = '1.8.0'
32 __license__ = 'MIT'
33 __copyright__ = 'Copyright (c) 2013-2015 Denis Carriere'
34 
35 # CORE
</t>
  </si>
  <si>
    <t>Unicode Errors #171</t>
  </si>
  <si>
    <t>91d02570e4a60c0d9abd8668d9b16e61ee84d8e0</t>
  </si>
  <si>
    <t>4c8d797aabb838dc68bbc0d0e67fa23c1587ef1f</t>
  </si>
  <si>
    <t>(tensor([0.9940]), tensor([0.9940]), tensor([0.9940]), tensor([0.9940]))</t>
  </si>
  <si>
    <t xml:space="preserve">52     country = ''
53     postal = ''
54 
55     def __repr__(self):
56         if self.address:
57             return "&lt;[{0}] {1} - {2} [{3}]&gt;".format(
58                 self.status,
59                 self.provider.title(),
60                 self.method.title(),
61                 self.address
62             )
63         else:
64             return "&lt;[{0}] {1} - {2}&gt;".format(
65                 self.status,
66                 self.provider.title(),
67                 self.method.title()
68             )
69 
70     @staticmethod
</t>
  </si>
  <si>
    <t xml:space="preserve">53     country = ''
54     postal = ''
55 
56     def __repr__(self):
57         if self.address:
58             return "&lt;[{0}] {1} - {2} [{3}]&gt;".format(
59                 self.status,
60                 self.provider.title(),
61                 self.method.title(),
62                 six.text_type(self.address, 'utf-8')
63             )
64         else:
65             return "&lt;[{0}] {1} - {2}&gt;".format(
66                 self.status,
67                 self.provider.title(),
68                 self.method.title()
69             )
70 
71     @staticmethod
</t>
  </si>
  <si>
    <t>Before: 61
After: 62</t>
  </si>
  <si>
    <t>use six.text_type in base.py</t>
  </si>
  <si>
    <t>{'cyclomatic_complexity': 2, 'nloc': 14, 'token_count': 66, 'name': '__repr__', 'long_name': '__repr__( self )', 'start_line': 55, 'end_line': 68, 'full_parameters': ['self'], 'filename': '/home/set-iitgn-vm/.local/lib/python3.10/site-packages/Minecpp/geocoder/prev/geocoder/base.py', 'top_nesting_level': 1, 'fan_in': 0, 'fan_out': 0, 'general_fan_out': 0}</t>
  </si>
  <si>
    <t>{'cyclomatic_complexity': 2, 'nloc': 14, 'token_count': 73, 'name': '__repr__', 'long_name': '__repr__( self )', 'start_line': 56, 'end_line': 69, 'full_parameters': ['self'], 'filename': '/home/set-iitgn-vm/.local/lib/python3.10/site-packages/Minecpp/geocoder/curr/geocoder/base.py', 'top_nesting_level': 1, 'fan_in': 0, 'fan_out': 0, 'general_fan_out': 0}</t>
  </si>
  <si>
    <t>(tensor([0.9407]), tensor([0.9743]), tensor([0.9572]), tensor([0.9709]))</t>
  </si>
  <si>
    <t xml:space="preserve">50         self._encode_params()
51         self._initialize(**kwargs)
52 
53     def _encode_params(self, **kwargs):
54         self.client_secret = kwargs.get('client_secret', google_client_secret)
55         # turn non-empty params into sorted list in order to maintain signature validity.
56         # Requests will honor the order.
57         self.params = sorted([(k.encode('utf8'), v.encode('utf8')) for (k, v) in self.params.items() if v])
58         # the signature parameter needs to come in the end of the url
59         if self.client_secret:
60             self.params.append(self._sign_url(self.url, self.params, self.client_secret))
61 
62     def _sign_url(self, base_url=None, params=None, client_secret=None):
</t>
  </si>
  <si>
    <t xml:space="preserve">51         self._encode_params()
52         self._initialize(**kwargs)
53 
54     def _encode_params(self, **kwargs):
55         self.client_secret = kwargs.get('client_secret', google_client_secret)
56         # turn non-empty params into sorted list in order to maintain signature validity.
57         # Requests will honor the order.
58         self.params = sorted([(six.text_type(k, 'utf-8'), six.text_type(v, 'utf-8')) for (k, v) in self.params.items() if v])
59         # the signature parameter needs to come in the end of the url
60         if self.client_secret:
61             self.params.append(self._sign_url(self.url, self.params, self.client_secret))
62 
63     def _sign_url(self, base_url=None, params=None, client_secret=None):
</t>
  </si>
  <si>
    <t>Before: 57
After: 58</t>
  </si>
  <si>
    <t>replace string.encode() with six.text_type()</t>
  </si>
  <si>
    <t>{'cyclomatic_complexity': 1, 'nloc': 14, 'token_count': 108, 'name': '__init__', 'long_name': '__init__( self , location , ** kwargs )', 'start_line': 38, 'end_line': 51, 'full_parameters': ['self', ' location', ' ** kwargs'], 'filename': '/home/set-iitgn-vm/.local/lib/python3.10/site-packages/Minecpp/geocoder/prev/geocoder/google.py', 'top_nesting_level': 1, 'fan_in': 0, 'fan_out': 0, 'general_fan_out': 0}</t>
  </si>
  <si>
    <t>{'cyclomatic_complexity': 1, 'nloc': 14, 'token_count': 108, 'name': '__init__', 'long_name': '__init__( self , location , ** kwargs )', 'start_line': 39, 'end_line': 52, 'full_parameters': ['self', ' location', ' ** kwargs'], 'filename': '/home/set-iitgn-vm/.local/lib/python3.10/site-packages/Minecpp/geocoder/curr/geocoder/google.py', 'top_nesting_level': 1, 'fan_in': 0, 'fan_out': 0, 'general_fan_out': 0}</t>
  </si>
  <si>
    <t>(tensor([0.9702]), tensor([0.9803]), tensor([0.9752]), tensor([0.9793]))</t>
  </si>
  <si>
    <t xml:space="preserve">45                 self.params[value] = kwargs.get(value)
46         self._initialize(**kwargs)
47 
48     def _exceptions(self):
49         # Build intial Tree with results
50         view = self.parse['Response']['View']
51         if view:
52             result = view[0]['Result']
53             if result:
54                 self._build_tree(result[0])
55         for item in self.parse['Location']['Address']['AdditionalData']:
56             self.parse[item['key']] = self._encode(item['value'])
57 
58     def _catch_errors(self):
</t>
  </si>
  <si>
    <t xml:space="preserve">46                 self.params[value] = kwargs.get(value)
47         self._initialize(**kwargs)
48 
49     def _exceptions(self):
50         # Build intial Tree with results
51         view = self.parse['Response']['View']
52         if view:
53             result = view[0]['Result']
54             if result:
55                 self._build_tree(result[0])
56         for item in self.parse['Location']['Address']['AdditionalData']:
57             self.parse[item['key']] = item['value']
58 
59     def _catch_errors(self):
</t>
  </si>
  <si>
    <t>Before: 56
After: 57</t>
  </si>
  <si>
    <t>replace _encode() with six.encode()</t>
  </si>
  <si>
    <t>{'module': 1, 'expression_statement': 6, 'assignment': 4, 'subscript': 12, 'attribute': 8, 'identifier': 30, '.': 8, '[': 12, ']': 12, '=': 4, 'call': 4, 'argument_list': 4, '(': 5, ')': 5, 'dictionary_splat': 1, '**': 1, 'function_definition': 1, 'def': 1, 'parameters': 1, ':': 4, 'comment': 1, 'block': 4, 'string': 8, 'string_start': 8, 'string_content': 8, 'string_end': 8, 'if_statement': 2, 'if': 2, 'integer': 2, 'for_statement': 1, 'for': 1, 'in': 1}</t>
  </si>
  <si>
    <t>{'cyclomatic_complexity': 5, 'nloc': 18, 'token_count': 131, 'name': '__init__', 'long_name': '__init__( self , location , ** kwargs )', 'start_line': 25, 'end_line': 46, 'full_parameters': ['self', ' location', ' ** kwargs'], 'filename': '/home/set-iitgn-vm/.local/lib/python3.10/site-packages/Minecpp/geocoder/prev/geocoder/here.py', 'top_nesting_level': 1, 'fan_in': 0, 'fan_out': 0, 'general_fan_out': 0}</t>
  </si>
  <si>
    <t>{'cyclomatic_complexity': 5, 'nloc': 18, 'token_count': 131, 'name': '__init__', 'long_name': '__init__( self , location , ** kwargs )', 'start_line': 26, 'end_line': 47, 'full_parameters': ['self', ' location', ' ** kwargs'], 'filename': '/home/set-iitgn-vm/.local/lib/python3.10/site-packages/Minecpp/geocoder/curr/geocoder/here.py', 'top_nesting_level': 1, 'fan_in': 0, 'fan_out': 0, 'general_fan_out': 0}</t>
  </si>
  <si>
    <t>(tensor([0.9859]), tensor([0.9766]), tensor([0.9813]), tensor([0.9776]))</t>
  </si>
  <si>
    <t xml:space="preserve">1 # -*- encoding: utf-8 -*-
2 
3 # import geocoder
4 
5 
6 def test_unicode():
7     # tokyo = '������������'
</t>
  </si>
  <si>
    <t xml:space="preserve">1 # -*- encoding: utf-8 -*-
2 
3 import geocoder
4 
5 
6 def test_unicode():
7     g = geocoder.google('������������', key='')
</t>
  </si>
  <si>
    <t>Before: 3
After: 3</t>
  </si>
  <si>
    <t>add test for repr</t>
  </si>
  <si>
    <t>tests/test_unicode.py</t>
  </si>
  <si>
    <t>{'module': 1, 'comment': 2, 'function_definition': 1, 'def': 1, 'identifier': 1, 'parameters': 1, '(': 1, ')': 1, ':': 1, 'block': 1}</t>
  </si>
  <si>
    <t>{'cyclomatic_complexity': 1, 'nloc': 2, 'token_count': 5, 'name': 'test_unicode', 'long_name': 'test_unicode( )', 'start_line': 6, 'end_line': 9, 'full_parameters': [], 'filename': '/home/set-iitgn-vm/.local/lib/python3.10/site-packages/Minecpp/geocoder/prev/tests/test_unicode.py', 'top_nesting_level': 0, 'fan_in': 0, 'fan_out': 0, 'general_fan_out': 0}</t>
  </si>
  <si>
    <t>{'cyclomatic_complexity': 1, 'nloc': 3, 'token_count': 18, 'name': 'test_unicode', 'long_name': 'test_unicode( )', 'start_line': 6, 'end_line': 8, 'full_parameters': [], 'filename': '/home/set-iitgn-vm/.local/lib/python3.10/site-packages/Minecpp/geocoder/curr/tests/test_unicode.py', 'top_nesting_level': 0, 'fan_in': 0, 'fan_out': 0, 'general_fan_out': 0}</t>
  </si>
  <si>
    <t>(tensor([0.9574]), tensor([0.9613]), tensor([0.9593]), tensor([0.9609]))</t>
  </si>
  <si>
    <t xml:space="preserve">3 # import geocoder
4 
5 
6 def test_unicode():
7     # tokyo = '������������'
8     # g = geocoder.google(tokyo)
9     pass
</t>
  </si>
  <si>
    <t xml:space="preserve">3 import geocoder
4 
5 
6 def test_unicode():
7     g = geocoder.google('������������', key='')
8     assert g
9 
10 def test_repr_unicode():
</t>
  </si>
  <si>
    <t>Before: 7, 8, 9
After: 7, 8, 9, 10, 11, 12, 13, 14, 15, 16</t>
  </si>
  <si>
    <t>{'module': 1, 'comment': 3, 'function_definition': 1, 'def': 1, 'identifier': 1, 'parameters': 1, '(': 1, ')': 1, ':': 1, 'block': 1}</t>
  </si>
  <si>
    <t>(tensor([0.9303]), tensor([0.9087]), tensor([0.9193]), tensor([0.9108]))</t>
  </si>
  <si>
    <t xml:space="preserve">36     provider = 'google'
37     method = 'geocode'
38 
39     def __init__(self, location, **kwargs):
40         self.url = 'https://maps.googleapis.com/maps/api/geocode/json'
41         self.location = location
42         self.params = {
43             'address': location,
44             'key': kwargs.get('key', google_key),
45             'client': kwargs.get('client', google_client),
46             'bounds': kwargs.get('bounds', ''),
47             'language': kwargs.get('bounds ', ''),
48             'region': kwargs.get('region', ''),
49             'components': kwargs.get('components', ''),
50         }
51         self._encode_params()
52         self._initialize(**kwargs)
53 
54     def _encode_params(self, **kwargs):
</t>
  </si>
  <si>
    <t xml:space="preserve">36     provider = 'google'
37     method = 'geocode'
38 
39     def __init__(self, location, **kwargs):
40         self.url = 'https://maps.googleapis.com/maps/api/geocode/json'
41         self.location = location
42         self.params = {
43             'address': location,
44             'key': kwargs.get('key', google_key),
45             'client': kwargs.get('client', google_client),
46             'bounds': kwargs.get('bounds', ''),
47             'language': kwargs.get('bounds ', ''),
48             'region': kwargs.get('region', ''),
49             'components': kwargs.get('components', ''),
50         }
51         self._encode_params(**kwargs)
52         self._initialize(**kwargs)
53 
54     def _encode_params(self, **kwargs):
</t>
  </si>
  <si>
    <t>fix a bug in _encode_params</t>
  </si>
  <si>
    <t>fix calling _encode_params in google.py</t>
  </si>
  <si>
    <t>0edf2aa3a270dd47bf9cf032482beb071d7b3386</t>
  </si>
  <si>
    <t>1549f55c3864edf1aeea2cb6fb60a3dd7dc1b6e8</t>
  </si>
  <si>
    <t>{'module': 1, 'expression_statement': 7, 'assignment': 5, 'identifier': 33, '=': 5, 'string': 20, 'string_start': 20, 'string_content': 16, 'string_end': 20, 'function_definition': 1, 'def': 1, 'parameters': 1, '(': 9, ',': 15, 'dictionary_splat_pattern': 1, '**': 2, ')': 9, ':': 8, 'block': 1, 'attribute': 11, '.': 11, 'dictionary': 1, '{': 1, 'pair': 7, 'call': 8, 'argument_list': 8, '}': 1, 'dictionary_splat': 1}</t>
  </si>
  <si>
    <t>{'cyclomatic_complexity': 1, 'nloc': 14, 'token_count': 108, 'name': '__init__', 'long_name': '__init__( self , location , ** kwargs )', 'start_line': 39, 'end_line': 52, 'full_parameters': ['self', ' location', ' ** kwargs'], 'filename': '/home/set-iitgn-vm/.local/lib/python3.10/site-packages/Minecpp/geocoder/prev/geocoder/google.py', 'top_nesting_level': 1, 'fan_in': 0, 'fan_out': 0, 'general_fan_out': 0}</t>
  </si>
  <si>
    <t>{'cyclomatic_complexity': 1, 'nloc': 14, 'token_count': 110, 'name': '__init__', 'long_name': '__init__( self , location , ** kwargs )', 'start_line': 39, 'end_line': 52, 'full_parameters': ['self', ' location', ' ** kwargs'], 'filename': '/home/set-iitgn-vm/.local/lib/python3.10/site-packages/Minecpp/geocoder/curr/geocoder/google.py', 'top_nesting_level': 1, 'fan_in': 0, 'fan_out': 0, 'general_fan_out': 0}</t>
  </si>
  <si>
    <t>(tensor([0.9967]), tensor([0.9980]), tensor([0.9974]), tensor([0.9979]))</t>
  </si>
  <si>
    <t xml:space="preserve">36     provider = 'google'
37     method = 'geocode'
38 
39     def __init__(self, location, **kwargs):
40         self.url = 'https://maps.googleapis.com/maps/api/geocode/json'
41         self.location = location
42         self.client = kwargs.get('client', google_client)
43         self.client_secret = kwargs.get('client_secret', google_client_secret)
44         self.params = {
45             'address': location,
46             'key': None if self.client and self.client_secret else kwargs.get('key', google_key),
47             'client': self.client,
48             'bounds': kwargs.get('bounds', ''),
49             'language': kwargs.get('bounds ', ''),
50             'region': kwargs.get('region', ''),
51             'components': kwargs.get('components', ''),
52         }
53         if self.client and self.client_secret:
54             self._encode_params(**kwargs)
55         self._initialize(**kwargs)
56 
57     def _encode_params(self, **kwargs):
</t>
  </si>
  <si>
    <t>Before: 44, 45
After: 46, 47</t>
  </si>
  <si>
    <t>fix a bug in geocoder.py</t>
  </si>
  <si>
    <t>fix key vs client-id conflict in google.py</t>
  </si>
  <si>
    <t>0720d3fad3858286b5296e4374f95fd076d78d63</t>
  </si>
  <si>
    <t>30f753b3c185485221e12133177559aae13a5ede</t>
  </si>
  <si>
    <t>{'module': 1, 'expression_statement': 7, 'assignment': 5, 'identifier': 34, '=': 5, 'string': 20, 'string_start': 20, 'string_content': 16, 'string_end': 20, 'function_definition': 1, 'def': 1, 'parameters': 1, '(': 9, ',': 15, 'dictionary_splat_pattern': 1, '**': 3, ')': 9, ':': 8, 'block': 1, 'attribute': 11, '.': 11, 'dictionary': 1, '{': 1, 'pair': 7, 'call': 8, 'argument_list': 8, '}': 1, 'dictionary_splat': 2}</t>
  </si>
  <si>
    <t>{'cyclomatic_complexity': 1, 'nloc': 14, 'token_count': 110, 'name': '__init__', 'long_name': '__init__( self , location , ** kwargs )', 'start_line': 39, 'end_line': 52, 'full_parameters': ['self', ' location', ' ** kwargs'], 'filename': '/home/set-iitgn-vm/.local/lib/python3.10/site-packages/Minecpp/geocoder/prev/geocoder/google.py', 'top_nesting_level': 1, 'fan_in': 0, 'fan_out': 0, 'general_fan_out': 0}</t>
  </si>
  <si>
    <t>{'cyclomatic_complexity': 5, 'nloc': 17, 'token_count': 148, 'name': '__init__', 'long_name': '__init__( self , location , ** kwargs )', 'start_line': 39, 'end_line': 55, 'full_parameters': ['self', ' location', ' ** kwargs'], 'filename': '/home/set-iitgn-vm/.local/lib/python3.10/site-packages/Minecpp/geocoder/curr/geocoder/google.py', 'top_nesting_level': 1, 'fan_in': 0, 'fan_out': 0, 'general_fan_out': 0}</t>
  </si>
  <si>
    <t>(tensor([0.9278]), tensor([0.9661]), tensor([0.9466]), tensor([0.9622]))</t>
  </si>
  <si>
    <t>Before: 51
After: 53, 54</t>
  </si>
  <si>
    <t xml:space="preserve">51         self._encode_params(**kwargs)
52         self._initialize(**kwargs)
53 
54     def _encode_params(self, **kwargs):
55         self.client_secret = kwargs.get('client_secret', google_client_secret)
56         # turn non-empty params into sorted list in order to maintain signature validity.
57         # Requests will honor the order.
58         self.params = sorted([(k, v) for (k, v) in self.params.items() if v])
59         # the signature parameter needs to come in the end of the url
60         if self.client_secret:
61             self.params.append(self._sign_url(self.url, self.params, self.client_secret))
62 
63     def _sign_url(self, base_url=None, params=None, client_secret=None):
</t>
  </si>
  <si>
    <t xml:space="preserve">54             self._encode_params(**kwargs)
55         self._initialize(**kwargs)
56 
57     def _encode_params(self, **kwargs):
58         # turn non-empty params into sorted list in order to maintain signature validity.
59         # Requests will honor the order.
60         self.params = sorted([(k, v) for (k, v) in self.params.items() if v])
61         # the signature parameter needs to come in the end of the url
62         self.params.append(self._sign_url(self.url, self.params, self.client_secret))
63 
64     def _sign_url(self, base_url=None, params=None, client_secret=None):
</t>
  </si>
  <si>
    <t>Before: 55, 60, 61
After: 62</t>
  </si>
  <si>
    <t>{'module': 1, 'expression_statement': 5, 'call': 7, 'attribute': 14, 'identifier': 38, '.': 14, 'argument_list': 7, '(': 10, 'dictionary_splat': 2, '**': 3, ')': 10, 'function_definition': 1, 'def': 1, 'parameters': 1, ',': 6, 'dictionary_splat_pattern': 1, ':': 2, 'block': 2, 'assignment': 2, '=': 2, 'string': 1, 'string_start': 1, 'string_content': 1, 'string_end': 1, 'comment': 3, 'list_comprehension': 1, '[': 1, 'tuple': 1, 'for_in_clause': 1, 'for': 1, 'tuple_pattern': 1, 'in': 1, 'if_clause': 1, 'if': 2, ']': 1, 'if_statement': 1}</t>
  </si>
  <si>
    <t>(tensor([0.9644]), tensor([0.9445]), tensor([0.9543]), tensor([0.9464]))</t>
  </si>
  <si>
    <t>fix _sign_url in google.py</t>
  </si>
  <si>
    <t>84ef530bf384d2c12dd2705a6a7755be7c084ae1</t>
  </si>
  <si>
    <t>5585722e1fdf5ce5c7929c698ed6a467e7167804</t>
  </si>
  <si>
    <t xml:space="preserve">60         if self.client_secret:
61             self.params.append(self._sign_url(self.url, self.params, self.client_secret))
62 
63     def _sign_url(self, base_url=None, params=None, client_secret=None):
64 
65         """ Sign a request URL with a Crypto Key.
66         Usage:
67         from urlsigner import sign_url
68         signed_url = sign_url(base_url=my_url,
69                               params=url_params,
70                               client_secret=CLIENT_SECRET)
71         Args:
72         base_url - The trunk of the URL to sign. E.g. https://maps.googleapis.com/maps/api/geocode/json
73         params - List of tuples of URL parameters INCLUDING YOUR CLIENT ID ('client','gme-...')
74         client_secret - Your Crypto Key from Google for Work
75         Returns:
76         The signature as a dictionary #signed request URL
77         """
78         import hashlib
79         import urllib
80         import hmac
81         import base64
82         import urlparse
83 
84         # Return if any parameters aren't given
85         if not base_url or not client_secret or not dict(params)['client']:
86             return None
87 
88         # assuming parameters will be submitted to Requests in identical order!
89         url = urlparse.urlparse(base_url + "?" + urllib.urlencode(params))
90         # We only need to sign the path+query part of the string
91         url_to_sign = url.path + "?" + url.query
92         # Decode the private key into its binary format
93         # We need to decode the URL-encoded private key
94         decoded_key = base64.urlsafe_b64decode(client_secret)
95         # Create a signature using the private key and the URL-encoded
96         # string using HMAC SHA1. This signature will be binary.
97         signature = hmac.new(decoded_key, url_to_sign, hashlib.sha1)
98         # Encode the binary signature into base64 for use within a URL
99         encoded_signature = base64.urlsafe_b64encode(signature.digest())
100         # Return signature as a tuple (to be appended as a param to url)
101         return ("signature", encoded_signature)
102 
103     @staticmethod
</t>
  </si>
  <si>
    <t xml:space="preserve">61         # the signature parameter needs to come in the end of the url
62         self.params.append(self._sign_url(self.url, self.params, self.client_secret))
63 
64     def _sign_url(self, base_url=None, params=None, client_secret=None):
65 
66         """ Sign a request URL with a Crypto Key.
67         Usage:
68         from urlsigner import sign_url
69         signed_url = sign_url(base_url=my_url,
70                               params=url_params,
71                               client_secret=CLIENT_SECRET)
72         Args:
73         base_url - The trunk of the URL to sign. E.g. https://maps.googleapis.com/maps/api/geocode/json
74         params - List of tuples of URL parameters INCLUDING YOUR CLIENT ID ('client','gme-...')
75         client_secret - Your Crypto Key from Google for Work
76         Returns:
77         The signature as a dictionary #signed request URL
78         """
79         import hashlib
80         import urllib
81         import hmac
82         import base64
83         import urlparse
84 
85         # Return if any parameters aren't given
86         if not base_url or not self.client_secret or not self.client:
87             return None
88 
89         # assuming parameters will be submitted to Requests in identical order!
90         url = urlparse.urlparse(base_url + "?" + urllib.urlencode(params))
91         # We only need to sign the path+query part of the string
92         url_to_sign = url.path + "?" + url.query
93         # Decode the private key into its binary format
94         # We need to decode the URL-encoded private key
95         decoded_key = base64.urlsafe_b64decode(client_secret)
96         # Create a signature using the private key and the URL-encoded
97         # string using HMAC SHA1. This signature will be binary.
98         signature = hmac.new(decoded_key, url_to_sign, hashlib.sha1)
99         # Encode the binary signature into base64 for use within a URL
100         encoded_signature = base64.urlsafe_b64encode(signature.digest())
101         # Return signature as a tuple (to be appended as a param to url)
102         return ("signature", encoded_signature)
103 
104     @staticmethod
</t>
  </si>
  <si>
    <t>Before: 85
After: 86</t>
  </si>
  <si>
    <t>{'module': 1, 'if_statement': 2, 'if': 2, 'attribute': 16, 'identifier': 56, '.': 16, ':': 3, 'block': 3, 'expression_statement': 7, 'call': 9, 'argument_list': 9, '(': 11, ',': 8, ')': 11, 'function_definition': 1, 'def': 1, 'parameters': 1, 'default_parameter': 3, '=': 8, 'none': 4, 'string': 5, 'string_start': 5, 'string_content': 5, 'string_end': 5, 'import_statement': 5, 'import': 5, 'dotted_name': 5, 'comment': 9, 'boolean_operator': 2, 'not_operator': 3, 'not': 3, 'or': 2, 'subscript': 1, '[': 1, ']': 1, 'return_statement': 2, 'return': 2, 'assignment': 5, 'binary_operator': 4, '+': 4, 'tuple': 1}</t>
  </si>
  <si>
    <t>(tensor([0.9815]), tensor([0.9877]), tensor([0.9846]), tensor([0.9871]))</t>
  </si>
  <si>
    <t xml:space="preserve">114     assert g.ok
115 
116 
117 def test_google():
118     g = geocoder.google(location, client = None)
119     assert g.ok
120     assert str(g.city) == city
121 
122 def test_google_for_work():
</t>
  </si>
  <si>
    <t xml:space="preserve">114     assert g.ok
115 
116 
117 def test_google():
118     g = geocoder.google(location, client=None)
119     assert g.ok
120     assert str(g.city) == city
121 
122 
</t>
  </si>
  <si>
    <t>Before: 118
After: 118, 122, 128</t>
  </si>
  <si>
    <t>fix typo in test_geocoder.py</t>
  </si>
  <si>
    <t>Fixed Pep8 syntax issues</t>
  </si>
  <si>
    <t>tests/test_geocoder.py</t>
  </si>
  <si>
    <t>46c8386ca5b755aaa025d6d343a2fe0175f00f49</t>
  </si>
  <si>
    <t>87cd1609d85c6a990469466cb64f62ab74c753fe</t>
  </si>
  <si>
    <t>{'module': 1, 'assert_statement': 3, 'assert': 3, 'attribute': 4, 'identifier': 14, '.': 4, 'function_definition': 1, 'def': 1, 'parameters': 1, '(': 3, ')': 3, ':': 1, 'block': 1, 'expression_statement': 1, 'assignment': 1, '=': 2, 'call': 2, 'argument_list': 2, ',': 1, 'keyword_argument': 1, 'none': 1, 'comparison_operator': 1, '==': 1}</t>
  </si>
  <si>
    <t>{'cyclomatic_complexity': 1, 'nloc': 26, 'token_count': 79, 'name': 'test_entry_points', 'long_name': 'test_entry_points( )', 'start_line': 18, 'end_line': 43, 'full_parameters': [], 'filename': '/home/set-iitgn-vm/.local/lib/python3.10/site-packages/Minecpp/geocoder/prev/tests/test_geocoder.py', 'top_nesting_level': 0, 'fan_in': 0, 'fan_out': 0, 'general_fan_out': 0}</t>
  </si>
  <si>
    <t>{'cyclomatic_complexity': 1, 'nloc': 26, 'token_count': 79, 'name': 'test_entry_points', 'long_name': 'test_entry_points( )', 'start_line': 18, 'end_line': 43, 'full_parameters': [], 'filename': '/home/set-iitgn-vm/.local/lib/python3.10/site-packages/Minecpp/geocoder/curr/tests/test_geocoder.py', 'top_nesting_level': 0, 'fan_in': 0, 'fan_out': 0, 'general_fan_out': 0}</t>
  </si>
  <si>
    <t>(tensor([0.9889]), tensor([0.9657]), tensor([0.9772]), tensor([0.9679]))</t>
  </si>
  <si>
    <t xml:space="preserve">77         return self.parse['address'].get('formattedAddress')
78 
79     @property
80     def housenumber(self):
81         if self.street:
82             expression = r'\d+'
83             pattern = re.compile(expression)
84             match = pattern.search(str(self.street))
85             if match:
86                 return match.group(0)
87 
88     @property
</t>
  </si>
  <si>
    <t xml:space="preserve">77         return self.parse['address'].get('formattedAddress')
78 
79     @property
80     def housenumber(self):
81         if self.street:
82             expression = r'\d+'
83             pattern = re.compile(expression)
84             match = pattern.search(self.street,re.UNICODE)
85             if match:
86                 return match.group(0)
87 
88     @property
</t>
  </si>
  <si>
    <t>use unicode for search in bing.py</t>
  </si>
  <si>
    <t>fix for when there is an accent in the *result*</t>
  </si>
  <si>
    <t>b0bc8e49b0d5895b20e75dbd2311f8d84fc7da59</t>
  </si>
  <si>
    <t>6c6df0c21d3c4efc633776758688e8eb205dac65</t>
  </si>
  <si>
    <t>{'cyclomatic_complexity': 1, 'nloc': 15, 'token_count': 73, 'name': '__init__', 'long_name': '__init__( self , location , ** kwargs )', 'start_line': 30, 'end_line': 45, 'full_parameters': ['self', ' location', ' ** kwargs'], 'filename': '/home/set-iitgn-vm/.local/lib/python3.10/site-packages/Minecpp/geocoder/prev/geocoder/bing.py', 'top_nesting_level': 1, 'fan_in': 0, 'fan_out': 0, 'general_fan_out': 0}</t>
  </si>
  <si>
    <t>{'cyclomatic_complexity': 1, 'nloc': 15, 'token_count': 73, 'name': '__init__', 'long_name': '__init__( self , location , ** kwargs )', 'start_line': 30, 'end_line': 45, 'full_parameters': ['self', ' location', ' ** kwargs'], 'filename': '/home/set-iitgn-vm/.local/lib/python3.10/site-packages/Minecpp/geocoder/curr/geocoder/bing.py', 'top_nesting_level': 1, 'fan_in': 0, 'fan_out': 0, 'general_fan_out': 0}</t>
  </si>
  <si>
    <t>(tensor([0.9742]), tensor([0.9903]), tensor([0.9822]), tensor([0.9887]))</t>
  </si>
  <si>
    <t xml:space="preserve">155             return matched_addr.get('Zip')
156 
157     @property
158     def census_tract(self):
159         census = self.parse.get('CensusValues')
160         if census:
161             return census[0].values()[0].get('CensusTract')
162 
163     @property
</t>
  </si>
  <si>
    <t xml:space="preserve">155             return matched_addr.get('Zip')
156 
157     @property
158     def census_tract(self):
159         census = self.parse.get('CensusValues')
160         if census:
161             return list(census[0].values())[0].get('CensusTract')
162 
163     @property
</t>
  </si>
  <si>
    <t>Before: 161
After: 161</t>
  </si>
  <si>
    <t>fix syntax errors in tamu.py</t>
  </si>
  <si>
    <t>python3 fix</t>
  </si>
  <si>
    <t>geocoder/tamu.py</t>
  </si>
  <si>
    <t>471f9cf88766ac12e5b19b2e98f2d6ad32ab8e87</t>
  </si>
  <si>
    <t>68b4cdd549d3912aa557cb1a03bf5bb73e2a9af5</t>
  </si>
  <si>
    <t>{'module': 1, 'return_statement': 2, 'return': 2, 'call': 4, 'attribute': 5, 'identifier': 13, '.': 5, 'argument_list': 4, '(': 5, 'string': 3, 'string_start': 3, 'string_content': 3, 'string_end': 3, ')': 5, 'decorated_definition': 1, 'decorator': 1, '@': 1, 'function_definition': 1, 'def': 1, 'parameters': 1, ':': 2, 'block': 2, 'expression_statement': 1, 'assignment': 1, '=': 1, 'if_statement': 1, 'if': 1, 'subscript': 2, '[': 2, 'integer': 2, ']': 2}</t>
  </si>
  <si>
    <t>{'cyclomatic_complexity': 5, 'nloc': 25, 'token_count': 134, 'name': '__init__', 'long_name': '__init__( self , location , ** kwargs )', 'start_line': 30, 'end_line': 61, 'full_parameters': ['self', ' location', ' ** kwargs'], 'filename': '/home/set-iitgn-vm/.local/lib/python3.10/site-packages/Minecpp/geocoder/prev/geocoder/tamu.py', 'top_nesting_level': 1, 'fan_in': 0, 'fan_out': 0, 'general_fan_out': 0}</t>
  </si>
  <si>
    <t>{'cyclomatic_complexity': 5, 'nloc': 25, 'token_count': 134, 'name': '__init__', 'long_name': '__init__( self , location , ** kwargs )', 'start_line': 30, 'end_line': 61, 'full_parameters': ['self', ' location', ' ** kwargs'], 'filename': '/home/set-iitgn-vm/.local/lib/python3.10/site-packages/Minecpp/geocoder/curr/geocoder/tamu.py', 'top_nesting_level': 1, 'fan_in': 0, 'fan_out': 0, 'general_fan_out': 0}</t>
  </si>
  <si>
    <t>(tensor([0.9809]), tensor([0.9945]), tensor([0.9876]), tensor([0.9931]))</t>
  </si>
  <si>
    <t xml:space="preserve">161             return census[0].values()[0].get('CensusTract')
162 
163     @property
164     def census_block(self):
165         census = self.parse.get('CensusValues')
166         if census:
167             return census[0].values()[0].get('CensusBlock')
168 
169     @property
</t>
  </si>
  <si>
    <t xml:space="preserve">161             return list(census[0].values())[0].get('CensusTract')
162 
163     @property
164     def census_block(self):
165         census = self.parse.get('CensusValues')
166         if census:
167             return list(census[0].values())[0].get('CensusBlock')
168 
169     @property
</t>
  </si>
  <si>
    <t>Before: 167
After: 167</t>
  </si>
  <si>
    <t>{'module': 1, 'return_statement': 2, 'return': 2, 'call': 5, 'attribute': 6, 'subscript': 4, 'identifier': 14, '[': 4, 'integer': 4, ']': 4, '.': 6, 'argument_list': 5, '(': 6, ')': 6, 'string': 3, 'string_start': 3, 'string_content': 3, 'string_end': 3, 'decorated_definition': 1, 'decorator': 1, '@': 1, 'function_definition': 1, 'def': 1, 'parameters': 1, ':': 2, 'block': 2, 'expression_statement': 1, 'assignment': 1, '=': 1, 'if_statement': 1, 'if': 1}</t>
  </si>
  <si>
    <t>(tensor([0.9650]), tensor([0.9873]), tensor([0.9760]), tensor([0.9850]))</t>
  </si>
  <si>
    <t xml:space="preserve">167             return census[0].values()[0].get('CensusBlock')
168 
169     @property
170     def census_msa_fips(self):
171         census = self.parse.get('CensusValues')
172         if census:
173             return census[0].values()[0].get('CensusMsaFips')
174 
175     @property
</t>
  </si>
  <si>
    <t xml:space="preserve">167             return list(census[0].values())[0].get('CensusBlock')
168 
169     @property
170     def census_msa_fips(self):
171         census = self.parse.get('CensusValues')
172         if census:
173             return list(census[0].values())[0].get('CensusMsaFips')
174 
175     @property
</t>
  </si>
  <si>
    <t>Before: 173
After: 173</t>
  </si>
  <si>
    <t>(tensor([0.9674]), tensor([0.9881]), tensor([0.9776]), tensor([0.9860]))</t>
  </si>
  <si>
    <t xml:space="preserve">173             return census[0].values()[0].get('CensusMsaFips')
174 
175     @property
176     def census_mcd_fips(self):
177         census = self.parse.get('CensusValues')
178         if census:
179             return census[0].values()[0].get('CensusMcdFips')
180 
181     @property
</t>
  </si>
  <si>
    <t xml:space="preserve">173             return list(census[0].values())[0].get('CensusMsaFips')
174 
175     @property
176     def census_mcd_fips(self):
177         census = self.parse.get('CensusValues')
178         if census:
179             return list(census[0].values())[0].get('CensusMcdFips')
180 
181     @property
</t>
  </si>
  <si>
    <t>Before: 179
After: 179</t>
  </si>
  <si>
    <t>(tensor([0.9688]), tensor([0.9885]), tensor([0.9785]), tensor([0.9865]))</t>
  </si>
  <si>
    <t xml:space="preserve">179             return census[0].values()[0].get('CensusMcdFips')
180 
181     @property
182     def census_metdiv_fips(self):
183         census = self.parse.get('CensusValues')
184         if census:
185             return census[0].values()[0].get('CensusMetDivFips')
186 
187     @property
</t>
  </si>
  <si>
    <t xml:space="preserve">179             return list(census[0].values())[0].get('CensusMcdFips')
180 
181     @property
182     def census_metdiv_fips(self):
183         census = self.parse.get('CensusValues')
184         if census:
185             return list(census[0].values())[0].get('CensusMetDivFips')
186 
187     @property
</t>
  </si>
  <si>
    <t>Before: 185
After: 185</t>
  </si>
  <si>
    <t>(tensor([0.9692]), tensor([0.9885]), tensor([0.9788]), tensor([0.9865]))</t>
  </si>
  <si>
    <t xml:space="preserve">185             return census[0].values()[0].get('CensusMetDivFips')
186 
187     @property
188     def census_place_fips(self):
189         census = self.parse.get('CensusValues')
190         if census:
191             return census[0].values()[0].get('CensusPlaceFips')
192 
193     @property
</t>
  </si>
  <si>
    <t xml:space="preserve">185             return list(census[0].values())[0].get('CensusMetDivFips')
186 
187     @property
188     def census_place_fips(self):
189         census = self.parse.get('CensusValues')
190         if census:
191             return list(census[0].values())[0].get('CensusPlaceFips')
192 
193     @property
</t>
  </si>
  <si>
    <t>Before: 191
After: 191</t>
  </si>
  <si>
    <t>(tensor([0.9683]), tensor([0.9882]), tensor([0.9781]), tensor([0.9861]))</t>
  </si>
  <si>
    <t xml:space="preserve">191             return census[0].values()[0].get('CensusPlaceFips')
192 
193     @property
194     def census_cbsa_fips(self):
195         census = self.parse.get('CensusValues')
196         if census:
197             return census[0].values()[0].get('CensusCbsaFips')
198 
199     @property
</t>
  </si>
  <si>
    <t xml:space="preserve">191             return list(census[0].values())[0].get('CensusPlaceFips')
192 
193     @property
194     def census_cbsa_fips(self):
195         census = self.parse.get('CensusValues')
196         if census:
197             return list(census[0].values())[0].get('CensusCbsaFips')
198 
199     @property
</t>
  </si>
  <si>
    <t>Before: 197
After: 197</t>
  </si>
  <si>
    <t>(tensor([0.9696]), tensor([0.9892]), tensor([0.9793]), tensor([0.9872]))</t>
  </si>
  <si>
    <t xml:space="preserve">197             return census[0].values()[0].get('CensusCbsaFips')
198 
199     @property
200     def census_state_fips(self):
201         census = self.parse.get('CensusValues')
202         if census:
203             return census[0].values()[0].get('CensusStateFips')
204 
205     @property
</t>
  </si>
  <si>
    <t xml:space="preserve">197             return list(census[0].values())[0].get('CensusCbsaFips')
198 
199     @property
200     def census_state_fips(self):
201         census = self.parse.get('CensusValues')
202         if census:
203             return list(census[0].values())[0].get('CensusStateFips')
204 
205     @property
</t>
  </si>
  <si>
    <t>Before: 203
After: 203</t>
  </si>
  <si>
    <t>(tensor([0.9689]), tensor([0.9881]), tensor([0.9784]), tensor([0.9861]))</t>
  </si>
  <si>
    <t xml:space="preserve">203             return census[0].values()[0].get('CensusStateFips')
204 
205     @property
206     def census_county_fips(self):
207         census = self.parse.get('CensusValues')
208         if census:
209             return census[0].values()[0].get('CensusCountyFips')
210 
211     @property
</t>
  </si>
  <si>
    <t xml:space="preserve">203             return list(census[0].values())[0].get('CensusStateFips')
204 
205     @property
206     def census_county_fips(self):
207         census = self.parse.get('CensusValues')
208         if census:
209             return list(census[0].values())[0].get('CensusCountyFips')
210 
211     @property
</t>
  </si>
  <si>
    <t>Before: 209
After: 209</t>
  </si>
  <si>
    <t>(tensor([0.9699]), tensor([0.9892]), tensor([0.9795]), tensor([0.9873]))</t>
  </si>
  <si>
    <t xml:space="preserve">209             return census[0].values()[0].get('CensusCountyFips')
210 
211     @property
212     def census_year(self):
213         census = self.parse.get('CensusValues')
214         if census:
215             return census[0].values()[0].get('CensusYear')
216 
217 
</t>
  </si>
  <si>
    <t xml:space="preserve">209             return list(census[0].values())[0].get('CensusCountyFips')
210 
211     @property
212     def census_year(self):
213         census = self.parse.get('CensusValues')
214         if census:
215             return list(census[0].values())[0].get('CensusYear')
216 
217 
</t>
  </si>
  <si>
    <t>Before: 215
After: 215</t>
  </si>
  <si>
    <t>(tensor([0.9652]), tensor([0.9868]), tensor([0.9759]), tensor([0.9846]))</t>
  </si>
  <si>
    <t xml:space="preserve">27     provider = 'tamu'
28     method = 'geocode'
29 
30     def __init__(self, location, **kwargs):
31         # city, state, zip
32         city = kwargs.get('city', '')
33         state = kwargs.get('state', '')
34         zipcode = kwargs.get('zipcode', '')
35         if not bool(city and state and zipcode):
36             raise ValueError("Provide city, state and zipcode")
37 
38         # API key
39         key = kwargs.get('key', '')
40         if not key:
41             raise ValueError("Provide key")
42 
43         # note we do string formatting b/c apparently tamu endpoint is
44         # sensitive to the order of parameters.
45         self.url = 'https://geoservices.tamu.edu/Services/Geocode/WebService/'\
46                    'GeocoderWebServiceHttpNonParsed_V04_01.aspx?'\
47                    'streetAddress={addr}'\
48                    '&amp;city={city}'\
49                    '&amp;state={state}'\
50                    '&amp;zip={zipcode}'\
51                    '&amp;apikey={key}'\
52                    '&amp;format=json'\
53                    '&amp;census=true'\
54                    '&amp;censusYear=1990|2000|2010'\
55                    '&amp;notStore=false'\
56                    '&amp;verbose=true'\
57                    '&amp;version=4.01'.format(addr=location, **kwargs)
58 
59         self.location = location
60         self.key = kwargs['key']
61         self._initialize(**kwargs)
62 
63     def _catch_errors(self):
</t>
  </si>
  <si>
    <t xml:space="preserve">28     provider = 'tamu'
29     method = 'geocode'
30 
31     def __init__(self, location, **kwargs):
32         # city, state, zip
33         city = kwargs.get('city', '')
34         state = kwargs.get('state', '')
35         zipcode = kwargs.get('zipcode', '')
36         if not bool(city and state and zipcode):
37             raise ValueError("Provide city, state and zipcode")
38 
39         # API key
40         key = kwargs.get('key', tamu_key)
41         if not key:
42             raise ValueError("Provide key")
43 
44         self.location = location
45         self.key = key
46 
47         # note we do string formatting b/c apparently tamu endpoint is
48         # sensitive to the order of parameters.
49         self.url = 'https://geoservices.tamu.edu/Services/Geocode/WebService/'\
50                    'GeocoderWebServiceHttpNonParsed_V04_01.aspx?'\
51                    'streetAddress={addr}'\
52                    '&amp;city={city}'\
53                    '&amp;state={state}'\
54                    '&amp;zip={zipcode}'\
55                    '&amp;apikey={key}'\
56                    '&amp;format=json'\
57                    '&amp;census=true'\
58                    '&amp;censusYear=1990|2000|2010'\
59                    '&amp;notStore=false'\
60                    '&amp;verbose=true'\
61                    '&amp;version=4.01'.format(
62                         addr=location, 
63                         key=self.key,
64                         city=city,
65                         state=state,
66                         zipcode=zipcode)
67 
68         self._initialize(**kwargs)
69 
70     def _catch_errors(self):
</t>
  </si>
  <si>
    <t>Before: 39
After: 40, 44, 45, 46</t>
  </si>
  <si>
    <t>update tamu.py to use tamu_key</t>
  </si>
  <si>
    <t>fix key handling</t>
  </si>
  <si>
    <t>a448d4dd57f07ae1d24dab54ccce93ee5434a42f</t>
  </si>
  <si>
    <t>accb33f1c1ae9e090a36ca5e6b998a56b69dd1f1</t>
  </si>
  <si>
    <t>{'module': 1, 'expression_statement': 10, 'assignment': 9, 'identifier': 40, '=': 10, 'string': 26, 'string_start': 26, 'string_content': 22, 'string_end': 26, 'function_definition': 1, 'def': 1, 'parameters': 1, '(': 10, ',': 7, 'dictionary_splat_pattern': 1, '**': 3, ')': 10, ':': 3, 'comment': 4, 'block': 3, 'call': 9, 'attribute': 9, '.': 9, 'argument_list': 9, 'if_statement': 2, 'if': 2, 'not_operator': 2, 'not': 2, 'boolean_operator': 2, 'and': 2, 'raise_statement': 2, 'raise': 2, 'concatenated_string': 1, 'keyword_argument': 1, 'dictionary_splat': 2, 'subscript': 1, '[': 1, ']': 1}</t>
  </si>
  <si>
    <t>{'cyclomatic_complexity': 5, 'nloc': 30, 'token_count': 146, 'name': '__init__', 'long_name': '__init__( self , location , ** kwargs )', 'start_line': 31, 'end_line': 68, 'full_parameters': ['self', ' location', ' ** kwargs'], 'filename': '/home/set-iitgn-vm/.local/lib/python3.10/site-packages/Minecpp/geocoder/curr/geocoder/tamu.py', 'top_nesting_level': 1, 'fan_in': 0, 'fan_out': 0, 'general_fan_out': 0}</t>
  </si>
  <si>
    <t>(tensor([0.9525]), tensor([0.9613]), tensor([0.9569]), tensor([0.9604]))</t>
  </si>
  <si>
    <t>Before: 57
After: 61, 62, 63, 64, 65, 66</t>
  </si>
  <si>
    <t xml:space="preserve">85                 format(status_code, self.key)
86 #            raise Exception(self.error)
87 
88     def _exceptions(self):
89         # Build initial Tree with results
90         if self.parse['OutputGeocodes']:
91             self._build_tree(self.parse.get('OutputGeocodes')[0])
92 
93         if self.parse['CensusValues']:
94             self._build_tree(self.parse.get('CensusValues'))
95 
96     @property
</t>
  </si>
  <si>
    <t xml:space="preserve">84                 format(status_code, self.key)
85 #            raise Exception(self.error)
86 
87     def _exceptions(self):
88         # Build initial Tree with results
89         if self.parse['OutputGeocodes']:
90             if self.parse.get('OutputGeocodes'):
91                 self._build_tree(self.parse.get('OutputGeocodes')[0])
92                 self._build_tree(self.parse.get('MatchedAddress'))
93                 self._build_tree(self.parse.get('OutputGeocode'))
94 
95         if self.parse['CensusValues']:
96             self._build_tree(self.parse.get('CensusValues')[0]['CensusValue1'])
97 
98     @property
</t>
  </si>
  <si>
    <t>Before: 91
After: 90, 91, 92, 93</t>
  </si>
  <si>
    <t>update the tamu.py file</t>
  </si>
  <si>
    <t>Code refactoring</t>
  </si>
  <si>
    <t>a491da35e8c46561adf8db8fa2823990421d0cd7</t>
  </si>
  <si>
    <t>a725d0d1db554256a92d71c5916406968e90bf67</t>
  </si>
  <si>
    <t>{'module': 1, 'expression_statement': 3, 'call': 5, 'identifier': 20, 'argument_list': 5, '(': 6, ',': 1, 'attribute': 9, '.': 9, ')': 6, 'comment': 2, 'function_definition': 1, 'def': 1, 'parameters': 1, ':': 3, 'block': 3, 'if_statement': 2, 'if': 2, 'subscript': 3, '[': 3, 'string': 4, 'string_start': 4, 'string_content': 4, 'string_end': 4, ']': 3, 'integer': 1}</t>
  </si>
  <si>
    <t>{'cyclomatic_complexity': 5, 'nloc': 31, 'token_count': 147, 'name': '__init__', 'long_name': '__init__( self , location , ** kwargs )', 'start_line': 31, 'end_line': 69, 'full_parameters': ['self', ' location', ' ** kwargs'], 'filename': '/home/set-iitgn-vm/.local/lib/python3.10/site-packages/Minecpp/geocoder/prev/geocoder/tamu.py', 'top_nesting_level': 1, 'fan_in': 0, 'fan_out': 0, 'general_fan_out': 0}</t>
  </si>
  <si>
    <t>{'cyclomatic_complexity': 5, 'nloc': 31, 'token_count': 147, 'name': '__init__', 'long_name': '__init__( self , location , ** kwargs )', 'start_line': 30, 'end_line': 68, 'full_parameters': ['self', ' location', ' ** kwargs'], 'filename': '/home/set-iitgn-vm/.local/lib/python3.10/site-packages/Minecpp/geocoder/curr/geocoder/tamu.py', 'top_nesting_level': 1, 'fan_in': 0, 'fan_out': 0, 'general_fan_out': 0}</t>
  </si>
  <si>
    <t>(tensor([0.9313]), tensor([0.9551]), tensor([0.9431]), tensor([0.9527]))</t>
  </si>
  <si>
    <t>Before: 94
After: 96</t>
  </si>
  <si>
    <t xml:space="preserve">94             self._build_tree(self.parse.get('CensusValues'))
95 
96     @property
97     def lat(self):
98         geo = self.parse.get('OutputGeocode')
99         if geo:
100             lat = geo.get('Latitude')
101             if lat:
102                 return float(lat)
103 
104     @property
</t>
  </si>
  <si>
    <t xml:space="preserve">96             self._build_tree(self.parse.get('CensusValues')[0]['CensusValue1'])
97 
98     @property
99     def lat(self):
100         lat = self.parse.get('Latitude')
101         if lat:
102             return float(lat)
103 
104     @property
</t>
  </si>
  <si>
    <t>Before: 98, 99, 100, 101, 102
After: 100, 101, 102</t>
  </si>
  <si>
    <t>{'module': 1, 'expression_statement': 3, 'call': 5, 'attribute': 6, 'identifier': 19, '.': 6, 'argument_list': 5, '(': 6, 'string': 3, 'string_start': 3, 'string_content': 3, 'string_end': 3, ')': 6, 'decorated_definition': 1, 'decorator': 1, '@': 1, 'function_definition': 1, 'def': 1, 'parameters': 1, ':': 3, 'block': 3, 'assignment': 2, '=': 2, 'if_statement': 2, 'if': 2, 'return_statement': 1, 'return': 1}</t>
  </si>
  <si>
    <t>(tensor([0.9493]), tensor([0.9307]), tensor([0.9399]), tensor([0.9325]))</t>
  </si>
  <si>
    <t xml:space="preserve">102                 return float(lat)
103 
104     @property
105     def lng(self):
106         geo = self.parse.get('OutputGeocode')
107         if geo:
108             lng = geo.get('Longitude')
109             if lng:
110                 return float(lng)
111 
112     @property
</t>
  </si>
  <si>
    <t xml:space="preserve">102             return float(lat)
103 
104     @property
105     def lng(self):
106         lng = self.parse.get('Longitude')
107         if lng:
108             return float(lng)
109 
110     @property
</t>
  </si>
  <si>
    <t>Before: 106, 107, 108, 109, 110
After: 106, 107, 108</t>
  </si>
  <si>
    <t>{'module': 1, 'return_statement': 2, 'return': 2, 'call': 4, 'identifier': 16, 'argument_list': 4, '(': 5, ')': 5, 'decorated_definition': 1, 'decorator': 1, '@': 1, 'function_definition': 1, 'def': 1, 'parameters': 1, ':': 3, 'block': 3, 'expression_statement': 2, 'assignment': 2, '=': 2, 'attribute': 3, '.': 3, 'string': 2, 'string_start': 2, 'string_content': 2, 'string_end': 2, 'if_statement': 2, 'if': 2}</t>
  </si>
  <si>
    <t>(tensor([0.9627]), tensor([0.9161]), tensor([0.9388]), tensor([0.9205]))</t>
  </si>
  <si>
    <t xml:space="preserve">110                 return float(lng)
111 
112     @property
113     def quality(self):
114         geo = self.parse.get('OutputGeocode')
115         if geo:
116             return geo.get('MatchedLocationType')
117 
118     @property
</t>
  </si>
  <si>
    <t xml:space="preserve">108             return float(lng)
109 
110     @property
111     def quality(self):
112         return self.parse.get('MatchedLocationType')
113 
114     @property
</t>
  </si>
  <si>
    <t>Before: 114, 115, 116
After: 112</t>
  </si>
  <si>
    <t>{'module': 1, 'return_statement': 2, 'return': 2, 'call': 3, 'identifier': 12, 'argument_list': 3, '(': 4, ')': 4, 'decorated_definition': 1, 'decorator': 1, '@': 1, 'function_definition': 1, 'def': 1, 'parameters': 1, ':': 2, 'block': 2, 'expression_statement': 1, 'assignment': 1, '=': 1, 'attribute': 3, '.': 3, 'string': 2, 'string_start': 2, 'string_content': 2, 'string_end': 2, 'if_statement': 1, 'if': 1}</t>
  </si>
  <si>
    <t>(tensor([0.9419]), tensor([0.8833]), tensor([0.9117]), tensor([0.8888]))</t>
  </si>
  <si>
    <t xml:space="preserve">116             return geo.get('MatchedLocationType')
117 
118     @property
119     def accuracy(self):
120         geo = self.parse.get('OutputGeocode')
121         if geo:
122             return geo.get('FeatureMatchingGeographyType')
123 
124     @property
</t>
  </si>
  <si>
    <t xml:space="preserve">112         return self.parse.get('MatchedLocationType')
113 
114     @property
115     def accuracy(self):
116         return self.parse.get('FeatureMatchingGeographyType')
117 
118     @property
</t>
  </si>
  <si>
    <t>Before: 120, 121, 122
After: 116</t>
  </si>
  <si>
    <t>{'module': 1, 'return_statement': 2, 'return': 2, 'call': 3, 'attribute': 4, 'identifier': 12, '.': 4, 'argument_list': 3, '(': 4, 'string': 3, 'string_start': 3, 'string_content': 3, 'string_end': 3, ')': 4, 'decorated_definition': 1, 'decorator': 1, '@': 1, 'function_definition': 1, 'def': 1, 'parameters': 1, ':': 2, 'block': 2, 'expression_statement': 1, 'assignment': 1, '=': 1, 'if_statement': 1, 'if': 1}</t>
  </si>
  <si>
    <t>(tensor([0.9343]), tensor([0.8848]), tensor([0.9089]), tensor([0.8895]))</t>
  </si>
  <si>
    <t xml:space="preserve">122             return geo.get('FeatureMatchingGeographyType')
123 
124     @property
125     def confidence(self):
126         geo = self.parse.get('OutputGeocode')
127         if geo:
128             return geo.get('MatchScore')
129 
130     @property
</t>
  </si>
  <si>
    <t xml:space="preserve">116         return self.parse.get('FeatureMatchingGeographyType')
117 
118     @property
119     def confidence(self):
120         return self.parse.get('MatchScore')
121 
122     @property
</t>
  </si>
  <si>
    <t>Before: 126, 127, 128
After: 120</t>
  </si>
  <si>
    <t>(tensor([0.9326]), tensor([0.8842]), tensor([0.9078]), tensor([0.8889]))</t>
  </si>
  <si>
    <t xml:space="preserve">128             return geo.get('MatchScore')
129 
130     @property
131     def housenumber(self):
132         matched_addr = self.parse.get('MatchedAddress')
133         if matched_addr:
134             return matched_addr.get('Number')
135 
136     @property
</t>
  </si>
  <si>
    <t xml:space="preserve">120         return self.parse.get('MatchScore')
121 
122     @property
123     def housenumber(self):
124         return self.parse.get('Number')
125 
126     @property
</t>
  </si>
  <si>
    <t>Before: 132, 133, 134
After: 124</t>
  </si>
  <si>
    <t>(tensor([0.9167]), tensor([0.8488]), tensor([0.8814]), tensor([0.8551]))</t>
  </si>
  <si>
    <t xml:space="preserve">134             return matched_addr.get('Number')
135 
136     @property
137     def street(self):
138         matched_addr = self.parse.get('MatchedAddress')
139         if matched_addr:
140             return ' '.join(
141                 [matched_addr.get('Name'), matched_addr.get('Suffix')])
142 
143     @property
</t>
  </si>
  <si>
    <t xml:space="preserve">124         return self.parse.get('Number')
125 
126     @property
127     def street(self):
128         name = self.parse.get('Name')
129         suffix = self.parse.get('Suffix')
130         if suffix:
131             return ' '.join([name, suffix])
132         else:
133             return name
134 
135     @property
</t>
  </si>
  <si>
    <t>Before: 138, 139, 140, 141
After: 128, 129, 130, 131, 132, 133</t>
  </si>
  <si>
    <t>{'module': 1, 'return_statement': 2, 'return': 2, 'call': 5, 'attribute': 6, 'identifier': 15, '.': 6, 'argument_list': 5, '(': 6, 'string': 5, 'string_start': 5, 'string_content': 5, 'string_end': 5, ')': 6, 'decorated_definition': 1, 'decorator': 1, '@': 1, 'function_definition': 1, 'def': 1, 'parameters': 1, ':': 2, 'block': 2, 'expression_statement': 1, 'assignment': 1, '=': 1, 'if_statement': 1, 'if': 1, 'list': 1, '[': 1, ',': 1, ']': 1}</t>
  </si>
  <si>
    <t>(tensor([0.8991]), tensor([0.8571]), tensor([0.8776]), tensor([0.8611]))</t>
  </si>
  <si>
    <t xml:space="preserve">141                 [matched_addr.get('Name'), matched_addr.get('Suffix')])
142 
143     @property
144     def address(self):
145         return self.parse.get('InputAddress').get('StreetAddress')
146 
147     @property
</t>
  </si>
  <si>
    <t xml:space="preserve">133             return name
134 
135     @property
136     def address(self):
137         return self.parse['InputAddress'].get('StreetAddress')
138 
139     @property
</t>
  </si>
  <si>
    <t>Before: 145
After: 137</t>
  </si>
  <si>
    <t>{'module': 1, 'ERROR': 2, 'expression_statement': 1, 'list': 1, '[': 1, 'call': 4, 'attribute': 5, 'identifier': 11, '.': 5, 'argument_list': 4, '(': 5, 'string': 4, 'string_start': 4, 'string_content': 4, 'string_end': 4, ')': 6, ',': 1, ']': 1, 'decorated_definition': 1, 'decorator': 1, '@': 1, 'function_definition': 1, 'def': 1, 'parameters': 1, ':': 1, 'block': 1, 'return_statement': 1, 'return': 1}</t>
  </si>
  <si>
    <t>(tensor([0.9229]), tensor([0.8749]), tensor([0.8982]), tensor([0.8795]))</t>
  </si>
  <si>
    <t xml:space="preserve">145         return self.parse.get('InputAddress').get('StreetAddress')
146 
147     @property
148     def city(self):
149         matched_addr = self.parse.get('MatchedAddress')
150         if matched_addr:
151             return matched_addr.get('City')
152 
153     @property
</t>
  </si>
  <si>
    <t xml:space="preserve">137         return self.parse['InputAddress'].get('StreetAddress')
138 
139     @property
140     def city(self):
141         return self.parse.get('City')
142 
143     @property
</t>
  </si>
  <si>
    <t>Before: 149, 150, 151
After: 141</t>
  </si>
  <si>
    <t>{'module': 1, 'return_statement': 2, 'return': 2, 'call': 4, 'attribute': 6, 'identifier': 14, '.': 6, 'argument_list': 4, '(': 5, 'string': 4, 'string_start': 4, 'string_content': 4, 'string_end': 4, ')': 5, 'decorated_definition': 1, 'decorator': 1, '@': 1, 'function_definition': 1, 'def': 1, 'parameters': 1, ':': 2, 'block': 2, 'expression_statement': 1, 'assignment': 1, '=': 1, 'if_statement': 1, 'if': 1}</t>
  </si>
  <si>
    <t>(tensor([0.9400]), tensor([0.8775]), tensor([0.9077]), tensor([0.8834]))</t>
  </si>
  <si>
    <t xml:space="preserve">151             return matched_addr.get('City')
152 
153     @property
154     def state(self):
155         matched_addr = self.parse.get('MatchedAddress')
156         if matched_addr:
157             return matched_addr.get('State')
158 
159     @property
</t>
  </si>
  <si>
    <t xml:space="preserve">141         return self.parse.get('City')
142 
143     @property
144     def state(self):
145         return self.parse.get('State')
146 
147     @property
</t>
  </si>
  <si>
    <t>Before: 155, 156, 157
After: 145</t>
  </si>
  <si>
    <t>(tensor([0.9145]), tensor([0.8321]), tensor([0.8713]), tensor([0.8396]))</t>
  </si>
  <si>
    <t xml:space="preserve">157             return matched_addr.get('State')
158 
159     @property
160     def postal(self):
161         matched_addr = self.parse.get('MatchedAddress')
162         if matched_addr:
163             return matched_addr.get('Zip')
164 
165     @property
</t>
  </si>
  <si>
    <t xml:space="preserve">145         return self.parse.get('State')
146 
147     @property
148     def postal(self):
149         return self.parse.get('Zip')
150 
151     @property
</t>
  </si>
  <si>
    <t>Before: 161, 162, 163
After: 149</t>
  </si>
  <si>
    <t>(tensor([0.8954]), tensor([0.8206]), tensor([0.8564]), tensor([0.8275]))</t>
  </si>
  <si>
    <t xml:space="preserve">163             return matched_addr.get('Zip')
164 
165     @property
166     def census_tract(self):
167         census = self.parse.get('CensusValues')
168         if census:
169             return list(census[0].values())[0].get('CensusTract')
170 
171     @property
</t>
  </si>
  <si>
    <t xml:space="preserve">149         return self.parse.get('Zip')
150 
151     @property
152     def census_tract(self):
153         return self.parse.get('CensusTract')
154 
155     @property
</t>
  </si>
  <si>
    <t>Before: 167, 168, 169
After: 153</t>
  </si>
  <si>
    <t>{'module': 1, 'return_statement': 2, 'return': 2, 'call': 5, 'attribute': 5, 'identifier': 14, '.': 5, 'argument_list': 5, '(': 6, 'string': 3, 'string_start': 3, 'string_content': 3, 'string_end': 3, ')': 6, 'decorated_definition': 1, 'decorator': 1, '@': 1, 'function_definition': 1, 'def': 1, 'parameters': 1, ':': 2, 'block': 2, 'expression_statement': 1, 'assignment': 1, '=': 1, 'if_statement': 1, 'if': 1, 'subscript': 2, '[': 2, 'integer': 2, ']': 2}</t>
  </si>
  <si>
    <t>(tensor([0.8927]), tensor([0.8285]), tensor([0.8594]), tensor([0.8345]))</t>
  </si>
  <si>
    <t xml:space="preserve">169             return list(census[0].values())[0].get('CensusTract')
170 
171     @property
172     def census_block(self):
173         census = self.parse.get('CensusValues')
174         if census:
175             return list(census[0].values())[0].get('CensusBlock')
176 
177     @property
</t>
  </si>
  <si>
    <t xml:space="preserve">153         return self.parse.get('CensusTract')
154 
155     @property
156     def census_block(self):
157         return self.parse.get('CensusBlock')
158 
159     @property
</t>
  </si>
  <si>
    <t>Before: 173, 174, 175
After: 157</t>
  </si>
  <si>
    <t>{'module': 1, 'return_statement': 2, 'return': 2, 'call': 7, 'attribute': 6, 'subscript': 4, 'identifier': 16, 'argument_list': 7, '(': 8, '[': 4, 'integer': 4, ']': 4, '.': 6, ')': 8, 'string': 3, 'string_start': 3, 'string_content': 3, 'string_end': 3, 'decorated_definition': 1, 'decorator': 1, '@': 1, 'function_definition': 1, 'def': 1, 'parameters': 1, ':': 2, 'block': 2, 'expression_statement': 1, 'assignment': 1, '=': 1, 'if_statement': 1, 'if': 1}</t>
  </si>
  <si>
    <t>(tensor([0.9021]), tensor([0.8286]), tensor([0.8638]), tensor([0.8354]))</t>
  </si>
  <si>
    <t xml:space="preserve">175             return list(census[0].values())[0].get('CensusBlock')
176 
177     @property
178     def census_msa_fips(self):
179         census = self.parse.get('CensusValues')
180         if census:
181             return list(census[0].values())[0].get('CensusMsaFips')
182 
183     @property
</t>
  </si>
  <si>
    <t xml:space="preserve">157         return self.parse.get('CensusBlock')
158 
159     @property
160     def census_msa_fips(self):
161         return self.parse.get('CensusMsaFips')
162 
163     @property
</t>
  </si>
  <si>
    <t>Before: 179, 180, 181
After: 161</t>
  </si>
  <si>
    <t>(tensor([0.9156]), tensor([0.8435]), tensor([0.8781]), tensor([0.8502]))</t>
  </si>
  <si>
    <t xml:space="preserve">181             return list(census[0].values())[0].get('CensusMsaFips')
182 
183     @property
184     def census_mcd_fips(self):
185         census = self.parse.get('CensusValues')
186         if census:
187             return list(census[0].values())[0].get('CensusMcdFips')
188 
189     @property
</t>
  </si>
  <si>
    <t xml:space="preserve">161         return self.parse.get('CensusMsaFips')
162 
163     @property
164     def census_mcd_fips(self):
165         return self.parse.get('CensusMcdFips')
166 
167     @property
</t>
  </si>
  <si>
    <t>Before: 185, 186, 187
After: 165</t>
  </si>
  <si>
    <t>(tensor([0.9186]), tensor([0.8469]), tensor([0.8813]), tensor([0.8535]))</t>
  </si>
  <si>
    <t xml:space="preserve">187             return list(census[0].values())[0].get('CensusMcdFips')
188 
189     @property
190     def census_metdiv_fips(self):
191         census = self.parse.get('CensusValues')
192         if census:
193             return list(census[0].values())[0].get('CensusMetDivFips')
194 
195     @property
</t>
  </si>
  <si>
    <t xml:space="preserve">165         return self.parse.get('CensusMcdFips')
166 
167     @property
168     def census_metdiv_fips(self):
169         return self.parse.get('CensusMetDivFips')
170 
171     @property
</t>
  </si>
  <si>
    <t>Before: 191, 192, 193
After: 169</t>
  </si>
  <si>
    <t>(tensor([0.9112]), tensor([0.8412]), tensor([0.8748]), tensor([0.8477]))</t>
  </si>
  <si>
    <t xml:space="preserve">193             return list(census[0].values())[0].get('CensusMetDivFips')
194 
195     @property
196     def census_place_fips(self):
197         census = self.parse.get('CensusValues')
198         if census:
199             return list(census[0].values())[0].get('CensusPlaceFips')
200 
201     @property
</t>
  </si>
  <si>
    <t xml:space="preserve">169         return self.parse.get('CensusMetDivFips')
170 
171     @property
172     def census_place_fips(self):
173         return self.parse.get('CensusPlaceFips')
174 
175     @property
</t>
  </si>
  <si>
    <t>Before: 197, 198, 199
After: 173</t>
  </si>
  <si>
    <t>(tensor([0.9063]), tensor([0.8374]), tensor([0.8705]), tensor([0.8438]))</t>
  </si>
  <si>
    <t xml:space="preserve">199             return list(census[0].values())[0].get('CensusPlaceFips')
200 
201     @property
202     def census_cbsa_fips(self):
203         census = self.parse.get('CensusValues')
204         if census:
205             return list(census[0].values())[0].get('CensusCbsaFips')
206 
207     @property
</t>
  </si>
  <si>
    <t xml:space="preserve">173         return self.parse.get('CensusPlaceFips')
174 
175     @property
176     def census_cbsa_fips(self):
177         return self.parse.get('CensusCbsaFips')
178 
179     @property
</t>
  </si>
  <si>
    <t>Before: 203, 204, 205
After: 177</t>
  </si>
  <si>
    <t>(tensor([0.9129]), tensor([0.8433]), tensor([0.8767]), tensor([0.8498]))</t>
  </si>
  <si>
    <t xml:space="preserve">205             return list(census[0].values())[0].get('CensusCbsaFips')
206 
207     @property
208     def census_state_fips(self):
209         census = self.parse.get('CensusValues')
210         if census:
211             return list(census[0].values())[0].get('CensusStateFips')
212 
213     @property
</t>
  </si>
  <si>
    <t xml:space="preserve">177         return self.parse.get('CensusCbsaFips')
178 
179     @property
180     def census_state_fips(self):
181         return self.parse.get('CensusStateFips')
182 
183     @property
</t>
  </si>
  <si>
    <t>Before: 209, 210, 211
After: 181</t>
  </si>
  <si>
    <t>(tensor([0.9159]), tensor([0.8442]), tensor([0.8786]), tensor([0.8509]))</t>
  </si>
  <si>
    <t xml:space="preserve">211             return list(census[0].values())[0].get('CensusStateFips')
212 
213     @property
214     def census_county_fips(self):
215         census = self.parse.get('CensusValues')
216         if census:
217             return list(census[0].values())[0].get('CensusCountyFips')
218 
219     @property
</t>
  </si>
  <si>
    <t xml:space="preserve">181         return self.parse.get('CensusStateFips')
182 
183     @property
184     def census_county_fips(self):
185         return self.parse.get('CensusCountyFips')
186 
187     @property
</t>
  </si>
  <si>
    <t>Before: 215, 216, 217
After: 185</t>
  </si>
  <si>
    <t>(tensor([0.9145]), tensor([0.8433]), tensor([0.8775]), tensor([0.8499]))</t>
  </si>
  <si>
    <t xml:space="preserve">217             return list(census[0].values())[0].get('CensusCountyFips')
218 
219     @property
220     def census_year(self):
221         census = self.parse.get('CensusValues')
222         if census:
223             return list(census[0].values())[0].get('CensusYear')
224 
225 
</t>
  </si>
  <si>
    <t xml:space="preserve">185         return self.parse.get('CensusCountyFips')
186 
187     @property
188     def census_year(self):
189         return self.parse.get('CensusYear')
190 
191 
</t>
  </si>
  <si>
    <t>Before: 221, 222, 223
After: 189</t>
  </si>
  <si>
    <t>(tensor([0.9091]), tensor([0.8337]), tensor([0.8698]), tensor([0.8406]))</t>
  </si>
  <si>
    <t xml:space="preserve">113         return self.parse.get('Number')
114 
115     @property
116     def street(self):
117         name = self.parse.get('Name')
118         suffix = self.parse.get('Suffix')
119         if suffix:
120             return ' '.join([name, suffix])
121         else:
122             return name
123 
124     @property
</t>
  </si>
  <si>
    <t xml:space="preserve">113         return self.parse.get('Number')
114 
115     @property
116     def street(self):
117         name = self.parse.get('Name')
118         suffix = self.parse.get('Suffix')
119         return ' '.join([name, suffix]).strip()
120 
121     @property
</t>
  </si>
  <si>
    <t>Before: 119, 120, 121, 122
After: 119</t>
  </si>
  <si>
    <t>use strip() instead of get() in tamu.py</t>
  </si>
  <si>
    <t>can just strip() if suffix is empty string</t>
  </si>
  <si>
    <t>6f42f1d1f6d910efe2127e021a2e782a9a25f2f5</t>
  </si>
  <si>
    <t>0610a60d4295003cb767f6e78bb4dd1ad2582879</t>
  </si>
  <si>
    <t>{'module': 1, 'return_statement': 3, 'return': 3, 'call': 4, 'attribute': 7, 'identifier': 19, '.': 7, 'argument_list': 4, '(': 5, 'string': 4, 'string_start': 4, 'string_content': 4, 'string_end': 4, ')': 5, 'decorated_definition': 1, 'decorator': 1, '@': 1, 'function_definition': 1, 'def': 1, 'parameters': 1, ':': 3, 'block': 3, 'expression_statement': 2, 'assignment': 2, '=': 2, 'if_statement': 1, 'if': 1, 'list': 1, '[': 1, ',': 1, ']': 1, 'else_clause': 1, 'else': 1}</t>
  </si>
  <si>
    <t>{'cyclomatic_complexity': 5, 'nloc': 25, 'token_count': 156, 'name': '__init__', 'long_name': "__init__( self , location , censusYears = ( '1990' , '2000' , '2010' )", 'start_line': 30, 'end_line': 58, 'full_parameters': ['self', ' location', " censusYears = ( '1990'", " '2000'", " '2010'"], 'filename': '/home/set-iitgn-vm/.local/lib/python3.10/site-packages/Minecpp/geocoder/prev/geocoder/tamu.py', 'top_nesting_level': 1, 'fan_in': 0, 'fan_out': 0, 'general_fan_out': 0}</t>
  </si>
  <si>
    <t>{'cyclomatic_complexity': 5, 'nloc': 25, 'token_count': 156, 'name': '__init__', 'long_name': "__init__( self , location , censusYears = ( '1990' , '2000' , '2010' )", 'start_line': 30, 'end_line': 58, 'full_parameters': ['self', ' location', " censusYears = ( '1990'", " '2000'", " '2010'"], 'filename': '/home/set-iitgn-vm/.local/lib/python3.10/site-packages/Minecpp/geocoder/curr/geocoder/tamu.py', 'top_nesting_level': 1, 'fan_in': 0, 'fan_out': 0, 'general_fan_out': 0}</t>
  </si>
  <si>
    <t>(tensor([0.9707]), tensor([0.9478]), tensor([0.9592]), tensor([0.9501]))</t>
  </si>
  <si>
    <t xml:space="preserve">27     provider = 'tamu'
28     method = 'geocode'
29 
30     def __init__(self, location, censusYears=('1990','2000','2010'), **kwargs):
31         # city, state, zip
32         city = kwargs.get('city', '')
33         state = kwargs.get('state', '')
34         zipcode = kwargs.get('zipcode', '')
35         if not bool(city and state and zipcode):
36             raise ValueError("Provide city, state and zipcode")
37 
38         # API key
39         key = kwargs.get('key', tamu_key)
40         if not key:
41             raise ValueError("Provide key")
42 
43         self.location = location
44         self.url = 'https://geoservices.tamu.edu/Services/Geocode/WebService/GeocoderWebServiceHttpNonParsed_V04_01.aspx'
45         self.params = {
46             'streetAddress': location,
47             'city': city,
48             'state': state,
49             'zip': zipcode,
50             'apikey': key,
51             'format': 'json',
52             'census': 'true',
53             'censusYear': '|'.join(censusYears),
54             'notStore': 'false',
55             'verbose': 'true',
56             'version': '4.01'
57         }
58         self._initialize(**kwargs)
59 
60     def _catch_errors(self):
</t>
  </si>
  <si>
    <t xml:space="preserve">28     provider = 'tamu'
29     method = 'geocode'
30 
31     def __init__(
32             self, location, censusYears=('1990', '2000', '2010'), **kwargs):
33 
34         # city, state, zip
35         city = kwargs.get('city', '')
36         state = kwargs.get('state', '')
37         zipcode = kwargs.get('zipcode', '')
38         if not bool(city and state and zipcode):
39             raise ValueError("Provide city, state and zipcode")
40 
41         # API key
42         key = kwargs.get('key', tamu_key)
43         if not key:
44             raise ValueError("Provide key")
45 
46         self.location = location
47         self.url = 'https://geoservices.tamu.edu/Services/Geocode/WebService/'\
48                    'GeocoderWebServiceHttpNonParsed_V04_01.aspx'
49         self.params = {
50             'streetAddress': location,
51             'city': city,
52             'state': state,
53             'zip': zipcode,
54             'apikey': key,
55             'format': 'json',
56             'census': 'true',
57             'censusYear': '|'.join(censusYears),
58             'notStore': 'false',
59             'verbose': 'true',
60             'version': '4.01'
61         }
62         self._initialize(**kwargs)
63 
64     def _catch_errors(self):
</t>
  </si>
  <si>
    <t>Before: 30
After: 31, 32, 33</t>
  </si>
  <si>
    <t>make pep8 happy</t>
  </si>
  <si>
    <t>d0af7736d91acdb8bc1b7da92647ce7dd4375e8c</t>
  </si>
  <si>
    <t>3ea714be79521a8042e354ef9c0e848b7199ac50</t>
  </si>
  <si>
    <t>{'module': 1, 'expression_statement': 10, 'assignment': 9, 'identifier': 44, '=': 10, 'string': 32, 'string_start': 32, 'string_content': 29, 'string_end': 32, 'function_definition': 1, 'def': 1, 'parameters': 1, '(': 11, ',': 19, 'default_parameter': 1, 'tuple': 1, ')': 11, 'dictionary_splat_pattern': 1, '**': 2, ':': 14, 'comment': 2, 'block': 3, 'call': 9, 'attribute': 9, '.': 9, 'argument_list': 9, 'if_statement': 2, 'if': 2, 'not_operator': 2, 'not': 2, 'boolean_operator': 2, 'and': 2, 'raise_statement': 2, 'raise': 2, 'dictionary': 1, '{': 1, 'pair': 11, '}': 1, 'dictionary_splat': 1}</t>
  </si>
  <si>
    <t>{'cyclomatic_complexity': 5, 'nloc': 27, 'token_count': 158, 'name': '__init__', 'long_name': "__init__( self , location , censusYears = ( '1990' , '2000' , '2010' )", 'start_line': 31, 'end_line': 62, 'full_parameters': ['self', ' location', " censusYears = ( '1990'", " '2000'", " '2010'"], 'filename': '/home/set-iitgn-vm/.local/lib/python3.10/site-packages/Minecpp/geocoder/curr/geocoder/tamu.py', 'top_nesting_level': 1, 'fan_in': 0, 'fan_out': 0, 'general_fan_out': 0}</t>
  </si>
  <si>
    <t>(tensor([0.9661]), tensor([0.9690]), tensor([0.9676]), tensor([0.9687]))</t>
  </si>
  <si>
    <t>Before: 44
After: 47, 48</t>
  </si>
  <si>
    <t xml:space="preserve">28     provider = 'tamu'
29     method = 'geocode'
30 
31     def __init__(
32             self, location, censusYears=('1990', '2000', '2010'), **kwargs):
33 
34         # city, state, zip
35         city = kwargs.get('city', '')
36         state = kwargs.get('state', '')
37         zipcode = kwargs.get('zipcode', '')
38         if not bool(city and state and zipcode):
39             raise ValueError("Provide city, state and zipcode")
40 
41         # API key
42         key = kwargs.get('key', tamu_key)
43         if not key:
44             raise ValueError("Provide key")
45         self.key = key
46 
47         self.location = location
48         self.url = 'https://geoservices.tamu.edu/Services/Geocode/WebService/'\
49                    'GeocoderWebServiceHttpNonParsed_V04_01.aspx'
50         self.params = {
51             'streetAddress': location,
52             'city': city,
53             'state': state,
54             'zip': zipcode,
55             'apikey': key,
56             'format': 'json',
57             'census': 'true',
58             'censusYear': '|'.join(censusYears),
59             'notStore': 'false',
60             'verbose': 'true',
61             'version': '4.01'
62         }
63         self._initialize(**kwargs)
64 
65     def _catch_errors(self):
</t>
  </si>
  <si>
    <t xml:space="preserve">26     provider = 'tamu'
27     method = 'geocode'
28 
29     def __init__(self, location, **kwargs):
30         # city, state, zip
31         city = kwargs.get('city', '')
32         state = kwargs.get('state', '')
33         zipcode = kwargs.get('zipcode', '')
34         if not bool(city and state and zipcode):
35             raise ValueError("Provide city, state and zipcode")
36 
37         # API key
38         key = kwargs.get('key', tamu_key)
39         if not key:
40             raise ValueError("Provide key")
41 
42         self.location = location
43         self.url = 'https://geoservices.tamu.edu/Services/Geocode/WebService' \
44                    '/GeocoderWebServiceHttpNonParsed_V04_01.aspx'
45         self.params = {
46             'streetAddress': location,
47             'city': city,
48             'state': state,
49             'zip': zipcode,
50             'apikey': key,
51             'format': 'json',
52             'census': 'true',
53             'censusYear': '1990|2000|2010',
54             'notStore': 'false',
55             'verbose': 'true',
56             'version': '4.01'
57         }
58         self._initialize(**kwargs)
59 
60     def _catch_errors(self):
</t>
  </si>
  <si>
    <t>Before: 31, 32, 33
After: 29</t>
  </si>
  <si>
    <t>remove unused tamu.py file</t>
  </si>
  <si>
    <t>c79dce3840bb06f525ed5ed0a7e572bdc8abfd23</t>
  </si>
  <si>
    <t>af20cbfd6b53b00f6bf2b5d01f532f33fa5f954a</t>
  </si>
  <si>
    <t>{'module': 1, 'expression_statement': 11, 'assignment': 10, 'identifier': 47, '=': 11, 'string': 33, 'string_start': 33, 'string_content': 30, 'string_end': 33, 'function_definition': 1, 'def': 1, 'parameters': 1, '(': 11, ',': 19, 'default_parameter': 1, 'tuple': 1, ')': 11, 'dictionary_splat_pattern': 1, '**': 2, ':': 14, 'comment': 2, 'block': 3, 'call': 9, 'attribute': 10, '.': 10, 'argument_list': 9, 'if_statement': 2, 'if': 2, 'not_operator': 2, 'not': 2, 'boolean_operator': 2, 'and': 2, 'raise_statement': 2, 'raise': 2, 'concatenated_string': 1, 'dictionary': 1, '{': 1, 'pair': 11, '}': 1, 'dictionary_splat': 1}</t>
  </si>
  <si>
    <t>{'cyclomatic_complexity': 5, 'nloc': 28, 'token_count': 163, 'name': '__init__', 'long_name': "__init__( self , location , censusYears = ( '1990' , '2000' , '2010' )", 'start_line': 31, 'end_line': 63, 'full_parameters': ['self', ' location', " censusYears = ( '1990'", " '2000'", " '2010'"], 'filename': '/home/set-iitgn-vm/.local/lib/python3.10/site-packages/Minecpp/geocoder/prev/geocoder/tamu.py', 'top_nesting_level': 1, 'fan_in': 0, 'fan_out': 0, 'general_fan_out': 0}</t>
  </si>
  <si>
    <t>{'cyclomatic_complexity': 5, 'nloc': 26, 'token_count': 143, 'name': '__init__', 'long_name': '__init__( self , location , ** kwargs )', 'start_line': 29, 'end_line': 58, 'full_parameters': ['self', ' location', ' ** kwargs'], 'filename': '/home/set-iitgn-vm/.local/lib/python3.10/site-packages/Minecpp/geocoder/curr/geocoder/tamu.py', 'top_nesting_level': 1, 'fan_in': 0, 'fan_out': 0, 'general_fan_out': 0}</t>
  </si>
  <si>
    <t>(tensor([0.9564]), tensor([0.9488]), tensor([0.9526]), tensor([0.9495]))</t>
  </si>
  <si>
    <t>Before: 45, 48, 49
After: 43, 44</t>
  </si>
  <si>
    <t>Before: 58
After: 53</t>
  </si>
  <si>
    <t xml:space="preserve">79                 format(status_code, self.key)
80 #            raise Exception(self.error)
81 
82     def _exceptions(self):
83         # Build initial Tree with results
84         if self.parse['OutputGeocodes']:
85             self._build_tree(self.parse.get('OutputGeocodes')[0])
86             self._build_tree(self.parse.get('OutputGeocode'))
87             self._build_tree(self.parse.get('ReferenceFeature'))
88 
89         if self.parse['CensusValues']:
90             self._build_tree(self.parse.get('CensusValues')[0]['CensusValue1'])
91 
92     @property
</t>
  </si>
  <si>
    <t xml:space="preserve">74                 format(status_code, self.key)
75 #            raise Exception(self.error)
76 
77     def _exceptions(self):
78         # Build initial Tree with results
79         if self.parse['OutputGeocodes']:
80             if self.parse.get('OutputGeocodes'):
81                 self._build_tree(self.parse.get('OutputGeocodes')[0])
82                 self._build_tree(self.parse.get('MatchedAddress'))
83                 self._build_tree(self.parse.get('OutputGeocode'))
84 
85         if self.parse['CensusValues']:
86             self._build_tree(self.parse.get('CensusValues')[0]['CensusValue1'])
87 
88     @property
</t>
  </si>
  <si>
    <t>Before: 85, 86, 87
After: 80, 81, 82, 83</t>
  </si>
  <si>
    <t>{'module': 1, 'expression_statement': 5, 'call': 9, 'identifier': 30, 'argument_list': 9, '(': 10, ',': 1, 'attribute': 15, '.': 15, ')': 10, 'comment': 2, 'function_definition': 1, 'def': 1, 'parameters': 1, ':': 3, 'block': 3, 'if_statement': 2, 'if': 2, 'subscript': 5, '[': 5, 'string': 7, 'string_start': 7, 'string_content': 7, 'string_end': 7, ']': 5, 'integer': 2}</t>
  </si>
  <si>
    <t>(tensor([0.9489]), tensor([0.9518]), tensor([0.9504]), tensor([0.9515]))</t>
  </si>
  <si>
    <t xml:space="preserve">118         return self.parse.get('Number')
119 
120     @property
121     def street(self):
122         name = self.parse.get('Name', '')
123         suffix = self.parse.get('Suffix', '')
124         return ' '.join([name, suffix]).strip()
125 
126     @property
</t>
  </si>
  <si>
    <t xml:space="preserve">114         return self.parse.get('Number')
115 
116     @property
117     def street(self):
118         name = self.parse.get('Name')
119         suffix = self.parse.get('Suffix')
120         if suffix:
121             return ' '.join([name, suffix])
122         else:
123             return name
124 
125     @property
</t>
  </si>
  <si>
    <t>Before: 122, 123, 124
After: 118, 119, 120, 121, 122, 123</t>
  </si>
  <si>
    <t>{'module': 1, 'return_statement': 2, 'return': 2, 'call': 5, 'attribute': 8, 'identifier': 18, '.': 8, 'argument_list': 5, '(': 6, 'string': 6, 'string_start': 6, 'string_content': 4, 'string_end': 6, ')': 6, 'decorated_definition': 1, 'decorator': 1, '@': 1, 'function_definition': 1, 'def': 1, 'parameters': 1, ':': 1, 'block': 1, 'expression_statement': 2, 'assignment': 2, '=': 2, ',': 3, 'list': 1, '[': 1, ']': 1}</t>
  </si>
  <si>
    <t>(tensor([0.9319]), tensor([0.9503]), tensor([0.9411]), tensor([0.9485]))</t>
  </si>
  <si>
    <t xml:space="preserve">124         return ' '.join([name, suffix]).strip()
125 
126     @property
127     def address(self):
128         return ' '.join([
129             self.parse.get('Number', ''),
130             self.parse.get('Name', ''),
131             self.parse.get('Suffix', ''),
132             self.parse.get('City', ''),
133             self.parse.get('State', ''),
134             self.parse.get('Zip', '')])
135 
136     @property
</t>
  </si>
  <si>
    <t xml:space="preserve">123             return name
124 
125     @property
126     def address(self):
127         return self.parse['InputAddress'].get('StreetAddress')
128 
129     @property
</t>
  </si>
  <si>
    <t>Before: 128, 129, 130, 131, 132, 133, 134
After: 127</t>
  </si>
  <si>
    <t>{'module': 1, 'return_statement': 2, 'return': 2, 'call': 9, 'attribute': 15, 'string': 14, 'string_start': 14, 'string_content': 8, 'string_end': 14, '.': 15, 'identifier': 26, 'argument_list': 9, '(': 10, 'list': 2, '[': 2, ',': 12, ']': 2, ')': 10, 'decorated_definition': 1, 'decorator': 1, '@': 1, 'function_definition': 1, 'def': 1, 'parameters': 1, ':': 1, 'block': 1}</t>
  </si>
  <si>
    <t>(tensor([0.8652]), tensor([0.7983]), tensor([0.8304]), tensor([0.8045]))</t>
  </si>
  <si>
    <t xml:space="preserve">189 if __name__ == '__main__':
190     g = Tamu(
191         '595 Market Street',
192         city="San Francisco",
193         state="CA",
194         zipcode="94105")
195 
196     g.debug()
</t>
  </si>
  <si>
    <t xml:space="preserve">182 if __name__ == '__main__':
183     g = Tamu(
184         '595 Market Street',
185         city="San Francisco",
186         state="CA",
187         zipcode="94105",
188         key="demo")
189 
190     g.debug()
</t>
  </si>
  <si>
    <t>Before: 194
After: 187, 188</t>
  </si>
  <si>
    <t>{'module': 1, 'if_statement': 1, 'if': 1, 'comparison_operator': 1, 'identifier': 6, '==': 1, 'string': 5, 'string_start': 5, 'string_content': 5, 'string_end': 5, ':': 1, 'block': 1, 'expression_statement': 1, 'assignment': 1, '=': 4, 'call': 1, 'argument_list': 1, '(': 1, ',': 3, 'keyword_argument': 3, ')': 1}</t>
  </si>
  <si>
    <t>(tensor([0.9291]), tensor([0.9582]), tensor([0.9435]), tensor([0.9553]))</t>
  </si>
  <si>
    <t xml:space="preserve">33 __copyright__ = 'Copyright (c) 2013-2016 Denis Carriere'
34 
35 # CORE
36 from geocoder.api import get, yahoo, bing, geonames, mapquest, google, mapbox  # noqa
37 from geocoder.api import nokia, osm, tomtom, geolytica, arcgis, opencage  # noqa
38 from geocoder.api import maxmind, ipinfo, freegeoip, ottawa, here, baidu, w3w, yandex, mapzen, komoot, tamu  # noqa
39 from geocoder.api import geocodefarm
40 
41 # EXTRAS
42 from geocoder.api import timezone, elevation, ip, canadapost, reverse, distance, location  # noqa
</t>
  </si>
  <si>
    <t xml:space="preserve">33 __copyright__ = 'Copyright (c) 2013-2016 Denis Carriere'
34 
35 # CORE
36 from geocoder.api import get, yahoo, bing, geonames, mapquest, google, mapbox  # noqa
37 from geocoder.api import nokia, osm, tomtom, geolytica, arcgis, opencage  # noqa
38 from geocoder.api import maxmind, ipinfo, freegeoip, ottawa, here, baidu, w3w, yandex, mapzen, komoot, tamu, geocodefarm  # noqa
39 
40 # EXTRAS
41 from geocoder.api import timezone, elevation, ip, canadapost, reverse, distance, location  # noqa
42 
</t>
  </si>
  <si>
    <t>Before: 38, 39
After: 38</t>
  </si>
  <si>
    <t>Fixed PEP8 errors</t>
  </si>
  <si>
    <t>95d2b7449571a356df24bbe05ac5819e02763e47</t>
  </si>
  <si>
    <t>1c362bffe32bec2f452325c6ef056685f5064483</t>
  </si>
  <si>
    <t>{'module': 1, 'expression_statement': 1, 'assignment': 1, 'identifier': 34, '=': 1, 'string': 1, 'string_start': 1, 'string_content': 1, 'string_end': 1, 'comment': 5, 'import_from_statement': 4, 'from': 4, 'dotted_name': 29, '.': 4, 'import': 4, ',': 21}</t>
  </si>
  <si>
    <t>(tensor([0.9925]), tensor([0.9911]), tensor([0.9918]), tensor([0.9913]))</t>
  </si>
  <si>
    <t xml:space="preserve">256     assert str(g.city) == city
257 
258 
259 def test_geocodefarm_reverse():
260     g = geocoder.mapquest(ottawa, method='reverse')
261     assert g.ok
</t>
  </si>
  <si>
    <t xml:space="preserve">256     assert str(g.city) == city
257 
258 
259 def test_geocodefarm_reverse():
260     g = geocoder.geocodefarm(ottawa, method='reverse')
261     assert g.ok
</t>
  </si>
  <si>
    <t>Before: 260
After: 260</t>
  </si>
  <si>
    <t>fix typo in test_geocodefarm_reverse</t>
  </si>
  <si>
    <t>Fixed wrong method being called in test</t>
  </si>
  <si>
    <t>7fa4d3a1c664a67d893f070ad63b58b0a0663587</t>
  </si>
  <si>
    <t>{'module': 1, 'assert_statement': 1, 'assert': 1, 'comparison_operator': 1, 'call': 2, 'identifier': 10, 'argument_list': 2, '(': 3, 'attribute': 2, '.': 2, ')': 3, '==': 1, 'function_definition': 1, 'def': 1, 'parameters': 1, ':': 1, 'block': 1, 'expression_statement': 1, 'assignment': 1, '=': 2, ',': 1, 'keyword_argument': 1, 'string': 1, 'string_start': 1, 'string_content': 1, 'string_end': 1}</t>
  </si>
  <si>
    <t>{'cyclomatic_complexity': 1, 'nloc': 28, 'token_count': 85, 'name': 'test_entry_points', 'long_name': 'test_entry_points( )', 'start_line': 23, 'end_line': 50, 'full_parameters': [], 'filename': '/home/set-iitgn-vm/.local/lib/python3.10/site-packages/Minecpp/geocoder/prev/tests/test_geocoder.py', 'top_nesting_level': 0, 'fan_in': 0, 'fan_out': 0, 'general_fan_out': 0}</t>
  </si>
  <si>
    <t>{'cyclomatic_complexity': 1, 'nloc': 28, 'token_count': 85, 'name': 'test_entry_points', 'long_name': 'test_entry_points( )', 'start_line': 23, 'end_line': 50, 'full_parameters': [], 'filename': '/home/set-iitgn-vm/.local/lib/python3.10/site-packages/Minecpp/geocoder/curr/tests/test_geocoder.py', 'top_nesting_level': 0, 'fan_in': 0, 'fan_out': 0, 'general_fan_out': 0}</t>
  </si>
  <si>
    <t>(tensor([0.9731]), tensor([0.9679]), tensor([0.9705]), tensor([0.9684]))</t>
  </si>
  <si>
    <t xml:space="preserve">37         }
38         self._initialize(**kwargs)
39 
40     def _catch_errors(self):
41         if 'The AppKey submitted with this request is invalid' in self.content:
42             raise ValueError('MapQuest API Key invalid')
43 
44     def _exceptions(self):
</t>
  </si>
  <si>
    <t xml:space="preserve">37         }
38         self._initialize(**kwargs)
39 
40     def _catch_errors(self):
41         if self.content and 'The AppKey submitted with this request is invalid' in self.content:
42             raise ValueError('MapQuest API Key invalid')
43 
44     def _exceptions(self):
</t>
  </si>
  <si>
    <t>prevent 'TypeError: argument of type 'NoneType' is not iterable' when content is None after query</t>
  </si>
  <si>
    <t>4c5426a3583733d94dcfb66cbc030f3cbef5d7ac</t>
  </si>
  <si>
    <t>918ebd7f976502cb3f1be67af9b629e50894ea02</t>
  </si>
  <si>
    <t>{'module': 1, 'ERROR': 1, '}': 1, 'expression_statement': 1, 'call': 2, 'attribute': 2, 'identifier': 8, '.': 2, 'argument_list': 2, '(': 3, 'dictionary_splat': 1, '**': 1, ')': 3, 'function_definition': 1, 'def': 1, 'parameters': 1, ':': 2, 'block': 2, 'if_statement': 1, 'if': 1, 'comparison_operator': 1, 'string': 2, 'string_start': 2, 'string_content': 2, 'string_end': 2, 'in': 1, 'raise_statement': 1, 'raise': 1}</t>
  </si>
  <si>
    <t>{'cyclomatic_complexity': 1, 'nloc': 14, 'token_count': 71, 'name': '__init__', 'long_name': '__init__( self , location , ** kwargs )', 'start_line': 25, 'end_line': 38, 'full_parameters': ['self', ' location', ' ** kwargs'], 'filename': '/home/set-iitgn-vm/.local/lib/python3.10/site-packages/Minecpp/geocoder/prev/geocoder/mapquest.py', 'top_nesting_level': 1, 'fan_in': 0, 'fan_out': 0, 'general_fan_out': 0}</t>
  </si>
  <si>
    <t>{'cyclomatic_complexity': 1, 'nloc': 14, 'token_count': 71, 'name': '__init__', 'long_name': '__init__( self , location , ** kwargs )', 'start_line': 25, 'end_line': 38, 'full_parameters': ['self', ' location', ' ** kwargs'], 'filename': '/home/set-iitgn-vm/.local/lib/python3.10/site-packages/Minecpp/geocoder/curr/geocoder/mapquest.py', 'top_nesting_level': 1, 'fan_in': 0, 'fan_out': 0, 'general_fan_out': 0}</t>
  </si>
  <si>
    <t>(tensor([0.9867]), tensor([0.9940]), tensor([0.9903]), tensor([0.9933]))</t>
  </si>
  <si>
    <t xml:space="preserve">17 Beause of different coordinate system, this project need "pyproj" to transform the coordinate.
18 It's HTTP request need session state, so "beautifulsoup4" is needed to extract "pagekey" field.
19 '''
20 class Tgos(Base):
21     provider = 'tgos'
22     method   = 'geocode'
23 
24     def __init__(self, location, **kwargs):
25         self.url    = 'http://map.tgos.nat.gov.tw/TGOSCloud/Generic/Project/GHTGOSViewer_Map.ashx'
26         self.params = {
</t>
  </si>
  <si>
    <t xml:space="preserve">19 '''
20 class Tgos(Base):
21 
22 
23     provider = 'tgos'
24     method = 'geocode'
25 
26     def __init__(self, location, **kwargs):
27         self.url = 'http://map.tgos.nat.gov.tw/TGOSCloud/Generic/Project/GHTGOSViewer_Map.ashx'
28         self.params = {
</t>
  </si>
  <si>
    <t>Before: 22
After: 24</t>
  </si>
  <si>
    <t>fix bug in map.tgos.nat.gov.tw</t>
  </si>
  <si>
    <t>Fix PEP8-check problems</t>
  </si>
  <si>
    <t>geocoder/tgos.py</t>
  </si>
  <si>
    <t>3d00acf6285599f33f5ac999f6bcdfec2701485d</t>
  </si>
  <si>
    <t>cbae85aafbb0c7c613d2f1a0fa12ec15b4548bf6</t>
  </si>
  <si>
    <t>{'module': 1, 'ERROR': 4, 'identifier': 24, ',': 2, 'string': 3, 'string_start': 5, 'string_content': 3, 'string_end': 3, 'attribute': 1, '.': 2, 'is': 1}</t>
  </si>
  <si>
    <t>{'cyclomatic_complexity': 1, 'nloc': 9, 'token_count': 43, 'name': '__init__', 'long_name': '__init__( self , location , ** kwargs )', 'start_line': 24, 'end_line': 32, 'full_parameters': ['self', ' location', ' ** kwargs'], 'filename': '/home/set-iitgn-vm/.local/lib/python3.10/site-packages/Minecpp/geocoder/prev/geocoder/tgos.py', 'top_nesting_level': 1, 'fan_in': 0, 'fan_out': 0, 'general_fan_out': 0}</t>
  </si>
  <si>
    <t>{'cyclomatic_complexity': 1, 'nloc': 9, 'token_count': 43, 'name': '__init__', 'long_name': '__init__( self , location , ** kwargs )', 'start_line': 26, 'end_line': 34, 'full_parameters': ['self', ' location', ' ** kwargs'], 'filename': '/home/set-iitgn-vm/.local/lib/python3.10/site-packages/Minecpp/geocoder/curr/geocoder/tgos.py', 'top_nesting_level': 1, 'fan_in': 0, 'fan_out': 0, 'general_fan_out': 0}</t>
  </si>
  <si>
    <t>(tensor([0.9431]), tensor([0.8101]), tensor([0.8715]), tensor([0.8217]))</t>
  </si>
  <si>
    <t xml:space="preserve">21     provider = 'tgos'
22     method   = 'geocode'
23 
24     def __init__(self, location, **kwargs):
25         self.url    = 'http://map.tgos.nat.gov.tw/TGOSCloud/Generic/Project/GHTGOSViewer_Map.ashx'
26         self.params = {
27             'method':     'queryaddr',
28             'useoddeven': 'false',
29             'address':    location,
30             'sid':        'Unknown'
31         }
32         self._initialize(**kwargs)
33 
34     def _get_tgos_entry(self):
</t>
  </si>
  <si>
    <t xml:space="preserve">23     provider = 'tgos'
24     method = 'geocode'
25 
26     def __init__(self, location, **kwargs):
27         self.url = 'http://map.tgos.nat.gov.tw/TGOSCloud/Generic/Project/GHTGOSViewer_Map.ashx'
28         self.params = {
29             'method': 'queryaddr',
30             'useoddeven': 'false',
31             'address': location,
32             'sid': 'Unknown'
33         }
34         self._initialize(**kwargs)
35 
36     def _get_tgos_entry(self):
</t>
  </si>
  <si>
    <t>Before: 25
After: 27</t>
  </si>
  <si>
    <t>{'module': 1, 'expression_statement': 5, 'assignment': 4, 'identifier': 14, '=': 4, 'string': 10, 'string_start': 10, 'string_content': 10, 'string_end': 10, 'function_definition': 1, 'def': 1, 'parameters': 1, '(': 2, ',': 5, 'dictionary_splat_pattern': 1, '**': 2, ')': 2, ':': 5, 'block': 1, 'attribute': 3, '.': 3, 'dictionary': 1, '{': 1, 'pair': 4, '}': 1, 'call': 1, 'argument_list': 1, 'dictionary_splat': 1}</t>
  </si>
  <si>
    <t>(tensor([0.9763]), tensor([0.9755]), tensor([0.9759]), tensor([0.9756]))</t>
  </si>
  <si>
    <t>Before: 27
After: 29</t>
  </si>
  <si>
    <t>Before: 29, 30
After: 31, 32</t>
  </si>
  <si>
    <t xml:space="preserve">46         return self.tgos_entry
47 
48     @property
49     def lat(self):
50         entry = self._get_tgos_entry()
51         if entry != None:
52             return entry['lat']
53         return 0
54 
55     @property
</t>
  </si>
  <si>
    <t xml:space="preserve">48         return self.tgos_entry
49 
50     @property
51     def lat(self):
52         entry = self._get_tgos_entry()
53         if entry is not None:
54             return entry['lat']
55         return 0
56 
57     @property
</t>
  </si>
  <si>
    <t>Before: 51
After: 53</t>
  </si>
  <si>
    <t>{'module': 1, 'return_statement': 3, 'return': 3, 'attribute': 2, 'identifier': 10, '.': 2, 'decorated_definition': 1, 'decorator': 1, '@': 1, 'function_definition': 1, 'def': 1, 'parameters': 1, '(': 2, ')': 2, ':': 2, 'block': 2, 'expression_statement': 1, 'assignment': 1, '=': 1, 'call': 1, 'argument_list': 1, 'if_statement': 1, 'if': 1, 'comparison_operator': 1, '!=': 1, 'none': 1, 'subscript': 1, '[': 1, 'string': 1, 'string_start': 1, 'string_content': 1, 'string_end': 1, ']': 1, 'integer': 1}</t>
  </si>
  <si>
    <t>(tensor([0.9585]), tensor([0.9744]), tensor([0.9664]), tensor([0.9728]))</t>
  </si>
  <si>
    <t xml:space="preserve">53         return 0
54 
55     @property
56     def lng(self):
57         entry = self._get_tgos_entry()
58         if entry != None:
59             return entry['lng']
60         return 0
61 
62     @property
</t>
  </si>
  <si>
    <t xml:space="preserve">55         return 0
56 
57     @property
58     def lng(self):
59         entry = self._get_tgos_entry()
60         if entry is not None:
61             return entry['lng']
62         return 0
63 
64     @property
</t>
  </si>
  <si>
    <t>Before: 58
After: 60</t>
  </si>
  <si>
    <t>{'module': 1, 'return_statement': 3, 'return': 3, 'integer': 2, 'decorated_definition': 1, 'decorator': 1, '@': 1, 'identifier': 8, 'function_definition': 1, 'def': 1, 'parameters': 1, '(': 2, ')': 2, ':': 2, 'block': 2, 'expression_statement': 1, 'assignment': 1, '=': 1, 'call': 1, 'attribute': 1, '.': 1, 'argument_list': 1, 'if_statement': 1, 'if': 1, 'comparison_operator': 1, '!=': 1, 'none': 1, 'subscript': 1, '[': 1, 'string': 1, 'string_start': 1, 'string_content': 1, 'string_end': 1, ']': 1}</t>
  </si>
  <si>
    <t>(tensor([0.9532]), tensor([0.9703]), tensor([0.9617]), tensor([0.9686]))</t>
  </si>
  <si>
    <t xml:space="preserve">60         return 0
61 
62     @property
63     def address(self):
64         entry = self._get_tgos_entry()
65         if entry != None:
66             return entry['FULL_ADDR']
67         return ''
68 
69     @property
</t>
  </si>
  <si>
    <t xml:space="preserve">62         return 0
63 
64     @property
65     def address(self):
66         entry = self._get_tgos_entry()
67         if entry is not None:
68             return entry['FULL_ADDR']
69         return ''
70 
71     @property
</t>
  </si>
  <si>
    <t>Before: 65
After: 67</t>
  </si>
  <si>
    <t>{'module': 1, 'return_statement': 3, 'return': 3, 'integer': 1, 'decorated_definition': 1, 'decorator': 1, '@': 1, 'identifier': 8, 'function_definition': 1, 'def': 1, 'parameters': 1, '(': 2, ')': 2, ':': 2, 'block': 2, 'expression_statement': 1, 'assignment': 1, '=': 1, 'call': 1, 'attribute': 1, '.': 1, 'argument_list': 1, 'if_statement': 1, 'if': 1, 'comparison_operator': 1, '!=': 1, 'none': 1, 'subscript': 1, '[': 1, 'string': 2, 'string_start': 2, 'string_content': 1, 'string_end': 2, ']': 1}</t>
  </si>
  <si>
    <t>(tensor([0.9550]), tensor([0.9694]), tensor([0.9621]), tensor([0.9679]))</t>
  </si>
  <si>
    <t xml:space="preserve">67         return ''
68 
69     @property
70     def housenumber(self):
71         entry = self._get_tgos_entry()
72         if entry != None:
73             m = re.match(u'(\d+)������', entry['NUMBER'])
74             if m != None:
75                 num = int(m.group(1))
76                 return num
77         return 0
78 
79     @property
</t>
  </si>
  <si>
    <t xml:space="preserve">69         return ''
70 
71     @property
72     def housenumber(self):
73         entry = self._get_tgos_entry()
74         if entry is not None:
75             m = re.match(u'(\d+)������', entry['NUMBER'])
76             if m is not None:
77                 num = int(m.group(1))
78                 return num
79         return 0
80 
81     @property
</t>
  </si>
  <si>
    <t>Before: 72
After: 74</t>
  </si>
  <si>
    <t>{'module': 1, 'return_statement': 3, 'return': 3, 'string': 3, 'string_start': 3, 'string_end': 3, 'decorated_definition': 1, 'decorator': 1, '@': 1, 'identifier': 17, 'function_definition': 1, 'def': 1, 'parameters': 1, '(': 5, ')': 5, ':': 3, 'block': 3, 'expression_statement': 3, 'assignment': 3, '=': 3, 'call': 4, 'attribute': 3, '.': 3, 'argument_list': 4, 'if_statement': 2, 'if': 2, 'comparison_operator': 2, '!=': 2, 'none': 2, 'string_content': 2, ',': 1, 'subscript': 1, '[': 1, ']': 1, 'integer': 2}</t>
  </si>
  <si>
    <t>(tensor([0.9591]), tensor([0.9779]), tensor([0.9684]), tensor([0.9759]))</t>
  </si>
  <si>
    <t>Before: 74
After: 76</t>
  </si>
  <si>
    <t xml:space="preserve">77         return 0
78 
79     @property
80     def street(self):
81         entry = self._get_tgos_entry()
82         if entry != None:
83             numch = u'������������������������������������������������������������'
84             if entry['SECTION'] != '':
85                 street = u'%s%s������' % (entry['ROAD'], numch[int(entry['SECTION'])])
86             else:
87                 street = entry['ROAD']
88             return street
89         return ''
90 
91     @property
</t>
  </si>
  <si>
    <t xml:space="preserve">79         return 0
80 
81     @property
82     def street(self):
83         entry = self._get_tgos_entry()
84         if entry is not None:
85             numch = u'������������������������������������������������������������'
86             if entry['SECTION'] != '':
87                 street = u'%s%s������' % (entry['ROAD'], numch[int(entry['SECTION'])])
88             else:
89                 street = entry['ROAD']
90             return street
91         return ''
92 
93     @property
</t>
  </si>
  <si>
    <t>Before: 82
After: 84</t>
  </si>
  <si>
    <t>{'module': 1, 'return_statement': 3, 'return': 3, 'integer': 1, 'decorated_definition': 1, 'decorator': 1, '@': 1, 'identifier': 17, 'function_definition': 1, 'def': 1, 'parameters': 1, '(': 4, ')': 4, ':': 4, 'block': 4, 'expression_statement': 4, 'assignment': 4, '=': 4, 'call': 2, 'attribute': 1, '.': 1, 'argument_list': 2, 'if_statement': 2, 'if': 2, 'comparison_operator': 2, '!=': 2, 'none': 1, 'string': 8, 'string_start': 8, 'string_content': 6, 'string_end': 8, 'subscript': 5, '[': 5, ']': 5, 'binary_operator': 1, '%': 1, 'tuple': 1, ',': 1, 'else_clause': 1, 'else': 1}</t>
  </si>
  <si>
    <t>(tensor([0.9816]), tensor([0.9875]), tensor([0.9845]), tensor([0.9869]))</t>
  </si>
  <si>
    <t xml:space="preserve">89         return ''
90 
91     @property
92     def city(self):
93         entry = self._get_tgos_entry()
94         if entry != None:
95             return entry['COUNTY']
96         return 0
97 
98     @property
</t>
  </si>
  <si>
    <t xml:space="preserve">91         return ''
92 
93     @property
94     def city(self):
95         entry = self._get_tgos_entry()
96         if entry is not None:
97             return entry['COUNTY']
98         return 0
99 
100     @property
</t>
  </si>
  <si>
    <t>{'module': 1, 'return_statement': 3, 'return': 3, 'string': 2, 'string_start': 2, 'string_end': 2, 'decorated_definition': 1, 'decorator': 1, '@': 1, 'identifier': 8, 'function_definition': 1, 'def': 1, 'parameters': 1, '(': 2, ')': 2, ':': 2, 'block': 2, 'expression_statement': 1, 'assignment': 1, '=': 1, 'call': 1, 'attribute': 1, '.': 1, 'argument_list': 1, 'if_statement': 1, 'if': 1, 'comparison_operator': 1, '!=': 1, 'none': 1, 'subscript': 1, '[': 1, 'string_content': 1, ']': 1, 'integer': 1}</t>
  </si>
  <si>
    <t>(tensor([0.9513]), tensor([0.9693]), tensor([0.9602]), tensor([0.9675]))</t>
  </si>
  <si>
    <t xml:space="preserve">100         return u'������������������������'
101 
102     @staticmethod
103     def rate_limited_get(url, **kwargs):
104         pagekey = 'Unknown'
105         cookies = {'ASP.NET_SessionId': 'Unknown'}
106 
107         # Get a session
108         # *   range: &lt;script id='sircMessage1'&gt;...&lt;/script&gt;
109         # * pattern: window.sircMessage.sircPAGEKEY = '...';
110         r = requests.post('http://map.tgos.nat.gov.tw/TGOSCLOUD/Web/Map/TGOSViewer_Map.aspx')
111         if r.status_code == 200:
112             soup = BeautifulSoup(r.text, 'html.parser')
113             node = soup.find('script', {'id': 'sircMessage1'})
114             script = node.get_text().strip()
115             m = re.search('window\.sircMessage\.sircPAGEKEY\s?=\s?\'([\w\+%]+)\';', script)
116             if m != None:
117                 pagekey = m.group(1)
118                 for c in r.cookies:
119                     cookies[c.name] = c.value
120 
121         # Main request
122         url = url + '?pagekey=' + pagekey
123         headers = {
124             'Origin': 'http://map.tgos.nat.gov.tw',
125             'Referer': 'http://map.tgos.nat.gov.tw/TGOSCLOUD/Web/Map/TGOSViewer_Map.aspx',
126             'X-Requested-With': 'XMLHttpRequest'
127         }
128         kwargs['params']['sid'] = cookies['ASP.NET_SessionId']
129         return requests.post(url, headers=headers, cookies=cookies, data=kwargs['params'])
130 
131 if __name__ == '__main__':
</t>
  </si>
  <si>
    <t xml:space="preserve">102         return u'������������������������'
103 
104     @staticmethod
105     def rate_limited_get(url, **kwargs):
106         pagekey = 'Unknown'
107         cookies = {'ASP.NET_SessionId': 'Unknown'}
108 
109         # Get a session
110         # *   range: &lt;script id='sircMessage1'&gt;...&lt;/script&gt;
111         # * pattern: window.sircMessage.sircPAGEKEY = '...';
112         r = requests.post('http://map.tgos.nat.gov.tw/TGOSCLOUD/Web/Map/TGOSViewer_Map.aspx')
113         if r.status_code == 200:
114             soup = BeautifulSoup(r.text, 'html.parser')
115             node = soup.find('script', {'id': 'sircMessage1'})
116             script = node.get_text().strip()
117             m = re.search('window\.sircMessage\.sircPAGEKEY\s?=\s?\'([\w\+%]+)\';', script)
118             if m is not None:
119                 pagekey = m.group(1)
120                 for c in r.cookies:
121                     cookies[c.name] = c.value
122 
123         # Main request
124         url = url + '?pagekey=' + pagekey
125         headers = {
126             'Origin': 'http://map.tgos.nat.gov.tw',
127             'Referer': 'http://map.tgos.nat.gov.tw/TGOSCLOUD/Web/Map/TGOSViewer_Map.aspx',
128             'X-Requested-With': 'XMLHttpRequest'
129         }
130         kwargs['params']['sid'] = cookies['ASP.NET_SessionId']
131         return requests.post(url, headers=headers, cookies=cookies, data=kwargs['params'])
132 
133 if __name__ == '__main__':
</t>
  </si>
  <si>
    <t>Before: 116
After: 118</t>
  </si>
  <si>
    <t>{'module': 1, 'return_statement': 2, 'return': 2, 'string': 21, 'string_start': 21, 'string_content': 21, 'string_end': 21, 'decorated_definition': 1, 'decorator': 1, '@': 1, 'identifier': 53, 'function_definition': 1, 'def': 1, 'parameters': 1, '(': 9, ',': 9, 'dictionary_splat_pattern': 1, '**': 1, ')': 9, ':': 9, 'block': 4, 'expression_statement': 12, 'assignment': 12, '=': 15, 'dictionary': 3, '{': 3, 'pair': 5, '}': 3, 'comment': 4, 'call': 8, 'attribute': 12, '.': 12, 'argument_list': 8, 'if_statement': 2, 'if': 2, 'comparison_operator': 2, '==': 1, 'integer': 2, 'escape_sequence': 2, '!=': 1, 'none': 1, 'for_statement': 1, 'for': 1, 'in': 1, 'subscript': 5, '[': 5, ']': 5, 'binary_operator': 2, '+': 2, 'keyword_argument': 3}</t>
  </si>
  <si>
    <t>(tensor([0.9854]), tensor([0.9872]), tensor([0.9863]), tensor([0.9870]))</t>
  </si>
  <si>
    <t xml:space="preserve">8 import urllib
9 
10 from bs4 import BeautifulSoup
11 from geocoder.base import Base
12 
13 '''
14 TGOS Geocoding Service
15 
16 TGOS Map is official map service of Taiwan. It use EPSG:3826 coordinate system.
17 Beause of different coordinate system, this project need "pyproj" to transform the coordinate.
</t>
  </si>
  <si>
    <t xml:space="preserve">10 from bs4 import BeautifulSoup
11 from geocoder.base import Base
12 
13 
14 class Tgos(Base):
15     '''
16     TGOS Geocoding Service
17 
18     TGOS Map is official map service of Taiwan. It use EPSG:3826 coordinate system.
19     Beause of different coordinate system, this project need "pyproj" to transform the coordinate.
</t>
  </si>
  <si>
    <t>Before: 13, 14, 16, 17, 18, 19
After: 15, 16</t>
  </si>
  <si>
    <t>fix typo in tupgs.py</t>
  </si>
  <si>
    <t>Fix PEP8-check problems, comment of class.</t>
  </si>
  <si>
    <t>ff14c00613407eb3185bf556d41b0810043d77ed</t>
  </si>
  <si>
    <t>{'module': 1, 'import_statement': 1, 'import': 3, 'dotted_name': 5, 'identifier': 21, 'import_from_statement': 2, 'from': 2, '.': 3, 'ERROR': 5, 'string_start': 1, 'expression_statement': 1, 'is': 1, 'attribute': 1, ':': 1, 'integer': 1}</t>
  </si>
  <si>
    <t>{'cyclomatic_complexity': 1, 'nloc': 9, 'token_count': 43, 'name': '__init__', 'long_name': '__init__( self , location , ** kwargs )', 'start_line': 26, 'end_line': 34, 'full_parameters': ['self', ' location', ' ** kwargs'], 'filename': '/home/set-iitgn-vm/.local/lib/python3.10/site-packages/Minecpp/geocoder/prev/geocoder/tgos.py', 'top_nesting_level': 1, 'fan_in': 0, 'fan_out': 0, 'general_fan_out': 0}</t>
  </si>
  <si>
    <t>{'cyclomatic_complexity': 1, 'nloc': 9, 'token_count': 43, 'name': '__init__', 'long_name': '__init__( self , location , ** kwargs )', 'start_line': 25, 'end_line': 33, 'full_parameters': ['self', ' location', ' ** kwargs'], 'filename': '/home/set-iitgn-vm/.local/lib/python3.10/site-packages/Minecpp/geocoder/curr/geocoder/tgos.py', 'top_nesting_level': 1, 'fan_in': 0, 'fan_out': 0, 'general_fan_out': 0}</t>
  </si>
  <si>
    <t>(tensor([0.9509]), tensor([0.9512]), tensor([0.9511]), tensor([0.9512]))</t>
  </si>
  <si>
    <t xml:space="preserve">17 Beause of different coordinate system, this project need "pyproj" to transform the coordinate.
18 It's HTTP request need session state, so "beautifulsoup4" is needed to extract "pagekey" field.
19 '''
20 class Tgos(Base):
21 
22 
23     provider = 'tgos'
24     method = 'geocode'
25 
26     def __init__(self, location, **kwargs):
</t>
  </si>
  <si>
    <t xml:space="preserve">13 
14 class Tgos(Base):
15     '''
16     TGOS Geocoding Service
17 
18     TGOS Map is official map service of Taiwan. It use EPSG:3826 coordinate system.
19     Beause of different coordinate system, this project need "pyproj" to transform the coordinate.
20     It's HTTP request need session state, so "beautifulsoup4" is needed to extract "pagekey" field.
21     '''
22     provider = 'tgos'
</t>
  </si>
  <si>
    <t>Before: 22
After: 18, 19, 20, 21</t>
  </si>
  <si>
    <t>(tensor([0.8684]), tensor([0.8823]), tensor([0.8753]), tensor([0.8809]))</t>
  </si>
  <si>
    <t xml:space="preserve">131 
132 if __name__ == '__main__':
133     try:
134         g = Tgos('������������������������������������������������������������������735������')
135         g.debug()
136     except Exception, ex:
137         print(ex)
</t>
  </si>
  <si>
    <t xml:space="preserve">131 
132 if __name__ == '__main__':
133     try:
134         g = Tgos('������������������������������������������������������������������735������')
135         g.debug()
136     except Exception as ex:
137         print(ex)
</t>
  </si>
  <si>
    <t>Before: 136
After: 136</t>
  </si>
  <si>
    <t>remove redundant a and b</t>
  </si>
  <si>
    <t>Fix Python 3.x try ... catch ... problem.</t>
  </si>
  <si>
    <t>fbdd648d22637b78d4f81072018a14821eb96734</t>
  </si>
  <si>
    <t>{'module': 1, 'if_statement': 1, 'if': 1, 'comparison_operator': 1, 'identifier': 7, '==': 1, 'string': 2, 'string_start': 2, 'string_content': 2, 'string_end': 2, ':': 3, 'block': 3, 'try_statement': 1, 'try': 1, 'expression_statement': 2, 'assignment': 1, '=': 1, 'call': 2, 'argument_list': 2, '(': 2, ')': 2, 'attribute': 1, '.': 1, 'except_clause': 1, 'except': 1, ',': 1}</t>
  </si>
  <si>
    <t>{'cyclomatic_complexity': 1, 'nloc': 9, 'token_count': 43, 'name': '__init__', 'long_name': '__init__( self , location , ** kwargs )', 'start_line': 25, 'end_line': 33, 'full_parameters': ['self', ' location', ' ** kwargs'], 'filename': '/home/set-iitgn-vm/.local/lib/python3.10/site-packages/Minecpp/geocoder/prev/geocoder/tgos.py', 'top_nesting_level': 1, 'fan_in': 0, 'fan_out': 0, 'general_fan_out': 0}</t>
  </si>
  <si>
    <t>(tensor([0.9958]), tensor([0.9998]), tensor([0.9978]), tensor([0.9994]))</t>
  </si>
  <si>
    <t xml:space="preserve">36     provider = 'google'
37     method = 'geocode'
38 
39     def __init__(self, location, **kwargs):
40         self.url = 'https://maps.googleapis.com/maps/api/geocode/json'
41         self.location = location
42         self.client = kwargs.get('client', google_client)
43         self.client_secret = kwargs.get('client_secret', google_client_secret)
44         self.params = {
45             'address': location,
46             'key': None if self.client and self.client_secret else kwargs.get('key', google_key),
47             'client': self.client,
48             'bounds': kwargs.get('bounds', ''),
49             'language': kwargs.get('language ', ''),
50             'region': kwargs.get('region', ''),
51             'components': kwargs.get('components', ''),
52         }
53         if self.client and self.client_secret:
54             self._encode_params(**kwargs)
55         self._initialize(**kwargs)
56 
57     def _encode_params(self, **kwargs):
</t>
  </si>
  <si>
    <t>Before: 49
After: 49</t>
  </si>
  <si>
    <t>remove duplicate lines in a/geocoder/google.py</t>
  </si>
  <si>
    <t>fixed url issue to support language for here_reverse and google</t>
  </si>
  <si>
    <t>906f478f15792215254605238785a033b8b10bc4</t>
  </si>
  <si>
    <t>{'module': 1, 'expression_statement': 9, 'assignment': 7, 'identifier': 51, '=': 7, 'string': 21, 'string_start': 21, 'string_content': 17, 'string_end': 21, 'function_definition': 1, 'def': 1, 'parameters': 1, '(': 10, ',': 16, 'dictionary_splat_pattern': 1, '**': 3, ')': 10, ':': 9, 'block': 2, 'attribute': 19, '.': 19, 'call': 9, 'argument_list': 9, 'dictionary': 1, '{': 1, 'pair': 7, 'conditional_expression': 1, 'none': 1, 'if': 2, 'boolean_operator': 2, 'and': 2, 'else': 1, '}': 1, 'if_statement': 1, 'dictionary_splat': 2}</t>
  </si>
  <si>
    <t>{'cyclomatic_complexity': 5, 'nloc': 17, 'token_count': 148, 'name': '__init__', 'long_name': '__init__( self , location , ** kwargs )', 'start_line': 39, 'end_line': 55, 'full_parameters': ['self', ' location', ' ** kwargs'], 'filename': '/home/set-iitgn-vm/.local/lib/python3.10/site-packages/Minecpp/geocoder/prev/geocoder/google.py', 'top_nesting_level': 1, 'fan_in': 0, 'fan_out': 0, 'general_fan_out': 0}</t>
  </si>
  <si>
    <t>(tensor([0.9976]), tensor([0.9967]), tensor([0.9971]), tensor([0.9968]))</t>
  </si>
  <si>
    <t xml:space="preserve">22     provider = 'arcgis'
23     method = 'geocode'
24 
25     def __init__(self, location, **kwargs):
26         self.url = 'https://geocode.arcgis.com/arcgis/rest/services/World/GeocodeServer/find'
27         self.location = location
28         self.params = {
29             'f': 'json',
30             'text': location,
31             'maxLocations': kwargs.get('limit', 1),
32         }
33         self._initialize(**kwargs)
34 
35     def _exceptions(self):
</t>
  </si>
  <si>
    <t xml:space="preserve">use https for url in arcgis.py
</t>
  </si>
  <si>
    <t>fixes #188</t>
  </si>
  <si>
    <t>62f0470a81b377d0c320492f4399ee033e20e829</t>
  </si>
  <si>
    <t>121519f00c2107f8cf81b754f330d8a421e875bd</t>
  </si>
  <si>
    <t xml:space="preserve">23     provider = 'arcgis'
24     method = 'reverse'
25 
26     def __init__(self, location, **kwargs):
27         self.url = 'https://geocode.arcgis.com/arcgis/rest/services/World/GeocodeServer/reverseGeocode'
28         self.location = location
29         location = Location(location)
30         self.params = {
31             'location': '{}, {}'.format(location.lng, location.lat),
32             'f': 'pjson',
33             'distance': kwargs.get('distance', 50000),
34             'outSR': kwargs.get('outSR', ''),
35             'maxLocations': kwargs.get('limit', 1),
36         }
37         self._initialize(**kwargs)
38 
39     def _catch_errors(self):
</t>
  </si>
  <si>
    <t>Before: 27
After: 27</t>
  </si>
  <si>
    <t>use https for url in arcgis_reverse.py</t>
  </si>
  <si>
    <t>(tensor([0.9989]), tensor([0.9989]), tensor([0.9989]), tensor([0.9989]))</t>
  </si>
  <si>
    <t xml:space="preserve">37     provider = 'google'
38     method = 'geocode'
39 
40     def __init__(self, location, **kwargs):
41         self.url = 'https://maps.googleapis.com/maps/api/geocode/json'
42         self.location = location
43         self.client = kwargs.get('client', google_client)
44         self.client_secret = kwargs.get('client_secret', google_client_secret)
45         self.params = {
46             'address': location,
47             'key': None if self.client and self.client_secret else kwargs.get('key', google_key),
48             'client': self.client,
49             'bounds': kwargs.get('bounds', ''),
50             'language': kwargs.get('language ', ''),
51             'region': kwargs.get('region', ''),
52             'components': kwargs.get('components', ''),
53         }
54         if self.client and self.client_secret:
55             self._encode_params(**kwargs)
56         self._initialize(**kwargs)
57 
58     def _encode_params(self, **kwargs):
</t>
  </si>
  <si>
    <t xml:space="preserve">37     provider = 'google'
38     method = 'geocode'
39 
40     def __init__(self, location, **kwargs):
41         self.url = 'https://maps.googleapis.com/maps/api/geocode/json'
42         self.location = location
43         self.client = kwargs.get('client', google_client)
44         self.client_secret = kwargs.get('client_secret', google_client_secret)
45         self.params = {
46             'address': location,
47             'key': None if self.client and self.client_secret else kwargs.get('key', google_key),
48             'client': self.client,
49             'bounds': kwargs.get('bounds', ''),
50             'language': kwargs.get('language', ''),
51             'region': kwargs.get('region', ''),
52             'components': kwargs.get('components', ''),
53         }
54         if self.client and self.client_secret:
55             self._encode_params(**kwargs)
56         self._initialize(**kwargs)
57 
58     def _encode_params(self, **kwargs):
</t>
  </si>
  <si>
    <t>Before: 50
After: 50</t>
  </si>
  <si>
    <t>add geocoder.place and geocoder.quality properties</t>
  </si>
  <si>
    <t>Added Place_ID field and fix language param</t>
  </si>
  <si>
    <t>410b0ab0ccc043370d6b67a8111c1e7000656620</t>
  </si>
  <si>
    <t>8939af05d923187cbed9d33e489a098b1b15dbef</t>
  </si>
  <si>
    <t>{'cyclomatic_complexity': 5, 'nloc': 17, 'token_count': 148, 'name': '__init__', 'long_name': '__init__( self , location , ** kwargs )', 'start_line': 40, 'end_line': 56, 'full_parameters': ['self', ' location', ' ** kwargs'], 'filename': '/home/set-iitgn-vm/.local/lib/python3.10/site-packages/Minecpp/geocoder/prev/geocoder/google.py', 'top_nesting_level': 1, 'fan_in': 0, 'fan_out': 0, 'general_fan_out': 0}</t>
  </si>
  <si>
    <t>{'cyclomatic_complexity': 5, 'nloc': 17, 'token_count': 148, 'name': '__init__', 'long_name': '__init__( self , location , ** kwargs )', 'start_line': 40, 'end_line': 56, 'full_parameters': ['self', ' location', ' ** kwargs'], 'filename': '/home/set-iitgn-vm/.local/lib/python3.10/site-packages/Minecpp/geocoder/curr/geocoder/google.py', 'top_nesting_level': 1, 'fan_in': 0, 'fan_out': 0, 'general_fan_out': 0}</t>
  </si>
  <si>
    <t xml:space="preserve">72     def rate_limited_get(url, **kwargs):
73         return requests.get(url, **kwargs)
74 
75     def _get_api_key(self, base_key, **kwargs):
76         key = kwargs.get('key', base_key)
77         if not key:
78             raise ValueError('Provide API Key')
79         return key
80 
81     def _connect(self, **kwargs):
</t>
  </si>
  <si>
    <t xml:space="preserve">72     def rate_limited_get(url, **kwargs):
73         return requests.get(url, **kwargs)
74 
75     def _get_api_key(self, base_key, **kwargs):
76         key = kwargs.get('key')
77         # Retrieves API Key from method argument first
78         if key:
79             return key
80         # Retireve API Key from Environment variables
81         elif base_key:
82             return base_key
83         raise ValueError('Provide API Key')
84 
85     def _connect(self, **kwargs):
</t>
  </si>
  <si>
    <t>Before: 76, 77, 78, 79
After: 76, 77, 78, 79, 80, 81, 82, 83</t>
  </si>
  <si>
    <t>fix a bug in geocoder.base.py</t>
  </si>
  <si>
    <t>Fixed CLI api key issue</t>
  </si>
  <si>
    <t>92c31cbb48f8dea7404cdf835fdf1c399ac77210</t>
  </si>
  <si>
    <t>128be35dec297714dbf24b77750de3ebfb8ac624</t>
  </si>
  <si>
    <t>{'module': 1, 'function_definition': 2, 'def': 2, 'identifier': 18, 'parameters': 2, '(': 5, ',': 5, 'dictionary_splat_pattern': 2, '**': 3, ')': 5, ':': 3, 'block': 3, 'return_statement': 2, 'return': 2, 'call': 3, 'attribute': 2, '.': 2, 'argument_list': 3, 'dictionary_splat': 1, 'expression_statement': 1, 'assignment': 1, '=': 1, 'string': 2, 'string_start': 2, 'string_content': 2, 'string_end': 2, 'if_statement': 1, 'if': 1, 'not_operator': 1, 'not': 1, 'raise_statement': 1, 'raise': 1}</t>
  </si>
  <si>
    <t>{'cyclomatic_complexity': 2, 'nloc': 14, 'token_count': 71, 'name': '__repr__', 'long_name': '__repr__( self )', 'start_line': 56, 'end_line': 69, 'full_parameters': ['self'], 'filename': '/home/set-iitgn-vm/.local/lib/python3.10/site-packages/Minecpp/geocoder/prev/geocoder/base.py', 'top_nesting_level': 1, 'fan_in': 0, 'fan_out': 0, 'general_fan_out': 0}</t>
  </si>
  <si>
    <t>{'cyclomatic_complexity': 2, 'nloc': 14, 'token_count': 71, 'name': '__repr__', 'long_name': '__repr__( self )', 'start_line': 56, 'end_line': 69, 'full_parameters': ['self'], 'filename': '/home/set-iitgn-vm/.local/lib/python3.10/site-packages/Minecpp/geocoder/curr/geocoder/base.py', 'top_nesting_level': 1, 'fan_in': 0, 'fan_out': 0, 'general_fan_out': 0}</t>
  </si>
  <si>
    <t>(tensor([0.9017]), tensor([0.9659]), tensor([0.9327]), tensor([0.9591]))</t>
  </si>
  <si>
    <t xml:space="preserve">26 """
27 
28 __title__ = 'geocoder'
29 __author__ = 'Denis Carriere'
30 __author_email__ = 'carriere.denis@gmail.com'
31 __version__ = '1.16.3'
32 __license__ = 'MIT'
33 __copyright__ = 'Copyright (c) 2013-2016 Denis Carriere'
34 
35 # CORE
</t>
  </si>
  <si>
    <t xml:space="preserve">26 """
27 
28 __title__ = 'geocoder'
29 __author__ = 'Denis Carriere'
30 __author_email__ = 'carriere.denis@gmail.com'
31 __version__ = '1.17.0'
32 __license__ = 'MIT'
33 __copyright__ = 'Copyright (c) 2013-2016 Denis Carriere'
34 
35 # CORE
</t>
  </si>
  <si>
    <t>Fixed Encoding issue Python2</t>
  </si>
  <si>
    <t>7080fd736c41a476d4e8c0b7a24c9356d397de4e</t>
  </si>
  <si>
    <t>ae43b072f432c1b60f3f5c03d850e6962b9863dc</t>
  </si>
  <si>
    <t xml:space="preserve">23     provider = 'arcgis'
24     method = 'reverse'
25 
26     def __init__(self, location, **kwargs):
27         self.url = 'https://geocode.arcgis.com/arcgis/rest/services/World/GeocodeServer/reverseGeocode'
28         self.location = location
29         location = Location(location)
30         self.params = {
31             'location': u'{}, {}'.format(location.lng, location.lat),
32             'f': 'pjson',
33             'distance': kwargs.get('distance', 50000),
34             'outSR': kwargs.get('outSR', ''),
35             'maxLocations': kwargs.get('limit', 1),
36         }
37         self._initialize(**kwargs)
38 
39     def _catch_errors(self):
</t>
  </si>
  <si>
    <t>fix bug in arcgis_reverse.py</t>
  </si>
  <si>
    <t>{'cyclomatic_complexity': 1, 'nloc': 12, 'token_count': 92, 'name': '__init__', 'long_name': '__init__( self , location , ** kwargs )', 'start_line': 26, 'end_line': 37, 'full_parameters': ['self', ' location', ' ** kwargs'], 'filename': '/home/set-iitgn-vm/.local/lib/python3.10/site-packages/Minecpp/geocoder/curr/geocoder/arcgis_reverse.py', 'top_nesting_level': 1, 'fan_in': 0, 'fan_out': 0, 'general_fan_out': 0}</t>
  </si>
  <si>
    <t>(tensor([0.9960]), tensor([0.9997]), tensor([0.9978]), tensor([0.9993]))</t>
  </si>
  <si>
    <t xml:space="preserve">53     country = ''
54     postal = ''
55 
56     def __repr__(self):
57         if self.address:
58             return "&lt;[{0}] {1} - {2} [{3}]&gt;".format(
59                 self.status,
60                 self.provider.title(),
61                 self.method.title(),
62                 six.text_type(self.address)
63             )
64         else:
65             return "&lt;[{0}] {1} - {2}&gt;".format(
66                 self.status,
67                 self.provider.title(),
68                 self.method.title()
69             )
70 
71     @staticmethod
</t>
  </si>
  <si>
    <t xml:space="preserve">53     country = ''
54     postal = ''
55 
56     def __repr__(self):
57         if self.address:
58             return u'&lt;[{0}] {1} - {2} [{3}]&gt;'.format(
59                 self.status,
60                 self.provider.title(),
61                 self.method.title(),
62                 six.text_type(self.address)
63             )
64         else:
65             return u'&lt;[{0}] {1} - {2}&gt;'.format(
66                 self.status,
67                 self.provider.title(),
68                 self.method.title()
69             )
70 
71     @staticmethod
</t>
  </si>
  <si>
    <t>use unicode instead of str for string</t>
  </si>
  <si>
    <t>{'module': 1, 'expression_statement': 2, 'assignment': 2, 'identifier': 28, '=': 2, 'string': 4, 'string_start': 4, 'string_end': 4, 'function_definition': 1, 'def': 1, 'parameters': 1, '(': 8, ')': 8, ':': 3, 'block': 3, 'if_statement': 1, 'if': 1, 'attribute': 15, '.': 15, 'return_statement': 2, 'return': 2, 'call': 7, 'string_content': 2, 'argument_list': 7, ',': 5, 'else_clause': 1, 'else': 1}</t>
  </si>
  <si>
    <t>(tensor([0.9864]), tensor([0.9968]), tensor([0.9916]), tensor([0.9957]))</t>
  </si>
  <si>
    <t>Before: 65
After: 65</t>
  </si>
  <si>
    <t>Before: 76, 77, 78, 79, 80, 81, 82, 83
After: 76, 77, 78, 79</t>
  </si>
  <si>
    <t>{'module': 1, 'function_definition': 2, 'def': 2, 'identifier': 19, 'parameters': 2, '(': 5, ',': 4, 'dictionary_splat_pattern': 2, '**': 3, ')': 5, ':': 4, 'block': 4, 'return_statement': 3, 'return': 3, 'call': 3, 'attribute': 2, '.': 2, 'argument_list': 3, 'dictionary_splat': 1, 'expression_statement': 1, 'assignment': 1, '=': 1, 'string': 2, 'string_start': 2, 'string_content': 2, 'string_end': 2, 'comment': 2, 'if_statement': 1, 'if': 1, 'elif_clause': 1, 'elif': 1, 'raise_statement': 1, 'raise': 1}</t>
  </si>
  <si>
    <t>(tensor([0.9659]), tensor([0.9017]), tensor([0.9327]), tensor([0.9077]))</t>
  </si>
  <si>
    <t xml:space="preserve">24     provider = 'bing'
25     method = 'reverse'
26 
27     def __init__(self, location, **kwargs):
28         self.location = str(Location(location))
29         self.url = 'http://dev.virtualearth.net/' \
30                    'REST/v1/Locations/{0}'.format(self.location)
31         self.params = {
32             'o': 'json',
33             'key': self._get_api_key(bing_key, **kwargs),
34             'maxResults': 1,
35         }
36         self._initialize(**kwargs)
37 
38     @property
</t>
  </si>
  <si>
    <t xml:space="preserve">24     provider = 'bing'
25     method = 'reverse'
26 
27     def __init__(self, location, **kwargs):
28         self.location = str(Location(location))
29         self.url = u'http://dev.virtualearth.net/' \
30                     'REST/v1/Locations/{0}'.format(self.location)
31         self.params = {
32             'o': 'json',
33             'key': self._get_api_key(bing_key, **kwargs),
34             'maxResults': 1,
35         }
36         self._initialize(**kwargs)
37 
38     @property
</t>
  </si>
  <si>
    <t>Before: 29, 30
After: 29, 30</t>
  </si>
  <si>
    <t>fix broken url in bing_reverse.py</t>
  </si>
  <si>
    <t>{'module': 1, 'expression_statement': 6, 'assignment': 5, 'identifier': 25, '=': 5, 'string': 8, 'string_start': 8, 'string_content': 8, 'string_end': 8, 'function_definition': 1, 'def': 1, 'parameters': 1, '(': 6, ',': 6, 'dictionary_splat_pattern': 1, '**': 3, ')': 6, ':': 4, 'block': 1, 'attribute': 7, '.': 7, 'call': 5, 'argument_list': 5, 'concatenated_string': 1, 'dictionary': 1, '{': 1, 'pair': 3, 'dictionary_splat': 2, 'integer': 1, '}': 1}</t>
  </si>
  <si>
    <t>{'cyclomatic_complexity': 1, 'nloc': 10, 'token_count': 68, 'name': '__init__', 'long_name': '__init__( self , location , ** kwargs )', 'start_line': 27, 'end_line': 36, 'full_parameters': ['self', ' location', ' ** kwargs'], 'filename': '/home/set-iitgn-vm/.local/lib/python3.10/site-packages/Minecpp/geocoder/prev/geocoder/bing_reverse.py', 'top_nesting_level': 1, 'fan_in': 0, 'fan_out': 0, 'general_fan_out': 0}</t>
  </si>
  <si>
    <t>{'cyclomatic_complexity': 1, 'nloc': 10, 'token_count': 69, 'name': '__init__', 'long_name': '__init__( self , location , ** kwargs )', 'start_line': 27, 'end_line': 36, 'full_parameters': ['self', ' location', ' ** kwargs'], 'filename': '/home/set-iitgn-vm/.local/lib/python3.10/site-packages/Minecpp/geocoder/curr/geocoder/bing_reverse.py', 'top_nesting_level': 1, 'fan_in': 0, 'fan_out': 0, 'general_fan_out': 0}</t>
  </si>
  <si>
    <t>(tensor([0.9930]), tensor([0.9986]), tensor([0.9958]), tensor([0.9980]))</t>
  </si>
  <si>
    <t xml:space="preserve">28     return total
29 
30 
31 def haversine(point1, point2, **kwargs):
32     """ Calculate the great-circle distance bewteen two points on the Earth surface.
33 
34     :input: two 2-tuples, containing the latitude and longitude of each point
35     in decimal degrees.
36 
37     Example: haversine((45.7597, 4.8422), (48.8567, 2.3508))
38 
39     :output: Returns the distance bewteen the two points.
40     The default unit is kilometers. Miles can be returned
41     if the ``miles`` parameter is set to True.
42 
43     """
44 
45     lookup_units = {
46         'miles': 'miles',
47         'mile': 'miles',
48         'mi': 'miles',
49         'ml': 'miles',
50         'kilometers': 'kilometers',
51         'kilometres': 'kilometers',
52         'kilometer': 'kilometers',
53         'kilometre': 'kilometers',
54         'km': 'kilometers',
55         'meters': 'meters',
56         'metres': 'meters',
57         'meter': 'meters',
58         'metre': 'meters',
59         'm': 'meters',
60         'feet': 'feet',
61         'f': 'feet',
62         'ft': 'feet',
63     }
64 
65     if point1.ok and point2.ok:
66         # convert all latitudes/longitudes from decimal degrees to radians
67         lat1, lng1, lat2, lng2 = list(map(radians, point1.latlng + point2.latlng))
68 
69         # calculate haversine
70         lat = lat2 - lat1
71         lng = lng2 - lng1
72         d = sin(lat / 2) ** 2 + cos(lat1) * cos(lat2) * sin(lng / 2) ** 2
73         h = 2 * AVG_EARTH_RADIUS * asin(sqrt(d))
74 
75         # Measurements
76         units = kwargs.get('units', 'kilometers').lower()
77         units_calculation = {
78             'miles': h * 0.621371,
79             'feet': h * 0.621371 * 5280,
80             'meters': h * 1000,
81             'kilometers': h,
82         }
83 
84         if units in lookup_units:
85             return units_calculation[lookup_units[units]]
86         else:
87             raise ValueError("Unknown units of measurement")
88 
89     else:
90         print('[WARNING] Error calculating the following two locations.\n'
91               'Points: {0} to {1}'.format(point1.location, point2.location))
92 
93 if __name__ == '__main__':
</t>
  </si>
  <si>
    <t xml:space="preserve">28     return total
29 
30 
31 def haversine(point1, point2, **kwargs):
32     """ Calculate the great-circle distance bewteen two points on the Earth surface.
33 
34     :input: two 2-tuples, containing the latitude and longitude of each point
35     in decimal degrees.
36 
37     Example: haversine((45.7597, 4.8422), (48.8567, 2.3508))
38 
39     :output: Returns the distance bewteen the two points.
40     The default unit is kilometers. Miles can be returned
41     if the ``miles`` parameter is set to True.
42 
43     """
44 
45     lookup_units = {
46         'miles': 'miles',
47         'mile': 'miles',
48         'mi': 'miles',
49         'ml': 'miles',
50         'kilometers': 'kilometers',
51         'kilometres': 'kilometers',
52         'kilometer': 'kilometers',
53         'kilometre': 'kilometers',
54         'km': 'kilometers',
55         'meters': 'meters',
56         'metres': 'meters',
57         'meter': 'meters',
58         'metre': 'meters',
59         'm': 'meters',
60         'feet': 'feet',
61         'f': 'feet',
62         'ft': 'feet',
63     }
64 
65     if point1.ok and point2.ok:
66         # convert all latitudes/longitudes from decimal degrees to radians
67         lat1, lng1, lat2, lng2 = list(map(radians, point1.latlng + point2.latlng))
68 
69         # calculate haversine
70         lat = lat2 - lat1
71         lng = lng2 - lng1
72         d = sin(lat / 2) ** 2 + cos(lat1) * cos(lat2) * sin(lng / 2) ** 2
73         h = 2 * AVG_EARTH_RADIUS * asin(sqrt(d))
74 
75         # Measurements
76         units = kwargs.get('units', 'kilometers').lower()
77         units_calculation = {
78             'miles': h * 0.621371,
79             'feet': h * 0.621371 * 5280,
80             'meters': h * 1000,
81             'kilometers': h,
82         }
83 
84         if units in lookup_units:
85             return units_calculation[lookup_units[units]]
86         else:
87             raise ValueError("Unknown units of measurement")
88 
89     else:
90         print(u'[WARNING] Error calculating the following two locations.\n'
91                'Points: {0} to {1}'.format(point1.location, point2.location))
92 
93 if __name__ == '__main__':
</t>
  </si>
  <si>
    <t>Before: 90, 91
After: 90, 91</t>
  </si>
  <si>
    <t>fix syntax error in geocoder.haversine</t>
  </si>
  <si>
    <t>{'module': 1, 'return_statement': 2, 'return': 2, 'identifier': 62, 'function_definition': 1, 'def': 1, 'parameters': 1, '(': 14, ',': 29, 'dictionary_splat_pattern': 1, '**': 3, ')': 14, ':': 26, 'block': 5, 'expression_statement': 10, 'string': 44, 'string_start': 44, 'string_content': 44, 'string_end': 44, 'assignment': 8, '=': 8, 'dictionary': 2, '{': 2, 'pair': 21, '}': 2, 'if_statement': 2, 'if': 2, 'boolean_operator': 1, 'attribute': 9, '.': 9, 'and': 1, 'comment': 3, 'pattern_list': 1, 'call': 13, 'argument_list': 13, 'binary_operator': 16, '+': 2, '-': 2, '/': 2, 'integer': 7, '*': 8, 'float': 2, 'comparison_operator': 1, 'in': 1, 'subscript': 2, '[': 2, ']': 2, 'else_clause': 2, 'else': 2, 'raise_statement': 1, 'raise': 1, 'concatenated_string': 1, 'escape_sequence': 1}</t>
  </si>
  <si>
    <t>{'cyclomatic_complexity': 7, 'nloc': 14, 'token_count': 91, 'name': 'Distance', 'long_name': 'Distance( * args , ** kwargs )', 'start_line': 11, 'end_line': 28, 'full_parameters': ['* args', ' ** kwargs'], 'filename': '/home/set-iitgn-vm/.local/lib/python3.10/site-packages/Minecpp/geocoder/prev/geocoder/distance.py', 'top_nesting_level': 0, 'fan_in': 0, 'fan_out': 0, 'general_fan_out': 0}</t>
  </si>
  <si>
    <t>{'cyclomatic_complexity': 7, 'nloc': 14, 'token_count': 91, 'name': 'Distance', 'long_name': 'Distance( * args , ** kwargs )', 'start_line': 11, 'end_line': 28, 'full_parameters': ['* args', ' ** kwargs'], 'filename': '/home/set-iitgn-vm/.local/lib/python3.10/site-packages/Minecpp/geocoder/curr/geocoder/distance.py', 'top_nesting_level': 0, 'fan_in': 0, 'fan_out': 0, 'general_fan_out': 0}</t>
  </si>
  <si>
    <t>(tensor([0.9976]), tensor([0.9988]), tensor([0.9982]), tensor([0.9986]))</t>
  </si>
  <si>
    <t xml:space="preserve">46         return self.parse.get('longitude')
47 
48     @property
49     def address(self):
50         if self.city:
51             return '{0}, {1} {2}'.format(self.city, self.state, self.country)
52         elif self.state:
53             return '{0}, {1}'.format(self.state, self.country)
54         else:
55             return '{0}'.format(self.country)
56 
57     @property
</t>
  </si>
  <si>
    <t xml:space="preserve">46         return self.parse.get('longitude')
47 
48     @property
49     def address(self):
50         if self.city:
51             return u'{0}, {1} {2}'.format(self.city, self.state, self.country)
52         elif self.state:
53             return u'{0}, {1}'.format(self.state, self.country)
54         elif self.country:
55             return u'{0}'.format(self.country)
56         return u''
57 
58     @property
</t>
  </si>
  <si>
    <t>fix syntax error in freegeoip.py</t>
  </si>
  <si>
    <t>{'module': 1, 'return_statement': 4, 'return': 4, 'call': 4, 'attribute': 13, 'identifier': 25, '.': 13, 'argument_list': 4, '(': 5, 'string': 4, 'string_start': 4, 'string_content': 4, 'string_end': 4, ')': 5, 'decorated_definition': 1, 'decorator': 1, '@': 1, 'function_definition': 1, 'def': 1, 'parameters': 1, ':': 4, 'block': 4, 'if_statement': 1, 'if': 1, ',': 3, 'elif_clause': 1, 'elif': 1, 'else_clause': 1, 'else': 1}</t>
  </si>
  <si>
    <t>{'cyclomatic_complexity': 1, 'nloc': 4, 'token_count': 40, 'name': '__init__', 'long_name': "__init__( self , location = 'me' , ** kwargs )", 'start_line': 30, 'end_line': 33, 'full_parameters': ['self', " location = 'me'", ' ** kwargs'], 'filename': '/home/set-iitgn-vm/.local/lib/python3.10/site-packages/Minecpp/geocoder/prev/geocoder/freegeoip.py', 'top_nesting_level': 1, 'fan_in': 0, 'fan_out': 0, 'general_fan_out': 0}</t>
  </si>
  <si>
    <t>{'cyclomatic_complexity': 1, 'nloc': 4, 'token_count': 40, 'name': '__init__', 'long_name': "__init__( self , location = 'me' , ** kwargs )", 'start_line': 30, 'end_line': 33, 'full_parameters': ['self', " location = 'me'", ' ** kwargs'], 'filename': '/home/set-iitgn-vm/.local/lib/python3.10/site-packages/Minecpp/geocoder/curr/geocoder/freegeoip.py', 'top_nesting_level': 1, 'fan_in': 0, 'fan_out': 0, 'general_fan_out': 0}</t>
  </si>
  <si>
    <t>(tensor([0.9633]), tensor([0.9880]), tensor([0.9755]), tensor([0.9855]))</t>
  </si>
  <si>
    <t>Before: 53, 54, 55
After: 53, 54, 55, 56</t>
  </si>
  <si>
    <t xml:space="preserve">67         return self.parse['standard'].get('prov', '').strip()
68 
69     @property
70     def address(self):
71         if self.street_number:
72             return '{0} {1}, {2}'.format(self.street_number, self.route, self.locality)
73         elif self.route and self.route != 'un-known':
74             return '{0}, {1}'.format(self.route, self.locality)
75         else:
76             return self.locality
77 
78 if __name__ == '__main__':
</t>
  </si>
  <si>
    <t xml:space="preserve">67         return self.parse['standard'].get('prov', '').strip()
68 
69     @property
70     def address(self):
71         if self.street_number:
72             return u'{0} {1}, {2}'.format(self.street_number, self.route, self.locality)
73         elif self.route and self.route != 'un-known':
74             return u'{0}, {1}'.format(self.route, self.locality)
75         else:
76             return self.locality
77 
78 if __name__ == '__main__':
</t>
  </si>
  <si>
    <t>fix syntax error in geolytica.py</t>
  </si>
  <si>
    <t>{'module': 1, 'return_statement': 4, 'return': 4, 'call': 4, 'attribute': 14, 'subscript': 1, 'identifier': 27, '.': 14, '[': 1, 'string': 6, 'string_start': 6, 'string_content': 5, 'string_end': 6, ']': 1, 'argument_list': 4, '(': 5, ',': 4, ')': 5, 'decorated_definition': 1, 'decorator': 1, '@': 1, 'function_definition': 1, 'def': 1, 'parameters': 1, ':': 4, 'block': 4, 'if_statement': 1, 'if': 1, 'elif_clause': 1, 'elif': 1, 'boolean_operator': 1, 'and': 1, 'comparison_operator': 1, '!=': 1, 'else_clause': 1, 'else': 1}</t>
  </si>
  <si>
    <t>{'cyclomatic_complexity': 4, 'nloc': 15, 'token_count': 110, 'name': '__init__', 'long_name': '__init__( self , location , ** kwargs )', 'start_line': 21, 'end_line': 35, 'full_parameters': ['self', ' location', ' ** kwargs'], 'filename': '/home/set-iitgn-vm/.local/lib/python3.10/site-packages/Minecpp/geocoder/prev/geocoder/geolytica.py', 'top_nesting_level': 1, 'fan_in': 0, 'fan_out': 0, 'general_fan_out': 0}</t>
  </si>
  <si>
    <t>{'cyclomatic_complexity': 4, 'nloc': 15, 'token_count': 110, 'name': '__init__', 'long_name': '__init__( self , location , ** kwargs )', 'start_line': 21, 'end_line': 35, 'full_parameters': ['self', ' location', ' ** kwargs'], 'filename': '/home/set-iitgn-vm/.local/lib/python3.10/site-packages/Minecpp/geocoder/curr/geocoder/geolytica.py', 'top_nesting_level': 1, 'fan_in': 0, 'fan_out': 0, 'general_fan_out': 0}</t>
  </si>
  <si>
    <t>(tensor([0.9884]), tensor([0.9989]), tensor([0.9936]), tensor([0.9978]))</t>
  </si>
  <si>
    <t xml:space="preserve">32         }
33         self._initialize(**kwargs)
34 
35     def __repr__(self):
36         return "&lt;[{0}] {1} [{2}]&gt;".format(self.status, self.provider, self.timeZoneName)
37 
38     def _exceptions(self):
</t>
  </si>
  <si>
    <t xml:space="preserve">32         }
33         self._initialize(**kwargs)
34 
35     def __repr__(self):
36         return u'&lt;[{0}] {1} [{2}]&gt;'.format(self.status, self.provider, self.timeZoneName)
37 
38     def _exceptions(self):
</t>
  </si>
  <si>
    <t>use unicode instead of str for repr</t>
  </si>
  <si>
    <t>geocoder/google_timezone.py</t>
  </si>
  <si>
    <t>{'module': 1, 'ERROR': 1, '}': 1, 'expression_statement': 1, 'call': 2, 'attribute': 5, 'identifier': 12, '.': 5, 'argument_list': 2, '(': 3, 'dictionary_splat': 1, '**': 1, ')': 3, 'function_definition': 1, 'def': 1, 'parameters': 1, ':': 1, 'block': 1, 'return_statement': 1, 'return': 1, 'string': 1, 'string_start': 1, 'string_content': 1, 'string_end': 1, ',': 2}</t>
  </si>
  <si>
    <t>{'cyclomatic_complexity': 1, 'nloc': 9, 'token_count': 67, 'name': '__init__', 'long_name': '__init__( self , location , ** kwargs )', 'start_line': 25, 'end_line': 33, 'full_parameters': ['self', ' location', ' ** kwargs'], 'filename': '/home/set-iitgn-vm/.local/lib/python3.10/site-packages/Minecpp/geocoder/prev/geocoder/google_timezone.py', 'top_nesting_level': 1, 'fan_in': 0, 'fan_out': 0, 'general_fan_out': 0}</t>
  </si>
  <si>
    <t>{'cyclomatic_complexity': 1, 'nloc': 9, 'token_count': 67, 'name': '__init__', 'long_name': '__init__( self , location , ** kwargs )', 'start_line': 25, 'end_line': 33, 'full_parameters': ['self', ' location', ' ** kwargs'], 'filename': '/home/set-iitgn-vm/.local/lib/python3.10/site-packages/Minecpp/geocoder/curr/geocoder/google_timezone.py', 'top_nesting_level': 1, 'fan_in': 0, 'fan_out': 0, 'general_fan_out': 0}</t>
  </si>
  <si>
    <t>(tensor([0.9890]), tensor([0.9983]), tensor([0.9936]), tensor([0.9973]))</t>
  </si>
  <si>
    <t xml:space="preserve">40             return Location(loc).lng
41 
42     @property
43     def address(self):
44         if self.city:
45             return '{0}, {1}, {2}'.format(self.city, self.state, self.country)
46         elif self.state:
47             return '{0}, {1}'.format(self.state, self.country)
48         elif self.country:
49             return '{0}'.format(self.country)
50         else:
51             return ''
52 
53     @property
</t>
  </si>
  <si>
    <t xml:space="preserve">40             return Location(loc).lng
41 
42     @property
43     def address(self):
44         if self.city:
45             return u'{0}, {1}, {2}'.format(self.city, self.state, self.country)
46         elif self.state:
47             return u'{0}, {1}'.format(self.state, self.country)
48         elif self.country:
49             return u'{0}'.format(self.country)
50         else:
51             return u''
52 
53     @property
</t>
  </si>
  <si>
    <t>Before: 45
After: 45</t>
  </si>
  <si>
    <t>fix unicode syntax in ipinfo.py</t>
  </si>
  <si>
    <t>geocoder/ipinfo.py</t>
  </si>
  <si>
    <t>{'module': 1, 'return_statement': 5, 'return': 5, 'attribute': 13, 'call': 4, 'identifier': 27, 'argument_list': 4, '(': 5, ')': 5, '.': 13, 'decorated_definition': 1, 'decorator': 1, '@': 1, 'function_definition': 1, 'def': 1, 'parameters': 1, ':': 5, 'block': 5, 'if_statement': 1, 'if': 1, 'string': 4, 'string_start': 4, 'string_content': 3, 'string_end': 4, ',': 3, 'elif_clause': 2, 'elif': 2, 'else_clause': 1, 'else': 1}</t>
  </si>
  <si>
    <t>{'cyclomatic_complexity': 2, 'nloc': 6, 'token_count': 50, 'name': '__init__', 'long_name': "__init__( self , location = '' , ** kwargs )", 'start_line': 18, 'end_line': 23, 'full_parameters': ['self', " location = ''", ' ** kwargs'], 'filename': '/home/set-iitgn-vm/.local/lib/python3.10/site-packages/Minecpp/geocoder/prev/geocoder/ipinfo.py', 'top_nesting_level': 1, 'fan_in': 0, 'fan_out': 0, 'general_fan_out': 0}</t>
  </si>
  <si>
    <t>{'cyclomatic_complexity': 2, 'nloc': 6, 'token_count': 50, 'name': '__init__', 'long_name': "__init__( self , location = '' , ** kwargs )", 'start_line': 18, 'end_line': 23, 'full_parameters': ['self', " location = ''", ' ** kwargs'], 'filename': '/home/set-iitgn-vm/.local/lib/python3.10/site-packages/Minecpp/geocoder/curr/geocoder/ipinfo.py', 'top_nesting_level': 1, 'fan_in': 0, 'fan_out': 0, 'general_fan_out': 0}</t>
  </si>
  <si>
    <t>(tensor([0.9763]), tensor([0.9978]), tensor([0.9869]), tensor([0.9956]))</t>
  </si>
  <si>
    <t>Before: 47
After: 47</t>
  </si>
  <si>
    <t xml:space="preserve">115             return [self.lng, self.lat]
116         return []
117 
118     def __str__(self):
119         if self.ok:
120             return '{0}, {1}'.format(self.lat, self.lng)
121         return ''
122 
123 if __name__ == '__main__':
</t>
  </si>
  <si>
    <t xml:space="preserve">115             return [self.lng, self.lat]
116         return []
117 
118     def __str__(self):
119         if self.ok:
120             return u'{0}, {1}'.format(self.lat, self.lng)
121         return u''
122 
123 if __name__ == '__main__':
</t>
  </si>
  <si>
    <t>Before: 120, 121
After: 120, 121</t>
  </si>
  <si>
    <t>fix unicode strings in location.py</t>
  </si>
  <si>
    <t>{'module': 1, 'return_statement': 4, 'return': 4, 'list': 2, '[': 2, 'attribute': 6, 'identifier': 13, '.': 6, ',': 2, ']': 2, 'function_definition': 1, 'def': 1, 'parameters': 1, '(': 2, ')': 2, ':': 2, 'block': 2, 'if_statement': 1, 'if': 1, 'call': 1, 'string': 2, 'string_start': 2, 'string_content': 1, 'string_end': 2, 'argument_list': 1}</t>
  </si>
  <si>
    <t>{'cyclomatic_complexity': 1, 'nloc': 4, 'token_count': 26, 'name': '__init__', 'long_name': '__init__( self , location , ** kwargs )', 'start_line': 14, 'end_line': 17, 'full_parameters': ['self', ' location', ' ** kwargs'], 'filename': '/home/set-iitgn-vm/.local/lib/python3.10/site-packages/Minecpp/geocoder/prev/geocoder/location.py', 'top_nesting_level': 1, 'fan_in': 0, 'fan_out': 0, 'general_fan_out': 0}</t>
  </si>
  <si>
    <t>{'cyclomatic_complexity': 1, 'nloc': 4, 'token_count': 26, 'name': '__init__', 'long_name': '__init__( self , location , ** kwargs )', 'start_line': 14, 'end_line': 17, 'full_parameters': ['self', ' location', ' ** kwargs'], 'filename': '/home/set-iitgn-vm/.local/lib/python3.10/site-packages/Minecpp/geocoder/curr/geocoder/location.py', 'top_nesting_level': 1, 'fan_in': 0, 'fan_out': 0, 'general_fan_out': 0}</t>
  </si>
  <si>
    <t>(tensor([0.9789]), tensor([0.9983]), tensor([0.9885]), tensor([0.9963]))</t>
  </si>
  <si>
    <t xml:space="preserve">25     provider = 'mapbox'
26     method = 'geocode'
27 
28     def __init__(self, location, **kwargs):
29         self.location = location
30         self.url = 'https://api.mapbox.com/geocoding/v5/mapbox.places/{0}.json'.format(location)
31         self.params = {
32             'access_token': self._get_api_key(mapbox_access_token, **kwargs),
33             'country': kwargs.get('country'),
34             'proximity': self._get_proximity(),
35             'types': kwargs.get('types'),
36         }
37         self._get_proximity(**kwargs)
38         self._initialize(**kwargs)
39 
40     def _exceptions(self):
</t>
  </si>
  <si>
    <t xml:space="preserve">25     provider = 'mapbox'
26     method = 'geocode'
27 
28     def __init__(self, location, **kwargs):
29         self.location = location
30         self.url = u'https://api.mapbox.com/geocoding/v5/mapbox.places/{0}.json'.format(location)
31         self.params = {
32             'access_token': self._get_api_key(mapbox_access_token, **kwargs),
33             'country': kwargs.get('country'),
34             'proximity': self._get_proximity(),
35             'types': kwargs.get('types'),
36         }
37         self._get_proximity(**kwargs)
38         self._initialize(**kwargs)
39 
40     def _exceptions(self):
</t>
  </si>
  <si>
    <t>fix unicode strings in mapbox.py</t>
  </si>
  <si>
    <t>{'module': 1, 'expression_statement': 7, 'assignment': 5, 'identifier': 31, '=': 5, 'string': 9, 'string_start': 9, 'string_content': 9, 'string_end': 9, 'function_definition': 1, 'def': 1, 'parameters': 1, '(': 8, ',': 7, 'dictionary_splat_pattern': 1, '**': 4, ')': 8, ':': 5, 'block': 1, 'attribute': 10, '.': 10, 'call': 7, 'argument_list': 7, 'dictionary': 1, '{': 1, 'pair': 4, 'dictionary_splat': 3, '}': 1}</t>
  </si>
  <si>
    <t>{'cyclomatic_complexity': 1, 'nloc': 11, 'token_count': 83, 'name': '__init__', 'long_name': '__init__( self , location , ** kwargs )', 'start_line': 28, 'end_line': 38, 'full_parameters': ['self', ' location', ' ** kwargs'], 'filename': '/home/set-iitgn-vm/.local/lib/python3.10/site-packages/Minecpp/geocoder/prev/geocoder/mapbox.py', 'top_nesting_level': 1, 'fan_in': 0, 'fan_out': 0, 'general_fan_out': 0}</t>
  </si>
  <si>
    <t>{'cyclomatic_complexity': 1, 'nloc': 11, 'token_count': 84, 'name': '__init__', 'long_name': '__init__( self , location , ** kwargs )', 'start_line': 28, 'end_line': 38, 'full_parameters': ['self', ' location', ' ** kwargs'], 'filename': '/home/set-iitgn-vm/.local/lib/python3.10/site-packages/Minecpp/geocoder/curr/geocoder/mapbox.py', 'top_nesting_level': 1, 'fan_in': 0, 'fan_out': 0, 'general_fan_out': 0}</t>
  </si>
  <si>
    <t>(tensor([0.9950]), tensor([0.9993]), tensor([0.9971]), tensor([0.9989]))</t>
  </si>
  <si>
    <t xml:space="preserve">49                     attribute = item['id'].split('.')[0]
50                     self.parse[attribute] = item['text']
51 
52     def _get_proximity(self, **kwargs):
53         if 'proximity' in kwargs:
54             lat, lng = Location(kwargs['proximity']).latlng
55             return '{0},{1}'.format(lng, lat)
56 
57     @property
</t>
  </si>
  <si>
    <t xml:space="preserve">49                     attribute = item['id'].split('.')[0]
50                     self.parse[attribute] = item['text']
51 
52     def _get_proximity(self, **kwargs):
53         if 'proximity' in kwargs:
54             lat, lng = Location(kwargs['proximity']).latlng
55             return u'{0},{1}'.format(lng, lat)
56 
57     @property
</t>
  </si>
  <si>
    <t>Before: 55
After: 55</t>
  </si>
  <si>
    <t>{'module': 1, 'expression_statement': 3, 'assignment': 3, 'identifier': 19, '=': 3, 'subscript': 5, 'call': 3, 'attribute': 4, '[': 5, 'string': 6, 'string_start': 6, 'string_content': 6, 'string_end': 6, ']': 5, '.': 4, 'argument_list': 3, '(': 4, ')': 4, 'integer': 1, 'function_definition': 1, 'def': 1, 'parameters': 1, ',': 3, 'dictionary_splat_pattern': 1, '**': 1, ':': 2, 'block': 2, 'if_statement': 1, 'if': 1, 'comparison_operator': 1, 'in': 1, 'pattern_list': 1, 'return_statement': 1, 'return': 1}</t>
  </si>
  <si>
    <t>(tensor([0.9932]), tensor([0.9996]), tensor([0.9964]), tensor([0.9989]))</t>
  </si>
  <si>
    <t xml:space="preserve">61         return self.parse['location'].get('longitude')
62 
63     @property
64     def address(self):
65         if self.city:
66             return '{0}, {1}, {2}'.format(self.city, self.state, self.country)
67         elif self.state:
68             return '{0}, {1}'.format(self.state, self.country)
69         elif self.country:
70             return '{0}'.format(self.country)
71         else:
72             return ''
73 
74     @property
</t>
  </si>
  <si>
    <t xml:space="preserve">61         return self.parse['location'].get('longitude')
62 
63     @property
64     def address(self):
65         if self.city:
66             return u'{0}, {1}, {2}'.format(self.city, self.state, self.country)
67         elif self.state:
68             return u'{0}, {1}'.format(self.state, self.country)
69         elif self.country:
70             return u'{0}'.format(self.country)
71         else:
72             return u''
73 
74     @property
</t>
  </si>
  <si>
    <t>Before: 66
After: 66</t>
  </si>
  <si>
    <t>fix unicode errors in maxmind.py</t>
  </si>
  <si>
    <t>{'module': 1, 'return_statement': 5, 'return': 5, 'call': 4, 'attribute': 14, 'subscript': 1, 'identifier': 27, '.': 14, '[': 1, 'string': 6, 'string_start': 6, 'string_content': 5, 'string_end': 6, ']': 1, 'argument_list': 4, '(': 5, ')': 5, 'decorated_definition': 1, 'decorator': 1, '@': 1, 'function_definition': 1, 'def': 1, 'parameters': 1, ':': 5, 'block': 5, 'if_statement': 1, 'if': 1, ',': 3, 'elif_clause': 2, 'elif': 2, 'else_clause': 1, 'else': 1}</t>
  </si>
  <si>
    <t>{'cyclomatic_complexity': 2, 'nloc': 12, 'token_count': 67, 'name': '__init__', 'long_name': '__init__( self , location , ** kwargs )', 'start_line': 24, 'end_line': 35, 'full_parameters': ['self', ' location', ' ** kwargs'], 'filename': '/home/set-iitgn-vm/.local/lib/python3.10/site-packages/Minecpp/geocoder/prev/geocoder/maxmind.py', 'top_nesting_level': 1, 'fan_in': 0, 'fan_out': 0, 'general_fan_out': 0}</t>
  </si>
  <si>
    <t>(tensor([0.9769]), tensor([0.9977]), tensor([0.9872]), tensor([0.9955]))</t>
  </si>
  <si>
    <t>Before: 68
After: 68</t>
  </si>
  <si>
    <t xml:space="preserve">26     provider = 'tamu'
27     method = 'geocode'
28 
29     def __init__(
30             self, location, censusYears=('1990', '2000', '2010'), **kwargs):
31 
32         # city, state, zip
33         city = kwargs.get('city', '')
34         state = kwargs.get('state', '')
35         zipcode = kwargs.get('zipcode', '')
36         if not bool(city and state and zipcode):
37             raise ValueError("Provide city, state and zipcode")
38 
39         # API key
40         key = kwargs.get('key', tamu_key)
41         if not key:
42             raise ValueError("Provide key")
43         self.key = key
44 
45         self.location = location
46         self.url = 'https://geoservices.tamu.edu/Services/Geocode/WebService' \
47                    '/GeocoderWebServiceHttpNonParsed_V04_01.aspx'
48         self.params = {
49             'streetAddress': location,
50             'city': city,
51             'state': state,
52             'zip': zipcode,
53             'apikey': key,
54             'format': 'json',
55             'census': 'true',
56             'censusYear': '|'.join(censusYears),
57             'notStore': 'false',
58             'verbose': 'true',
59             'version': '4.01'
60         }
61         self._initialize(**kwargs)
62 
63     def _catch_errors(self):
</t>
  </si>
  <si>
    <t xml:space="preserve">26     provider = 'tamu'
27     method = 'geocode'
28 
29     def __init__(self, location, censusYears=('1990', '2000', '2010'), **kwargs):
30 
31         # city, state, zip
32         city = kwargs.get('city', '')
33         state = kwargs.get('state', '')
34         zipcode = kwargs.get('zipcode', '')
35         if not bool(city and state and zipcode):
36             raise ValueError("Provide city, state and zipcode")
37 
38         # API key
39         key = kwargs.get('key', tamu_key)
40         if not key:
41             raise ValueError("Provide key")
42         self.key = key
43 
44         self.location = location
45         self.url = 'https://geoservices.tamu.edu/Services/Geocode/WebService' \
46                    '/GeocoderWebServiceHttpNonParsed_V04_01.aspx'
47         self.params = {
48             'streetAddress': location,
49             'city': city,
50             'state': state,
51             'zip': zipcode,
52             'apikey': key,
53             'format': 'json',
54             'census': 'true',
55             'censusYear': '|'.join(censusYears),
56             'notStore': 'false',
57             'verbose': 'true',
58             'version': '4.01'
59         }
60         self._initialize(**kwargs)
61 
62     def _catch_errors(self):
</t>
  </si>
  <si>
    <t>Before: 29, 30
After: 29</t>
  </si>
  <si>
    <t>use unicode instead of str in tamu.py</t>
  </si>
  <si>
    <t>{'cyclomatic_complexity': 5, 'nloc': 28, 'token_count': 163, 'name': '__init__', 'long_name': "__init__( self , location , censusYears = ( '1990' , '2000' , '2010' )", 'start_line': 29, 'end_line': 61, 'full_parameters': ['self', ' location', " censusYears = ( '1990'", " '2000'", " '2010'"], 'filename': '/home/set-iitgn-vm/.local/lib/python3.10/site-packages/Minecpp/geocoder/prev/geocoder/tamu.py', 'top_nesting_level': 1, 'fan_in': 0, 'fan_out': 0, 'general_fan_out': 0}</t>
  </si>
  <si>
    <t>{'cyclomatic_complexity': 5, 'nloc': 27, 'token_count': 163, 'name': '__init__', 'long_name': "__init__( self , location , censusYears = ( '1990' , '2000' , '2010' )", 'start_line': 29, 'end_line': 60, 'full_parameters': ['self', ' location', " censusYears = ( '1990'", " '2000'", " '2010'"], 'filename': '/home/set-iitgn-vm/.local/lib/python3.10/site-packages/Minecpp/geocoder/curr/geocoder/tamu.py', 'top_nesting_level': 1, 'fan_in': 0, 'fan_out': 0, 'general_fan_out': 0}</t>
  </si>
  <si>
    <t>(tensor([0.9805]), tensor([0.9799]), tensor([0.9802]), tensor([0.9799]))</t>
  </si>
  <si>
    <t xml:space="preserve">60         }
61         self._initialize(**kwargs)
62 
63     def _catch_errors(self):
64         exception_occured = self.parse.get('ExceptionOccured')
65         status_code = self.parse.get('QueryStatusCodeValue')
66         exception = self.parse.get('Exception')
67 
68         if (exception_occured == 'True' or
69                 status_code != "200" or
70                 exception):
71 
72             self.error = exception
73 
74         if status_code == "401" or status_code == "470":
75             self.error = \
76                 "Tamu returned status_code {0}.  Is API key {1} valid?".\
77                 format(status_code, self.key)
78 #            raise Exception(self.error)
79 
</t>
  </si>
  <si>
    <t xml:space="preserve">59         }
60         self._initialize(**kwargs)
61 
62     def _catch_errors(self):
63         exception_occured = self.parse.get('ExceptionOccured')
64         status_code = self.parse.get('QueryStatusCodeValue')
65         exception = self.parse.get('Exception')
66 
67         if (exception_occured == 'True' or status_code != '200' or exception):
68             self.error = exception
69 
70         if status_code == '401' or status_code == '470':
71             self.error = u'Tamu returned status_code {0}.  Is API key {1} valid?'.format(status_code, self.key)
72             raise Exception(self.error)
73 
74     def _exceptions(self):
</t>
  </si>
  <si>
    <t>Before: 68, 69, 70, 71
After: 67</t>
  </si>
  <si>
    <t>{'module': 1, 'ERROR': 2, '}': 1, 'expression_statement': 6, 'call': 5, 'attribute': 11, 'identifier': 31, '.': 11, 'argument_list': 5, '(': 7, 'dictionary_splat': 1, '**': 1, ')': 7, 'function_definition': 1, 'def': 1, 'parameters': 1, ':': 3, 'block': 3, 'assignment': 5, '=': 5, 'string': 8, 'string_start': 8, 'string_content': 8, 'string_end': 8, 'if_statement': 2, 'if': 2, 'parenthesized_expression': 1, 'boolean_operator': 3, 'comparison_operator': 4, '==': 3, 'or': 3, '!=': 1, 'line_continuation': 1, ',': 1, 'comment': 1}</t>
  </si>
  <si>
    <t>(tensor([0.9550]), tensor([0.9558]), tensor([0.9554]), tensor([0.9557]))</t>
  </si>
  <si>
    <t>Before: 74, 75, 76, 77, 78
After: 70, 71, 72</t>
  </si>
  <si>
    <t xml:space="preserve">185 
186 
187 if __name__ == '__main__':
188     g = Tamu(
189         '595 Market Street',
190         city="San Francisco",
191         state="CA",
192         zipcode="94105")
193 
194     g.debug()
</t>
  </si>
  <si>
    <t xml:space="preserve">179 
180 
181 if __name__ == '__main__':
182     g = Tamu(
183         '595 Market Street',
184         city='San Francisco',
185         state='CA',
186         zipcode='94105')
187 
188     g.debug()
</t>
  </si>
  <si>
    <t>Before: 190, 191, 192
After: 184, 185, 186</t>
  </si>
  <si>
    <t>(tensor([0.9551]), tensor([0.9546]), tensor([0.9549]), tensor([0.9547]))</t>
  </si>
  <si>
    <t xml:space="preserve">39     provider = 'yandex'
40     method = 'reverse'
41 
42     def __init__(self, location, **kwargs):
43         self.url = 'http://geocode-maps.yandex.ru/1.x/'
44         location = location
45         x, y = Location(location).xy
46         self.location = '{}, {}'.format(x, y)
47         self.params = {
48             'geocode': self.location,
49             'lang': kwargs.get('lang', 'en-US'),
50             'kind': kwargs.get('kind', ''),
51             'format': 'json',
52             'results': 1,
53         }
54         self._initialize(**kwargs)
55 
56     @property
</t>
  </si>
  <si>
    <t xml:space="preserve">39     provider = 'yandex'
40     method = 'reverse'
41 
42     def __init__(self, location, **kwargs):
43         self.url = 'http://geocode-maps.yandex.ru/1.x/'
44         location = location
45         x, y = Location(location).xy
46         self.location = u'{}, {}'.format(x, y)
47         self.params = {
48             'geocode': self.location,
49             'lang': kwargs.get('lang', 'en-US'),
50             'kind': kwargs.get('kind', ''),
51             'format': 'json',
52             'results': 1,
53         }
54         self._initialize(**kwargs)
55 
56     @property
</t>
  </si>
  <si>
    <t>fix unicode string in yandex_reverse.py</t>
  </si>
  <si>
    <t>geocoder/yandex_reverse.py</t>
  </si>
  <si>
    <t>{'module': 1, 'expression_statement': 8, 'assignment': 7, 'identifier': 31, '=': 7, 'string': 14, 'string_start': 14, 'string_content': 13, 'string_end': 14, 'function_definition': 1, 'def': 1, 'parameters': 1, '(': 6, ',': 11, 'dictionary_splat_pattern': 1, '**': 2, ')': 6, ':': 6, 'block': 1, 'attribute': 9, '.': 9, 'pattern_list': 1, 'call': 5, 'argument_list': 5, 'dictionary': 1, '{': 1, 'pair': 5, 'integer': 1, '}': 1, 'dictionary_splat': 1}</t>
  </si>
  <si>
    <t>{'cyclomatic_complexity': 1, 'nloc': 13, 'token_count': 89, 'name': '__init__', 'long_name': '__init__( self , location , ** kwargs )', 'start_line': 42, 'end_line': 54, 'full_parameters': ['self', ' location', ' ** kwargs'], 'filename': '/home/set-iitgn-vm/.local/lib/python3.10/site-packages/Minecpp/geocoder/prev/geocoder/yandex_reverse.py', 'top_nesting_level': 1, 'fan_in': 0, 'fan_out': 0, 'general_fan_out': 0}</t>
  </si>
  <si>
    <t>{'cyclomatic_complexity': 1, 'nloc': 13, 'token_count': 90, 'name': '__init__', 'long_name': '__init__( self , location , ** kwargs )', 'start_line': 42, 'end_line': 54, 'full_parameters': ['self', ' location', ' ** kwargs'], 'filename': '/home/set-iitgn-vm/.local/lib/python3.10/site-packages/Minecpp/geocoder/curr/geocoder/yandex_reverse.py', 'top_nesting_level': 1, 'fan_in': 0, 'fan_out': 0, 'general_fan_out': 0}</t>
  </si>
  <si>
    <t>(tensor([0.9943]), tensor([0.9996]), tensor([0.9969]), tensor([0.9990]))</t>
  </si>
  <si>
    <t xml:space="preserve">32     https://geocode.farm/geocoding/free-api-documentation/
33     """
34     provider = 'geocodefarm'
35     method = 'geocode'
36 
37     key = self._get_api_key(geocodefarm_key, **kwargs)
38 
39     def __init__(self, location, **kwargs):
40         self.url = 'https://www.geocode.farm/v3/json/forward/'
41         self.params = {
</t>
  </si>
  <si>
    <t xml:space="preserve">34     provider = 'geocodefarm'
35     method = 'geocode'
36 
37     def __init__(self, location, **kwargs):
38         self.url = 'https://www.geocode.farm/v3/json/forward/'
39         self.key = kwargs.get('key', geocodefarm_key)
40         self.params = {
41             'addr': location,
42             'key': self.key if self.key else None,
43             'lang': kwargs.get('lang', ''),
44             'country': kwargs.get('country', ''),
45         }
46         self._initialize(**kwargs)
47 
48     def _catch_errors(self):
</t>
  </si>
  <si>
    <t>Before: 37, 38
After: 39</t>
  </si>
  <si>
    <t>add key argument to geocodefarm</t>
  </si>
  <si>
    <t>Fix Key Optional key handling GeocodeFarm</t>
  </si>
  <si>
    <t>geocoder/geocodefarm.py</t>
  </si>
  <si>
    <t>1c098a0485c456c77b561b021340591279bbc052</t>
  </si>
  <si>
    <t>ac7e2afa1447648f64c4940a46ec431dbf6b3bfa</t>
  </si>
  <si>
    <t>{'module': 1, 'expression_statement': 4, 'assignment': 4, 'identifier': 20, ':': 2, 'ERROR': 2, '//': 1, 'type': 1, 'binary_operator': 5, 'attribute': 3, '.': 3, '/': 3, '-': 2, 'string_start': 4, '=': 4, 'string': 3, 'string_content': 3, 'string_end': 3, 'call': 1, 'argument_list': 1, '(': 2, ',': 3, 'dictionary_splat': 1, '**': 2, ')': 2, 'function_definition': 1, 'def': 1, 'parameters': 1, 'dictionary_splat_pattern': 1, 'block': 1}</t>
  </si>
  <si>
    <t>{'cyclomatic_complexity': 2, 'nloc': 9, 'token_count': 62, 'name': '__init__', 'long_name': '__init__( self , location , ** kwargs )', 'start_line': 39, 'end_line': 47, 'full_parameters': ['self', ' location', ' ** kwargs'], 'filename': '/home/set-iitgn-vm/.local/lib/python3.10/site-packages/Minecpp/geocoder/prev/geocoder/geocodefarm.py', 'top_nesting_level': 1, 'fan_in': 0, 'fan_out': 0, 'general_fan_out': 0}</t>
  </si>
  <si>
    <t>{'cyclomatic_complexity': 2, 'nloc': 10, 'token_count': 78, 'name': '__init__', 'long_name': '__init__( self , location , ** kwargs )', 'start_line': 37, 'end_line': 46, 'full_parameters': ['self', ' location', ' ** kwargs'], 'filename': '/home/set-iitgn-vm/.local/lib/python3.10/site-packages/Minecpp/geocoder/curr/geocoder/geocodefarm.py', 'top_nesting_level': 1, 'fan_in': 0, 'fan_out': 0, 'general_fan_out': 0}</t>
  </si>
  <si>
    <t>(tensor([0.8586]), tensor([0.8926]), tensor([0.8752]), tensor([0.8890]))</t>
  </si>
  <si>
    <t xml:space="preserve">36 
37     key = self._get_api_key(geocodefarm_key, **kwargs)
38 
39     def __init__(self, location, **kwargs):
40         self.url = 'https://www.geocode.farm/v3/json/forward/'
41         self.params = {
42             'addr': location,
43             'key': key if key else None,
44             'lang': kwargs.get('lang', ''),
45             'country': kwargs.get('country', ''),
46         }
47         self._initialize(**kwargs)
48 
49     def _catch_errors(self):
</t>
  </si>
  <si>
    <t>Before: 43
After: 42</t>
  </si>
  <si>
    <t>{'module': 1, 'expression_statement': 4, 'assignment': 3, 'identifier': 23, '=': 3, 'call': 4, 'attribute': 6, '.': 6, 'argument_list': 4, '(': 5, ',': 9, 'dictionary_splat': 2, '**': 3, ')': 5, 'function_definition': 1, 'def': 1, 'parameters': 1, 'dictionary_splat_pattern': 1, ':': 5, 'block': 1, 'string': 9, 'string_start': 9, 'string_content': 7, 'string_end': 9, 'dictionary': 1, '{': 1, 'pair': 4, 'conditional_expression': 1, 'if': 1, 'else': 1, 'none': 1, '}': 1}</t>
  </si>
  <si>
    <t>(tensor([0.9407]), tensor([0.9479]), tensor([0.9443]), tensor([0.9472]))</t>
  </si>
  <si>
    <t xml:space="preserve">37     provider = 'geocodefarm'
38     method = 'reverse'
39 
40     def __init__(self, location, **kwargs):
41         self.url = 'https://www.geocode.farm/v3/json/reverse/'
42 
43         self.location = location
44         location = Location(location)
45 
46         key = self._get_api_key(geocodefarm_key, **kwargs)
47 
48         self.params = {
49             'lat': location.latitude,
50             'lon': location.longitude,
51             'key': key if key else None,
52             'lang': kwargs.get('lang', ''),
53             'country': kwargs.get('country', ''),
54         }
55         self._initialize(**kwargs)
56 
57 if __name__ == '__main__':
</t>
  </si>
  <si>
    <t xml:space="preserve">37     provider = 'geocodefarm'
38     method = 'reverse'
39 
40     def __init__(self, location, **kwargs):
41         self.url = 'https://www.geocode.farm/v3/json/reverse/'
42         self.location = location
43         location = Location(location)
44         self.key = kwargs.get('key', geocodefarm_key)
45         self.params = {
46             'lat': location.latitude,
47             'lon': location.longitude,
48             'key': self.key if self.key else None,
49             'lang': kwargs.get('lang', ''),
50             'country': kwargs.get('country', ''),
51         }
52         self._initialize(**kwargs)
53 
54 if __name__ == '__main__':
</t>
  </si>
  <si>
    <t>Before: 42, 45, 46, 47
After: 44</t>
  </si>
  <si>
    <t>add key param to geocodefarm_reverse</t>
  </si>
  <si>
    <t>geocoder/geocodefarm_reverse.py</t>
  </si>
  <si>
    <t>{'module': 1, 'expression_statement': 8, 'assignment': 7, 'identifier': 34, '=': 7, 'string': 12, 'string_start': 12, 'string_content': 10, 'string_end': 12, 'function_definition': 1, 'def': 1, 'parameters': 1, '(': 6, ',': 10, 'dictionary_splat_pattern': 1, '**': 3, ')': 6, ':': 6, 'block': 1, 'attribute': 9, '.': 9, 'call': 5, 'argument_list': 5, 'dictionary_splat': 2, 'dictionary': 1, '{': 1, 'pair': 5, 'conditional_expression': 1, 'if': 1, 'else': 1, 'none': 1, '}': 1}</t>
  </si>
  <si>
    <t>{'cyclomatic_complexity': 2, 'nloc': 13, 'token_count': 92, 'name': '__init__', 'long_name': '__init__( self , location , ** kwargs )', 'start_line': 40, 'end_line': 55, 'full_parameters': ['self', ' location', ' ** kwargs'], 'filename': '/home/set-iitgn-vm/.local/lib/python3.10/site-packages/Minecpp/geocoder/prev/geocoder/geocodefarm_reverse.py', 'top_nesting_level': 1, 'fan_in': 0, 'fan_out': 0, 'general_fan_out': 0}</t>
  </si>
  <si>
    <t>{'cyclomatic_complexity': 2, 'nloc': 13, 'token_count': 97, 'name': '__init__', 'long_name': '__init__( self , location , ** kwargs )', 'start_line': 40, 'end_line': 52, 'full_parameters': ['self', ' location', ' ** kwargs'], 'filename': '/home/set-iitgn-vm/.local/lib/python3.10/site-packages/Minecpp/geocoder/curr/geocoder/geocodefarm_reverse.py', 'top_nesting_level': 1, 'fan_in': 0, 'fan_out': 0, 'general_fan_out': 0}</t>
  </si>
  <si>
    <t>(tensor([0.9731]), tensor([0.9671]), tensor([0.9701]), tensor([0.9677]))</t>
  </si>
  <si>
    <t>Before: 51
After: 48</t>
  </si>
  <si>
    <t>121         if self.parse['addressComponents']:
122             return self.parse['addressComponents'].get('zip')
123 
124 if __name__ == '__main__':
125     g = USCensus('4600 Silver Hill Road, Suitland, MD 20746', benchmark=9)
126     g.debug()</t>
  </si>
  <si>
    <t xml:space="preserve">121         if self.parse['addressComponents']:
122             return self.parse['addressComponents'].get('zip')
123 
124 if __name__ == '__main__':
125     g = USCensus('4600 Silver Hill Road, Suitland, MD 20746', benchmark=9)
126     g.debug()
127     </t>
  </si>
  <si>
    <t>Before: 126
After: 126, 127</t>
  </si>
  <si>
    <t>fix typo in uscensus.py</t>
  </si>
  <si>
    <t>fix line spacing</t>
  </si>
  <si>
    <t>geocoder/uscensus.py</t>
  </si>
  <si>
    <t>6b1dd72c65128078913ff43d8027ac09c32dda6d</t>
  </si>
  <si>
    <t>88ace8581c6b14337380592d07c55207ca2f9216</t>
  </si>
  <si>
    <t>{'module': 1, 'if_statement': 2, 'if': 2, 'subscript': 2, 'attribute': 3, 'identifier': 6, '.': 3, '[': 2, 'string': 4, 'string_start': 4, 'string_content': 4, 'string_end': 4, ']': 2, ':': 2, 'block': 2, 'return_statement': 1, 'return': 1, 'call': 1, 'argument_list': 1, '(': 1, ')': 1, 'comparison_operator': 1, '==': 1}</t>
  </si>
  <si>
    <t>{'cyclomatic_complexity': 1, 'nloc': 9, 'token_count': 51, 'name': '__init__', 'long_name': '__init__( self , location , ** kwargs )', 'start_line': 23, 'end_line': 32, 'full_parameters': ['self', ' location', ' ** kwargs'], 'filename': '/home/set-iitgn-vm/.local/lib/python3.10/site-packages/Minecpp/geocoder/prev/geocoder/uscensus.py', 'top_nesting_level': 1, 'fan_in': 0, 'fan_out': 0, 'general_fan_out': 0}</t>
  </si>
  <si>
    <t>{'cyclomatic_complexity': 1, 'nloc': 9, 'token_count': 51, 'name': '__init__', 'long_name': '__init__( self , location , ** kwargs )', 'start_line': 23, 'end_line': 32, 'full_parameters': ['self', ' location', ' ** kwargs'], 'filename': '/home/set-iitgn-vm/.local/lib/python3.10/site-packages/Minecpp/geocoder/curr/geocoder/uscensus.py', 'top_nesting_level': 1, 'fan_in': 0, 'fan_out': 0, 'general_fan_out': 0}</t>
  </si>
  <si>
    <t>(tensor([0.9954]), tensor([0.9991]), tensor([0.9972]), tensor([0.9987]))</t>
  </si>
  <si>
    <t>94         elif self.parse['Census Blocks']:
95             return self.parse['Census Blocks'][0].get('GEOID')
96 
97 if __name__ == '__main__':
98     g = USCensusReverse([38.846542, -76.92691])
99     g.debug()</t>
  </si>
  <si>
    <t xml:space="preserve">94         elif self.parse['Census Blocks']:
95             return self.parse['Census Blocks'][0].get('GEOID')
96 
97 if __name__ == '__main__':
98     g = USCensusReverse([38.846542, -76.92691])
99     g.debug()
100     </t>
  </si>
  <si>
    <t>Before: 99
After: 99, 100</t>
  </si>
  <si>
    <t>fix typo in uscensus_reverse.py</t>
  </si>
  <si>
    <t>geocoder/uscensus_reverse.py</t>
  </si>
  <si>
    <t>{'module': 1, 'ERROR': 2, 'identifier': 8, 'expression_statement': 1, 'assignment': 1, 'subscript': 3, 'attribute': 3, '.': 3, '[': 3, 'string': 4, 'string_start': 4, 'string_content': 4, 'string_end': 4, ']': 3, ':': 2, 'type': 1, 'call': 1, 'integer': 1, 'argument_list': 1, '(': 1, ')': 1, 'if_statement': 1, 'if': 1, 'comparison_operator': 1, '==': 1, 'block': 1}</t>
  </si>
  <si>
    <t>{'cyclomatic_complexity': 1, 'nloc': 12, 'token_count': 76, 'name': '__init__', 'long_name': '__init__( self , location , ** kwargs )', 'start_line': 23, 'end_line': 35, 'full_parameters': ['self', ' location', ' ** kwargs'], 'filename': '/home/set-iitgn-vm/.local/lib/python3.10/site-packages/Minecpp/geocoder/prev/geocoder/uscensus_reverse.py', 'top_nesting_level': 1, 'fan_in': 0, 'fan_out': 0, 'general_fan_out': 0}</t>
  </si>
  <si>
    <t>{'cyclomatic_complexity': 1, 'nloc': 12, 'token_count': 76, 'name': '__init__', 'long_name': '__init__( self , location , ** kwargs )', 'start_line': 23, 'end_line': 35, 'full_parameters': ['self', ' location', ' ** kwargs'], 'filename': '/home/set-iitgn-vm/.local/lib/python3.10/site-packages/Minecpp/geocoder/curr/geocoder/uscensus_reverse.py', 'top_nesting_level': 1, 'fan_in': 0, 'fan_out': 0, 'general_fan_out': 0}</t>
  </si>
  <si>
    <t>(tensor([0.9933]), tensor([0.9983]), tensor([0.9958]), tensor([0.9978]))</t>
  </si>
  <si>
    <t xml:space="preserve">4 from __future__ import absolute_import
5 from geocoder.base import Base
6 from geocoder.location import Location
7 
8 
9 class USCensusReverse(Base):
10     """
11     US Census Geocoder REST Services
12     =======================
13     The Census Geocoder is an address look-up tool that converts your address to an approximate coordinate (latitude/longitude) and returns information about the address range that includes the address and the census geography the address is within. The geocoder is available as a web interface and as an API (Representational State Transfer - REST - web-based service).
</t>
  </si>
  <si>
    <t xml:space="preserve">5 from geocoder.base import Base
6 from geocoder.location import Location
7 from geocoder.uscensus import USCensus
8 
9 
10 class USCensusReverse(USCensus, Base):
11     """
12     US Census Geocoder REST Services
13     =======================
14     The Census Geocoder is an address look-up tool that converts your address to an approximate coordinate (latitude/longitude) and returns information about the address range that includes the address and the census geography the address is within. The geocoder is available as a web interface and as an API (Representational State Transfer - REST - web-based service).
</t>
  </si>
  <si>
    <t>fix error in uscensus_reverse.py</t>
  </si>
  <si>
    <t>fix PEP8 syntax; add uscensus test cases</t>
  </si>
  <si>
    <t>08225e817e39196f225f4ed8059d6bb39356b9f9</t>
  </si>
  <si>
    <t>7d10b35acae4c42e0d26375ccab901a2bbcfa63d</t>
  </si>
  <si>
    <t>{'module': 1, 'future_import_statement': 1, 'from': 3, '__future__': 1, 'import': 3, 'dotted_name': 5, 'identifier': 14, 'import_from_statement': 2, '.': 2, 'class_definition': 1, 'class': 1, 'argument_list': 1, '(': 1, ')': 1, ':': 1, 'ERROR': 2, 'string_start': 1, 'block': 1, 'expression_statement': 1, '==': 11, '=': 1}</t>
  </si>
  <si>
    <t>{'cyclomatic_complexity': 1, 'nloc': 12, 'token_count': 76, 'name': '__init__', 'long_name': '__init__( self , location , ** kwargs )', 'start_line': 24, 'end_line': 36, 'full_parameters': ['self', ' location', ' ** kwargs'], 'filename': '/home/set-iitgn-vm/.local/lib/python3.10/site-packages/Minecpp/geocoder/curr/geocoder/uscensus_reverse.py', 'top_nesting_level': 1, 'fan_in': 0, 'fan_out': 0, 'general_fan_out': 0}</t>
  </si>
  <si>
    <t>(tensor([0.9667]), tensor([0.9671]), tensor([0.9669]), tensor([0.9670]))</t>
  </si>
  <si>
    <t xml:space="preserve">13 taiwan = '������������������������������������������������������������������735������'
14 repeat = 3
15 ottawa = (45.4215296, -75.6971930)
16 toronto = (43.653226, -79.3831843)
17 istanbul = {'lat': 41.005407, 'lng': 28.978349}
18 us_address = '595 Market St'
19 us_city = 'San Francisco'
20 us_state = 'CA'
21 us_zipcode = '94105'
22 
</t>
  </si>
  <si>
    <t xml:space="preserve">13 taiwan = '������������������������������������������������������������������735������'
14 repeat = 3
15 ottawa = (45.4215296, -75.6971930)
16 toronto = (43.653226, -79.3831843)
17 istanbul = {'lat': 41.005407, 'lng': 28.978349}
18 us_address = 'c'
19 us_city = 'San Francisco'
20 us_state = 'CA'
21 us_zipcode = '94105'
22 dc = (38.904722, -77.016389)
</t>
  </si>
  <si>
    <t>Before: 18
After: 18, 22</t>
  </si>
  <si>
    <t>add tests for uscensus and geocodefarm</t>
  </si>
  <si>
    <t>{'module': 1, 'expression_statement': 9, 'assignment': 9, 'identifier': 9, '=': 9, 'string': 7, 'string_start': 7, 'string_content': 7, 'string_end': 7, 'integer': 1, 'tuple': 2, '(': 2, 'float': 6, ',': 3, 'unary_operator': 2, '-': 2, ')': 2, 'dictionary': 1, '{': 1, 'pair': 2, ':': 2, '}': 1}</t>
  </si>
  <si>
    <t>{'cyclomatic_complexity': 1, 'nloc': 29, 'token_count': 88, 'name': 'test_entry_points', 'long_name': 'test_entry_points( )', 'start_line': 24, 'end_line': 52, 'full_parameters': [], 'filename': '/home/set-iitgn-vm/.local/lib/python3.10/site-packages/Minecpp/geocoder/prev/tests/test_geocoder.py', 'top_nesting_level': 0, 'fan_in': 0, 'fan_out': 0, 'general_fan_out': 0}</t>
  </si>
  <si>
    <t>{'cyclomatic_complexity': 1, 'nloc': 30, 'token_count': 91, 'name': 'test_entry_points', 'long_name': 'test_entry_points( )', 'start_line': 25, 'end_line': 54, 'full_parameters': [], 'filename': '/home/set-iitgn-vm/.local/lib/python3.10/site-packages/Minecpp/geocoder/curr/tests/test_geocoder.py', 'top_nesting_level': 0, 'fan_in': 0, 'fan_out': 0, 'general_fan_out': 0}</t>
  </si>
  <si>
    <t>(tensor([0.9778]), tensor([0.9889]), tensor([0.9833]), tensor([0.9878]))</t>
  </si>
  <si>
    <t xml:space="preserve">13 taiwan = '������������������������������������������������������������������735������'
14 repeat = 3
15 ottawa = (45.4215296, -75.6971930)
16 toronto = (43.653226, -79.3831843)
17 istanbul = {'lat': 41.005407, 'lng': 28.978349}
18 us_address = '595 Market St'
19 us_city = 'San Francisco'
20 us_state = 'CA'
21 us_zipcode = '94105'
22 dc = (38.904722, -77.016389)
</t>
  </si>
  <si>
    <t>fix overwrite of us_address</t>
  </si>
  <si>
    <t>8881dba6a7dc6d349585708261cd6cea4d534af8</t>
  </si>
  <si>
    <t>{'cyclomatic_complexity': 1, 'nloc': 30, 'token_count': 91, 'name': 'test_entry_points', 'long_name': 'test_entry_points( )', 'start_line': 25, 'end_line': 54, 'full_parameters': [], 'filename': '/home/set-iitgn-vm/.local/lib/python3.10/site-packages/Minecpp/geocoder/prev/tests/test_geocoder.py', 'top_nesting_level': 0, 'fan_in': 0, 'fan_out': 0, 'general_fan_out': 0}</t>
  </si>
  <si>
    <t>(tensor([0.9927]), tensor([0.9965]), tensor([0.9946]), tensor([0.9961]))</t>
  </si>
  <si>
    <t xml:space="preserve">491     return get(location, provider='tamu', **kwargs)
492 
493 
494 def geocodefarm(location, **kwargs):
495     """GeocodeFarm Provider
496 
497     Params
498     ------
499     :param location: The string to search for. Usually a street address.
500     :param key: (optional) API Key. Only Required for Paid Users.
501     :param lang: (optional) 2 digit lanuage code to return results in. Currently only "en"(English) or "de"(German) supported.
502     :param country: (optional) The country to return results in. Used for biasing purposes and may not fully filter results to this specific country.
503 
504     API Reference
505     -------------
506     https://geocode.farm/geocoding/free-api-documentation/
507     """
508     return get(location, provider='geocodefarm', **kwargs)
509 
510 
</t>
  </si>
  <si>
    <t xml:space="preserve">491     return get(location, provider='tamu', **kwargs)
492 
493 
494 def geocodefarm(location, **kwargs):
495     """GeocodeFarm Provider
496 
497     Params
498     ------
499     :param location: The string to search for. Usually a street address.
500     :param key: (optional) API Key. Only Required for Paid Users.
501     :param lang: (optional) 2 digit language code to return results in. Currently only "en"(English) or "de"(German) supported.
502     :param country: (optional) The country to return results in. Used for biasing purposes and may not fully filter results to this specific country.
503 
504     API Reference
505     -------------
506     https://geocode.farm/geocoding/free-api-documentation/
507     """
508     return get(location, provider='geocodefarm', **kwargs)
509 
510 
</t>
  </si>
  <si>
    <t>Before: 501
After: 501</t>
  </si>
  <si>
    <t>Fix CLI by excluding session from json and cosmetic fixes</t>
  </si>
  <si>
    <t>1241aeaaa2b0af03bac4173f6400f895efbb33b8</t>
  </si>
  <si>
    <t>f99345ba0eb892267035790dc1e410752152041d</t>
  </si>
  <si>
    <t>{'cyclomatic_complexity': 5, 'nloc': 11, 'token_count': 107, 'name': 'get', 'long_name': 'get( location , ** kwargs )', 'start_line': 133, 'end_line': 152, 'full_parameters': ['location', ' ** kwargs'], 'filename': '/home/set-iitgn-vm/.local/lib/python3.10/site-packages/Minecpp/geocoder/prev/geocoder/api.py', 'top_nesting_level': 0, 'fan_in': 0, 'fan_out': 0, 'general_fan_out': 0}</t>
  </si>
  <si>
    <t>{'cyclomatic_complexity': 5, 'nloc': 11, 'token_count': 107, 'name': 'get', 'long_name': 'get( location , ** kwargs )', 'start_line': 133, 'end_line': 152, 'full_parameters': ['location', ' ** kwargs'], 'filename': '/home/set-iitgn-vm/.local/lib/python3.10/site-packages/Minecpp/geocoder/curr/geocoder/api.py', 'top_nesting_level': 0, 'fan_in': 0, 'fan_out': 0, 'general_fan_out': 0}</t>
  </si>
  <si>
    <t>(tensor([0.9970]), tensor([0.9934]), tensor([0.9952]), tensor([0.9937]))</t>
  </si>
  <si>
    <t xml:space="preserve">20                 'province', 'rate_limited_get', 'osm', 'route', 'schema',
21                 'properties', 'geojson', 'tree', 'error', 'proxies', 'road',
22                 'xy', 'northeast', 'northwest', 'southeast', 'southwest',
23                 'road_long', 'city_long', 'state_long', 'country_long',
24                 'postal_town_long', 'province_long', 'road_long',
25                 'street_long', 'interpolated', 'method', 'geometry']
26     fieldnames = []
27     error = None
28     status_code = None
29     session = None
</t>
  </si>
  <si>
    <t xml:space="preserve">20                 'province', 'rate_limited_get', 'osm', 'route', 'schema',
21                 'properties', 'geojson', 'tree', 'error', 'proxies', 'road',
22                 'xy', 'northeast', 'northwest', 'southeast', 'southwest',
23                 'road_long', 'city_long', 'state_long', 'country_long',
24                 'postal_town_long', 'province_long', 'road_long',
25                 'street_long', 'interpolated', 'method', 'geometry', 'session']
26     fieldnames = []
27     error = None
28     status_code = None
29     session = None
</t>
  </si>
  <si>
    <t>add a staticmethod to the geocoder base class</t>
  </si>
  <si>
    <t>{'module': 1, 'ERROR': 2, 'expression_statement': 9, 'string': 27, 'string_start': 27, 'string_content': 27, 'string_end': 27, ',': 26, ']': 2, 'assignment': 3, 'identifier': 3, '=': 3, 'list': 1, '[': 1, 'none': 2}</t>
  </si>
  <si>
    <t>{'cyclomatic_complexity': 2, 'nloc': 14, 'token_count': 73, 'name': '__repr__', 'long_name': '__repr__( self )', 'start_line': 57, 'end_line': 70, 'full_parameters': ['self'], 'filename': '/home/set-iitgn-vm/.local/lib/python3.10/site-packages/Minecpp/geocoder/prev/geocoder/base.py', 'top_nesting_level': 1, 'fan_in': 0, 'fan_out': 0, 'general_fan_out': 0}</t>
  </si>
  <si>
    <t>{'cyclomatic_complexity': 2, 'nloc': 14, 'token_count': 73, 'name': '__repr__', 'long_name': '__repr__( self )', 'start_line': 57, 'end_line': 70, 'full_parameters': ['self'], 'filename': '/home/set-iitgn-vm/.local/lib/python3.10/site-packages/Minecpp/geocoder/curr/geocoder/base.py', 'top_nesting_level': 1, 'fan_in': 0, 'fan_out': 0, 'general_fan_out': 0}</t>
  </si>
  <si>
    <t>(tensor([0.9958]), tensor([0.9977]), tensor([0.9967]), tensor([0.9975]))</t>
  </si>
  <si>
    <t xml:space="preserve">72     def rate_limited_get(self, url, **kwargs):
73         return self.session.get(url, **kwargs)
74 
75     def _get_api_key(self, base_key, **kwargs):
76         key = kwargs.get('key')
77         # Retrieves API Key from method argument first
78         if key:
79             return key
80         # Retrieves API Key from Environment variables
81         elif base_key:
82             return base_key
83         raise ValueError('Provide API Key')
84 
85     def _connect(self, **kwargs):
</t>
  </si>
  <si>
    <t xml:space="preserve">70             )
71 
72     def rate_limited_get(self, url, **kwargs):
73         return self.session.get(url, **kwargs)
74 
75     @staticmethod
76     def _get_api_key(base_key, **kwargs):
77         key = kwargs.get('key')
78         # Retrieves API Key from method argument first
79         if key:
</t>
  </si>
  <si>
    <t>Before: 75
After: 75, 76</t>
  </si>
  <si>
    <t>{'module': 1, 'function_definition': 2, 'def': 2, 'identifier': 21, 'parameters': 2, '(': 5, ',': 5, 'dictionary_splat_pattern': 2, '**': 3, ')': 5, ':': 4, 'block': 4, 'return_statement': 3, 'return': 3, 'call': 3, 'attribute': 3, '.': 3, 'argument_list': 3, 'dictionary_splat': 1, 'expression_statement': 1, 'assignment': 1, '=': 1, 'string': 2, 'string_start': 2, 'string_content': 2, 'string_end': 2, 'comment': 2, 'if_statement': 1, 'if': 1, 'elif_clause': 1, 'elif': 1, 'raise_statement': 1, 'raise': 1}</t>
  </si>
  <si>
    <t>(tensor([0.9441]), tensor([0.9010]), tensor([0.9220]), tensor([0.9051]))</t>
  </si>
  <si>
    <t xml:space="preserve">32 @click.option('--city', '-c', default='')
33 @click.option('--state', '-s', default='')
34 @click.option('--zipcode', '-z', default='')
35 def cli(location, **kwargs):
36     "Geocode an arbitrary number of strings from Command Line."
37 
38     locations = []
39 
40     # Read Standard Input
41     # $ cat foo.txt | geocode
42     try:
43         for line in fileinput.input():
44             locations.append(line.strip())
45     except:
46         pass
47 
48     # Read multiple files &amp; user input location
49     for item in location:
50         if os.path.exists(item):
51             with open(item, 'rb') as f:
52                 locations += f.read().splitlines()
53         else:
54             locations.append(item)
55 
56     # Distance calcuation
57     if kwargs['distance']:
58         d = geocoder.distance(locations, **kwargs)
59         click.echo(d)
60         return
61 
62     # Geocode results from user input
63     for location in locations:
64         g = geocoder.get(location.strip(), **kwargs)
65         try:
66             click.echo(json.dumps(g.__getattribute__(kwargs['output'])))
67         except IOError:
68             # When invalid command is entered a broken pipe error occurs
69             return
70 
71 if __name__ == '__main__':
</t>
  </si>
  <si>
    <t xml:space="preserve">32 @click.option('--city', '-c', default='')
33 @click.option('--state', '-s', default='')
34 @click.option('--zipcode', '-z', default='')
35 def cli(location, **kwargs):
36     """Geocode an arbitrary number of strings from Command Line."""
37 
38     locations = []
39 
40     # Read Standard Input
41     # $ cat foo.txt | geocode
42     try:
43         for line in fileinput.input():
44             locations.append(line.strip())
45     except:
46         pass
47 
48     # Read multiple files &amp; user input location
49     for item in location:
50         if os.path.exists(item):
51             with open(item, 'rb') as f:
52                 locations += f.read().splitlines()
53         else:
54             locations.append(item)
55 
56     # Distance calcuation
57     if kwargs['distance']:
58         d = geocoder.distance(locations, **kwargs)
59         click.echo(d)
60         return
61 
62     # Geocode results from user input
63     for location in locations:
64         g = geocoder.get(location.strip(), **kwargs)
65         print(kwargs['output'])
66         print(g.__getattribute__(kwargs['output']))
67         import pdb;pdb.set_trace()
68         try:
69             click.echo(json.dumps(g.__getattribute__(kwargs['output'])))
70         except IOError:
71             # When invalid command is entered a broken pipe error occurs
72             return
73 
74 if __name__ == '__main__':
</t>
  </si>
  <si>
    <t>add pdb.set_trace() for geocode results</t>
  </si>
  <si>
    <t>{'module': 1, 'decorated_definition': 1, 'decorator': 3, '@': 3, 'call': 18, 'attribute': 18, 'identifier': 61, '.': 18, 'argument_list': 18, '(': 19, 'string': 13, 'string_start': 13, 'string_content': 10, 'string_end': 13, ',': 10, 'keyword_argument': 3, '=': 6, ')': 19, 'function_definition': 1, 'def': 1, 'parameters': 1, 'dictionary_splat_pattern': 1, '**': 3, ':': 12, 'block': 12, 'expression_statement': 9, 'assignment': 3, 'list': 1, '[': 3, ']': 3, 'comment': 6, 'try_statement': 2, 'try': 2, 'for_statement': 3, 'for': 3, 'in': 3, 'except_clause': 2, 'except': 2, 'pass_statement': 1, 'pass': 1, 'if_statement': 2, 'if': 2, 'with_statement': 1, 'with': 1, 'with_clause': 1, 'with_item': 1, 'as_pattern': 1, 'as': 1, 'as_pattern_target': 1, 'augmented_assignment': 1, '+=': 1, 'else_clause': 1, 'else': 1, 'subscript': 2, 'dictionary_splat': 2, 'return_statement': 2, 'return': 2}</t>
  </si>
  <si>
    <t>{'cyclomatic_complexity': 8, 'nloc': 24, 'token_count': 150, 'name': 'cli', 'long_name': 'cli( location , ** kwargs )', 'start_line': 35, 'end_line': 69, 'full_parameters': ['location', ' ** kwargs'], 'filename': '/home/set-iitgn-vm/.local/lib/python3.10/site-packages/Minecpp/geocoder/prev/geocoder/cli.py', 'top_nesting_level': 0, 'fan_in': 0, 'fan_out': 0, 'general_fan_out': 0}</t>
  </si>
  <si>
    <t>{'cyclomatic_complexity': 8, 'nloc': 26, 'token_count': 177, 'name': 'cli', 'long_name': 'cli( location , ** kwargs )', 'start_line': 35, 'end_line': 72, 'full_parameters': ['location', ' ** kwargs'], 'filename': '/home/set-iitgn-vm/.local/lib/python3.10/site-packages/Minecpp/geocoder/curr/geocoder/cli.py', 'top_nesting_level': 0, 'fan_in': 0, 'fan_out': 0, 'general_fan_out': 0}</t>
  </si>
  <si>
    <t>(tensor([0.9682]), tensor([0.9881]), tensor([0.9781]), tensor([0.9861]))</t>
  </si>
  <si>
    <t xml:space="preserve">66         # the signature parameter needs to come in the end of the url
67         self.params.append(self._sign_url(self.url, self.params, self.client_secret))
68 
69     def _sign_url(self, base_url=None, params=None, client_secret=None):
70 
71         """ Sign a request URL with a Crypto Key.
72         Usage:
73         from urlsigner import sign_url
74         signed_url = sign_url(base_url=my_url,
75                               params=url_params,
76                               client_secret=CLIENT_SECRET)
77         Args:
78         base_url - The trunk of the URL to sign. E.g. https://maps.googleapis.com/maps/api/geocode/json
79         params - List of tuples of URL parameters INCLUDING YOUR CLIENT ID ('client','gme-...')
80         client_secret - Your Crypto Key from Google for Work
81         Returns:
82         The signature as a dictionary #signed request URL
83         """
84         import hashlib
85         import hmac
86         import base64
87         if six.PY3:
88             from urllib.parse import urlparse, urlencode
89         else:
90             from urllib import urlencode
91             from urlparse import urlparse
92 
93         # Return if any parameters aren't given
94         if not base_url or not self.client_secret or not self.client:
95             return None
96 
97         # assuming parameters will be submitted to Requests in identical order!
98         url = urlparse(base_url + "?" + urlencode(params))
99 
100         # We only need to sign the path+query part of the string
101         url_to_sign = (url.path + "?" + url.query).encode('utf-8')
102 
103         # Decode the private key into its binary format
104         # We need to decode the URL-encoded private key
105         decoded_key = base64.urlsafe_b64decode(client_secret)
106 
107         # Create a signature using the private key and the URL-encoded
108         # string using HMAC SHA1. This signature will be binary.
109         signature = hmac.new(decoded_key, url_to_sign, hashlib.sha1)
110 
111         # Encode the binary signature into base64 for use within a URL
112         encoded_signature = base64.urlsafe_b64encode(signature.digest())
113 
114         # Return signature as a tuple (to be appended as a param to url)
115         return ("signature", encoded_signature)
116 
117     """
</t>
  </si>
  <si>
    <t xml:space="preserve">66         # the signature parameter needs to come in the end of the url
67         self.params.append(self._sign_url(self.url, self.params, self.client_secret))
68 
69     def _sign_url(self, base_url=None, params=None, client_secret=None):
70 
71         """ Sign a request URL with a Crypto Key.
72         Usage:
73         from urlsigner import sign_url
74         signed_url = sign_url(base_url=my_url,
75                               params=url_params,
76                               client_secret=CLIENT_SECRET)
77         Args:
78         base_url - The trunk of the URL to sign. E.g. https://maps.googleapis.com/maps/api/geocode/json
79         params - List of tuples of URL parameters INCLUDING YOUR CLIENT ID ('client','gme-...')
80         client_secret - Your Crypto Key from Google for Work
81         Returns:
82         The signature as a dictionary #signed request URL
83         """
84         import hashlib
85         import hmac
86         import base64
87         if six.PY3:
88             from urllib.parse import urlparse, urlencode
89         else:
90             from urllib import urlencode
91             from urlparse import urlparse
92 
93         # Return if any parameters aren't given
94         if not base_url or not self.client_secret or not self.client:
95             return None
96 
97         # assuming parameters will be submitted to Requests in identical order!
98         url = urlparse(base_url + "?" + urlencode(params))
99 
100         # We only need to sign the path+query part of the string
101         url_to_sign = (url.path + "?" + url.query).encode('utf-8')
102 
103         # Decode the private key into its binary format
104         # We need to decode the URL-encoded private key
105         decoded_key = base64.urlsafe_b64decode(client_secret)
106 
107         # Create a signature using the private key and the URL-encoded
108         # string using HMAC SHA1. This signature will be binary.
109         signature = hmac.new(decoded_key, url_to_sign, hashlib.sha1)
110 
111         # Encode the binary signature into base64 for use within a URL
112         encoded_signature = base64.urlsafe_b64encode(signature.digest())
113 
114         # Return signature (to be appended as a param tuple to url)
115         return "signature", encoded_signature
116 
117     """
</t>
  </si>
  <si>
    <t>Before: 114, 115
After: 114, 115</t>
  </si>
  <si>
    <t>{'module': 1, 'comment': 10, 'expression_statement': 7, 'call': 9, 'attribute': 17, 'identifier': 62, '.': 18, 'argument_list': 9, '(': 12, ',': 9, ')': 12, 'function_definition': 1, 'def': 1, 'parameters': 1, 'default_parameter': 3, '=': 8, 'none': 4, ':': 4, 'block': 4, 'string': 5, 'string_start': 5, 'string_content': 5, 'string_end': 5, 'import_statement': 3, 'import': 6, 'dotted_name': 10, 'if_statement': 2, 'if': 2, 'import_from_statement': 3, 'from': 3, 'else_clause': 1, 'else': 1, 'boolean_operator': 2, 'not_operator': 3, 'not': 3, 'or': 2, 'return_statement': 2, 'return': 2, 'assignment': 5, 'binary_operator': 4, '+': 4, 'parenthesized_expression': 1, 'tuple': 1}</t>
  </si>
  <si>
    <t>{'cyclomatic_complexity': 4, 'nloc': 18, 'token_count': 154, 'name': '__init__', 'long_name': '__init__( self , location , ** kwargs )', 'start_line': 42, 'end_line': 59, 'full_parameters': ['self', ' location', ' ** kwargs'], 'filename': '/home/set-iitgn-vm/.local/lib/python3.10/site-packages/Minecpp/geocoder/prev/geocoder/google.py', 'top_nesting_level': 1, 'fan_in': 0, 'fan_out': 0, 'general_fan_out': 0}</t>
  </si>
  <si>
    <t>{'cyclomatic_complexity': 4, 'nloc': 18, 'token_count': 154, 'name': '__init__', 'long_name': '__init__( self , location , ** kwargs )', 'start_line': 42, 'end_line': 59, 'full_parameters': ['self', ' location', ' ** kwargs'], 'filename': '/home/set-iitgn-vm/.local/lib/python3.10/site-packages/Minecpp/geocoder/curr/geocoder/google.py', 'top_nesting_level': 1, 'fan_in': 0, 'fan_out': 0, 'general_fan_out': 0}</t>
  </si>
  <si>
    <t>(tensor([0.9969]), tensor([0.9962]), tensor([0.9966]), tensor([0.9963]))</t>
  </si>
  <si>
    <t xml:space="preserve">20     def ok(self):
21         return bool(self.latlng)
22 
23     def _convert_float(self, number):
24         try:
25             return float(number)
26         except ValueError:
27             return None
28 
29     def _check_input(self, location):
</t>
  </si>
  <si>
    <t xml:space="preserve">18 
19     @property
20     def ok(self):
21         return bool(self.latlng)
22 
23     @staticmethod
24     def _convert_float(number):
25         try:
26             return float(number)
27         except ValueError:
</t>
  </si>
  <si>
    <t>Before: 23
After: 23, 24</t>
  </si>
  <si>
    <t>add a staticmethod to location</t>
  </si>
  <si>
    <t>{'module': 1, 'function_definition': 2, 'def': 2, 'identifier': 11, 'parameters': 2, '(': 4, ')': 4, ':': 4, 'block': 4, 'return_statement': 3, 'return': 3, 'call': 2, 'argument_list': 2, 'attribute': 1, '.': 1, ',': 1, 'try_statement': 1, 'try': 1, 'except_clause': 1, 'except': 1, 'none': 1}</t>
  </si>
  <si>
    <t>(tensor([0.9169]), tensor([0.9133]), tensor([0.9151]), tensor([0.9136]))</t>
  </si>
  <si>
    <t xml:space="preserve">54         }
55         self._initialize(**kwargs)
56 
57     def _catch_errors(self):
58         exception_occured = self.parse.get('ExceptionOccured')
59         status_code = self.parse.get('QueryStatusCodeValue')
60         exception = self.parse.get('Exception')
61 
62         if (exception_occured == 'True' or status_code != '200' or exception):
63             self.error = exception
64 
65         if status_code == '401' or status_code == '470':
66             self.error = u'Tamu returned status_code {0}.  Is API key {1} valid?'.format(status_code, self.key)
67             raise Exception(self.error)
68 
69     def _exceptions(self):
</t>
  </si>
  <si>
    <t xml:space="preserve">54         }
55         self._initialize(**kwargs)
56 
57     def _catch_errors(self):
58         exception_occured = self.parse.get('ExceptionOccured')
59         status_code = self.parse.get('QueryStatusCodeValue')
60         exception = self.parse.get('Exception')
61 
62         if exception_occured == 'True' or status_code != '200' or exception:
63             self.error = exception
64 
65         if status_code == '401' or status_code == '470':
66             self.error = u'Tamu returned status_code {0}.  Is API key {1} valid?'.format(status_code, self.key)
67             raise Exception(self.error)
68 
69     def _exceptions(self):
</t>
  </si>
  <si>
    <t>fix typo in tamu.py</t>
  </si>
  <si>
    <t>{'module': 1, 'ERROR': 1, '}': 1, 'expression_statement': 6, 'call': 6, 'attribute': 12, 'identifier': 34, '.': 12, 'argument_list': 6, '(': 8, 'dictionary_splat': 1, '**': 1, ')': 8, 'function_definition': 1, 'def': 1, 'parameters': 1, ':': 3, 'block': 3, 'assignment': 5, '=': 5, 'string': 8, 'string_start': 8, 'string_content': 8, 'string_end': 8, 'if_statement': 2, 'if': 2, 'parenthesized_expression': 1, 'boolean_operator': 3, 'comparison_operator': 4, '==': 3, 'or': 3, '!=': 1, ',': 1, 'raise_statement': 1, 'raise': 1}</t>
  </si>
  <si>
    <t>{'cyclomatic_complexity': 4, 'nloc': 24, 'token_count': 154, 'name': '__init__', 'long_name': "__init__( self , location , censusYears = ( '1990' , '2000' , '2010' )", 'start_line': 29, 'end_line': 55, 'full_parameters': ['self', ' location', " censusYears = ( '1990'", " '2000'", " '2010'"], 'filename': '/home/set-iitgn-vm/.local/lib/python3.10/site-packages/Minecpp/geocoder/prev/geocoder/tamu.py', 'top_nesting_level': 1, 'fan_in': 0, 'fan_out': 0, 'general_fan_out': 0}</t>
  </si>
  <si>
    <t>{'cyclomatic_complexity': 4, 'nloc': 24, 'token_count': 154, 'name': '__init__', 'long_name': "__init__( self , location , censusYears = ( '1990' , '2000' , '2010' )", 'start_line': 29, 'end_line': 55, 'full_parameters': ['self', ' location', " censusYears = ( '1990'", " '2000'", " '2010'"], 'filename': '/home/set-iitgn-vm/.local/lib/python3.10/site-packages/Minecpp/geocoder/curr/geocoder/tamu.py', 'top_nesting_level': 1, 'fan_in': 0, 'fan_out': 0, 'general_fan_out': 0}</t>
  </si>
  <si>
    <t>(tensor([0.9974]), tensor([0.9954]), tensor([0.9964]), tensor([0.9956]))</t>
  </si>
  <si>
    <t xml:space="preserve">40     provider = 'yandex'
41     method = 'geocode'
42 
43     def __init__(self, location, **kwargs):
44         self.url = 'http://geocode-maps.yandex.ru/1.x/'
45         self.location = location
46         self.params = {
47             'geocode': location,
48             'lang': kwargs.get('lang', 'en-US'),
49             'kind': kwargs.get('kind', ''),
50             'format': 'json',
51             'results': 1,
52         }
53         self._initialize(**kwargs)
54 
55     def _exceptions(self):
</t>
  </si>
  <si>
    <t xml:space="preserve">40     provider = 'yandex'
41     method = 'geocode'
42 
43     def __init__(self, location, **kwargs):
44         self.url = 'https://geocode-maps.yandex.ru/1.x/'
45         self.location = location
46         self.params = {
47             'geocode': location,
48             'lang': kwargs.get('lang', 'en-US'),
49             'kind': kwargs.get('kind', ''),
50             'format': 'json',
51             'results': 1,
52         }
53         self._initialize(**kwargs)
54 
55     def _exceptions(self):
</t>
  </si>
  <si>
    <t>Before: 44
After: 44</t>
  </si>
  <si>
    <t>use https for yandex urls</t>
  </si>
  <si>
    <t>Use https protocol for Yandex Geocoder. Fixes #229</t>
  </si>
  <si>
    <t>7d2872b1afaa68972cc2b06fe2b0aafe56774cdd</t>
  </si>
  <si>
    <t>289633117687f442e4e0adc62a25b16786828a88</t>
  </si>
  <si>
    <t>{'module': 1, 'expression_statement': 6, 'assignment': 5, 'identifier': 21, '=': 5, 'string': 13, 'string_start': 13, 'string_content': 12, 'string_end': 13, 'function_definition': 1, 'def': 1, 'parameters': 1, '(': 4, ',': 9, 'dictionary_splat_pattern': 1, '**': 2, ')': 4, ':': 6, 'block': 1, 'attribute': 6, '.': 6, 'dictionary': 1, '{': 1, 'pair': 5, 'call': 3, 'argument_list': 3, 'integer': 1, '}': 1, 'dictionary_splat': 1}</t>
  </si>
  <si>
    <t>(tensor([0.9985]), tensor([0.9985]), tensor([0.9985]), tensor([0.9985]))</t>
  </si>
  <si>
    <t xml:space="preserve">39     provider = 'yandex'
40     method = 'reverse'
41 
42     def __init__(self, location, **kwargs):
43         self.url = 'https://geocode-maps.yandex.ru/1.x/'
44         location = location
45         x, y = Location(location).xy
46         self.location = u'{}, {}'.format(x, y)
47         self.params = {
48             'geocode': self.location,
49             'lang': kwargs.get('lang', 'en-US'),
50             'kind': kwargs.get('kind', ''),
51             'format': 'json',
52             'results': 1,
53         }
54         self._initialize(**kwargs)
55 
56     @property
</t>
  </si>
  <si>
    <t>use https in yandex_reverse.py</t>
  </si>
  <si>
    <t>{'cyclomatic_complexity': 1, 'nloc': 13, 'token_count': 90, 'name': '__init__', 'long_name': '__init__( self , location , ** kwargs )', 'start_line': 42, 'end_line': 54, 'full_parameters': ['self', ' location', ' ** kwargs'], 'filename': '/home/set-iitgn-vm/.local/lib/python3.10/site-packages/Minecpp/geocoder/prev/geocoder/yandex_reverse.py', 'top_nesting_level': 1, 'fan_in': 0, 'fan_out': 0, 'general_fan_out': 0}</t>
  </si>
  <si>
    <t xml:space="preserve">26 """
27 
28 __title__ = 'geocoder'
29 __author__ = 'Denis Carriere'
30 __author_email__ = 'carriere.denis@gmail.com'
31 __version__ = '1.21.0'
32 __license__ = 'MIT'
33 __copyright__ = 'Copyright (c) 2013-2016 Denis Carriere'
34 
35 # CORE
</t>
  </si>
  <si>
    <t xml:space="preserve">26 """
27 
28 __title__ = 'geocoder'
29 __author__ = 'Denis Carriere'
30 __author_email__ = 'carriere.denis@gmail.com'
31 __version__ = '1.21.1'
32 __license__ = 'MIT'
33 __copyright__ = 'Copyright (c) 2013-2016 Denis Carriere'
34 
35 # CORE
</t>
  </si>
  <si>
    <t>set version to 1.21.1</t>
  </si>
  <si>
    <t>Fix google reverse #237</t>
  </si>
  <si>
    <t>2856d0a444eee43a71fad3996d0114e31b28a9b5</t>
  </si>
  <si>
    <t>a491f07cc24caee48e27c716a3f7c421307b8476</t>
  </si>
  <si>
    <t xml:space="preserve">23     provider = 'google'
24     method = 'reverse'
25 
26     def __init__(self, location, **kwargs):
27         self.url = 'https://maps.googleapis.com/maps/api/geocode/json'
28         self.location = str(Location(location))
29         self.short_name = kwargs.get('short_name', True)
30         self.params = {
31             'sensor': 'false',
32             'latlng': self.location,
33             'key': kwargs.get('key', google_key),
34             'language': kwargs.get('language', ''),
35             'client': kwargs.get('client', google_client)
36         }
37         if self.client and self.client_secret:
38             self.params['client'] = self.client
39             self._encode_params()
40         elif kwargs.get('key', google_key):
41             self.params['key'] = kwargs.get('key', google_key)
42         self._initialize(**kwargs)
43 
44     @property
</t>
  </si>
  <si>
    <t xml:space="preserve">23     provider = 'google'
24     method = 'reverse'
25 
26     def __init__(self, location, **kwargs):
27         self.url = 'https://maps.googleapis.com/maps/api/geocode/json'
28         self.location = str(Location(location))
29         self.client = kwargs.get('client', google_client)
30         self.client_secret = kwargs.get('client_secret', google_client_secret)
31         self.params = {
32             'sensor': 'false',
33             'latlng': self.location,
34             'key': kwargs.get('key', google_key),
35             'language': kwargs.get('language', ''),
36             'client': kwargs.get('client', google_client)
37         }
38         if self.client and self.client_secret:
39             self.params['client'] = self.client
40             self._encode_params()
41         elif kwargs.get('key', google_key):
42             self.params['key'] = kwargs.get('key', google_key)
43         self._initialize(**kwargs)
44 
45     @property
</t>
  </si>
  <si>
    <t>Before: 29
After: 29, 30</t>
  </si>
  <si>
    <t>add client and client_secret to google_reverse</t>
  </si>
  <si>
    <t>{'module': 1, 'expression_statement': 10, 'assignment': 8, 'identifier': 50, '=': 8, 'string': 18, 'string_start': 18, 'string_content': 17, 'string_end': 18, 'function_definition': 1, 'def': 1, 'parameters': 1, '(': 11, ',': 12, 'dictionary_splat_pattern': 1, '**': 2, ')': 11, ':': 8, 'block': 3, 'attribute': 18, '.': 18, 'call': 10, 'argument_list': 10, 'true': 1, 'dictionary': 1, '{': 1, 'pair': 5, '}': 1, 'if_statement': 1, 'if': 1, 'boolean_operator': 1, 'and': 1, 'subscript': 2, '[': 2, ']': 2, 'elif_clause': 1, 'elif': 1, 'dictionary_splat': 1}</t>
  </si>
  <si>
    <t>{'cyclomatic_complexity': 4, 'nloc': 17, 'token_count': 142, 'name': '__init__', 'long_name': '__init__( self , location , ** kwargs )', 'start_line': 26, 'end_line': 42, 'full_parameters': ['self', ' location', ' ** kwargs'], 'filename': '/home/set-iitgn-vm/.local/lib/python3.10/site-packages/Minecpp/geocoder/prev/geocoder/google_reverse.py', 'top_nesting_level': 1, 'fan_in': 0, 'fan_out': 0, 'general_fan_out': 0}</t>
  </si>
  <si>
    <t>{'cyclomatic_complexity': 4, 'nloc': 18, 'token_count': 154, 'name': '__init__', 'long_name': '__init__( self , location , ** kwargs )', 'start_line': 26, 'end_line': 43, 'full_parameters': ['self', ' location', ' ** kwargs'], 'filename': '/home/set-iitgn-vm/.local/lib/python3.10/site-packages/Minecpp/geocoder/curr/geocoder/google_reverse.py', 'top_nesting_level': 1, 'fan_in': 0, 'fan_out': 0, 'general_fan_out': 0}</t>
  </si>
  <si>
    <t>(tensor([0.9707]), tensor([0.9681]), tensor([0.9694]), tensor([0.9683]))</t>
  </si>
  <si>
    <t xml:space="preserve">26 """
27 
28 __title__ = 'geocoder'
29 __author__ = 'Denis Carriere'
30 __author_email__ = 'carriere.denis@gmail.com'
31 __version__ = '1.21.2'
32 __license__ = 'MIT'
33 __copyright__ = 'Copyright (c) 2013-2016 Denis Carriere'
34 
35 # CORE
</t>
  </si>
  <si>
    <t>set version to v1.21.2</t>
  </si>
  <si>
    <t>fix google reverse</t>
  </si>
  <si>
    <t>3d19820951be6493d03cf2b192eef868c257dec2</t>
  </si>
  <si>
    <t xml:space="preserve">2 # coding: utf8
3 
4 from __future__ import absolute_import
5 from geocoder.google import Google
6 from geocoder.location import Location
7 from geocoder.keys import google_key, google_client
8 
9 
10 class GoogleReverse(Google):
11     """
</t>
  </si>
  <si>
    <t xml:space="preserve">2 # coding: utf8
3 
4 from __future__ import absolute_import
5 from geocoder.google import Google
6 from geocoder.location import Location
7 from geocoder.keys import google_key, google_client, google_client_secret
8 
9 
10 class GoogleReverse(Google):
11     """
</t>
  </si>
  <si>
    <t>{'module': 1, 'comment': 1, 'future_import_statement': 1, 'from': 4, '__future__': 1, 'import': 4, 'dotted_name': 8, 'identifier': 13, 'import_from_statement': 3, '.': 3, ',': 1, 'class_definition': 1, 'class': 1, 'argument_list': 1, '(': 1, ')': 1, ':': 1, 'block': 1}</t>
  </si>
  <si>
    <t>{'cyclomatic_complexity': 4, 'nloc': 18, 'token_count': 154, 'name': '__init__', 'long_name': '__init__( self , location , ** kwargs )', 'start_line': 26, 'end_line': 43, 'full_parameters': ['self', ' location', ' ** kwargs'], 'filename': '/home/set-iitgn-vm/.local/lib/python3.10/site-packages/Minecpp/geocoder/prev/geocoder/google_reverse.py', 'top_nesting_level': 1, 'fan_in': 0, 'fan_out': 0, 'general_fan_out': 0}</t>
  </si>
  <si>
    <t>(tensor([0.9875]), tensor([0.9946]), tensor([0.9910]), tensor([0.9939]))</t>
  </si>
  <si>
    <t xml:space="preserve">23     provider = 'google'
24     method = 'reverse'
25 
26     def __init__(self, location, **kwargs):
27         self.url = 'https://maps.googleapis.com/maps/api/geocode/json'
28         self.location = str(Location(location))
29         self.client = kwargs.get('client', google_client)
30         self.client_secret = kwargs.get('client_secret', google_client_secret)
31         self.params = {
32             'sensor': 'false',
33             'latlng': self.location,
34             'language': kwargs.get('language', ''),
35             'region': kwargs.get('region', ''),
36         }
37         if self.client and self.client_secret:
38             self.params['client'] = self.client
39             self._encode_params()
40         elif kwargs.get('key', google_key):
41             self.params['key'] = kwargs.get('key', google_key)
42         self._initialize(**kwargs)
43 
44     @property
</t>
  </si>
  <si>
    <t>remove unused variables</t>
  </si>
  <si>
    <t>Fix attempt for Google Reverse Geocoding</t>
  </si>
  <si>
    <t>bd9f949b6c65fa7c025eff1fe7b27a0dffb9a2bb</t>
  </si>
  <si>
    <t>4f8f2b8987fd103ae1acba643326c7e5904efbe4</t>
  </si>
  <si>
    <t>{'module': 1, 'expression_statement': 11, 'assignment': 9, 'identifier': 56, '=': 9, 'string': 19, 'string_start': 19, 'string_content': 18, 'string_end': 19, 'function_definition': 1, 'def': 1, 'parameters': 1, '(': 12, ',': 13, 'dictionary_splat_pattern': 1, '**': 2, ')': 12, ':': 8, 'block': 3, 'attribute': 20, '.': 20, 'call': 11, 'argument_list': 11, 'dictionary': 1, '{': 1, 'pair': 5, '}': 1, 'if_statement': 1, 'if': 1, 'boolean_operator': 1, 'and': 1, 'subscript': 2, '[': 2, ']': 2, 'elif_clause': 1, 'elif': 1, 'dictionary_splat': 1}</t>
  </si>
  <si>
    <t>{'cyclomatic_complexity': 4, 'nloc': 17, 'token_count': 144, 'name': '__init__', 'long_name': '__init__( self , location , ** kwargs )', 'start_line': 26, 'end_line': 42, 'full_parameters': ['self', ' location', ' ** kwargs'], 'filename': '/home/set-iitgn-vm/.local/lib/python3.10/site-packages/Minecpp/geocoder/curr/geocoder/google_reverse.py', 'top_nesting_level': 1, 'fan_in': 0, 'fan_out': 0, 'general_fan_out': 0}</t>
  </si>
  <si>
    <t>(tensor([0.9830]), tensor([0.9802]), tensor([0.9816]), tensor([0.9805]))</t>
  </si>
  <si>
    <t xml:space="preserve">39     provider = 'google'
40     method = 'geocode'
41 
42     def __init__(self, location, **kwargs):
43         self.url = 'https://maps.googleapis.com/maps/api/geocode/json'
44         self.location = location
45         self.client = kwargs.get('client', google_client)
46         self.client_secret = kwargs.get('client_secret', google_client_secret)
47         self.params = {
48             'address': location,
49             'bounds': kwargs.get('bounds', ''),
50             'language': kwargs.get('language', ''),
51             'region': kwargs.get('region', ''),
52             'components': kwargs.get('components', ''),
53         }
54         if self.client and self.client_secret:
55             self.params['client'] = self.client
56             self._encode_params()
57         elif kwargs.get('key', google_key):
58             self.params['key'] = kwargs.get('key', google_key)
59         self._initialize(**kwargs)
60 
61     def _encode_params(self):
</t>
  </si>
  <si>
    <t xml:space="preserve">39     provider = 'google'
40     method = 'geocode'
41 
42     def __init__(self, location, **kwargs):
43         self.url = 'https://maps.googleapis.com/maps/api/geocode/json'
44         self.client = kwargs.get('client', google_client)
45         self.client_secret = kwargs.get('client_secret', google_client_secret)
46         self.params = {
47             'language': kwargs.get('language', ''),
48             'region': kwargs.get('region', ''),
49         }
50         if self.client and self.client_secret:
51             self.params['client'] = self.client
52             self._encode_params()
53         elif kwargs.get('key', google_key):
54             self.params['key'] = kwargs.get('key', google_key)
55         self.location_init(location, **kwargs)
56         self._initialize(**kwargs)
57 
58     def location_init(self, location, **kwargs):
</t>
  </si>
  <si>
    <t>Before: 44, 48, 49, 52
After: 55, 58, 59, 60, 61, 62, 63</t>
  </si>
  <si>
    <t>add location_init method to google.py</t>
  </si>
  <si>
    <t>Reduced google reverse init complexity to avoid bugs</t>
  </si>
  <si>
    <t>1ef012387a140425632adead338c56dd54e3ca7e</t>
  </si>
  <si>
    <t>{'module': 1, 'expression_statement': 11, 'assignment': 9, 'identifier': 53, '=': 9, 'string': 22, 'string_start': 22, 'string_content': 18, 'string_end': 22, 'function_definition': 1, 'def': 1, 'parameters': 1, '(': 11, ',': 15, 'dictionary_splat_pattern': 1, '**': 2, ')': 11, ':': 8, 'block': 3, 'attribute': 20, '.': 20, 'call': 10, 'argument_list': 10, 'dictionary': 1, '{': 1, 'pair': 5, '}': 1, 'if_statement': 1, 'if': 1, 'boolean_operator': 1, 'and': 1, 'subscript': 2, '[': 2, ']': 2, 'elif_clause': 1, 'elif': 1, 'dictionary_splat': 1}</t>
  </si>
  <si>
    <t>{'cyclomatic_complexity': 4, 'nloc': 15, 'token_count': 132, 'name': '__init__', 'long_name': '__init__( self , location , ** kwargs )', 'start_line': 42, 'end_line': 56, 'full_parameters': ['self', ' location', ' ** kwargs'], 'filename': '/home/set-iitgn-vm/.local/lib/python3.10/site-packages/Minecpp/geocoder/curr/geocoder/google.py', 'top_nesting_level': 1, 'fan_in': 0, 'fan_out': 0, 'general_fan_out': 0}</t>
  </si>
  <si>
    <t>(tensor([0.9578]), tensor([0.9442]), tensor([0.9510]), tensor([0.9455]))</t>
  </si>
  <si>
    <t xml:space="preserve">22     provider = 'google'
23     method = 'reverse'
24 
25     def location_init(self, location, **kwargs):
26         self.location = str(Location(location))
27         self.params['latlng'] = location
28         self.params['sensor'] = 'false'
29 
30     @property
</t>
  </si>
  <si>
    <t>Before: 26, 27
After: 25</t>
  </si>
  <si>
    <t>add location_init method to google_reverse</t>
  </si>
  <si>
    <t>{'module': 1, 'expression_statement': 11, 'assignment': 9, 'identifier': 52, '=': 9, 'string': 18, 'string_start': 18, 'string_content': 16, 'string_end': 18, 'function_definition': 1, 'def': 1, 'parameters': 1, '(': 11, ',': 12, 'dictionary_splat_pattern': 1, '**': 2, ')': 11, ':': 7, 'block': 3, 'attribute': 19, '.': 19, 'call': 10, 'argument_list': 10, 'dictionary': 1, '{': 1, 'pair': 4, '}': 1, 'if_statement': 1, 'if': 1, 'boolean_operator': 1, 'and': 1, 'subscript': 2, '[': 2, ']': 2, 'elif_clause': 1, 'elif': 1, 'dictionary_splat': 1}</t>
  </si>
  <si>
    <t>{'cyclomatic_complexity': 4, 'nloc': 17, 'token_count': 144, 'name': '__init__', 'long_name': '__init__( self , location , ** kwargs )', 'start_line': 26, 'end_line': 42, 'full_parameters': ['self', ' location', ' ** kwargs'], 'filename': '/home/set-iitgn-vm/.local/lib/python3.10/site-packages/Minecpp/geocoder/prev/geocoder/google_reverse.py', 'top_nesting_level': 1, 'fan_in': 0, 'fan_out': 0, 'general_fan_out': 0}</t>
  </si>
  <si>
    <t>{'cyclomatic_complexity': 1, 'nloc': 4, 'token_count': 37, 'name': 'location_init', 'long_name': 'location_init( self , location , ** kwargs )', 'start_line': 25, 'end_line': 28, 'full_parameters': ['self', ' location', ' ** kwargs'], 'filename': '/home/set-iitgn-vm/.local/lib/python3.10/site-packages/Minecpp/geocoder/curr/geocoder/google_reverse.py', 'top_nesting_level': 1, 'fan_in': 0, 'fan_out': 0, 'general_fan_out': 0}</t>
  </si>
  <si>
    <t>(tensor([0.8976]), tensor([0.6980]), tensor([0.7853]), tensor([0.7139]))</t>
  </si>
  <si>
    <t>Before: 29, 30, 31, 32, 33, 34, 35, 36, 37, 38, 39, 40, 41, 42
After: 27, 28</t>
  </si>
  <si>
    <t xml:space="preserve">22     provider = 'google'
23     method = 'reverse'
24 
25     def _location_init(self, location, **kwargs):
26         self.location = str(Location(location))
27         self.params['latlng'] = location
28         self.params['sensor'] = 'false'
29 
30     @property
</t>
  </si>
  <si>
    <t xml:space="preserve">22     provider = 'google'
23     method = 'reverse'
24 
25     def _location_init(self, location, **kwargs):
26         self.location = str(Location(location))
27         self.params['latlng'] = self.location
28         self.params['sensor'] = 'false'
29 
30     @property
</t>
  </si>
  <si>
    <t>fix bug in google_reverse.py</t>
  </si>
  <si>
    <t>Fix invalid URL for google reverse</t>
  </si>
  <si>
    <t>932c6bcd76a2ce1d165b4c94e70e0f04fe9c1b4c</t>
  </si>
  <si>
    <t>e0ae0c605fd30f4f303abf390aaa6cbfa18cee39</t>
  </si>
  <si>
    <t>{'module': 1, 'expression_statement': 5, 'assignment': 5, 'identifier': 16, '=': 5, 'string': 5, 'string_start': 5, 'string_content': 5, 'string_end': 5, 'function_definition': 1, 'def': 1, 'parameters': 1, '(': 3, ',': 2, 'dictionary_splat_pattern': 1, '**': 1, ')': 3, ':': 1, 'block': 1, 'attribute': 3, '.': 3, 'call': 2, 'argument_list': 2, 'subscript': 2, '[': 2, ']': 2}</t>
  </si>
  <si>
    <t>{'cyclomatic_complexity': 1, 'nloc': 4, 'token_count': 37, 'name': '_location_init', 'long_name': '_location_init( self , location , ** kwargs )', 'start_line': 25, 'end_line': 28, 'full_parameters': ['self', ' location', ' ** kwargs'], 'filename': '/home/set-iitgn-vm/.local/lib/python3.10/site-packages/Minecpp/geocoder/prev/geocoder/google_reverse.py', 'top_nesting_level': 1, 'fan_in': 0, 'fan_out': 0, 'general_fan_out': 0}</t>
  </si>
  <si>
    <t>{'cyclomatic_complexity': 1, 'nloc': 4, 'token_count': 39, 'name': '_location_init', 'long_name': '_location_init( self , location , ** kwargs )', 'start_line': 25, 'end_line': 28, 'full_parameters': ['self', ' location', ' ** kwargs'], 'filename': '/home/set-iitgn-vm/.local/lib/python3.10/site-packages/Minecpp/geocoder/curr/geocoder/google_reverse.py', 'top_nesting_level': 1, 'fan_in': 0, 'fan_out': 0, 'general_fan_out': 0}</t>
  </si>
  <si>
    <t>(tensor([0.9948]), tensor([0.9961]), tensor([0.9954]), tensor([0.9959]))</t>
  </si>
  <si>
    <t xml:space="preserve">37         }
38         self._initialize(**kwargs)
39 
40     def _catch_errors(self):
41         if self.content and b'The AppKey submitted with this request is invalid' in self.content:
42             raise ValueError('MapQuest API Key invalid')
43 
44     def _exceptions(self):
</t>
  </si>
  <si>
    <t>fix coding style in mapquest.py</t>
  </si>
  <si>
    <t>bugfix - prevent: TypeError: a bytes-like object is required, not 'str'</t>
  </si>
  <si>
    <t>dfeb60a458c4a7365059d04eff4d845b63437d13</t>
  </si>
  <si>
    <t>847ec28bb3ad092fa9c0ec288f278cffed5b7ac2</t>
  </si>
  <si>
    <t>{'module': 1, 'ERROR': 1, '}': 1, 'expression_statement': 1, 'call': 2, 'attribute': 3, 'identifier': 10, '.': 3, 'argument_list': 2, '(': 3, 'dictionary_splat': 1, '**': 1, ')': 3, 'function_definition': 1, 'def': 1, 'parameters': 1, ':': 2, 'block': 2, 'if_statement': 1, 'if': 1, 'boolean_operator': 1, 'and': 1, 'comparison_operator': 1, 'string': 2, 'string_start': 2, 'string_content': 2, 'string_end': 2, 'in': 1, 'raise_statement': 1, 'raise': 1}</t>
  </si>
  <si>
    <t>(tensor([0.9885]), tensor([0.9979]), tensor([0.9932]), tensor([0.9970]))</t>
  </si>
  <si>
    <t xml:space="preserve">15     provider = 'ipinfo'
16     method = 'geocode'
17 
18     def __init__(self, location='', **kwargs):
19         self.location = location
20         if location.lower() == 'me':
21             self.location = ''
22         self.url = 'http://ipinfo.io/{0}/json'.format(self.location)
23         self._initialize(**kwargs)
24 
25     def _catch_errors(self):
</t>
  </si>
  <si>
    <t xml:space="preserve">15     provider = 'ipinfo'
16     method = 'geocode'
17 
18     def __init__(self, location='', **kwargs):
19         self.location = location
20         if location.lower() == 'me' or location == '':
21             self.url = 'http://ipinfo.io/json'
22         else:
23             self.url = 'http://ipinfo.io/{0}/json'.format(self.location)
24         self._initialize(**kwargs)
25 
26     def _catch_errors(self):
</t>
  </si>
  <si>
    <t>Before: 20, 21, 22
After: 20, 21, 22, 23</t>
  </si>
  <si>
    <t>fix ipinfo.py script</t>
  </si>
  <si>
    <t>Fix geocoder.ip('me')</t>
  </si>
  <si>
    <t>646cdce42a7d700d5e02958e754e3c1f4fb87232</t>
  </si>
  <si>
    <t>1545f75cca92fd35ecf1695c772a9a0de895c33d</t>
  </si>
  <si>
    <t>{'module': 1, 'expression_statement': 6, 'assignment': 5, 'identifier': 21, '=': 6, 'string': 6, 'string_start': 6, 'string_content': 4, 'string_end': 6, 'function_definition': 1, 'def': 1, 'parameters': 1, '(': 4, ',': 2, 'default_parameter': 1, 'dictionary_splat_pattern': 1, '**': 2, ')': 4, ':': 2, 'block': 2, 'attribute': 7, '.': 7, 'if_statement': 1, 'if': 1, 'comparison_operator': 1, 'call': 3, 'argument_list': 3, '==': 1, 'dictionary_splat': 1}</t>
  </si>
  <si>
    <t>{'cyclomatic_complexity': 3, 'nloc': 7, 'token_count': 56, 'name': '__init__', 'long_name': "__init__( self , location = '' , ** kwargs )", 'start_line': 18, 'end_line': 24, 'full_parameters': ['self', " location = ''", ' ** kwargs'], 'filename': '/home/set-iitgn-vm/.local/lib/python3.10/site-packages/Minecpp/geocoder/curr/geocoder/ipinfo.py', 'top_nesting_level': 1, 'fan_in': 0, 'fan_out': 0, 'general_fan_out': 0}</t>
  </si>
  <si>
    <t>(tensor([0.9677]), tensor([0.9786]), tensor([0.9731]), tensor([0.9775]))</t>
  </si>
  <si>
    <t xml:space="preserve">2 # coding: utf8
3 
4 from codecs import open
5 import re
6 
7 from distutils.core import setup
8 
9 with open('geocoder/__init__.py', 'r') as fd:
10     version = re.search(r'^__version__\s*=\s*[\'"]([^\'"]*)[\'"]',
11                         fd.read(), re.MULTILINE).group(1)
</t>
  </si>
  <si>
    <t xml:space="preserve">2 # coding: utf8
3 
4 from codecs import open
5 import re
6 
7 try:
8     from setuptools import setup
9 except ImportError:
10     from distutils.core import setup
11 
</t>
  </si>
  <si>
    <t>Before: 7
After: 7, 8, 9, 10</t>
  </si>
  <si>
    <t>add a try/except to the setup.py file</t>
  </si>
  <si>
    <t>Fix setup.py</t>
  </si>
  <si>
    <t>bbcff0e941fa0d5506451f7748feba68b01a4862</t>
  </si>
  <si>
    <t>146d172b7db6d6054dd7a2fd016af8501bea5fe7</t>
  </si>
  <si>
    <t>{'module': 1, 'comment': 1, 'import_from_statement': 2, 'from': 2, 'dotted_name': 5, 'identifier': 11, 'import': 3, 'import_statement': 1, '.': 2, 'with_statement': 1, 'with': 1, 'with_clause': 1, 'with_item': 1, 'as_pattern': 1, 'call': 1, 'argument_list': 1, '(': 2, 'string': 3, 'string_start': 3, 'string_content': 3, 'string_end': 3, ',': 2, ')': 1, 'as': 1, 'as_pattern_target': 1, ':': 1, 'ERROR': 1, '=': 1, 'attribute': 1, 'block': 1}</t>
  </si>
  <si>
    <t>(tensor([0.8805]), tensor([0.7486]), tensor([0.8092]), tensor([0.7600]))</t>
  </si>
  <si>
    <t xml:space="preserve">1 #!/usr/bin/python
2 # coding: utf8
3 
4 import geocoder
5 import mock
6 import requests
7 
8 
9 address = 'Booth Street, Ottawa'
</t>
  </si>
  <si>
    <t xml:space="preserve">1 #!/usr/bin/python
2 # coding: utf8
3 
4 import geocoder
5 from unittest import mock
6 import requests
7 
8 
9 address = 'Booth Street, Ottawa'
</t>
  </si>
  <si>
    <t>fix typo in test_session.py</t>
  </si>
  <si>
    <t>fixed import of mock</t>
  </si>
  <si>
    <t>tests/test_session.py</t>
  </si>
  <si>
    <t>86ba4ad74e778b4c6dd181b126a85437b404f5ac</t>
  </si>
  <si>
    <t>3820f2776c97321167b24458641116c56cb5cbd2</t>
  </si>
  <si>
    <t>{'module': 1, 'comment': 2, 'import_statement': 3, 'import': 3, 'dotted_name': 3, 'identifier': 3}</t>
  </si>
  <si>
    <t>{'cyclomatic_complexity': 1, 'nloc': 4, 'token_count': 29, 'name': 'test_session', 'long_name': 'test_session( )', 'start_line': 12, 'end_line': 15, 'full_parameters': [], 'filename': '/home/set-iitgn-vm/.local/lib/python3.10/site-packages/Minecpp/geocoder/prev/tests/test_session.py', 'top_nesting_level': 0, 'fan_in': 0, 'fan_out': 0, 'general_fan_out': 0}</t>
  </si>
  <si>
    <t>{'cyclomatic_complexity': 1, 'nloc': 4, 'token_count': 29, 'name': 'test_session', 'long_name': 'test_session( )', 'start_line': 12, 'end_line': 15, 'full_parameters': [], 'filename': '/home/set-iitgn-vm/.local/lib/python3.10/site-packages/Minecpp/geocoder/curr/tests/test_session.py', 'top_nesting_level': 0, 'fan_in': 0, 'fan_out': 0, 'general_fan_out': 0}</t>
  </si>
  <si>
    <t>(tensor([0.9618]), tensor([0.9922]), tensor([0.9768]), tensor([0.9891]))</t>
  </si>
  <si>
    <t xml:space="preserve">60         self.params['components'] = kwargs.get('components', '')
61         self.params['region'] = kwargs.get('region', '')
62 
63     def _encode_params(self):
64         # turn non-empty params into sorted list in order to maintain signature validity.
65         # Requests will honor the order.
66         self.params = sorted([(k, v) for (k, v) in self.params.items() if v])
67 
68         # the signature parameter needs to come in the end of the url
69         signature = ['signature', self._sign_url(self.url, self.params, self.client_secret)]
70         self.params.append(signature)
71 
72     def _sign_url(self, base_url=None, params=None, client_secret=None):
</t>
  </si>
  <si>
    <t xml:space="preserve">61         self.params['components'] = kwargs.get('components', '')
62         self.params['region'] = kwargs.get('region', '')
63 
64     def _encode_params(self):
65         # turn non-empty params into sorted list in order to maintain signature validity.
66         # Requests will honor the order.
67         ordered_params = sorted([(k, v) for (k, v) in self.params.items() if v])
68         self.params = OrderedDict(ordered_params)
69 
70         # the signature parameter needs to come in the end of the url
71         self.params['signature'] = self._sign_url(self.url, ordered_params, self.client_secret)
72 
73     def _sign_url(self, base_url=None, params=None, client_secret=None):
</t>
  </si>
  <si>
    <t>Before: 66
After: 67, 68</t>
  </si>
  <si>
    <t>use OrderedDict instead of dict.items()</t>
  </si>
  <si>
    <t>fix build error when params cast to tuple (google)</t>
  </si>
  <si>
    <t>7ed8c43914a99fd7ac3e462627374044b315171f</t>
  </si>
  <si>
    <t>35ebb921aad69cd97dcc6d1f46b6c9dad6d5f8e7</t>
  </si>
  <si>
    <t>{'module': 1, 'expression_statement': 5, 'assignment': 4, 'subscript': 2, 'attribute': 13, 'identifier': 34, '.': 13, '[': 4, 'string': 7, 'string_start': 7, 'string_content': 5, 'string_end': 7, ']': 4, '=': 4, 'call': 6, 'argument_list': 6, '(': 9, ',': 7, ')': 9, 'function_definition': 1, 'def': 1, 'parameters': 1, ':': 1, 'comment': 3, 'block': 1, 'list_comprehension': 1, 'tuple': 1, 'for_in_clause': 1, 'for': 1, 'tuple_pattern': 1, 'in': 1, 'if_clause': 1, 'if': 1, 'list': 1}</t>
  </si>
  <si>
    <t>{'cyclomatic_complexity': 4, 'nloc': 12, 'token_count': 120, 'name': '__init__', 'long_name': '__init__( self , location , ** kwargs )', 'start_line': 42, 'end_line': 54, 'full_parameters': ['self', ' location', ' ** kwargs'], 'filename': '/home/set-iitgn-vm/.local/lib/python3.10/site-packages/Minecpp/geocoder/prev/geocoder/google.py', 'top_nesting_level': 1, 'fan_in': 0, 'fan_out': 0, 'general_fan_out': 0}</t>
  </si>
  <si>
    <t>{'cyclomatic_complexity': 4, 'nloc': 12, 'token_count': 120, 'name': '__init__', 'long_name': '__init__( self , location , ** kwargs )', 'start_line': 43, 'end_line': 55, 'full_parameters': ['self', ' location', ' ** kwargs'], 'filename': '/home/set-iitgn-vm/.local/lib/python3.10/site-packages/Minecpp/geocoder/curr/geocoder/google.py', 'top_nesting_level': 1, 'fan_in': 0, 'fan_out': 0, 'general_fan_out': 0}</t>
  </si>
  <si>
    <t>(tensor([0.9615]), tensor([0.9734]), tensor([0.9674]), tensor([0.9722]))</t>
  </si>
  <si>
    <t>Before: 69, 70
After: 71</t>
  </si>
  <si>
    <t xml:space="preserve">83             return base_key
84         raise ValueError('Provide API Key')
85 
86     def _connect(self, **kwargs):
87         self.status_code = 'Unknown'
88         self.timeout = kwargs.get('timeout', 5.0)
89         self.proxies = kwargs.get('proxies', '')
90         self.headers.update(kwargs.get('headers', {}))
91         self.params.update(kwargs.get('params', {}))
92         try:
93             r = self.rate_limited_get(
94                 self.url,
95                 params=self.params,
96                 headers=self.headers,
97                 timeout=self.timeout,
98                 proxies=self.proxies
99             )
100             self.status_code = r.status_code
101             self.url = r.url
102             if r.content:
103                 self.status_code = 200
104         except (KeyboardInterrupt, SystemExit):
105             raise
106         except requests.exceptions.SSLError:
107             self.status_code = 495
108             self.error = 'ERROR - SSLError'
109 
110         # Open JSON content from Request connection
111         if self.status_code == 200:
112             try:
113                 self.content = r.json()
114             except:
115                 self.status_code = 400
116                 self.error = 'ERROR - JSON Corrupted'
117                 self.content = r.content
118 
119     def _initialize(self, **kwargs):
</t>
  </si>
  <si>
    <t xml:space="preserve">83             return base_key
84         raise ValueError('Provide API Key')
85 
86     def _connect(self, **kwargs):
87         self.status_code = 'Unknown'
88         self.timeout = kwargs.get('timeout', 5.0)
89         self.proxies = kwargs.get('proxies', '')
90         self.headers.update(kwargs.get('headers', {}))
91         self.params.update(kwargs.get('params', {}))
92         try:
93             r = self.rate_limited_get(
94                 self.url,
95                 params=self.params,
96                 headers=self.headers,
97                 timeout=self.timeout,
98                 proxies=self.proxies
99             )
100             self.status_code = r.status_code
101             self.url = r.url
102             if r.content:
103                 self.status_code = 200
104         except (KeyboardInterrupt, SystemExit):
105             raise
106         except requests.exceptions.SSLError:
107             self.status_code = 495
108             self.error = 'ERROR - SSLError'
109 
110         # Open JSON content from Request connection
111         if self.status_code == 200:
112             try:
113                 self.content = r.json()
114             except Exception as err:
115                 self.status_code = 400
116                 self.error = 'ERROR - JSON Corrupted: %s' % str(err)
117                 self.content = r.content
118 
119     def _initialize(self, **kwargs):
</t>
  </si>
  <si>
    <t>Before: 114
After: 114</t>
  </si>
  <si>
    <t>fix error message in geocoder/base.py</t>
  </si>
  <si>
    <t>adding verbosity on JSON corrupted message to ease build debugging</t>
  </si>
  <si>
    <t>e3ce2efe60a6d77b147db4250ecaa664edbdb206</t>
  </si>
  <si>
    <t>63b15491342daf259bdee3296bcb3cbbfac8bc4f</t>
  </si>
  <si>
    <t>{'module': 1, 'return_statement': 1, 'return': 1, 'identifier': 77, 'raise_statement': 2, 'raise': 2, 'call': 9, 'argument_list': 9, '(': 11, 'string': 9, 'string_start': 9, 'string_content': 8, 'string_end': 9, ')': 11, 'function_definition': 1, 'def': 1, 'parameters': 1, ',': 10, 'dictionary_splat_pattern': 1, '**': 1, ':': 8, 'block': 8, 'expression_statement': 15, 'assignment': 13, 'attribute': 34, '.': 34, '=': 17, 'float': 1, 'dictionary': 2, '{': 2, '}': 2, 'try_statement': 2, 'try': 2, 'keyword_argument': 4, 'if_statement': 2, 'if': 2, 'integer': 4, 'except_clause': 3, 'except': 3, 'tuple': 1, 'comment': 1, 'comparison_operator': 1, '==': 1}</t>
  </si>
  <si>
    <t>(tensor([0.9853]), tensor([0.9954]), tensor([0.9903]), tensor([0.9944]))</t>
  </si>
  <si>
    <t>Before: 116
After: 116</t>
  </si>
  <si>
    <t xml:space="preserve">27         assert str(g.city) == city
28 
29 
30 def test_google_reverse():
31     urls = [
32         # when testing locally
33         'https://maps.googleapis.com/maps/api/geocode/json?language=&amp;latlng=45.4215296%2C+-75.697193&amp;sensor=false&amp;key=mock',
34         # when building in Travis (secured connection implies ordered parameters)
35         'https://maps.googleapis.com/maps/api/geocode/json?client=[secure]&amp;latlng=45.4215296%2C+-75.697193&amp;sensor=false&amp;signature=iXbq6odmrYN0XgcfB5EPcgEvR-I%3D',
36     ]
37     data_file = 'tests/results/google_reverse.json'
38     with requests_mock.Mocker() as mocker, open(data_file, 'r') as input:
39         for url in urls:
40             mocker.get(url, text=input.read())
41         g = geocoder.google(ottawa, method='reverse', key='mock')
42         assert g.ok
43 
44 
</t>
  </si>
  <si>
    <t xml:space="preserve">27         assert str(g.city) == city
28 
29 
30 def test_google_reverse():
31     g = geocoder.google(ottawa, method='reverse')
32     assert g.ok
33 
34 
</t>
  </si>
  <si>
    <t>Before: 31, 32, 33, 34, 35, 36, 37, 38, 39, 40, 41, 42
After: 31, 32</t>
  </si>
  <si>
    <t>remove unneeded test</t>
  </si>
  <si>
    <t>removed google mocks that fails during Travis build</t>
  </si>
  <si>
    <t>tests/test_google.py</t>
  </si>
  <si>
    <t>887e4b4065a344f0e81b514a3f75864261e371ab</t>
  </si>
  <si>
    <t>{'module': 1, 'assert_statement': 2, 'assert': 2, 'comparison_operator': 1, 'call': 6, 'identifier': 29, 'argument_list': 6, '(': 7, 'attribute': 6, '.': 6, ')': 7, '==': 1, 'function_definition': 1, 'def': 1, 'parameters': 1, ':': 3, 'block': 3, 'expression_statement': 4, 'assignment': 3, '=': 6, 'list': 1, '[': 1, 'comment': 2, 'string': 6, 'string_start': 6, 'string_content': 6, 'string_end': 6, ',': 7, ']': 1, 'with_statement': 1, 'with': 1, 'with_clause': 1, 'with_item': 2, 'as_pattern': 2, 'as': 2, 'as_pattern_target': 2, 'for_statement': 1, 'for': 1, 'in': 1, 'keyword_argument': 3}</t>
  </si>
  <si>
    <t>{'cyclomatic_complexity': 2, 'nloc': 12, 'token_count': 80, 'name': 'test_google', 'long_name': 'test_google( )', 'start_line': 14, 'end_line': 27, 'full_parameters': [], 'filename': '/home/set-iitgn-vm/.local/lib/python3.10/site-packages/Minecpp/geocoder/prev/tests/test_google.py', 'top_nesting_level': 0, 'fan_in': 0, 'fan_out': 0, 'general_fan_out': 0}</t>
  </si>
  <si>
    <t>{'cyclomatic_complexity': 2, 'nloc': 12, 'token_count': 80, 'name': 'test_google', 'long_name': 'test_google( )', 'start_line': 14, 'end_line': 27, 'full_parameters': [], 'filename': '/home/set-iitgn-vm/.local/lib/python3.10/site-packages/Minecpp/geocoder/curr/tests/test_google.py', 'top_nesting_level': 0, 'fan_in': 0, 'fan_out': 0, 'general_fan_out': 0}</t>
  </si>
  <si>
    <t>(tensor([0.8985]), tensor([0.6034]), tensor([0.7219]), tensor([0.6239]))</t>
  </si>
  <si>
    <t xml:space="preserve">54 #     assert g.ok
55 
56 
57 def test_google_timezone():
58     urls = [
59         # when testing locally
60         'https://maps.googleapis.com/maps/api/timezone/json?location=45.4215296%2C+-75.697193&amp;timestamp=1501571979.087397',
61         # when building in Travis (secured connection implies ordered parameters)
62         'https://maps.googleapis.com/maps/api/timezone/json?timestamp=1501571979.09&amp;location=45.4215296%2C+-75.697193'
63     ]
64     data_file = 'tests/results/google_timezone.json'
65     with requests_mock.Mocker() as mocker, open(data_file, 'r') as input:
66         for url in urls:
67             mocker.get(url, text=input.read())
68         g = geocoder.google(ottawa, method='timezone', timestamp=1501571979.087397)
69         assert g.ok
70 
71 
</t>
  </si>
  <si>
    <t xml:space="preserve">44 #     assert g.ok
45 
46 
47 def test_google_timezone():
48     g = geocoder.google(ottawa, method='timezone')
49     assert g.ok
50 
51 
</t>
  </si>
  <si>
    <t>Before: 58, 59, 60, 61, 62, 63, 64, 65, 66, 67, 68, 69
After: 48, 49</t>
  </si>
  <si>
    <t>{'module': 1, 'comment': 3, 'function_definition': 1, 'def': 1, 'identifier': 25, 'parameters': 1, '(': 6, ')': 6, ':': 3, 'block': 3, 'expression_statement': 4, 'assignment': 3, '=': 6, 'list': 1, '[': 1, 'string': 5, 'string_start': 5, 'string_content': 5, 'string_end': 5, ',': 6, ']': 1, 'with_statement': 1, 'with': 1, 'with_clause': 1, 'with_item': 2, 'as_pattern': 2, 'call': 5, 'attribute': 5, '.': 5, 'argument_list': 5, 'as': 2, 'as_pattern_target': 2, 'for_statement': 1, 'for': 1, 'in': 1, 'keyword_argument': 3, 'float': 1, 'assert_statement': 1, 'assert': 1}</t>
  </si>
  <si>
    <t>(tensor([0.8717]), tensor([0.6145]), tensor([0.7208]), tensor([0.6332]))</t>
  </si>
  <si>
    <t xml:space="preserve">71     assert geonames_response.population == 812129
72 
73 
74 def test_details():
75     url = 'http://api.geonames.org/getJSON?geonameId=6094817&amp;username=mock&amp;style=full'
76     data_file = 'tests/results/geonames_details.json'
77     with requests_mock.Mocker() as mocker, open(data_file, 'r') as input:
78         mocker.get(url, text=input.read())
79         g = geocoder.geonames(6094817, method='details', username='mock')
80 
81         assert g.lat == "45.41117"
82         assert g.lng == "-75.69812"
83         assert g.geonames_id == 6094817
84         assert g.address == "Ottawa"
85         assert g.feature_class == "P"
86         assert g.class_description == "city, village,..."
87         assert g.code == "PPLC"
88         assert g.description == "capital of a political entity"
89         assert g.continent == "NA"
90         assert g.country_geonames_id == "6251999"
91         assert g.country_code == "CA"
92         assert g.country == "Canada"
93         assert g.state == "Ontario"
94         assert g.state_code == "08"
95         assert g.state_geonames_id == "6093943"
96         assert g.admin2 == ""
97         assert g.admin3 == ""
98         assert g.admin4 == ""
99         assert g.admin5 == ""
100         assert g.population == 812129
101         assert g.srtm3 == 71
102         assert g.wikipedia == "en.wikipedia.org/wiki/Ottawa"
103         assert g.timeZoneId == "America/Toronto"
104         assert g.timeZoneName == "America/Toronto"
105         assert g.rawOffset == -5
106         assert g.dstOffset == -4
107 
108 
</t>
  </si>
  <si>
    <t xml:space="preserve">71     assert geonames_response.population == 812129
72 
73 
74 def test_details():
75     url = 'http://api.geonames.org/getJSON?geonameId=6094817&amp;username=mock&amp;style=full'
76     data_file = 'tests/results/geonames_details.json'
77     with requests_mock.Mocker() as mocker, open(data_file, 'r', encoding="utf-8") as input:
78         mocker.get(url, text=input.read())
79         g = geocoder.geonames(6094817, method='details', username='mock')
80 
81         assert g.lat == "45.41117"
82         assert g.lng == "-75.69812"
83         assert g.geonames_id == 6094817
84         assert g.address == "Ottawa"
85         assert g.feature_class == "P"
86         assert g.class_description == "city, village,..."
87         assert g.code == "PPLC"
88         assert g.description == "capital of a political entity"
89         assert g.continent == "NA"
90         assert g.country_geonames_id == "6251999"
91         assert g.country_code == "CA"
92         assert g.country == "Canada"
93         assert g.state == "Ontario"
94         assert g.state_code == "08"
95         assert g.state_geonames_id == "6093943"
96         assert g.admin2 == ""
97         assert g.admin3 == ""
98         assert g.admin4 == ""
99         assert g.admin5 == ""
100         assert g.population == 812129
101         assert g.srtm3 == 71
102         assert g.wikipedia == "en.wikipedia.org/wiki/Ottawa"
103         assert g.timeZoneId == "America/Toronto"
104         assert g.timeZoneName == "America/Toronto"
105         assert g.rawOffset == -5
106         assert g.dstOffset == -4
107 
108 
</t>
  </si>
  <si>
    <t>Before: 77
After: 77</t>
  </si>
  <si>
    <t>fix broken test_geonames.py</t>
  </si>
  <si>
    <t>fix encoding for python 2.7</t>
  </si>
  <si>
    <t>tests/test_geonames.py</t>
  </si>
  <si>
    <t>239eda345c113835753bfef4431e7c8070936c2c</t>
  </si>
  <si>
    <t>1053a8bef6a65f48053c9a689f91c9b2459f10c9</t>
  </si>
  <si>
    <t>{'module': 1, 'assert_statement': 27, 'assert': 27, 'comparison_operator': 27, 'attribute': 31, 'identifier': 74, '.': 31, '==': 27, 'integer': 7, 'function_definition': 1, 'def': 1, 'parameters': 1, '(': 6, ')': 6, ':': 2, 'block': 2, 'expression_statement': 4, 'assignment': 3, '=': 6, 'string': 26, 'string_start': 26, 'string_content': 22, 'string_end': 26, 'with_statement': 1, 'with': 1, 'with_clause': 1, 'with_item': 2, 'as_pattern': 2, 'call': 5, 'argument_list': 5, 'as': 2, 'as_pattern_target': 2, ',': 5, 'keyword_argument': 3, 'unary_operator': 2, '-': 2}</t>
  </si>
  <si>
    <t>{'cyclomatic_complexity': 1, 'nloc': 7, 'token_count': 57, 'name': 'geonames_response', 'long_name': 'geonames_response( request )', 'start_line': 16, 'end_line': 22, 'full_parameters': ['request'], 'filename': '/home/set-iitgn-vm/.local/lib/python3.10/site-packages/Minecpp/geocoder/prev/tests/test_geonames.py', 'top_nesting_level': 0, 'fan_in': 0, 'fan_out': 0, 'general_fan_out': 0}</t>
  </si>
  <si>
    <t>{'cyclomatic_complexity': 1, 'nloc': 7, 'token_count': 57, 'name': 'geonames_response', 'long_name': 'geonames_response( request )', 'start_line': 16, 'end_line': 22, 'full_parameters': ['request'], 'filename': '/home/set-iitgn-vm/.local/lib/python3.10/site-packages/Minecpp/geocoder/curr/tests/test_geonames.py', 'top_nesting_level': 0, 'fan_in': 0, 'fan_out': 0, 'general_fan_out': 0}</t>
  </si>
  <si>
    <t>(tensor([0.9856]), tensor([0.9897]), tensor([0.9877]), tensor([0.9893]))</t>
  </si>
  <si>
    <t xml:space="preserve">26 """
27 
28 __title__ = 'geocoder'
29 __author__ = 'Denis Carriere'
30 __author_email__ = 'carriere.denis@gmail.com'
31 __version__ = '1.24.0'
32 __license__ = 'MIT'
33 __copyright__ = 'Copyright (c) 2013-2016 Denis Carriere'
34 
35 # CORE
</t>
  </si>
  <si>
    <t xml:space="preserve">26 """
27 
28 __title__ = 'geocoder'
29 __author__ = 'Denis Carriere'
30 __author_email__ = 'carriere.denis@gmail.com'
31 __version__ = '1.24.1'
32 __license__ = 'MIT'
33 __copyright__ = 'Copyright (c) 2013-2016 Denis Carriere'
34 
35 # CORE
</t>
  </si>
  <si>
    <t>set version to 1.24.1</t>
  </si>
  <si>
    <t>Add orderedset dependency fixes #258</t>
  </si>
  <si>
    <t>fad48575d2266ad8c81831f1097e7be36f9789c3</t>
  </si>
  <si>
    <t>beafd9a40fdb5ff2e599f71989ce7055fec63662</t>
  </si>
  <si>
    <t xml:space="preserve">17     raise RuntimeError('Cannot find version information')
18 
19 with open('README.md', 'r', 'utf-8') as f:
20     readme = f.read()
21 
22 requires = ['requests', 'ratelim', 'click', 'six']
23 
24 setup(
25     name='geocoder',
26     version=version,
</t>
  </si>
  <si>
    <t xml:space="preserve">17     raise RuntimeError('Cannot find version information')
18 
19 with open('README.md', 'r', 'utf-8') as f:
20     readme = f.read()
21 
22 requires = ['requests', 'ratelim', 'click', 'six', 'orderedset']
23 
24 setup(
25     name='geocoder',
26     version=version,
</t>
  </si>
  <si>
    <t>remove orderedset from setup.py</t>
  </si>
  <si>
    <t>{'module': 1, 'raise_statement': 1, 'raise': 1, 'call': 3, 'identifier': 9, 'argument_list': 3, '(': 4, 'string': 9, 'string_start': 9, 'string_content': 9, 'string_end': 9, ')': 3, 'with_statement': 1, 'with': 1, 'with_clause': 1, 'with_item': 1, 'as_pattern': 1, ',': 6, 'as': 1, 'as_pattern_target': 1, ':': 1, 'block': 1, 'expression_statement': 2, 'assignment': 2, '=': 3, 'attribute': 1, '.': 1, 'list': 1, '[': 1, ']': 1, 'ERROR': 1, 'keyword_argument': 1}</t>
  </si>
  <si>
    <t>(tensor([0.9842]), tensor([0.9975]), tensor([0.9908]), tensor([0.9962]))</t>
  </si>
  <si>
    <t xml:space="preserve">78     _RESULT_CLASS = MapquestResult
79     _KEY = mapquest_key
80 
81     def _build_headers(self, location, **kwargs):
82         return {
83             'referer': 'http://www.mapquestapi.com/geocoding/',
84             'host': 'www.mapquestapi.com',
85         }
86 
87     def _build_params(self, location, provider_key, **kwargs):
</t>
  </si>
  <si>
    <t xml:space="preserve">78     _RESULT_CLASS = MapquestResult
79     _KEY = mapquest_key
80 
81     def _build_headers(self, provider_key, **kwargs):
82         return {
83             'referer': 'http://www.mapquestapi.com/geocoding/',
84             'host': 'www.mapquestapi.com',
85         }
86 
87     def _build_params(self, location, provider_key, **kwargs):
</t>
  </si>
  <si>
    <t>Before: 81
After: 81</t>
  </si>
  <si>
    <t>update mapquest.py to use provider_key instead of location</t>
  </si>
  <si>
    <t>fix mapquest._build_headers argument</t>
  </si>
  <si>
    <t>35ffebf46bf01fc2aa65e92d7d697477ca517153</t>
  </si>
  <si>
    <t>20fc32bb3c58008b5840dd2a59f20948bd83b723</t>
  </si>
  <si>
    <t>{'module': 1, 'expression_statement': 2, 'assignment': 2, 'identifier': 8, '=': 2, 'function_definition': 1, 'def': 1, 'parameters': 1, '(': 1, ',': 4, 'dictionary_splat_pattern': 1, '**': 1, ')': 1, ':': 3, 'block': 1, 'return_statement': 1, 'return': 1, 'dictionary': 1, '{': 1, 'pair': 2, 'string': 4, 'string_start': 4, 'string_content': 4, 'string_end': 4, '}': 1}</t>
  </si>
  <si>
    <t>{'cyclomatic_complexity': 1, 'nloc': 2, 'token_count': 17, 'name': 'lat', 'long_name': 'lat( self )', 'start_line': 12, 'end_line': 13, 'full_parameters': ['self'], 'filename': '/home/set-iitgn-vm/.local/lib/python3.10/site-packages/Minecpp/geocoder/prev/geocoder/mapquest.py', 'top_nesting_level': 1, 'fan_in': 0, 'fan_out': 0, 'general_fan_out': 0}</t>
  </si>
  <si>
    <t>{'cyclomatic_complexity': 1, 'nloc': 2, 'token_count': 17, 'name': 'lat', 'long_name': 'lat( self )', 'start_line': 12, 'end_line': 13, 'full_parameters': ['self'], 'filename': '/home/set-iitgn-vm/.local/lib/python3.10/site-packages/Minecpp/geocoder/curr/geocoder/mapquest.py', 'top_nesting_level': 1, 'fan_in': 0, 'fan_out': 0, 'general_fan_out': 0}</t>
  </si>
  <si>
    <t>(tensor([0.9933]), tensor([0.9948]), tensor([0.9940]), tensor([0.9946]))</t>
  </si>
  <si>
    <t xml:space="preserve">66         return self.parse['components'].get('house_number')
67 
68     @property
69     def street(self):
70         street = self.parse['components'].get('street')
71         if street:
72             return street
73         elif self.footway:
74             return self.footway
75         elif self.road:
76             return self.road
77         elif self.street_name:
78             return self.street_name
79         elif self.residential:
80             return self.residential
81         elif self.path:
82             return self.path
83         elif self.pedestrian:
84             return self.pedestrian
85 
86     @property
</t>
  </si>
  <si>
    <t xml:space="preserve">126             return pedestrian
127 
128     @property
129     def street(self):
130         street = self.parse['components'].get('street')
131         if street:
132             return street
133         else:
134             return self.street_aliases
135 
136     @property
</t>
  </si>
  <si>
    <t>Before: 73, 74, 75, 76, 77, 78, 79, 80, 81, 82, 83, 84
After: 133, 134</t>
  </si>
  <si>
    <t>update opencage.py for new api</t>
  </si>
  <si>
    <t>Added all of the aliases as defined in: https://github.com/OpenCageData/address-formatting/blob/master/conf/components.yaml</t>
  </si>
  <si>
    <t>768554865027fa98d0404b6c3dde84e7ed2825a6</t>
  </si>
  <si>
    <t>d23ec16a340f297c0f2846ce2a21556448557157</t>
  </si>
  <si>
    <t>{'module': 1, 'return_statement': 8, 'return': 8, 'call': 2, 'attribute': 16, 'subscript': 2, 'identifier': 36, '.': 16, '[': 2, 'string': 4, 'string_start': 4, 'string_content': 4, 'string_end': 4, ']': 2, 'argument_list': 2, '(': 3, ')': 3, 'decorated_definition': 1, 'decorator': 1, '@': 1, 'function_definition': 1, 'def': 1, 'parameters': 1, ':': 8, 'block': 8, 'expression_statement': 1, 'assignment': 1, '=': 1, 'if_statement': 1, 'if': 1, 'elif_clause': 6, 'elif': 6}</t>
  </si>
  <si>
    <t>{'cyclomatic_complexity': 1, 'nloc': 8, 'token_count': 49, 'name': '__init__', 'long_name': '__init__( self , location , ** kwargs )', 'start_line': 26, 'end_line': 33, 'full_parameters': ['self', ' location', ' ** kwargs'], 'filename': '/home/set-iitgn-vm/.local/lib/python3.10/site-packages/Minecpp/geocoder/prev/geocoder/opencage.py', 'top_nesting_level': 1, 'fan_in': 0, 'fan_out': 0, 'general_fan_out': 0}</t>
  </si>
  <si>
    <t>{'cyclomatic_complexity': 1, 'nloc': 8, 'token_count': 49, 'name': '__init__', 'long_name': '__init__( self , location , ** kwargs )', 'start_line': 26, 'end_line': 33, 'full_parameters': ['self', ' location', ' ** kwargs'], 'filename': '/home/set-iitgn-vm/.local/lib/python3.10/site-packages/Minecpp/geocoder/curr/geocoder/opencage.py', 'top_nesting_level': 1, 'fan_in': 0, 'fan_out': 0, 'general_fan_out': 0}</t>
  </si>
  <si>
    <t>(tensor([0.8880]), tensor([0.7984]), tensor([0.8408]), tensor([0.8065]))</t>
  </si>
  <si>
    <t xml:space="preserve">84             return self.pedestrian
85 
86     @property
87     def footway(self):
88         return self.parse['components'].get('footway')
89 
90     @property
</t>
  </si>
  <si>
    <t xml:space="preserve">134             return self.street_aliases
135 
136     @property
137     def footway(self):
138         footway = self.parse['components'].get('footway')
139         if footway:
140             return footway
141         else:
142             return self.street_aliases
143 
144     @property
</t>
  </si>
  <si>
    <t>Before: 88
After: 138, 139, 140, 141, 142</t>
  </si>
  <si>
    <t>{'module': 1, 'return_statement': 2, 'return': 2, 'attribute': 3, 'identifier': 8, '.': 3, 'decorated_definition': 1, 'decorator': 1, '@': 1, 'function_definition': 1, 'def': 1, 'parameters': 1, '(': 2, ')': 2, ':': 1, 'block': 1, 'call': 1, 'subscript': 1, '[': 1, 'string': 2, 'string_start': 2, 'string_content': 2, 'string_end': 2, ']': 1, 'argument_list': 1}</t>
  </si>
  <si>
    <t>(tensor([0.8429]), tensor([0.8760]), tensor([0.8591]), tensor([0.8726]))</t>
  </si>
  <si>
    <t xml:space="preserve">88         return self.parse['components'].get('footway')
89 
90     @property
91     def road(self):
92         return self.parse['components'].get('road')
93 
94     @property
</t>
  </si>
  <si>
    <t xml:space="preserve">142             return self.street_aliases
143 
144     @property
145     def road(self):
146         road = self.parse['components'].get('road')
147         if road:
148             return road
149         else:
150             return self.street_aliases
151 
152     @property
</t>
  </si>
  <si>
    <t>Before: 92
After: 146, 147, 148, 149, 150</t>
  </si>
  <si>
    <t>(tensor([0.8338]), tensor([0.8751]), tensor([0.8540]), tensor([0.8708]))</t>
  </si>
  <si>
    <t xml:space="preserve">92         return self.parse['components'].get('road')
93 
94     @property
95     def street_name(self):
96         return self.parse['components'].get('street_name')
97 
98     @property
</t>
  </si>
  <si>
    <t xml:space="preserve">150             return self.street_aliases
151 
152     @property
153     def street_name(self):
154         street_name = self.parse['components'].get('street_name')
155         if street_name:
156             return street_name
157         else:
158             return self.street_aliases
159 
160     @property
</t>
  </si>
  <si>
    <t>Before: 96
After: 154, 155, 156, 157, 158</t>
  </si>
  <si>
    <t>(tensor([0.8348]), tensor([0.8693]), tensor([0.8517]), tensor([0.8658]))</t>
  </si>
  <si>
    <t xml:space="preserve">96         return self.parse['components'].get('street_name')
97 
98     @property
99     def residential(self):
100         return self.parse['components'].get('residential')
101 
102     @property
</t>
  </si>
  <si>
    <t xml:space="preserve">158             return self.street_aliases
159 
160     @property
161     def residential(self):
162         residential = self.parse['components'].get('residential')
163         if residential:
164             return residential
165         else:
166             return self.street_aliases
167 
168     @property
</t>
  </si>
  <si>
    <t>Before: 100
After: 162, 163, 164, 165, 166</t>
  </si>
  <si>
    <t>(tensor([0.8443]), tensor([0.8826]), tensor([0.8630]), tensor([0.8786]))</t>
  </si>
  <si>
    <t xml:space="preserve">100         return self.parse['components'].get('residential')
101 
102     @property
103     def path(self):
104         return self.parse['components'].get('path')
105 
106     @property
</t>
  </si>
  <si>
    <t xml:space="preserve">166             return self.street_aliases
167 
168     @property
169     def path(self):
170         path = self.parse['components'].get('path')
171         if path:
172             return path
173         else:
174             return self.street_aliases
175 
176     @property
</t>
  </si>
  <si>
    <t>Before: 104
After: 170, 171, 172, 173, 174</t>
  </si>
  <si>
    <t>(tensor([0.8311]), tensor([0.8735]), tensor([0.8518]), tensor([0.8691]))</t>
  </si>
  <si>
    <t xml:space="preserve">104         return self.parse['components'].get('path')
105 
106     @property
107     def pedestrian(self):
108         return self.parse['components'].get('pedestrian')
109 
110     @property
</t>
  </si>
  <si>
    <t xml:space="preserve">174             return self.street_aliases
175 
176     @property
177     def pedestrian(self):
178         pedestrian = self.parse['components'].get('pedestrian')
179         if pedestrian:
180             return pedestrian
181         else:
182             return self.street_aliases
183 
184     @property
</t>
  </si>
  <si>
    <t>Before: 108
After: 178, 179, 180, 181, 182</t>
  </si>
  <si>
    <t>(tensor([0.8355]), tensor([0.8860]), tensor([0.8600]), tensor([0.8807]))</t>
  </si>
  <si>
    <t xml:space="preserve">108         return self.parse['components'].get('pedestrian')
109 
110     @property
111     def neighborhood(self):
112         neighbourhood = self.parse['components'].get('neighbourhood')
113         if neighbourhood:
114             return neighbourhood
115         elif self.suburb:
116             return self.suburb
117         elif self.city_district:
118             return self.city_district
119 
120     @property
</t>
  </si>
  <si>
    <t xml:space="preserve">182             return self.street_aliases
183 
184     @property
185     def neighbourhood_aliases(self):
186         neighbourhood = self.parse['components'].get('neighbourhood')
187         suburb = self.parse['components'].get('suburb')
188         city_district = self.parse['components'].get('city_district')
189         if neighbourhood:  # Priority can be rearranged
190             return neighbourhood
191         elif suburb:
192             return suburb
193         elif city_district:
194             return city_district
195 
196     @property
</t>
  </si>
  <si>
    <t>Before: 111
After: 185, 186, 187, 188, 189, 190, 191, 192, 193, 194, 195, 196, 197</t>
  </si>
  <si>
    <t>{'module': 1, 'return_statement': 4, 'return': 4, 'call': 2, 'attribute': 8, 'subscript': 2, 'identifier': 20, '.': 8, '[': 2, 'string': 4, 'string_start': 4, 'string_content': 4, 'string_end': 4, ']': 2, 'argument_list': 2, '(': 3, ')': 3, 'decorated_definition': 1, 'decorator': 1, '@': 1, 'function_definition': 1, 'def': 1, 'parameters': 1, ':': 4, 'block': 4, 'expression_statement': 1, 'assignment': 1, '=': 1, 'if_statement': 1, 'if': 1, 'elif_clause': 2, 'elif': 2}</t>
  </si>
  <si>
    <t>(tensor([0.8667]), tensor([0.8902]), tensor([0.8783]), tensor([0.8878]))</t>
  </si>
  <si>
    <t xml:space="preserve">194             return city_district
195 
196     @property
197     def neighbourhood(self):
198         neighbourhood = self.parse['components'].get('neighbourhood')
199         if neighbourhood:
200             return neighbourhood
201         else:
202             return self.neighbourhood_aliases
203 
204     @property
</t>
  </si>
  <si>
    <t>Before: 115, 116, 117, 118
After: 201, 202</t>
  </si>
  <si>
    <t>(tensor([0.8803]), tensor([0.8631]), tensor([0.8716]), tensor([0.8648]))</t>
  </si>
  <si>
    <t xml:space="preserve">118             return self.city_district
119 
120     @property
121     def suburb(self):
122         return self.parse['components'].get('suburb')
123 
124     @property
</t>
  </si>
  <si>
    <t xml:space="preserve">202             return self.neighbourhood_aliases
203 
204     @property
205     def suburb(self):
206         suburb = self.parse['components'].get('suburb')
207         if suburb:
208             return suburb
209         else:
210             return self.neighbourhood_aliases
211 
212     @property
</t>
  </si>
  <si>
    <t>Before: 122
After: 206, 207, 208, 209, 210</t>
  </si>
  <si>
    <t>(tensor([0.8297]), tensor([0.8918]), tensor([0.8596]), tensor([0.8852]))</t>
  </si>
  <si>
    <t xml:space="preserve">122         return self.parse['components'].get('suburb')
123 
124     @property
125     def city_district(self):
126         return self.parse['components'].get('city_district')
127 
128     @property
</t>
  </si>
  <si>
    <t xml:space="preserve">210             return self.neighbourhood_aliases
211 
212     @property
213     def city_district(self):
214         city_district = self.parse['components'].get('city_district')
215         if city_district:
216             return city_district
217         else:
218             return self.neighbourhood_aliases
219 
220     @property
</t>
  </si>
  <si>
    <t>Before: 126
After: 214, 215, 216, 217, 218, 219, 220, 221, 222, 223, 224, 225, 226, 227, 228, 229, 230</t>
  </si>
  <si>
    <t>(tensor([0.8357]), tensor([0.8753]), tensor([0.8550]), tensor([0.8712]))</t>
  </si>
  <si>
    <t xml:space="preserve">126         return self.parse['components'].get('city_district')
127 
128     @property
129     def city(self):
130         city = self.parse['components'].get('city')
131         if city:
132             return city
133         elif self.town:
134             return self.town
135         elif self.village:
136             return self.village
137         elif self.county:
138             return self.county
139 
140     @property
</t>
  </si>
  <si>
    <t xml:space="preserve">230 
231 
232     @property
233     def city(self):
234         city = self.parse['components'].get('city')
235         if city:
236             return city
237         else:
238             return self.city_aliases
239 
240     @property
</t>
  </si>
  <si>
    <t>Before: 133, 134, 135, 136, 137, 138
After: 237, 238</t>
  </si>
  <si>
    <t>{'module': 1, 'return_statement': 5, 'return': 5, 'call': 2, 'attribute': 10, 'subscript': 2, 'identifier': 24, '.': 10, '[': 2, 'string': 4, 'string_start': 4, 'string_content': 4, 'string_end': 4, ']': 2, 'argument_list': 2, '(': 3, ')': 3, 'decorated_definition': 1, 'decorator': 1, '@': 1, 'function_definition': 1, 'def': 1, 'parameters': 1, ':': 5, 'block': 5, 'expression_statement': 1, 'assignment': 1, '=': 1, 'if_statement': 1, 'if': 1, 'elif_clause': 3, 'elif': 3}</t>
  </si>
  <si>
    <t>(tensor([0.8761]), tensor([0.8472]), tensor([0.8614]), tensor([0.8500]))</t>
  </si>
  <si>
    <t xml:space="preserve">138             return self.county
139 
140     @property
141     def town(self):
142         return self.city
143 
144     @property
</t>
  </si>
  <si>
    <t xml:space="preserve">238             return self.city_aliases
239 
240     @property
241     def town(self):
242         town = self.parse['components'].get('town')
243         if town:
244             return town
245         else:
246             return self.city_aliases
247 
248     @property
</t>
  </si>
  <si>
    <t>Before: 142
After: 242, 243, 244, 245, 246, 247, 248, 249, 250, 251, 252, 253, 254, 255, 256, 257, 258, 259, 260, 261, 262, 263</t>
  </si>
  <si>
    <t>{'module': 1, 'return_statement': 2, 'return': 2, 'attribute': 2, 'identifier': 7, '.': 2, 'decorated_definition': 1, 'decorator': 1, '@': 1, 'function_definition': 1, 'def': 1, 'parameters': 1, '(': 1, ')': 1, ':': 1, 'block': 1}</t>
  </si>
  <si>
    <t>(tensor([0.7857]), tensor([0.8550]), tensor([0.8189]), tensor([0.8475]))</t>
  </si>
  <si>
    <t xml:space="preserve">142         return self.city
143 
144     @property
145     def village(self):
146         return self.parse['components'].get('village')
147 
148     @property
</t>
  </si>
  <si>
    <t xml:space="preserve">263             return locality
264 
265     @property
266     def village(self):
267         village = self.parse['components'].get('village')
268         if village:
269             return village
270         else:
271             return self.village_aliases
272 
273     @property
</t>
  </si>
  <si>
    <t>Before: 146
After: 267, 268, 269, 270, 271</t>
  </si>
  <si>
    <t>(tensor([0.8510]), tensor([0.8897]), tensor([0.8699]), tensor([0.8856]))</t>
  </si>
  <si>
    <t xml:space="preserve">146         return self.parse['components'].get('village')
147 
148     @property
149     def county(self):
150         return self.parse['components'].get('county')
151 
152     @property
</t>
  </si>
  <si>
    <t xml:space="preserve">271             return self.village_aliases
272 
273     @property
274     def hamlet(self):
275         hamlet = self.parse['components'].get('hamlet')
276         if hamlet:
277             return hamlet
278         else:
279             return self.village_aliases
280 
281     @property
</t>
  </si>
  <si>
    <t>Before: 149, 150
After: 274, 275, 276, 277, 278, 279, 280, 281, 282, 283, 284, 285, 286, 287, 288, 289, 290, 291, 292, 293, 294, 295, 296, 297, 298, 299, 300</t>
  </si>
  <si>
    <t>(tensor([0.8018]), tensor([0.8619]), tensor([0.8308]), tensor([0.8555]))</t>
  </si>
  <si>
    <t xml:space="preserve">150         return self.parse['components'].get('county')
151 
152     @property
153     def state(self):
154         return self.parse['components'].get('state')
155 
156     @property
</t>
  </si>
  <si>
    <t xml:space="preserve">300             return state_code
301 
302     @property
303     def state(self):
304         state = self.parse['components'].get('state')
305         if state:
306             return state
307         else:
308             return self.state_aliases
309 
310     @property
</t>
  </si>
  <si>
    <t>Before: 154
After: 304, 305, 306, 307, 308, 309, 310, 311, 312, 313, 314, 315, 316</t>
  </si>
  <si>
    <t>(tensor([0.8282]), tensor([0.8669]), tensor([0.8471]), tensor([0.8629]))</t>
  </si>
  <si>
    <t xml:space="preserve">154         return self.parse['components'].get('state')
155 
156     @property
157     def state_code(self):
158         return self.parse['components'].get('state_code')
159 
160     @property
</t>
  </si>
  <si>
    <t xml:space="preserve">316             return self.state_aliases
317 
318     @property
319     def state_code(self):
320         state_code = self.parse['components'].get('state_code')
321         if state_code:
322             return state_code
323         else:
324             return self.state_aliases
325 
326     @property
</t>
  </si>
  <si>
    <t>Before: 158
After: 320, 321, 322, 323, 324, 325, 326, 327, 328, 332, 333, 334, 335, 336, 337, 338, 339, 346, 347, 348, 349, 350, 351, 352, 353, 354, 355, 356, 357, 358, 359, 360, 361</t>
  </si>
  <si>
    <t>(tensor([0.8432]), tensor([0.8754]), tensor([0.8590]), tensor([0.8721]))</t>
  </si>
  <si>
    <t xml:space="preserve">8 ottawa = (45.4215296, -75.6971930)
9 
10 
11 def test_opencage():
12     """ Expected result :
13         https://api.opencagedata.com/geocode/v1/json?q=Ottawa,Ontario&amp;key=YOUR-API-KEY
14     """
15     g = geocoder.opencage(location)
16     assert g.ok
17     assert g.country == 'ca'
18     assert g.state == 'Ontario'
19     assert g.state_code == 'ON'
20     assert g.city == 'Ottawa'
21     assert g.town == 'Ottawa'
22 
23 
</t>
  </si>
  <si>
    <t xml:space="preserve">8 ottawa = (45.4215296, -75.6971930)
9 
10 
11 def test_opencage():
12     """ Expected result :
13         https://api.opencagedata.com/geocode/v1/json?q=Ottawa,Ontario&amp;key=YOUR-API-KEY
14     """
15     g = geocoder.opencage(location)
16     assert g.ok
17     assert g.country_code == 'ca'
18     assert g.state == 'Ontario'
19     assert g.state_code == 'ON'
20     assert g.city == 'Ottawa'
21     assert g.town == 'Ottawa'
22 
23 
</t>
  </si>
  <si>
    <t>fix typo in test_opencage.py</t>
  </si>
  <si>
    <t>tests/test_opencage.py</t>
  </si>
  <si>
    <t>{'module': 1, 'expression_statement': 3, 'assignment': 2, 'identifier': 18, '=': 2, 'tuple': 1, '(': 3, 'float': 2, ',': 1, 'unary_operator': 1, '-': 1, ')': 3, 'function_definition': 1, 'def': 1, 'parameters': 1, ':': 1, 'block': 1, 'string': 6, 'string_start': 6, 'string_content': 6, 'string_end': 6, 'call': 1, 'attribute': 7, '.': 7, 'argument_list': 1, 'assert_statement': 6, 'assert': 6, 'comparison_operator': 5, '==': 5}</t>
  </si>
  <si>
    <t>{'cyclomatic_complexity': 1, 'nloc': 8, 'token_count': 47, 'name': 'test_opencage', 'long_name': 'test_opencage( )', 'start_line': 11, 'end_line': 21, 'full_parameters': [], 'filename': '/home/set-iitgn-vm/.local/lib/python3.10/site-packages/Minecpp/geocoder/prev/tests/test_opencage.py', 'top_nesting_level': 0, 'fan_in': 0, 'fan_out': 0, 'general_fan_out': 0}</t>
  </si>
  <si>
    <t>{'cyclomatic_complexity': 1, 'nloc': 8, 'token_count': 47, 'name': 'test_opencage', 'long_name': 'test_opencage( )', 'start_line': 11, 'end_line': 21, 'full_parameters': [], 'filename': '/home/set-iitgn-vm/.local/lib/python3.10/site-packages/Minecpp/geocoder/curr/tests/test_opencage.py', 'top_nesting_level': 0, 'fan_in': 0, 'fan_out': 0, 'general_fan_out': 0}</t>
  </si>
  <si>
    <t>(tensor([0.9975]), tensor([0.9982]), tensor([0.9979]), tensor([0.9982]))</t>
  </si>
  <si>
    <t xml:space="preserve">21     assert g.town == 'Ottawa'
22 
23 
24 def test_opencage_address():
25     """ Expected result :
26         https://api.opencagedata.com/geocode/v1/json?q=The+Happy+Goat,+Ottawa&amp;key=YOUR-API-KEY
27     """
28     g = geocoder.opencage(address)
29     assert g.ok
30     assert g.country == 'ca'
31     assert g.state == 'Ontario'
32     assert g.state_code == 'ON'
33     assert g.city == 'Ottawa'
34     assert g.street == 'Wilbrod Street'
35     assert g.housenumber == '317'
36     assert g.postal == 'K1N 6K4'
37 
38 
</t>
  </si>
  <si>
    <t xml:space="preserve">21     assert g.town == 'Ottawa'
22 
23 
24 def test_opencage_address():
25     """ Expected result :
26         https://api.opencagedata.com/geocode/v1/json?q=The+Happy+Goat,+Ottawa&amp;key=YOUR-API-KEY
27     """
28     g = geocoder.opencage(address)
29     assert g.ok
30     assert g.country == 'Canada'
31     assert g.state == 'Ontario'
32     assert g.state_code == 'ON'
33     assert g.city == 'Ottawa'
34     assert g.street == 'Wilbrod Street'
35     assert g.housenumber == '317'
36     assert g.postal == 'K1N 6K4'
37 
38 
</t>
  </si>
  <si>
    <t>{'module': 1, 'assert_statement': 9, 'assert': 9, 'comparison_operator': 8, 'attribute': 10, 'identifier': 23, '.': 10, '==': 8, 'string': 9, 'string_start': 9, 'string_content': 9, 'string_end': 9, 'function_definition': 1, 'def': 1, 'parameters': 1, '(': 2, ')': 2, ':': 1, 'block': 1, 'expression_statement': 2, 'assignment': 1, '=': 1, 'call': 1, 'argument_list': 1}</t>
  </si>
  <si>
    <t xml:space="preserve">36     assert g.postal == 'K1N 6K4'
37 
38 
39 def test_opencage_reverse():
40     """ Expected result :
41         https://api.opencagedata.com/geocode/v1/json?q=45.4215296,-75.6971930&amp;key=YOUR-API-KEY
42     """
43     g = geocoder.opencage(ottawa, method='reverse')
44     assert g.ok
45     assert g.country == 'ca'
46     assert g.state == 'Ontario'
47     assert g.state_code == 'ON'
48     assert g.city == 'Ottawa'
49     assert g.street == 'O\'Connor Street'
50     assert g.housenumber == '45'
</t>
  </si>
  <si>
    <t xml:space="preserve">36     assert g.postal == 'K1N 6K4'
37 
38 
39 def test_opencage_reverse():
40     """ Expected result :
41         https://api.opencagedata.com/geocode/v1/json?q=45.4215296,-75.6971930&amp;key=YOUR-API-KEY
42     """
43     g = geocoder.opencage(ottawa, method='reverse')
44     assert g.ok
45     assert g.country_code == 'ca'
46     assert g.state == 'Ontario'
47     assert g.state_code == 'ON'
48     assert g.city == 'Ottawa'
49     assert g.street == 'O\'Connor Street'
50     assert g.housenumber == '45'
</t>
  </si>
  <si>
    <t>{'module': 1, 'assert_statement': 7, 'assert': 7, 'comparison_operator': 6, 'attribute': 8, 'identifier': 20, '.': 8, '==': 6, 'string': 8, 'string_start': 8, 'string_content': 8, 'string_end': 8, 'function_definition': 1, 'def': 1, 'parameters': 1, '(': 2, ')': 2, ':': 1, 'block': 1, 'expression_statement': 2, 'assignment': 1, '=': 2, 'call': 1, 'argument_list': 1, ',': 1, 'keyword_argument': 1, 'escape_sequence': 1}</t>
  </si>
  <si>
    <t>(tensor([0.9975]), tensor([0.9982]), tensor([0.9979]), tensor([0.9981]))</t>
  </si>
  <si>
    <t xml:space="preserve">793         if not has_error:
794             self._parse_results(json_response)
795 
796     def _connect(self):
797         """ - Query self.url (validated cls._URL)
798             - Analyse reponse and set status, errors accordingly
799             - On success:
800 
801                  returns the content of the response as a JSON object
802                  This object will be passed to self._parse_json_response
803         """
804         self.status_code = 'Unknown'
805 
806         try:
807             # make request and get response
808             self.response = response = self.rate_limited_get(
809                 self.url,
810                 params=self.params,
811                 headers=self.headers,
812                 timeout=self.timeout,
813                 proxies=self.proxies
814             )
815 
816             # check that response is ok
817             response.raise_for_status()
818             self.status_code = 200
819 
820             # rely on json method to get non-empty well formatted JSON
821             json_response = response.json()
822             self.url = response.url
823             LOGGER.info("Requested %s", self.url)
824 
825         except requests.exceptions.RequestException:
826             # store real status code and error
827             self.status_code = response.status_code
828             self.error = u'ERROR - {}'.format(str(response))
829             LOGGER.error("Error %s from %s: %s",
830                          response.status_code, response.url, self.url)
831 
832             # return False
833             return False
834 
835         # return response within its JSON format
836         return json_response
837 
838     def rate_limited_get(self, url, **kwargs):
</t>
  </si>
  <si>
    <t xml:space="preserve">793         if not has_error:
794             self._parse_results(json_response)
795 
796     def _connect(self):
797         """ - Query self.url (validated cls._URL)
798             - Analyse reponse and set status, errors accordingly
799             - On success:
800 
801                  returns the content of the response as a JSON object
802                  This object will be passed to self._parse_json_response
803         """
804         self.status_code = 'Unknown'
805 
806         try:
807             # make request and get response
808             self.response = response = self.rate_limited_get(
809                 self.url,
810                 params=self.params,
811                 headers=self.headers,
812                 timeout=self.timeout,
813                 proxies=self.proxies
814             )
815 
816             # check that response is ok
817             self.status_code = response.status_code
818             response.raise_for_status()
819 
820             # rely on json method to get non-empty well formatted JSON
821             json_response = response.json()
822             self.url = response.url
823             LOGGER.info("Requested %s", self.url)
824 
825         except requests.exceptions.RequestException as err:
826             # store real status code and error
827             self.error = u'ERROR - {}'.format(str(err))
828             LOGGER.error("Status code %s from %s: %s",
829                          self.status_code, self.url, self.error)
830 
831             # return False
832             return False
833 
834         # return response within its JSON format
835         return json_response
836 
837     def rate_limited_get(self, url, **kwargs):
</t>
  </si>
  <si>
    <t>Before: 818, 825
After: 825</t>
  </si>
  <si>
    <t>store real status_code and error in multiple results queries</t>
  </si>
  <si>
    <t>more solid catching of RequestException</t>
  </si>
  <si>
    <t>8eafa9304d8ffa7ad806675bbf60dd0de2b18e5e</t>
  </si>
  <si>
    <t>ddc16ca01c6e51e8bf10e28a569c4c49abdc734d</t>
  </si>
  <si>
    <t>{'module': 1, 'if_statement': 1, 'if': 1, 'not_operator': 1, 'not': 1, 'identifier': 63, ':': 4, 'block': 4, 'expression_statement': 12, 'call': 8, 'attribute': 26, '.': 26, 'argument_list': 8, '(': 9, ')': 9, 'function_definition': 1, 'def': 1, 'parameters': 1, 'string': 5, 'string_start': 5, 'string_content': 5, 'string_end': 5, 'assignment': 8, '=': 12, 'try_statement': 1, 'try': 1, 'comment': 6, ',': 8, 'keyword_argument': 4, 'integer': 1, 'except_clause': 1, 'except': 1, 'return_statement': 2, 'return': 2, 'false': 1}</t>
  </si>
  <si>
    <t>{'cyclomatic_complexity': 2, 'nloc': 14, 'token_count': 73, 'name': '__repr__', 'long_name': '__repr__( self )', 'start_line': 77, 'end_line': 90, 'full_parameters': ['self'], 'filename': '/home/set-iitgn-vm/.local/lib/python3.10/site-packages/Minecpp/geocoder/prev/geocoder/base.py', 'top_nesting_level': 1, 'fan_in': 0, 'fan_out': 0, 'general_fan_out': 0}</t>
  </si>
  <si>
    <t>{'cyclomatic_complexity': 2, 'nloc': 14, 'token_count': 73, 'name': '__repr__', 'long_name': '__repr__( self )', 'start_line': 77, 'end_line': 90, 'full_parameters': ['self'], 'filename': '/home/set-iitgn-vm/.local/lib/python3.10/site-packages/Minecpp/geocoder/curr/geocoder/base.py', 'top_nesting_level': 1, 'fan_in': 0, 'fan_out': 0, 'general_fan_out': 0}</t>
  </si>
  <si>
    <t>(tensor([0.9828]), tensor([0.9840]), tensor([0.9834]), tensor([0.9838]))</t>
  </si>
  <si>
    <t>Before: 827, 828, 829, 830
After: 827, 828, 829</t>
  </si>
  <si>
    <t xml:space="preserve">1 #!/usr/bin/python
2 # coding: utf8
3 
4 import geocoder
5 
6 location = 'Ottawa, Ontario'
7 ottawa = (45.4215296, -75.6971930)
8 
9 
10 def test_geocodefarm():
</t>
  </si>
  <si>
    <t xml:space="preserve">2 # coding: utf8
3 
4 import geocoder
5 import requests_mock
6 
7 location = 'New York City'
8 coordinates = [45.3, -75.4]
9 
10 
11 def test_geocodefarm():
</t>
  </si>
  <si>
    <t>Before: 6, 7
After: 7, 8</t>
  </si>
  <si>
    <t>update test_geocodefarm.py to use requests_mock</t>
  </si>
  <si>
    <t>using mocks for test_geocodefarms (policy breaks build)</t>
  </si>
  <si>
    <t>tests/test_geocodefarm.py</t>
  </si>
  <si>
    <t>825e482112e65e31f02569671c9025503a05de15</t>
  </si>
  <si>
    <t>a113f302445ca7d5545d1f6e273e7b0ac523ed71</t>
  </si>
  <si>
    <t>{'module': 1, 'comment': 2, 'import_statement': 1, 'import': 1, 'dotted_name': 1, 'identifier': 3, 'expression_statement': 2, 'assignment': 2, '=': 2, 'string': 1, 'string_start': 1, 'string_content': 1, 'string_end': 1, 'tuple': 1, '(': 1, 'float': 2, ',': 1, 'unary_operator': 1, '-': 1, ')': 1}</t>
  </si>
  <si>
    <t>{'cyclomatic_complexity': 1, 'nloc': 3, 'token_count': 16, 'name': 'test_geocodefarm', 'long_name': 'test_geocodefarm( )', 'start_line': 10, 'end_line': 12, 'full_parameters': [], 'filename': '/home/set-iitgn-vm/.local/lib/python3.10/site-packages/Minecpp/geocoder/prev/tests/test_geocodefarm.py', 'top_nesting_level': 0, 'fan_in': 0, 'fan_out': 0, 'general_fan_out': 0}</t>
  </si>
  <si>
    <t>{'cyclomatic_complexity': 1, 'nloc': 7, 'token_count': 54, 'name': 'test_geocodefarm', 'long_name': 'test_geocodefarm( )', 'start_line': 11, 'end_line': 17, 'full_parameters': [], 'filename': '/home/set-iitgn-vm/.local/lib/python3.10/site-packages/Minecpp/geocoder/curr/tests/test_geocodefarm.py', 'top_nesting_level': 0, 'fan_in': 0, 'fan_out': 0, 'general_fan_out': 0}</t>
  </si>
  <si>
    <t>(tensor([0.9016]), tensor([0.8440]), tensor([0.8718]), tensor([0.8494]))</t>
  </si>
  <si>
    <t xml:space="preserve">7 ottawa = (45.4215296, -75.6971930)
8 
9 
10 def test_geocodefarm():
11     g = geocoder.geocodefarm(location)
12     assert g.ok
13 
14 
</t>
  </si>
  <si>
    <t xml:space="preserve">8 coordinates = [45.3, -75.4]
9 
10 
11 def test_geocodefarm():
12     url = 'https://www.geocode.farm/v3/json/forward/?addr=New+York+City&amp;lang=&amp;country=&amp;count=1'
13     data_file = 'tests/results/geocodefarm.json'
14     with requests_mock.Mocker() as mocker, open(data_file, 'r') as input:
15         mocker.get(url, text=input.read())
16         result = geocoder.geocodefarm(location)
17         assert result.ok
18 
19 
</t>
  </si>
  <si>
    <t>Before: 11, 12
After: 12, 13, 14, 15, 16, 17</t>
  </si>
  <si>
    <t>{'module': 1, 'expression_statement': 2, 'assignment': 2, 'identifier': 8, '=': 2, 'tuple': 1, '(': 3, 'float': 2, ',': 1, 'unary_operator': 1, '-': 1, ')': 3, 'function_definition': 1, 'def': 1, 'parameters': 1, ':': 1, 'block': 1, 'call': 1, 'attribute': 2, '.': 2, 'argument_list': 1, 'assert_statement': 1, 'assert': 1}</t>
  </si>
  <si>
    <t>(tensor([0.7215]), tensor([0.8504]), tensor([0.7807]), tensor([0.8355]))</t>
  </si>
  <si>
    <t xml:space="preserve">12     assert g.ok
13 
14 
15 def test_geocodefarm_reverse():
16     g = geocoder.geocodefarm(ottawa, method='reverse')
17     assert g.ok
</t>
  </si>
  <si>
    <t xml:space="preserve">17         assert result.ok
18 
19 
20 def test_geocodefarm_reverse():
21     url = 'https://www.geocode.farm/v3/json/reverse/?lat=45.3&amp;lon=-75.4&amp;lang=&amp;country='
22     data_file = 'tests/results/geocodefarm_reverse.json'
23     with requests_mock.Mocker() as mocker, open(data_file, 'r') as input:
24         mocker.get(url, text=input.read())
25         result = geocoder.geocodefarm(coordinates, method='reverse')
26         assert result.ok
</t>
  </si>
  <si>
    <t>Before: 16, 17
After: 21, 22, 23, 24, 25, 26</t>
  </si>
  <si>
    <t>{'module': 1, 'assert_statement': 1, 'assert': 1, 'attribute': 2, 'identifier': 8, '.': 2, 'function_definition': 1, 'def': 1, 'parameters': 1, '(': 2, ')': 2, ':': 1, 'block': 1, 'expression_statement': 1, 'assignment': 1, '=': 2, 'call': 1, 'argument_list': 1, ',': 1, 'keyword_argument': 1, 'string': 1, 'string_start': 1, 'string_content': 1, 'string_end': 1}</t>
  </si>
  <si>
    <t>(tensor([0.7112]), tensor([0.8702]), tensor([0.7827]), tensor([0.8512]))</t>
  </si>
  <si>
    <t xml:space="preserve">865         return len(self) &gt; 0
866 
867     @property
868     def status(self):
869         if self.ok:
870             return 'OK'
871         elif len(self) == 0:
872             return 'ERROR - No results found'
873         elif self.error:
874             return self.error
875         else:
876             return 'ERROR - Unhandled Exception'
877 
878     @property
</t>
  </si>
  <si>
    <t xml:space="preserve">865         return len(self) &gt; 0
866 
867     @property
868     def status(self):
869         if self.ok:
870             return 'OK'
871         elif self.error:
872             return self.error
873         elif len(self) == 0:
874             return 'ERROR - No results found'
875         else:
876             return 'ERROR - Unhandled Exception'
877 
878     @property
</t>
  </si>
  <si>
    <t>Before: 871, 872
After: 873, 874</t>
  </si>
  <si>
    <t>fix error message in multipleresultsquery</t>
  </si>
  <si>
    <t>return error from _catch_errors</t>
  </si>
  <si>
    <t>7a30f8c159fd1829bc5ef3a8a5fadf57a1fdb62e</t>
  </si>
  <si>
    <t>f3424e031ab9696c3927b7a2d3cda04109d535c6</t>
  </si>
  <si>
    <t>{'module': 1, 'return_statement': 5, 'return': 5, 'comparison_operator': 2, 'call': 2, 'identifier': 13, 'argument_list': 2, '(': 3, ')': 3, '&gt;': 1, 'integer': 2, 'decorated_definition': 1, 'decorator': 1, '@': 1, 'function_definition': 1, 'def': 1, 'parameters': 1, ':': 5, 'block': 5, 'if_statement': 1, 'if': 1, 'attribute': 3, '.': 3, 'string': 3, 'string_start': 3, 'string_content': 3, 'string_end': 3, 'elif_clause': 2, 'elif': 2, '==': 1, 'else_clause': 1, 'else': 1}</t>
  </si>
  <si>
    <t>(tensor([0.9855]), tensor([0.9855]), tensor([0.9855]), tensor([0.9855]))</t>
  </si>
  <si>
    <t xml:space="preserve">92             'outFormat': 'json',
93         }
94 
95     def _catch_errors(self, json_response):
96         if b'The AppKey submitted with this request is invalid' in json_response:
97             raise ValueError('MapQuest API Key invalid')
98 
99     def _adapt_results(self, json_response):
</t>
  </si>
  <si>
    <t xml:space="preserve">92             'outFormat': 'json',
93         }
94 
95     def _catch_errors(self, json_response):
96         if b'The AppKey submitted with this request is invalid' in json_response:
97             self.error = 'MapQuest API Key invalid'
98             
99         return self.error
100 
101     def _adapt_results(self, json_response):
</t>
  </si>
  <si>
    <t>Before: 97
After: 97, 98, 99</t>
  </si>
  <si>
    <t>add error attribute to mapquest query</t>
  </si>
  <si>
    <t>{'module': 1, 'ERROR': 2, 'string': 4, 'string_start': 4, 'string_content': 4, 'string_end': 4, ':': 3, 'expression_statement': 1, ',': 2, '}': 1, 'function_definition': 1, 'def': 1, 'identifier': 5, 'parameters': 1, '(': 2, ')': 2, 'block': 2, 'if_statement': 1, 'if': 1, 'comparison_operator': 1, 'in': 1, 'raise_statement': 1, 'raise': 1, 'call': 1, 'argument_list': 1}</t>
  </si>
  <si>
    <t>(tensor([0.9668]), tensor([0.9711]), tensor([0.9690]), tensor([0.9707]))</t>
  </si>
  <si>
    <t xml:space="preserve">34         self.url = 'https://www.maxmind.com/geoip/v2.0/city_isp_org/{0}'.format(self.location)
35         self._initialize(**kwargs)
36 
37     def _catch_errors(self):
38         error = self.content.get('error')
39         if error:
40             self.error = self.content.get('code')
41             
42         return self.error
43 
44     def _exceptions(self):
</t>
  </si>
  <si>
    <t>Before: 40, 41
After: 40, 41, 42</t>
  </si>
  <si>
    <t>{'module': 1, 'expression_statement': 5, 'assignment': 4, 'attribute': 9, 'identifier': 22, '.': 9, '=': 4, 'call': 4, 'string': 3, 'string_start': 3, 'string_content': 3, 'string_end': 3, 'argument_list': 4, '(': 5, ')': 5, 'dictionary_splat': 1, '**': 1, 'function_definition': 1, 'def': 1, 'parameters': 1, ':': 2, 'block': 2, 'if_statement': 1, 'if': 1}</t>
  </si>
  <si>
    <t>(tensor([0.9848]), tensor([0.9884]), tensor([0.9866]), tensor([0.9880]))</t>
  </si>
  <si>
    <t xml:space="preserve">160             'version': '4.01'
161         }
162 
163     def _catch_errors(self, json_response):
164         exception_occured = json_response.get('ExceptionOccured')
165         status_code = json_response.get('QueryStatusCodeValue')
166         exception = json_response.get('Exception')
167 
168         if exception_occured == 'True' or status_code != '200' or exception:
169             self.error = exception
170 
171         if status_code == '401' or status_code == '470':
172             self.error = u'Tamu returned status_code {0}.  Is API key {1} valid?'.format(status_code, self.key)
173             raise Exception(self.error)
174 
175     def _adapt_results(self, json_response):
</t>
  </si>
  <si>
    <t xml:space="preserve">160             'version': '4.01'
161         }
162 
163     def _catch_errors(self, json_response):
164         exception_occured = json_response.get('ExceptionOccured')
165         status_code = json_response.get('QueryStatusCodeValue')
166         exception = json_response.get('Exception')
167 
168         if exception_occured == 'True' or status_code != '200' or exception:
169             self.error = exception
170 
171         if status_code == '401' or status_code == '470':
172             self.error = u'Tamu returned status_code {0}.  Is API key {1} valid?'.format(status_code, self.key)
173             
174         return self.error
175 
176     def _adapt_results(self, json_response):
</t>
  </si>
  <si>
    <t>Before: 173
After: 173, 174</t>
  </si>
  <si>
    <t>remove exception from tamu query</t>
  </si>
  <si>
    <t>{'module': 1, 'ERROR': 2, 'string': 10, 'string_start': 10, 'string_content': 10, 'string_end': 10, ':': 4, 'expression_statement': 6, '}': 1, 'function_definition': 1, 'def': 1, 'identifier': 29, 'parameters': 1, '(': 6, ',': 2, ')': 6, 'block': 3, 'assignment': 5, '=': 5, 'call': 5, 'attribute': 8, '.': 8, 'argument_list': 5, 'if_statement': 2, 'if': 2, 'boolean_operator': 3, 'comparison_operator': 4, '==': 3, 'or': 3, '!=': 1, 'raise_statement': 1, 'raise': 1}</t>
  </si>
  <si>
    <t>{'cyclomatic_complexity': 1, 'nloc': 6, 'token_count': 83, 'name': '__init__', 'long_name': '__init__( self , json_content )', 'start_line': 14, 'end_line': 19, 'full_parameters': ['self', ' json_content'], 'filename': '/home/set-iitgn-vm/.local/lib/python3.10/site-packages/Minecpp/geocoder/prev/geocoder/tamu.py', 'top_nesting_level': 1, 'fan_in': 0, 'fan_out': 0, 'general_fan_out': 0}</t>
  </si>
  <si>
    <t>{'cyclomatic_complexity': 1, 'nloc': 6, 'token_count': 83, 'name': '__init__', 'long_name': '__init__( self , json_content )', 'start_line': 14, 'end_line': 19, 'full_parameters': ['self', ' json_content'], 'filename': '/home/set-iitgn-vm/.local/lib/python3.10/site-packages/Minecpp/geocoder/curr/geocoder/tamu.py', 'top_nesting_level': 1, 'fan_in': 0, 'fan_out': 0, 'general_fan_out': 0}</t>
  </si>
  <si>
    <t>(tensor([0.9916]), tensor([0.9903]), tensor([0.9909]), tensor([0.9904]))</t>
  </si>
  <si>
    <t xml:space="preserve">26 from geocoder.ottawa import OttawaQuery
27 from geocoder.tamu import TamuQuery
28 from geocoder.tomtom import TomtomQuery
29 from geocoder.tgos import TgosQuery
30 from geocoder.uscensus import USCensusQuery
31 from geocoder.yahoo import Yahoo
32 from geocoder.yandex import YandexQuery
33 from geocoder.w3w import W3WQuery
34 
35 from geocoder.arcgis_reverse import ArcgisReverse
</t>
  </si>
  <si>
    <t xml:space="preserve">26 from geocoder.ottawa import OttawaQuery
27 from geocoder.tamu import TamuQuery
28 from geocoder.tomtom import TomtomQuery
29 from geocoder.tgos import TgosQuery
30 from geocoder.uscensus import USCensusQuery
31 from geocoder.yahoo import YahooQuery
32 from geocoder.yandex import YandexQuery
33 from geocoder.w3w import W3WQuery
34 
35 from geocoder.arcgis_reverse import ArcgisReverse
</t>
  </si>
  <si>
    <t>replace yahoo with yahooq in api.py</t>
  </si>
  <si>
    <t>refactored yahoo (but not fixing it)</t>
  </si>
  <si>
    <t>c55ddb26dd4604af328a78762b618d46e05ede7e</t>
  </si>
  <si>
    <t>2d77ae29d333af2704792c978595243e8defe2e0</t>
  </si>
  <si>
    <t>{'module': 1, 'import_from_statement': 8, 'from': 8, 'dotted_name': 16, 'identifier': 24, '.': 8, 'import': 8}</t>
  </si>
  <si>
    <t>{'cyclomatic_complexity': 5, 'nloc': 11, 'token_count': 107, 'name': 'get', 'long_name': 'get( location , ** kwargs )', 'start_line': 156, 'end_line': 175, 'full_parameters': ['location', ' ** kwargs'], 'filename': '/home/set-iitgn-vm/.local/lib/python3.10/site-packages/Minecpp/geocoder/prev/geocoder/api.py', 'top_nesting_level': 0, 'fan_in': 0, 'fan_out': 0, 'general_fan_out': 0}</t>
  </si>
  <si>
    <t>{'cyclomatic_complexity': 5, 'nloc': 11, 'token_count': 107, 'name': 'get', 'long_name': 'get( location , ** kwargs )', 'start_line': 156, 'end_line': 175, 'full_parameters': ['location', ' ** kwargs'], 'filename': '/home/set-iitgn-vm/.local/lib/python3.10/site-packages/Minecpp/geocoder/curr/geocoder/api.py', 'top_nesting_level': 0, 'fan_in': 0, 'fan_out': 0, 'general_fan_out': 0}</t>
  </si>
  <si>
    <t>(tensor([0.9983]), tensor([0.9986]), tensor([0.9985]), tensor([0.9985]))</t>
  </si>
  <si>
    <t xml:space="preserve">79     },
80     'gaode': {
81         'geocode': Gaode,
82         'reverse': GaodeReverse
83     },
84     'yahoo': {'geocode': Yahoo},
85     'tomtom': {'geocode': TomtomQuery},
86     'arcgis': {
87         'geocode': ArcgisQuery,
88         'reverse': ArcgisReverse
</t>
  </si>
  <si>
    <t xml:space="preserve">79     },
80     'gaode': {
81         'geocode': Gaode,
82         'reverse': GaodeReverse
83     },
84     'yahoo': {'geocode': YahooQuery},
85     'tomtom': {'geocode': TomtomQuery},
86     'arcgis': {
87         'geocode': ArcgisQuery,
88         'reverse': ArcgisReverse
</t>
  </si>
  <si>
    <t>{'module': 1, 'ERROR': 4, '}': 4, ',': 6, 'string': 9, 'string_start': 9, 'string_content': 9, 'string_end': 9, ':': 9, 'expression_statement': 3, 'dictionary': 3, '{': 4, 'pair': 5, 'identifier': 5}</t>
  </si>
  <si>
    <t>(tensor([0.9954]), tensor([0.9960]), tensor([0.9957]), tensor([0.9959]))</t>
  </si>
  <si>
    <t xml:space="preserve">1 #!/usr/bin/python
2 # coding: utf8
3 
4 from __future__ import absolute_import
5 from geocoder.base import Base
6 
7 
</t>
  </si>
  <si>
    <t xml:space="preserve">1 #!/usr/bin/python
2 # coding: utf8
3 from __future__ import absolute_import
4 
5 import logging
6 
7 from geocoder.base import OneResult, MultipleResultsQuery
8 
9 
</t>
  </si>
  <si>
    <t>Before: 3, 5
After: 5</t>
  </si>
  <si>
    <t>add yahoo results to the cache</t>
  </si>
  <si>
    <t>{'module': 1, 'comment': 2, 'future_import_statement': 1, 'from': 2, '__future__': 1, 'import': 2, 'dotted_name': 3, 'identifier': 4, 'import_from_statement': 1, '.': 1}</t>
  </si>
  <si>
    <t>{'cyclomatic_complexity': 1, 'nloc': 9, 'token_count': 52, 'name': '__init__', 'long_name': '__init__( self , location , ** kwargs )', 'start_line': 23, 'end_line': 31, 'full_parameters': ['self', ' location', ' ** kwargs'], 'filename': '/home/set-iitgn-vm/.local/lib/python3.10/site-packages/Minecpp/geocoder/prev/geocoder/yahoo.py', 'top_nesting_level': 1, 'fan_in': 0, 'fan_out': 0, 'general_fan_out': 0}</t>
  </si>
  <si>
    <t>{'cyclomatic_complexity': 1, 'nloc': 2, 'token_count': 14, 'name': 'lat', 'long_name': 'lat( self )', 'start_line': 13, 'end_line': 14, 'full_parameters': ['self'], 'filename': '/home/set-iitgn-vm/.local/lib/python3.10/site-packages/Minecpp/geocoder/curr/geocoder/yahoo.py', 'top_nesting_level': 1, 'fan_in': 0, 'fan_out': 0, 'general_fan_out': 0}</t>
  </si>
  <si>
    <t>(tensor([0.9179]), tensor([0.9696]), tensor([0.9431]), tensor([0.9641]))</t>
  </si>
  <si>
    <t xml:space="preserve">3 
4 from __future__ import absolute_import
5 from geocoder.base import Base
6 
7 
8 class Yahoo(Base):
9     """
10     Yahoo BOSS Geo Services
11     =======================
12     Yahoo PlaceFinder is a geocoding Web service that helps developers make
</t>
  </si>
  <si>
    <t xml:space="preserve">2 # coding: utf8
3 from __future__ import absolute_import
4 
5 import logging
6 
7 from geocoder.base import OneResult, MultipleResultsQuery
8 
9 
10 class YahooResult(OneResult):
11 
</t>
  </si>
  <si>
    <t>Before: 8, 9, 10, 11, 12, 13, 14
After: 7</t>
  </si>
  <si>
    <t>{'module': 1, 'future_import_statement': 1, 'from': 2, '__future__': 1, 'import': 2, 'dotted_name': 3, 'identifier': 10, 'import_from_statement': 1, '.': 1, 'class_definition': 1, 'class': 1, 'argument_list': 1, '(': 1, ')': 1, ':': 1, 'ERROR': 2, 'string_start': 1, '==': 11, '=': 1, 'block': 1}</t>
  </si>
  <si>
    <t>(tensor([0.8328]), tensor([0.8183]), tensor([0.8255]), tensor([0.8197]))</t>
  </si>
  <si>
    <t xml:space="preserve">11     =======================
12     Yahoo PlaceFinder is a geocoding Web service that helps developers make
13     their applications location-aware by converting street addresses or
14     place names into geographic coordinates (and vice versa).
15 
16     API Reference
17     -------------
18     https://developer.yahoo.com/boss/geo/
19     """
20     provider = 'yahoo'
</t>
  </si>
  <si>
    <t xml:space="preserve">5 import logging
6 
7 from geocoder.base import OneResult, MultipleResultsQuery
8 
9 
10 class YahooResult(OneResult):
11 
12     @property
13     def lat(self):
14         return self.raw.get('latitude')
</t>
  </si>
  <si>
    <t>Before: 16, 17, 18, 19, 20, 21, 23, 24, 25, 26, 27, 28, 29, 30, 31, 32, 33, 34, 35, 36, 37, 38, 39, 40, 41, 42, 43, 44
After: 10</t>
  </si>
  <si>
    <t>{'module': 1, 'ERROR': 7, '==': 11, '=': 1, 'identifier': 34, 'expression_statement': 2, 'comparison_operator': 1, 'is': 1, 'boolean_operator': 1, 'binary_operator': 3, '-': 14, 'or': 1, 'attribute': 3, 'call': 1, 'argument_list': 1, '(': 1, ')': 1, '.': 3, 'unary_operator': 13, ':': 1, '//': 1, '/': 3, 'string_start': 1}</t>
  </si>
  <si>
    <t>(tensor([0.6943]), tensor([0.6838]), tensor([0.6890]), tensor([0.6848]))</t>
  </si>
  <si>
    <t xml:space="preserve">44             self._build_tree(self.parse['Result'])
45 
46     @property
47     def lat(self):
48         return self.parse.get('latitude')
49 
50     @property
</t>
  </si>
  <si>
    <t xml:space="preserve">10 class YahooResult(OneResult):
11 
12     @property
13     def lat(self):
14         return self.raw.get('latitude')
15 
16     @property
</t>
  </si>
  <si>
    <t>Before: 48
After: 14</t>
  </si>
  <si>
    <t>{'module': 1, 'expression_statement': 1, 'call': 2, 'attribute': 4, 'identifier': 10, '.': 4, 'argument_list': 2, '(': 3, 'subscript': 1, '[': 1, 'string': 2, 'string_start': 2, 'string_content': 2, 'string_end': 2, ']': 1, ')': 3, 'decorated_definition': 1, 'decorator': 1, '@': 1, 'function_definition': 1, 'def': 1, 'parameters': 1, ':': 1, 'block': 1, 'return_statement': 1, 'return': 1}</t>
  </si>
  <si>
    <t>(tensor([0.8455]), tensor([0.8531]), tensor([0.8493]), tensor([0.8524]))</t>
  </si>
  <si>
    <t xml:space="preserve">48         return self.parse.get('latitude')
49 
50     @property
51     def lng(self):
52         return self.parse.get('longitude')
53 
54     @property
</t>
  </si>
  <si>
    <t xml:space="preserve">14         return self.raw.get('latitude')
15 
16     @property
17     def lng(self):
18         return self.raw.get('longitude')
19 
20     @property
</t>
  </si>
  <si>
    <t>Before: 52
After: 18</t>
  </si>
  <si>
    <t>(tensor([0.9230]), tensor([0.9227]), tensor([0.9229]), tensor([0.9228]))</t>
  </si>
  <si>
    <t xml:space="preserve">52         return self.parse.get('longitude')
53 
54     @property
55     def address(self):
56         line1 = self.parse.get('line1')
57         line2 = self.parse.get('line2')
58         if line1:
59             return ', '.join([line1, line2])
60         else:
61             return line2
62 
63     @property
</t>
  </si>
  <si>
    <t xml:space="preserve">18         return self.raw.get('longitude')
19 
20     @property
21     def address(self):
22         line1 = self.raw.get('line1')
23         line2 = self.raw.get('line2')
24         if line1:
25             return ', '.join([line1, line2])
26         else:
27             return line2
28 
29     @property
</t>
  </si>
  <si>
    <t>Before: 56, 57
After: 22, 23</t>
  </si>
  <si>
    <t>(tensor([0.9268]), tensor([0.9273]), tensor([0.9271]), tensor([0.9273]))</t>
  </si>
  <si>
    <t xml:space="preserve">61             return line2
62 
63     @property
64     def housenumber(self):
65         return self.parse.get('house')
66 
67     @property
</t>
  </si>
  <si>
    <t xml:space="preserve">27             return line2
28 
29     @property
30     def housenumber(self):
31         return self.raw.get('house')
32 
33     @property
</t>
  </si>
  <si>
    <t>Before: 65
After: 31</t>
  </si>
  <si>
    <t>{'module': 1, 'return_statement': 2, 'return': 2, 'identifier': 7, 'decorated_definition': 1, 'decorator': 1, '@': 1, 'function_definition': 1, 'def': 1, 'parameters': 1, '(': 2, ')': 2, ':': 1, 'block': 1, 'call': 1, 'attribute': 2, '.': 2, 'argument_list': 1, 'string': 1, 'string_start': 1, 'string_content': 1, 'string_end': 1}</t>
  </si>
  <si>
    <t>(tensor([0.9217]), tensor([0.9243]), tensor([0.9230]), tensor([0.9240]))</t>
  </si>
  <si>
    <t xml:space="preserve">65         return self.parse.get('house')
66 
67     @property
68     def street(self):
69         return self.parse.get('street')
70 
71     @property
</t>
  </si>
  <si>
    <t xml:space="preserve">31         return self.raw.get('house')
32 
33     @property
34     def street(self):
35         return self.raw.get('street')
36 
37     @property
</t>
  </si>
  <si>
    <t>Before: 69
After: 35</t>
  </si>
  <si>
    <t>(tensor([0.9177]), tensor([0.9161]), tensor([0.9169]), tensor([0.9163]))</t>
  </si>
  <si>
    <t xml:space="preserve">69         return self.parse.get('street')
70 
71     @property
72     def neighborhood(self):
73         return self.parse.get('neighborhood')
74 
75     @property
</t>
  </si>
  <si>
    <t xml:space="preserve">35         return self.raw.get('street')
36 
37     @property
38     def neighborhood(self):
39         return self.raw.get('neighborhood')
40 
41     @property
</t>
  </si>
  <si>
    <t>Before: 73
After: 39</t>
  </si>
  <si>
    <t>(tensor([0.9251]), tensor([0.9260]), tensor([0.9255]), tensor([0.9259]))</t>
  </si>
  <si>
    <t xml:space="preserve">73         return self.parse.get('neighborhood')
74 
75     @property
76     def city(self):
77         return self.parse.get('city')
78 
79     @property
</t>
  </si>
  <si>
    <t xml:space="preserve">39         return self.raw.get('neighborhood')
40 
41     @property
42     def city(self):
43         return self.raw.get('city')
44 
45     @property
</t>
  </si>
  <si>
    <t>Before: 77
After: 43</t>
  </si>
  <si>
    <t>(tensor([0.9224]), tensor([0.9193]), tensor([0.9209]), tensor([0.9196]))</t>
  </si>
  <si>
    <t xml:space="preserve">77         return self.parse.get('city')
78 
79     @property
80     def county(self):
81         return self.parse.get('county')
82 
83     @property
</t>
  </si>
  <si>
    <t xml:space="preserve">43         return self.raw.get('city')
44 
45     @property
46     def county(self):
47         return self.raw.get('county')
48 
49     @property
</t>
  </si>
  <si>
    <t>Before: 81
After: 47</t>
  </si>
  <si>
    <t>(tensor([0.9107]), tensor([0.9096]), tensor([0.9102]), tensor([0.9097]))</t>
  </si>
  <si>
    <t xml:space="preserve">81         return self.parse.get('county')
82 
83     @property
84     def state(self):
85         return self.parse.get('state')
86 
87     @property
</t>
  </si>
  <si>
    <t xml:space="preserve">47         return self.raw.get('county')
48 
49     @property
50     def state(self):
51         return self.raw.get('state')
52 
53     @property
</t>
  </si>
  <si>
    <t>Before: 85
After: 51</t>
  </si>
  <si>
    <t>(tensor([0.9156]), tensor([0.9162]), tensor([0.9159]), tensor([0.9161]))</t>
  </si>
  <si>
    <t xml:space="preserve">85         return self.parse.get('state')
86 
87     @property
88     def country(self):
89         return self.parse.get('country')
90 
91     @property
</t>
  </si>
  <si>
    <t xml:space="preserve">51         return self.raw.get('state')
52 
53     @property
54     def country(self):
55         return self.raw.get('country')
56 
57     @property
</t>
  </si>
  <si>
    <t>Before: 89
After: 55</t>
  </si>
  <si>
    <t>(tensor([0.9087]), tensor([0.9057]), tensor([0.9072]), tensor([0.9060]))</t>
  </si>
  <si>
    <t xml:space="preserve">89         return self.parse.get('country')
90 
91     @property
92     def hash(self):
93         return self.parse.get('hash')
94 
95     @property
</t>
  </si>
  <si>
    <t xml:space="preserve">55         return self.raw.get('country')
56 
57     @property
58     def hash(self):
59         return self.raw.get('hash')
60 
61     @property
</t>
  </si>
  <si>
    <t>Before: 93
After: 59</t>
  </si>
  <si>
    <t>(tensor([0.9077]), tensor([0.9059]), tensor([0.9068]), tensor([0.9061]))</t>
  </si>
  <si>
    <t xml:space="preserve">93         return self.parse.get('hash')
94 
95     @property
96     def quality(self):
97         return self.parse.get('addressMatchType')
98 
99     @property
</t>
  </si>
  <si>
    <t xml:space="preserve">59         return self.raw.get('hash')
60 
61     @property
62     def quality(self):
63         return self.raw.get('addressMatchType')
64 
65     @property
</t>
  </si>
  <si>
    <t>Before: 97
After: 63</t>
  </si>
  <si>
    <t>(tensor([0.9260]), tensor([0.9233]), tensor([0.9247]), tensor([0.9236]))</t>
  </si>
  <si>
    <t xml:space="preserve">97         return self.parse.get('addressMatchType')
98 
99     @property
100     def postal(self):
101         postal = self.parse.get('postal')
102         if postal:
103             return postal
104         else:
105             return self.parse.get('uzip')
106 
107 if __name__ == '__main__':
</t>
  </si>
  <si>
    <t xml:space="preserve">63         return self.raw.get('addressMatchType')
64 
65     @property
66     def postal(self):
67         postal = self.raw.get('postal')
68         if postal:
69             return postal
70         else:
71             return self.raw.get('uzip')
72 
73 
</t>
  </si>
  <si>
    <t>Before: 101
After: 67</t>
  </si>
  <si>
    <t>{'module': 1, 'return_statement': 3, 'return': 3, 'call': 3, 'attribute': 6, 'identifier': 15, '.': 6, 'argument_list': 3, '(': 4, 'string': 3, 'string_start': 3, 'string_content': 3, 'string_end': 3, ')': 4, 'decorated_definition': 1, 'decorator': 1, '@': 1, 'function_definition': 1, 'def': 1, 'parameters': 1, ':': 3, 'block': 3, 'expression_statement': 1, 'assignment': 1, '=': 1, 'if_statement': 1, 'if': 1, 'else_clause': 1, 'else': 1}</t>
  </si>
  <si>
    <t>(tensor([0.9167]), tensor([0.8908]), tensor([0.9036]), tensor([0.8933]))</t>
  </si>
  <si>
    <t>Before: 105
After: 71, 72, 73, 74, 75, 76, 77, 78, 79, 80, 81, 82, 83, 84, 85, 86, 87, 88, 89, 90, 91, 92, 93, 94, 95, 96, 97, 98, 99, 100, 101, 102, 103, 104, 105, 106, 107, 108, 109, 110</t>
  </si>
  <si>
    <t xml:space="preserve">103             return postal
104         else:
105             return self.parse.get('uzip')
106 
107 if __name__ == '__main__':
108     g = Yahoo('1552 Payette dr., Ottawa, ON')
109     g.debug()
</t>
  </si>
  <si>
    <t xml:space="preserve">108     def _adapt_results(self, json_response):
109         return [json_response['Result']]
110 
111 
112 if __name__ == '__main__':
113     logging.basicConfig(level=logging.INFO)
114     g = YahooQuery('1552 Payette dr., Ottawa, ON')
115     g.debug()
</t>
  </si>
  <si>
    <t>Before: 108
After: 113, 114</t>
  </si>
  <si>
    <t>{'module': 1, 'return_statement': 1, 'return': 1, 'identifier': 9, 'expression_statement': 2, 'assignment': 2, ':': 2, 'type': 1, 'call': 2, 'attribute': 2, 'ERROR': 1, '.': 2, 'argument_list': 2, '(': 2, 'string': 3, 'string_start': 3, 'string_content': 3, 'string_end': 3, ')': 2, 'if_statement': 1, 'if': 1, 'comparison_operator': 1, '==': 1, 'block': 1, '=': 1}</t>
  </si>
  <si>
    <t>(tensor([0.8142]), tensor([0.8663]), tensor([0.8395]), tensor([0.8608]))</t>
  </si>
  <si>
    <t xml:space="preserve">6 import sys
7 import json
8 import six
9 import logging
10 from collections import OrderedDict
11 from geocoder.distance import Distance
12 
13 try:
14     # python &gt;3.3
15     from collections.abc import MutableSequence
</t>
  </si>
  <si>
    <t xml:space="preserve">8 import six
9 import logging
10 from io import StringIO
11 from collections import OrderedDict
12 
13 is_python2 = sys.version_info &lt; (3, 0)
14 
15 if is_python2:
16     # python 2.7
17     from urlparse import urlparse
</t>
  </si>
  <si>
    <t>Before: 11, 13, 14, 15, 16, 17
After: 13, 14, 15</t>
  </si>
  <si>
    <t>add python 2 support for geocoder.debug</t>
  </si>
  <si>
    <t>.debug() now returns stats</t>
  </si>
  <si>
    <t>472731fe38f570df4b83887e38a2473dc6962520</t>
  </si>
  <si>
    <t>bdc5879b77facc627f7a9016ed74ab8c840861a7</t>
  </si>
  <si>
    <t>{'module': 1, 'import_statement': 4, 'import': 6, 'dotted_name': 8, 'identifier': 9, 'import_from_statement': 2, 'from': 2, '.': 1, 'ERROR': 1, 'try': 1, ':': 1, 'comment': 1}</t>
  </si>
  <si>
    <t>{'cyclomatic_complexity': 1, 'nloc': 9, 'token_count': 53, 'name': '__init__', 'long_name': '__init__( self , json_content )', 'start_line': 49, 'end_line': 62, 'full_parameters': ['self', ' json_content'], 'filename': '/home/set-iitgn-vm/.local/lib/python3.10/site-packages/Minecpp/geocoder/prev/geocoder/base.py', 'top_nesting_level': 1, 'fan_in': 0, 'fan_out': 0, 'general_fan_out': 0}</t>
  </si>
  <si>
    <t>{'cyclomatic_complexity': 1, 'nloc': 9, 'token_count': 53, 'name': '__init__', 'long_name': '__init__( self , json_content )', 'start_line': 51, 'end_line': 64, 'full_parameters': ['self', ' json_content'], 'filename': '/home/set-iitgn-vm/.local/lib/python3.10/site-packages/Minecpp/geocoder/curr/geocoder/base.py', 'top_nesting_level': 1, 'fan_in': 0, 'fan_out': 0, 'general_fan_out': 0}</t>
  </si>
  <si>
    <t>(tensor([0.8552]), tensor([0.8711]), tensor([0.8631]), tensor([0.8695]))</t>
  </si>
  <si>
    <t xml:space="preserve">25         def remove(self, v): self._list.remove(v) # noqa
26         def __iter__(self): return iter(self._list) # noqa
27         def __contains__(self, v): return self._list.__contains__(v) # noqa
28         def __eq__(self, other): return self._list == other # noqa
29 
30 is_python2 = sys.version_info &lt; (3, 0)
31 
32 LOGGER = logging.getLogger(__name__)
33 
34 
</t>
  </si>
  <si>
    <t xml:space="preserve">27 else:
28     # python &gt;3.3
29     from collections.abc import MutableSequence
30     from urllib.parse import urlparse
31 
32 from geocoder.distance import Distance # noqa
33 
34 LOGGER = logging.getLogger(__name__)
35 
36 
</t>
  </si>
  <si>
    <t>Before: 30
After: 32</t>
  </si>
  <si>
    <t>{'module': 1, 'function_definition': 4, 'def': 4, 'identifier': 32, 'parameters': 4, '(': 9, ',': 4, ')': 9, ':': 4, 'block': 4, 'expression_statement': 3, 'call': 4, 'attribute': 8, '.': 8, 'argument_list': 4, 'comment': 4, 'return_statement': 3, 'return': 3, 'comparison_operator': 2, '==': 1, 'assignment': 2, '=': 2, '&lt;': 1, 'tuple': 1, 'integer': 2}</t>
  </si>
  <si>
    <t>(tensor([0.7429]), tensor([0.7387]), tensor([0.7408]), tensor([0.7392]))</t>
  </si>
  <si>
    <t xml:space="preserve">134             return 'ERROR - No results found'
135         return 'ERROR - No Geometry'
136 
137     def debug(self):
138         print('')
139         print('From provider')
140         print('-----------')
141         print(json.dumps(self.raw, indent=4))
142         print('')
143         print('Cleaned json')
144         print('-----------')
145         print(json.dumps(self.json, indent=4))
146         print('')
147         print('OSM Quality')
148         print('-----------')
149         count = 0
150         for key in self.osm:
151             if 'addr:' in key:
152                 if self.json.get(key.replace('addr:', '')):
153                     print('- [x] {0}'.format(key))
154                     count += 1
155                 else:
156                     print('- [ ] {0}'.format(key))
157         print('({0}/{1})'.format(count, len(self.osm) - 2))
158         print('')
159         print('Fieldnames')
160         print('----------')
161         count = 0
162         for fieldname in self.fieldnames:
163             if self.json.get(fieldname):
164                 print('- [x] {0}'.format(fieldname))
165                 count += 1
166             else:
167                 print('- [ ] {0}'.format(fieldname))
168         print('({0}/{1})'.format(count, len(self.fieldnames)))
169 
170     def _get_bbox(self, south, west, north, east):
</t>
  </si>
  <si>
    <t xml:space="preserve">136             return 'ERROR - No results found'
137         return 'ERROR - No Geometry'
138 
139     def debug(self, verbose=True):
140         with StringIO() as output:
141             output.write('\n')
142             output.write('From provider\n')
143             output.write('-----------\n')
144             output.write(json.dumps(self.raw, indent=4))
145             output.write('\n')
146             output.write('Cleaned json\n')
147             output.write('-----------\n')
148             output.write(json.dumps(self.json, indent=4))
149             output.write('\n')
150             output.write('OSM Quality\n')
151             output.write('-----------\n')
152             osm_count = 0
153             for key in self.osm:
154                 if 'addr:' in key:
155                     if self.json.get(key.replace('addr:', '')):
156                         output.write('- [x] {0}\n'.format(key))
157                         osm_count += 1
158                     else:
159                         output.write('- [ ] {0}\n'.format(key))
160             output.write('({0}/{1})\n'.format(osm_count, len(self.osm) - 2))
161             output.write('\n')
162             output.write('Fieldnames\n')
163             output.write('----------\n')
164             fields_count = 0
165             for fieldname in self.fieldnames:
166                 if self.json.get(fieldname):
167                     output.write('- [x] {0}\n'.format(fieldname))
168                     fields_count += 1
169                 else:
170                     output.write('- [ ] {0}\n'.format(fieldname))
171             output.write('({0}/{1})\n'.format(fields_count, len(self.fieldnames)))
172 
173             # print in verbose mode
174             if verbose:
175                 print(output.getvalue())
176 
177             # return stats
178             return [osm_count, fields_count]
179 
180     def _get_bbox(self, south, west, north, east):
</t>
  </si>
  <si>
    <t>Before: 137, 138, 139, 140, 141, 142, 143, 144, 145, 146, 147, 148, 149, 150, 151, 152, 153, 154
After: 139, 140, 141, 142, 143, 144, 145, 146, 147, 148, 149, 150, 151, 152, 153, 154, 155, 156, 157, 158, 159, 160, 161, 162, 163, 164, 165, 166, 167, 168</t>
  </si>
  <si>
    <t>{'module': 1, 'return_statement': 2, 'return': 2, 'string': 23, 'string_start': 23, 'string_content': 18, 'string_end': 23, 'function_definition': 1, 'def': 1, 'identifier': 70, 'parameters': 1, '(': 34, ')': 34, ':': 8, 'block': 8, 'expression_statement': 24, 'call': 33, 'argument_list': 33, 'attribute': 19, '.': 19, ',': 5, 'keyword_argument': 2, '=': 4, 'integer': 7, 'assignment': 2, 'for_statement': 2, 'for': 2, 'in': 3, 'if_statement': 3, 'if': 3, 'comparison_operator': 1, 'augmented_assignment': 2, '+=': 2, 'else_clause': 2, 'else': 2, 'binary_operator': 1, '-': 1}</t>
  </si>
  <si>
    <t>(tensor([0.8443]), tensor([0.9123]), tensor([0.8770]), tensor([0.9050]))</t>
  </si>
  <si>
    <t>Before: 156, 157, 158, 159, 160, 161, 162, 163, 164, 165, 166, 167, 168
After: 170, 171, 172, 173, 174, 175, 176, 177, 178</t>
  </si>
  <si>
    <t xml:space="preserve">541         }
542         return features
543 
544     def debug(self):
545         print('===')
546         print(repr(self))
547         print('===')
548         print('')
549         print('#res: {}'.format(len(self)))
550         print('code: {}'.format(self.status_code))
551         print('url:  {}'.format(self.url))
552 
553         if self.ok:
554             for index, result in enumerate(self):
555                 print('')
556                 print('Details for result #{}'.format(index + 1))
557                 print('---')
558                 result.debug()
559         else:
560             print(self.status)
561 
562     # Delegation to current result
</t>
  </si>
  <si>
    <t xml:space="preserve">551         }
552         return features
553 
554     def debug(self, verbose=True):
555         with StringIO() as output:
556             output.write('===\n')
557             output.write(repr(self))
558             output.write('===\n')
559             output.write('\n')
560             output.write('#res: {}\n'.format(len(self)))
561             output.write('code: {}\n'.format(self.status_code))
562             output.write('url:  {}\n'.format(self.url))
563 
564             stats = []
565 
566             if self.ok:
567                 for index, result in enumerate(self):
568                     output.write('\n')
569                     output.write('Details for result #{}\n'.format(index + 1))
570                     output.write('---\n')
571                     stats.append(result.debug())
572             else:
573                 output.write(self.status)
574 
575             if verbose:
576                 print(output.getvalue())
577 
578             return stats
579 
580     # Delegation to current result
</t>
  </si>
  <si>
    <t>Before: 544, 545, 546, 547, 548, 549, 550, 551
After: 554, 555, 556, 557, 558, 559, 560, 561, 562, 563, 564, 565, 566, 567, 568, 569, 570, 571, 572, 573</t>
  </si>
  <si>
    <t>{'module': 1, 'ERROR': 1, '}': 1, 'return_statement': 1, 'return': 1, 'identifier': 37, 'function_definition': 1, 'def': 1, 'parameters': 1, '(': 20, ')': 20, ':': 4, 'block': 4, 'expression_statement': 12, 'call': 19, 'argument_list': 19, 'string': 9, 'string_start': 9, 'string_content': 7, 'string_end': 9, 'attribute': 9, '.': 9, 'if_statement': 1, 'if': 1, 'for_statement': 1, 'for': 1, 'pattern_list': 1, ',': 1, 'in': 1, 'binary_operator': 1, '+': 1, 'integer': 1, 'else_clause': 1, 'else': 1}</t>
  </si>
  <si>
    <t>(tensor([0.7935]), tensor([0.8812]), tensor([0.8351]), tensor([0.8716]))</t>
  </si>
  <si>
    <t>Before: 553, 554, 555, 556, 557, 558, 559, 560
After: 575, 576, 577, 578</t>
  </si>
  <si>
    <t xml:space="preserve">137             return 'ERROR - No results found'
138         return 'ERROR - No Geometry'
139 
140     def debug(self, verbose=True):
141         with StringIO() as output:
142             print(u'\n', file=output)
143             print(u'From provider\n', file=output)
144             print(u'-----------\n', file=output)
145             print(str(json.dumps(self.raw, indent=4)), file=output)
146             print(u'\n', file=output)
147             print(u'Cleaned json\n', file=output)
148             print(u'-----------\n', file=output)
149             print(str(json.dumps(self.json, indent=4)), file=output)
150             print(u'\n', file=output)
151             print(u'OSM Quality\n', file=output)
152             print(u'-----------\n', file=output)
153             osm_count = 0
154             for key in self.osm:
155                 if 'addr:' in key:
156                     if self.json.get(key.replace('addr:', '')):
157                         print(u'- [x] {0}\n'.format(key), file=output)
158                         osm_count += 1
159                     else:
160                         print(u'- [ ] {0}\n'.format(key), file=output)
161             print(u'({0}/{1})\n'.format(osm_count, len(self.osm) - 2), file=output)
162             print(u'\n', file=output)
163             print(u'Fieldnames\n', file=output)
164             print(u'----------\n', file=output)
165             fields_count = 0
166             for fieldname in self.fieldnames:
167                 if self.json.get(fieldname):
168                     print(u'- [x] {0}\n'.format(fieldname), file=output)
169                     fields_count += 1
170                 else:
171                     print(u'- [ ] {0}\n'.format(fieldname), file=output)
172             print(u'({0}/{1})\n'.format(fields_count, len(self.fieldnames)), file=output)
173 
174             # print in verbose mode
175             if verbose:
176                 print(output.getvalue())
177 
178             # return stats
179             return [osm_count, fields_count]
180 
181     def _get_bbox(self, south, west, north, east):
</t>
  </si>
  <si>
    <t>Before: 141, 142, 143, 144, 145, 146, 147, 148, 149, 150, 151
After: 142, 143, 144, 145, 146, 147, 148, 149, 150, 151, 152</t>
  </si>
  <si>
    <t>use print() function instead of print()</t>
  </si>
  <si>
    <t>fixed for python 2.7</t>
  </si>
  <si>
    <t>ae22d9a4342278011c293ee763603c010307adda</t>
  </si>
  <si>
    <t>fe5275804468f1c79da21aee8322b573924ee060</t>
  </si>
  <si>
    <t>{'module': 1, 'return_statement': 3, 'return': 3, 'string': 23, 'string_start': 23, 'string_content': 22, 'string_end': 23, 'function_definition': 1, 'def': 1, 'identifier': 99, 'parameters': 1, '(': 37, ',': 7, 'default_parameter': 1, '=': 5, 'true': 1, ')': 37, ':': 10, 'block': 10, 'with_statement': 1, 'with': 1, 'with_clause': 1, 'with_item': 1, 'as_pattern': 1, 'call': 36, 'argument_list': 36, 'as': 1, 'as_pattern_target': 1, 'expression_statement': 25, 'attribute': 40, '.': 40, 'escape_sequence': 18, 'keyword_argument': 2, 'integer': 7, 'assignment': 2, 'for_statement': 2, 'for': 2, 'in': 3, 'if_statement': 4, 'if': 4, 'comparison_operator': 1, 'augmented_assignment': 2, '+=': 2, 'else_clause': 2, 'else': 2, 'binary_operator': 1, '-': 1, 'comment': 2, 'list': 1, '[': 1, ']': 1}</t>
  </si>
  <si>
    <t>{'cyclomatic_complexity': 1, 'nloc': 9, 'token_count': 53, 'name': '__init__', 'long_name': '__init__( self , json_content )', 'start_line': 51, 'end_line': 64, 'full_parameters': ['self', ' json_content'], 'filename': '/home/set-iitgn-vm/.local/lib/python3.10/site-packages/Minecpp/geocoder/prev/geocoder/base.py', 'top_nesting_level': 1, 'fan_in': 0, 'fan_out': 0, 'general_fan_out': 0}</t>
  </si>
  <si>
    <t>{'cyclomatic_complexity': 1, 'nloc': 9, 'token_count': 53, 'name': '__init__', 'long_name': '__init__( self , json_content )', 'start_line': 52, 'end_line': 65, 'full_parameters': ['self', ' json_content'], 'filename': '/home/set-iitgn-vm/.local/lib/python3.10/site-packages/Minecpp/geocoder/curr/geocoder/base.py', 'top_nesting_level': 1, 'fan_in': 0, 'fan_out': 0, 'general_fan_out': 0}</t>
  </si>
  <si>
    <t>(tensor([0.9017]), tensor([0.9372]), tensor([0.9191]), tensor([0.9336]))</t>
  </si>
  <si>
    <t>Before: 156
After: 157</t>
  </si>
  <si>
    <t>Before: 159, 160, 161, 162, 163
After: 160, 161, 162, 163, 164</t>
  </si>
  <si>
    <t>Before: 167
After: 168</t>
  </si>
  <si>
    <t>Before: 170, 171
After: 171, 172</t>
  </si>
  <si>
    <t xml:space="preserve">552         }
553         return features
554 
555     def debug(self, verbose=True):
556         with StringIO() as output:
557             print(u'===\n', file=output)
558             print(str(repr(self)), file=output)
559             print(u'===\n', file=output)
560             print(u'\n', file=output)
561             print(u'#res: {}\n'.format(len(self)), file=output)
562             print(u'code: {}\n'.format(self.status_code), file=output)
563             print(u'url:  {}\n'.format(self.url), file=output)
564 
565             stats = []
566 
567             if self.ok:
568                 for index, result in enumerate(self):
569                     print(u'\n', file=output)
570                     print(u'Details for result #{}\n'.format(index + 1), file=output)
571                     print(u'---\n', file=output)
572                     stats.append(result.debug())
573             else:
574                 print(self.status, file=output)
575 
576             if verbose:
577                 print(output.getvalue())
578 
579             return stats
580 
581     # Delegation to current result
</t>
  </si>
  <si>
    <t>Before: 556, 557, 558, 559, 560, 561, 562
After: 557, 558, 559, 560, 561, 562, 563</t>
  </si>
  <si>
    <t>{'module': 1, 'ERROR': 1, '}': 1, 'return_statement': 2, 'return': 2, 'identifier': 59, 'function_definition': 1, 'def': 1, 'parameters': 1, '(': 24, ',': 2, 'default_parameter': 1, '=': 2, 'true': 1, ')': 24, ':': 6, 'block': 6, 'with_statement': 1, 'with': 1, 'with_clause': 1, 'with_item': 1, 'as_pattern': 1, 'call': 23, 'argument_list': 23, 'as': 1, 'as_pattern_target': 1, 'expression_statement': 14, 'attribute': 22, '.': 22, 'string': 9, 'string_start': 9, 'string_content': 9, 'escape_sequence': 9, 'string_end': 9, 'assignment': 1, 'list': 1, '[': 1, ']': 1, 'if_statement': 2, 'if': 2, 'for_statement': 1, 'for': 1, 'pattern_list': 1, 'in': 1, 'binary_operator': 1, '+': 1, 'integer': 1, 'else_clause': 1, 'else': 1}</t>
  </si>
  <si>
    <t>(tensor([0.8997]), tensor([0.9393]), tensor([0.9191]), tensor([0.9352]))</t>
  </si>
  <si>
    <t>Before: 568, 569, 570
After: 569, 570, 571</t>
  </si>
  <si>
    <t>Before: 573
After: 574</t>
  </si>
  <si>
    <t xml:space="preserve">585         """
586         self.current_result = self[index]
587 
588     def __getattr__(self, name):
589         """ Called when an attribute lookup has not found the attribute in the usual places (i.e.
590             it is not an instance attribute nor is it found in the class tree for self). name is
591             the attribute name. This method should return the (computed) attribute value or raise
592             an AttributeError exception.
593 
594             Note that if the attribute is found through the normal mechanism, __getattr__() is not called.
595         """
596         if not self.ok:
597             raise ValueError(self.status)
598 
599         if self.current_result is None:
600             raise AttributeError("%s not found on %s, and current_result is None".format(
601                 name, self.__class__.__name__
602             ))
603         return getattr(self.current_result, name)
</t>
  </si>
  <si>
    <t xml:space="preserve">585         """
586         self.current_result = self[index]
587 
588     def __getattr__(self, name):
589         """ Called when an attribute lookup has not found the attribute in the usual places (i.e.
590             it is not an instance attribute nor is it found in the class tree for self). name is
591             the attribute name. This method should return the (computed) attribute value or raise
592             an AttributeError exception.
593 
594             Note that if the attribute is found through the normal mechanism, __getattr__() is not called.
595         """
596         if not self.ok:
597             return None
598 
599         if self.current_result is None:
600             raise AttributeError("%s not found on %s, and current_result is None".format(
601                 name, self.__class__.__name__
602             ))
603         return getattr(self.current_result, name)
</t>
  </si>
  <si>
    <t>Before: 597
After: 597</t>
  </si>
  <si>
    <t>return none instead of raising error</t>
  </si>
  <si>
    <t>do not raise exception if accessing attribute of not_ok result</t>
  </si>
  <si>
    <t>7d77c608fbc7f914f9208b86c8505fdc6c7b8714</t>
  </si>
  <si>
    <t>330625bc0de56f5832f7481c318b7ae1e1000284</t>
  </si>
  <si>
    <t>{'module': 1, 'expression_statement': 1, 'boolean_operator': 1, 'comparison_operator': 2, 'string': 1, 'string_start': 2, 'string_content': 1, 'string_end': 1, 'ERROR': 12, 'identifier': 52, 'not in': 2, 'attribute': 5, 'call': 3, 'argument_list': 3, '(': 3, '.': 6, 'is not': 2, 'is': 4, 'in': 1, 'for': 1, ')': 3, 'or': 1, 'if': 1, ',': 1, 'not': 1}</t>
  </si>
  <si>
    <t>{'cyclomatic_complexity': 1, 'nloc': 9, 'token_count': 53, 'name': '__init__', 'long_name': '__init__( self , json_content )', 'start_line': 52, 'end_line': 65, 'full_parameters': ['self', ' json_content'], 'filename': '/home/set-iitgn-vm/.local/lib/python3.10/site-packages/Minecpp/geocoder/prev/geocoder/base.py', 'top_nesting_level': 1, 'fan_in': 0, 'fan_out': 0, 'general_fan_out': 0}</t>
  </si>
  <si>
    <t>(tensor([0.9944]), tensor([0.9899]), tensor([0.9921]), tensor([0.9903]))</t>
  </si>
  <si>
    <t xml:space="preserve">20         return self.raw['geometry']['coordinates'][0]
21 
22     @property
23     def bbox(self):
24         extent = self.raw['properties'].get('extent')
25         if extent:
26             west = extent[0]
27             north = extent[1]
28             east = extent[2]
29             south = extent[3]
30             return BBox.factory([south, west, north, east]).as_dict
31 
32     @property
</t>
  </si>
  <si>
    <t xml:space="preserve">20         return self.raw['geometry']['coordinates'][0]
21 
22     @property
23     def bbox(self):
24         extent = self.raw['properties'].get('extent')
25         if extent and all(extent):
26             west = extent[0]
27             north = extent[1]
28             east = extent[2]
29             south = extent[3]
30             return BBox.factory([south, west, north, east]).as_dict
31 
32     @property
</t>
  </si>
  <si>
    <t>fix komoot.py if extent is empty</t>
  </si>
  <si>
    <t>fix calls to BBox with invalid input</t>
  </si>
  <si>
    <t>a8cdd0316b7b89d451f4bc3a300411d421770c9a</t>
  </si>
  <si>
    <t>40a03d8b6c04f46e39c891f251d6d1a034557585</t>
  </si>
  <si>
    <t>{'module': 1, 'return_statement': 2, 'return': 2, 'subscript': 8, 'attribute': 5, 'identifier': 25, '.': 5, '[': 9, 'string': 4, 'string_start': 4, 'string_content': 4, 'string_end': 4, ']': 9, 'integer': 5, 'decorated_definition': 1, 'decorator': 1, '@': 1, 'function_definition': 1, 'def': 1, 'parameters': 1, '(': 3, ')': 3, ':': 2, 'block': 2, 'expression_statement': 5, 'assignment': 5, '=': 5, 'call': 2, 'argument_list': 2, 'if_statement': 1, 'if': 1, 'list': 1, ',': 3}</t>
  </si>
  <si>
    <t>{'cyclomatic_complexity': 1, 'nloc': 2, 'token_count': 18, 'name': 'lat', 'long_name': 'lat( self )', 'start_line': 15, 'end_line': 16, 'full_parameters': ['self'], 'filename': '/home/set-iitgn-vm/.local/lib/python3.10/site-packages/Minecpp/geocoder/prev/geocoder/komoot.py', 'top_nesting_level': 1, 'fan_in': 0, 'fan_out': 0, 'general_fan_out': 0}</t>
  </si>
  <si>
    <t>{'cyclomatic_complexity': 1, 'nloc': 2, 'token_count': 18, 'name': 'lat', 'long_name': 'lat( self )', 'start_line': 15, 'end_line': 16, 'full_parameters': ['self'], 'filename': '/home/set-iitgn-vm/.local/lib/python3.10/site-packages/Minecpp/geocoder/curr/geocoder/komoot.py', 'top_nesting_level': 1, 'fan_in': 0, 'fan_out': 0, 'general_fan_out': 0}</t>
  </si>
  <si>
    <t>(tensor([0.9803]), tensor([0.9944]), tensor([0.9873]), tensor([0.9930]))</t>
  </si>
  <si>
    <t xml:space="preserve">165             raise ValueError(
166                 "Could not found valid values in list to create a bbox")
167 
168     def __init__(self, bbox=None, bounds=None,
169                  lat=None, lng=None,
170                  west=None, south=None, east=None, north=None):
171         if bounds is not None:
172             self.south, self.west = map(float, bounds['southwest'])
173             self.north, self.east = map(float, bounds['northeast'])
174         elif bbox is not None:
175             self.west, self.south, self.east, self.north = map(float, bbox)
176         elif lat is not None and lng is not None:
177             self.south = float(lat) - self.DEGREES_TOLERANCE
178             self.north = float(lat) + self.DEGREES_TOLERANCE
179             self.west = float(lng) - self.DEGREES_TOLERANCE
180             self.east = float(lng) + self.DEGREES_TOLERANCE
181         elif all([west, south, east, north]):
182             self.west, self.south, self.east, self.north = map(
183                 float, [west, south, east, north])
184         else:
185             raise ValueError("Could not create BBox/Bounds from given arguments")
186 
187     @property
</t>
  </si>
  <si>
    <t xml:space="preserve">165             raise ValueError(
166                 "Could not found valid values in list to create a bbox")
167 
168     def __init__(self, bbox=None, bounds=None,
169                  lat=None, lng=None,
170                  west=None, south=None, east=None, north=None):
171         if bounds is not None and bounds.get('southwest') and bounds.get('northeast'):
172             self.south, self.west = map(float, bounds['southwest'])
173             self.north, self.east = map(float, bounds['northeast'])
174         elif bbox is not None and all(bbox):
175             self.west, self.south, self.east, self.north = map(float, bbox)
176         elif lat is not None and lng is not None:
177             self.south = float(lat) - self.DEGREES_TOLERANCE
178             self.north = float(lat) + self.DEGREES_TOLERANCE
179             self.west = float(lng) - self.DEGREES_TOLERANCE
180             self.east = float(lng) + self.DEGREES_TOLERANCE
181         elif all([west, south, east, north]):
182             self.west, self.south, self.east, self.north = map(
183                 float, [west, south, east, north])
184         else:
185             raise ValueError("Could not create BBox/Bounds from given arguments")
186 
187     @property
</t>
  </si>
  <si>
    <t>Before: 171
After: 171</t>
  </si>
  <si>
    <t>fix a bug in geocoder.location.py</t>
  </si>
  <si>
    <t>{'module': 1, 'raise_statement': 2, 'raise': 2, 'call': 11, 'identifier': 84, 'argument_list': 11, '(': 12, 'string': 4, 'string_start': 4, 'string_content': 4, 'string_end': 4, ')': 12, 'function_definition': 1, 'def': 1, 'parameters': 1, ',': 26, 'default_parameter': 8, '=': 16, 'none': 12, ':': 6, 'block': 6, 'if_statement': 1, 'if': 1, 'comparison_operator': 4, 'is not': 8, 'expression_statement': 8, 'assignment': 8, 'pattern_list': 4, 'attribute': 20, '.': 20, 'subscript': 2, '[': 4, ']': 4, 'elif_clause': 3, 'elif': 3, 'boolean_operator': 1, 'and': 1, 'binary_operator': 4, '-': 2, '+': 2, 'list': 2, 'else_clause': 1, 'else': 1}</t>
  </si>
  <si>
    <t>{'cyclomatic_complexity': 1, 'nloc': 2, 'token_count': 15, 'name': 'mean', 'long_name': 'mean( args )', 'start_line': 10, 'end_line': 11, 'full_parameters': ['args'], 'filename': '/home/set-iitgn-vm/.local/lib/python3.10/site-packages/Minecpp/geocoder/prev/geocoder/location.py', 'top_nesting_level': 1, 'fan_in': 0, 'fan_out': 0, 'general_fan_out': 0}</t>
  </si>
  <si>
    <t>{'cyclomatic_complexity': 1, 'nloc': 2, 'token_count': 15, 'name': 'mean', 'long_name': 'mean( args )', 'start_line': 10, 'end_line': 11, 'full_parameters': ['args'], 'filename': '/home/set-iitgn-vm/.local/lib/python3.10/site-packages/Minecpp/geocoder/curr/geocoder/location.py', 'top_nesting_level': 1, 'fan_in': 0, 'fan_out': 0, 'general_fan_out': 0}</t>
  </si>
  <si>
    <t>(tensor([0.9776]), tensor([0.9860]), tensor([0.9818]), tensor([0.9851]))</t>
  </si>
  <si>
    <t>Before: 174
After: 174</t>
  </si>
  <si>
    <t xml:space="preserve">364         return self._annotations.get('Mercator')
365 
366     @property
367     def bbox(self):
368         south = self._bounds.get('southwest', {}).get('lat')
369         north = self._bounds.get('northeast', {}).get('lat')
370         west = self._bounds.get('southwest', {}).get('lng')
371         east = self._bounds.get('northeast', {}).get('lng')
372         return BBox.factory([south, west, north, east]).as_dict
373 
374 
</t>
  </si>
  <si>
    <t xml:space="preserve">364         return self._annotations.get('Mercator')
365 
366     @property
367     def bbox(self):
368         south = self._bounds.get('southwest', {}).get('lat')
369         north = self._bounds.get('northeast', {}).get('lat')
370         west = self._bounds.get('southwest', {}).get('lng')
371         east = self._bounds.get('northeast', {}).get('lng')
372         if all([south, west, north, east]):
373             return BBox.factory([south, west, north, east]).as_dict
374 
375 
</t>
  </si>
  <si>
    <t>Before: 372
After: 372, 373</t>
  </si>
  <si>
    <t>fix opencage results</t>
  </si>
  <si>
    <t>{'module': 1, 'return_statement': 2, 'return': 2, 'call': 10, 'attribute': 16, 'identifier': 33, '.': 16, 'argument_list': 10, '(': 11, 'string': 9, 'string_start': 9, 'string_content': 9, 'string_end': 9, ')': 11, 'decorated_definition': 1, 'decorator': 1, '@': 1, 'function_definition': 1, 'def': 1, 'parameters': 1, ':': 1, 'block': 1, 'expression_statement': 4, 'assignment': 4, '=': 4, ',': 7, 'dictionary': 4, '{': 4, '}': 4, 'list': 1, '[': 1, ']': 1}</t>
  </si>
  <si>
    <t>{'cyclomatic_complexity': 1, 'nloc': 6, 'token_count': 70, 'name': '__init__', 'long_name': '__init__( self , json_content )', 'start_line': 15, 'end_line': 23, 'full_parameters': ['self', ' json_content'], 'filename': '/home/set-iitgn-vm/.local/lib/python3.10/site-packages/Minecpp/geocoder/prev/geocoder/opencage.py', 'top_nesting_level': 1, 'fan_in': 0, 'fan_out': 0, 'general_fan_out': 0}</t>
  </si>
  <si>
    <t>{'cyclomatic_complexity': 1, 'nloc': 6, 'token_count': 70, 'name': '__init__', 'long_name': '__init__( self , json_content )', 'start_line': 15, 'end_line': 23, 'full_parameters': ['self', ' json_content'], 'filename': '/home/set-iitgn-vm/.local/lib/python3.10/site-packages/Minecpp/geocoder/curr/geocoder/opencage.py', 'top_nesting_level': 1, 'fan_in': 0, 'fan_out': 0, 'general_fan_out': 0}</t>
  </si>
  <si>
    <t>(tensor([0.9792]), tensor([0.9916]), tensor([0.9853]), tensor([0.9903]))</t>
  </si>
  <si>
    <t xml:space="preserve">15         return self.raw.get('name', '')
16 
17     @property
18     def lat(self):
19         return self.raw['feature']['geometry'].get('y')
20 
21     @property
</t>
  </si>
  <si>
    <t xml:space="preserve">22         return self.raw.get('name', '')
23 
24     @property
25     def lat(self):
26         return self._feature.get('geometry', {}).get('y')
27 
28     @property
</t>
  </si>
  <si>
    <t>Before: 19
After: 26</t>
  </si>
  <si>
    <t>update a/b/c to a/b/c to a/b/c</t>
  </si>
  <si>
    <t>do not raise keyerrors on missing attributes when geocoding</t>
  </si>
  <si>
    <t>5f7eccc16e05c997c51abaff2626e1ef7a1f4d46</t>
  </si>
  <si>
    <t>{'module': 1, 'return_statement': 2, 'return': 2, 'call': 2, 'attribute': 4, 'identifier': 9, '.': 4, 'argument_list': 2, '(': 3, 'string': 5, 'string_start': 5, 'string_content': 4, 'string_end': 5, ',': 1, ')': 3, 'decorated_definition': 1, 'decorator': 1, '@': 1, 'function_definition': 1, 'def': 1, 'parameters': 1, ':': 1, 'block': 1, 'subscript': 2, '[': 2, ']': 2}</t>
  </si>
  <si>
    <t>{'cyclomatic_complexity': 1, 'nloc': 2, 'token_count': 16, 'name': 'address', 'long_name': 'address( self )', 'start_line': 14, 'end_line': 15, 'full_parameters': ['self'], 'filename': '/home/set-iitgn-vm/.local/lib/python3.10/site-packages/Minecpp/geocoder/prev/geocoder/arcgis.py', 'top_nesting_level': 1, 'fan_in': 0, 'fan_out': 0, 'general_fan_out': 0}</t>
  </si>
  <si>
    <t>{'cyclomatic_complexity': 1, 'nloc': 3, 'token_count': 31, 'name': '__init__', 'long_name': '__init__( self , json_content )', 'start_line': 13, 'end_line': 18, 'full_parameters': ['self', ' json_content'], 'filename': '/home/set-iitgn-vm/.local/lib/python3.10/site-packages/Minecpp/geocoder/curr/geocoder/arcgis.py', 'top_nesting_level': 1, 'fan_in': 0, 'fan_out': 0, 'general_fan_out': 0}</t>
  </si>
  <si>
    <t>(tensor([0.9376]), tensor([0.9384]), tensor([0.9380]), tensor([0.9383]))</t>
  </si>
  <si>
    <t xml:space="preserve">19         return self.raw['feature']['geometry'].get('y')
20 
21     @property
22     def lng(self):
23         return self.raw['feature']['geometry'].get('x')
24 
25     @property
</t>
  </si>
  <si>
    <t xml:space="preserve">26         return self._feature.get('geometry', {}).get('y')
27 
28     @property
29     def lng(self):
30         return self._feature.get('geometry', {}).get('x')
31 
32     @property
</t>
  </si>
  <si>
    <t>Before: 23
After: 30</t>
  </si>
  <si>
    <t>{'module': 1, 'return_statement': 2, 'return': 2, 'call': 2, 'attribute': 4, 'subscript': 4, 'identifier': 9, '.': 4, '[': 4, 'string': 6, 'string_start': 6, 'string_content': 6, 'string_end': 6, ']': 4, 'argument_list': 2, '(': 3, ')': 3, 'decorated_definition': 1, 'decorator': 1, '@': 1, 'function_definition': 1, 'def': 1, 'parameters': 1, ':': 1, 'block': 1}</t>
  </si>
  <si>
    <t>(tensor([0.9448]), tensor([0.9370]), tensor([0.9409]), tensor([0.9377]))</t>
  </si>
  <si>
    <t xml:space="preserve">23         return self.raw['feature']['geometry'].get('x')
24 
25     @property
26     def score(self):
27         return self.raw['feature']['attributes'].get('Score', '')
28 
29     @property
</t>
  </si>
  <si>
    <t xml:space="preserve">30         return self._feature.get('geometry', {}).get('x')
31 
32     @property
33     def score(self):
34         return self._feature.get('attributes', {}).get('Score', '')
35 
36     @property
</t>
  </si>
  <si>
    <t>Before: 27
After: 34</t>
  </si>
  <si>
    <t>{'module': 1, 'return_statement': 2, 'return': 2, 'call': 2, 'attribute': 4, 'subscript': 4, 'identifier': 9, '.': 4, '[': 4, 'string': 7, 'string_start': 7, 'string_content': 6, 'string_end': 7, ']': 4, 'argument_list': 2, '(': 3, ')': 3, 'decorated_definition': 1, 'decorator': 1, '@': 1, 'function_definition': 1, 'def': 1, 'parameters': 1, ':': 1, 'block': 1, ',': 1}</t>
  </si>
  <si>
    <t>(tensor([0.9462]), tensor([0.9389]), tensor([0.9425]), tensor([0.9396]))</t>
  </si>
  <si>
    <t xml:space="preserve">27         return self.raw['feature']['attributes'].get('Score', '')
28 
29     @property
30     def quality(self):
31         return self.raw['feature']['attributes'].get('Addr_Type', '')
32 
33     @property
</t>
  </si>
  <si>
    <t xml:space="preserve">34         return self._feature.get('attributes', {}).get('Score', '')
35 
36     @property
37     def quality(self):
38         return self._feature.get('attributes', {}).get('Addr_Type', '')
39 
40     @property
</t>
  </si>
  <si>
    <t>Before: 31
After: 38</t>
  </si>
  <si>
    <t>{'module': 1, 'return_statement': 2, 'return': 2, 'call': 2, 'attribute': 4, 'subscript': 4, 'identifier': 9, '.': 4, '[': 4, 'string': 8, 'string_start': 8, 'string_content': 6, 'string_end': 8, ']': 4, 'argument_list': 2, '(': 3, ',': 2, ')': 3, 'decorated_definition': 1, 'decorator': 1, '@': 1, 'function_definition': 1, 'def': 1, 'parameters': 1, ':': 1, 'block': 1}</t>
  </si>
  <si>
    <t>(tensor([0.9473]), tensor([0.9409]), tensor([0.9441]), tensor([0.9416]))</t>
  </si>
  <si>
    <t xml:space="preserve">31         return self.raw['feature']['attributes'].get('Addr_Type', '')
32 
33     @property
34     def bbox(self):
35         if self.raw['extent']:
36             south = self.raw['extent'].get('ymin')
37             west = self.raw['extent'].get('xmin')
38             north = self.raw['extent'].get('ymax')
39             east = self.raw['extent'].get('xmax')
40             return self._get_bbox(south, west, north, east)
41 
42 
</t>
  </si>
  <si>
    <t xml:space="preserve">38         return self._feature.get('attributes', {}).get('Addr_Type', '')
39 
40     @property
41     def bbox(self):
42         _extent = self.raw.get('extent')
43         if _extent:
44             south = _extent.get('ymin')
45             west = _extent.get('xmin')
46             north = _extent.get('ymax')
47             east = _extent.get('xmax')
48             return self._get_bbox(south, west, north, east)
49 
50 
</t>
  </si>
  <si>
    <t>Before: 35, 36, 37, 38, 39
After: 42, 43, 44, 45, 46, 47</t>
  </si>
  <si>
    <t>{'module': 1, 'return_statement': 2, 'return': 2, 'call': 6, 'attribute': 12, 'subscript': 7, 'identifier': 30, '.': 12, '[': 7, 'string': 13, 'string_start': 13, 'string_content': 12, 'string_end': 13, ']': 7, 'argument_list': 6, '(': 7, ',': 4, ')': 7, 'decorated_definition': 1, 'decorator': 1, '@': 1, 'function_definition': 1, 'def': 1, 'parameters': 1, ':': 2, 'block': 2, 'if_statement': 1, 'if': 1, 'expression_statement': 4, 'assignment': 4, '=': 4}</t>
  </si>
  <si>
    <t>(tensor([0.9465]), tensor([0.9419]), tensor([0.9442]), tensor([0.9424]))</t>
  </si>
  <si>
    <t xml:space="preserve">12 class BaiduResult(OneResult):
13 
14     @property
15     def lat(self):
16         return self.raw['location'].get('lat')
17 
18     @property
</t>
  </si>
  <si>
    <t xml:space="preserve">12 class BaiduResult(OneResult):
13 
14     @property
15     def lat(self):
16         return self.raw.get('location', {}).get('lat')
17 
18     @property
</t>
  </si>
  <si>
    <t>update baidu.py to use.get('location', {}).get('lat')</t>
  </si>
  <si>
    <t>{'module': 1, 'class_definition': 1, 'class': 1, 'identifier': 8, 'argument_list': 2, '(': 3, ')': 3, ':': 2, 'block': 2, 'decorated_definition': 1, 'decorator': 1, '@': 1, 'function_definition': 1, 'def': 1, 'parameters': 1, 'return_statement': 1, 'return': 1, 'call': 1, 'attribute': 2, 'subscript': 1, '.': 2, '[': 1, 'string': 2, 'string_start': 2, 'string_content': 2, 'string_end': 2, ']': 1}</t>
  </si>
  <si>
    <t>{'cyclomatic_complexity': 1, 'nloc': 2, 'token_count': 17, 'name': 'lat', 'long_name': 'lat( self )', 'start_line': 15, 'end_line': 16, 'full_parameters': ['self'], 'filename': '/home/set-iitgn-vm/.local/lib/python3.10/site-packages/Minecpp/geocoder/prev/geocoder/baidu.py', 'top_nesting_level': 1, 'fan_in': 0, 'fan_out': 0, 'general_fan_out': 0}</t>
  </si>
  <si>
    <t>{'cyclomatic_complexity': 1, 'nloc': 2, 'token_count': 22, 'name': 'lat', 'long_name': 'lat( self )', 'start_line': 15, 'end_line': 16, 'full_parameters': ['self'], 'filename': '/home/set-iitgn-vm/.local/lib/python3.10/site-packages/Minecpp/geocoder/curr/geocoder/baidu.py', 'top_nesting_level': 1, 'fan_in': 0, 'fan_out': 0, 'general_fan_out': 0}</t>
  </si>
  <si>
    <t>(tensor([0.9941]), tensor([0.9966]), tensor([0.9953]), tensor([0.9963]))</t>
  </si>
  <si>
    <t xml:space="preserve">16         return self.raw['location'].get('lat')
17 
18     @property
19     def lng(self):
20         return self.raw['location'].get('lng')
21 
22     @property
</t>
  </si>
  <si>
    <t xml:space="preserve">16         return self.raw.get('location', {}).get('lat')
17 
18     @property
19     def lng(self):
20         return self.raw.get('location', {}).get('lng')
21 
22     @property
</t>
  </si>
  <si>
    <t>Before: 20
After: 20</t>
  </si>
  <si>
    <t>(tensor([0.9892]), tensor([0.9925]), tensor([0.9908]), tensor([0.9922]))</t>
  </si>
  <si>
    <t xml:space="preserve">10 class BingResult(OneResult):
11 
12     @property
13     def lat(self):
14         coord = self.raw['point']['coordinates']
15         if coord:
16             return coord[0]
17 
18     @property
</t>
  </si>
  <si>
    <t xml:space="preserve">18         super(BingResult, self).__init__(json_content)
19 
20     @property
21     def lat(self):
22         coord = self._point['coordinates']
23         if coord:
24             return coord[0]
25 
26     @property
</t>
  </si>
  <si>
    <t>Before: 14
After: 22</t>
  </si>
  <si>
    <t>update bingresult.py to use safe shortcuts</t>
  </si>
  <si>
    <t>{'module': 1, 'class_definition': 1, 'class': 1, 'identifier': 10, 'argument_list': 1, '(': 2, ')': 2, ':': 3, 'block': 3, 'decorated_definition': 1, 'decorator': 1, '@': 1, 'function_definition': 1, 'def': 1, 'parameters': 1, 'expression_statement': 1, 'assignment': 1, '=': 1, 'subscript': 3, 'attribute': 1, '.': 1, '[': 3, 'string': 2, 'string_start': 2, 'string_content': 2, 'string_end': 2, ']': 3, 'if_statement': 1, 'if': 1, 'return_statement': 1, 'return': 1, 'integer': 1}</t>
  </si>
  <si>
    <t>{'cyclomatic_complexity': 2, 'nloc': 4, 'token_count': 24, 'name': 'lat', 'long_name': 'lat( self )', 'start_line': 13, 'end_line': 16, 'full_parameters': ['self'], 'filename': '/home/set-iitgn-vm/.local/lib/python3.10/site-packages/Minecpp/geocoder/prev/geocoder/bing.py', 'top_nesting_level': 1, 'fan_in': 0, 'fan_out': 0, 'general_fan_out': 0}</t>
  </si>
  <si>
    <t>{'cyclomatic_complexity': 1, 'nloc': 4, 'token_count': 44, 'name': '__init__', 'long_name': '__init__( self , json_content )', 'start_line': 12, 'end_line': 18, 'full_parameters': ['self', ' json_content'], 'filename': '/home/set-iitgn-vm/.local/lib/python3.10/site-packages/Minecpp/geocoder/curr/geocoder/bing.py', 'top_nesting_level': 1, 'fan_in': 0, 'fan_out': 0, 'general_fan_out': 0}</t>
  </si>
  <si>
    <t>(tensor([0.8747]), tensor([0.8861]), tensor([0.8804]), tensor([0.8850]))</t>
  </si>
  <si>
    <t xml:space="preserve">16             return coord[0]
17 
18     @property
19     def lng(self):
20         coord = self.raw['point']['coordinates']
21         if coord:
22             return coord[1]
23 
24     @property
</t>
  </si>
  <si>
    <t xml:space="preserve">24             return coord[0]
25 
26     @property
27     def lng(self):
28         coord = self._point['coordinates']
29         if coord:
30             return coord[1]
31 
32     @property
</t>
  </si>
  <si>
    <t>Before: 20
After: 28</t>
  </si>
  <si>
    <t>{'module': 1, 'return_statement': 2, 'return': 2, 'subscript': 4, 'identifier': 9, '[': 4, 'integer': 2, ']': 4, 'decorated_definition': 1, 'decorator': 1, '@': 1, 'function_definition': 1, 'def': 1, 'parameters': 1, '(': 1, ')': 1, ':': 2, 'block': 2, 'expression_statement': 1, 'assignment': 1, '=': 1, 'attribute': 1, '.': 1, 'string': 2, 'string_start': 2, 'string_content': 2, 'string_end': 2, 'if_statement': 1, 'if': 1}</t>
  </si>
  <si>
    <t>(tensor([0.9349]), tensor([0.9278]), tensor([0.9313]), tensor([0.9285]))</t>
  </si>
  <si>
    <t xml:space="preserve">22             return coord[1]
23 
24     @property
25     def address(self):
26         return self.raw['address'].get('formattedAddress')
27 
28     @property
</t>
  </si>
  <si>
    <t xml:space="preserve">30             return coord[1]
31 
32     @property
33     def address(self):
34         return self._address.get('formattedAddress')
35 
36     @property
</t>
  </si>
  <si>
    <t>Before: 26
After: 34</t>
  </si>
  <si>
    <t>{'module': 1, 'return_statement': 2, 'return': 2, 'subscript': 2, 'identifier': 7, '[': 2, 'integer': 1, ']': 2, 'decorated_definition': 1, 'decorator': 1, '@': 1, 'function_definition': 1, 'def': 1, 'parameters': 1, '(': 2, ')': 2, ':': 1, 'block': 1, 'call': 1, 'attribute': 2, '.': 2, 'string': 2, 'string_start': 2, 'string_content': 2, 'string_end': 2, 'argument_list': 1}</t>
  </si>
  <si>
    <t>(tensor([0.9379]), tensor([0.9281]), tensor([0.9330]), tensor([0.9290]))</t>
  </si>
  <si>
    <t xml:space="preserve">35                 return match.group(0)
36 
37     @property
38     def street(self):
39         return self.raw['address'].get('addressLine')
40 
41     @property
</t>
  </si>
  <si>
    <t xml:space="preserve">43                 return match.group(0)
44 
45     @property
46     def street(self):
47         return self._address.get('addressLine')
48 
49     @property
</t>
  </si>
  <si>
    <t>Before: 39
After: 47</t>
  </si>
  <si>
    <t>{'module': 1, 'return_statement': 2, 'return': 2, 'call': 2, 'attribute': 3, 'identifier': 8, '.': 3, 'argument_list': 2, '(': 3, 'integer': 1, ')': 3, 'decorated_definition': 1, 'decorator': 1, '@': 1, 'function_definition': 1, 'def': 1, 'parameters': 1, ':': 1, 'block': 1, 'subscript': 1, '[': 1, 'string': 2, 'string_start': 2, 'string_content': 2, 'string_end': 2, ']': 1}</t>
  </si>
  <si>
    <t>(tensor([0.9441]), tensor([0.9347]), tensor([0.9394]), tensor([0.9357]))</t>
  </si>
  <si>
    <t xml:space="preserve">39         return self.raw['address'].get('addressLine')
40 
41     @property
42     def neighborhood(self):
43         return self.raw['address'].get('neighborhood')
44 
45     @property
</t>
  </si>
  <si>
    <t xml:space="preserve">47         return self._address.get('addressLine')
48 
49     @property
50     def neighborhood(self):
51         return self._address.get('neighborhood')
52 
53     @property
</t>
  </si>
  <si>
    <t>Before: 43
After: 51</t>
  </si>
  <si>
    <t>(tensor([0.9406]), tensor([0.9307]), tensor([0.9356]), tensor([0.9316]))</t>
  </si>
  <si>
    <t xml:space="preserve">43         return self.raw['address'].get('neighborhood')
44 
45     @property
46     def city(self):
47         return self.raw['address'].get('locality')
48 
49     @property
</t>
  </si>
  <si>
    <t xml:space="preserve">51         return self._address.get('neighborhood')
52 
53     @property
54     def city(self):
55         return self._address.get('locality')
56 
57     @property
</t>
  </si>
  <si>
    <t>Before: 47
After: 55</t>
  </si>
  <si>
    <t>(tensor([0.9476]), tensor([0.9358]), tensor([0.9417]), tensor([0.9370]))</t>
  </si>
  <si>
    <t xml:space="preserve">47         return self.raw['address'].get('locality')
48 
49     @property
50     def state(self):
51         return self.raw['address'].get('adminDistrict')
52 
53     @property
</t>
  </si>
  <si>
    <t xml:space="preserve">55         return self._address.get('locality')
56 
57     @property
58     def state(self):
59         return self._address.get('adminDistrict')
60 
61     @property
</t>
  </si>
  <si>
    <t>Before: 51
After: 59</t>
  </si>
  <si>
    <t>(tensor([0.9502]), tensor([0.9377]), tensor([0.9439]), tensor([0.9390]))</t>
  </si>
  <si>
    <t xml:space="preserve">51         return self.raw['address'].get('adminDistrict')
52 
53     @property
54     def country(self):
55         return self.raw['address'].get('countryRegion')
56 
57     @property
</t>
  </si>
  <si>
    <t xml:space="preserve">59         return self._address.get('adminDistrict')
60 
61     @property
62     def country(self):
63         return self._address.get('countryRegion')
64 
65     @property
</t>
  </si>
  <si>
    <t>Before: 55
After: 63</t>
  </si>
  <si>
    <t>(tensor([0.9389]), tensor([0.9253]), tensor([0.9321]), tensor([0.9266]))</t>
  </si>
  <si>
    <t xml:space="preserve">63         return self.raw.get('calculationMethod')
64 
65     @property
66     def postal(self):
67         return self.raw['address'].get('postalCode')
68 
69     @property
</t>
  </si>
  <si>
    <t xml:space="preserve">71         return self.raw.get('calculationMethod')
72 
73     @property
74     def postal(self):
75         return self._address.get('postalCode')
76 
77     @property
</t>
  </si>
  <si>
    <t>Before: 67
After: 75</t>
  </si>
  <si>
    <t>{'module': 1, 'return_statement': 2, 'return': 2, 'call': 2, 'attribute': 4, 'identifier': 9, '.': 4, 'argument_list': 2, '(': 3, 'string': 3, 'string_start': 3, 'string_content': 3, 'string_end': 3, ')': 3, 'decorated_definition': 1, 'decorator': 1, '@': 1, 'function_definition': 1, 'def': 1, 'parameters': 1, ':': 1, 'block': 1, 'subscript': 1, '[': 1, ']': 1}</t>
  </si>
  <si>
    <t>(tensor([0.9498]), tensor([0.9487]), tensor([0.9492]), tensor([0.9488]))</t>
  </si>
  <si>
    <t xml:space="preserve">67         return self.raw['address'].get('postalCode')
68 
69     @property
70     def bbox(self):
71         if self.raw['bbox']:
72             south = self.raw['bbox'][0]
73             north = self.raw['bbox'][2]
74             west = self.raw['bbox'][1]
75             east = self.raw['bbox'][3]
76             return self._get_bbox(south, west, north, east)
77 
78 
</t>
  </si>
  <si>
    <t xml:space="preserve">75         return self._address.get('postalCode')
76 
77     @property
78     def bbox(self):
79         _bbox = self.raw.get('bbox')
80         if _bbox:
81             south = _bbox[0]
82             north = _bbox[2]
83             west = _bbox[1]
84             east = _bbox[3]
85             return self._get_bbox(south, west, north, east)
86 
87 
</t>
  </si>
  <si>
    <t>Before: 71, 72, 73, 74, 75
After: 79, 80, 81, 82, 83, 84</t>
  </si>
  <si>
    <t>{'module': 1, 'return_statement': 2, 'return': 2, 'call': 2, 'attribute': 8, 'subscript': 10, 'identifier': 26, '.': 8, '[': 10, 'string': 7, 'string_start': 7, 'string_content': 7, 'string_end': 7, ']': 10, 'argument_list': 2, '(': 3, ')': 3, 'decorated_definition': 1, 'decorator': 1, '@': 1, 'function_definition': 1, 'def': 1, 'parameters': 1, ':': 2, 'block': 2, 'if_statement': 1, 'if': 1, 'expression_statement': 4, 'assignment': 4, '=': 4, 'integer': 4, ',': 3}</t>
  </si>
  <si>
    <t>(tensor([0.9448]), tensor([0.9333]), tensor([0.9390]), tensor([0.9344]))</t>
  </si>
  <si>
    <t xml:space="preserve">15         return bool(self.item_id)
16 
17     @property
18     def item_id(self):
19         return self.raw['Id']
20 
21     @property
</t>
  </si>
  <si>
    <t xml:space="preserve">15         return bool(self.item_id)
16 
17     @property
18     def item_id(self):
19         return self.raw.get('Id')
20 
21     @property
</t>
  </si>
  <si>
    <t>Before: 19
After: 19</t>
  </si>
  <si>
    <t>update canadapostidresult and canadapostidquery</t>
  </si>
  <si>
    <t>{'module': 1, 'return_statement': 2, 'return': 2, 'call': 1, 'identifier': 8, 'argument_list': 1, '(': 2, 'attribute': 2, '.': 2, ')': 2, 'decorated_definition': 1, 'decorator': 1, '@': 1, 'function_definition': 1, 'def': 1, 'parameters': 1, ':': 1, 'block': 1, 'subscript': 1, '[': 1, 'string': 1, 'string_start': 1, 'string_content': 1, 'string_end': 1, ']': 1}</t>
  </si>
  <si>
    <t>{'cyclomatic_complexity': 1, 'nloc': 2, 'token_count': 12, 'name': 'ok', 'long_name': 'ok( self )', 'start_line': 14, 'end_line': 15, 'full_parameters': ['self'], 'filename': '/home/set-iitgn-vm/.local/lib/python3.10/site-packages/Minecpp/geocoder/prev/geocoder/canadapost.py', 'top_nesting_level': 1, 'fan_in': 0, 'fan_out': 0, 'general_fan_out': 0}</t>
  </si>
  <si>
    <t>{'cyclomatic_complexity': 1, 'nloc': 2, 'token_count': 12, 'name': 'ok', 'long_name': 'ok( self )', 'start_line': 14, 'end_line': 15, 'full_parameters': ['self'], 'filename': '/home/set-iitgn-vm/.local/lib/python3.10/site-packages/Minecpp/geocoder/curr/geocoder/canadapost.py', 'top_nesting_level': 1, 'fan_in': 0, 'fan_out': 0, 'general_fan_out': 0}</t>
  </si>
  <si>
    <t>(tensor([0.9826]), tensor([0.9974]), tensor([0.9899]), tensor([0.9959]))</t>
  </si>
  <si>
    <t xml:space="preserve">19         return self.raw['Id']
20 
21     @property
22     def next_action(self):
23         return self.raw['Next']
24 
25 
</t>
  </si>
  <si>
    <t xml:space="preserve">19         return self.raw.get('Id')
20 
21     @property
22     def next_action(self):
23         return self.raw.get('Next')
24 
25 
</t>
  </si>
  <si>
    <t>{'module': 1, 'return_statement': 2, 'return': 2, 'subscript': 2, 'attribute': 2, 'identifier': 7, '.': 2, '[': 2, 'string': 2, 'string_start': 2, 'string_content': 2, 'string_end': 2, ']': 2, 'decorated_definition': 1, 'decorator': 1, '@': 1, 'function_definition': 1, 'def': 1, 'parameters': 1, '(': 1, ')': 1, ':': 1, 'block': 1}</t>
  </si>
  <si>
    <t>(tensor([0.9632]), tensor([0.9933]), tensor([0.9780]), tensor([0.9902]))</t>
  </si>
  <si>
    <t xml:space="preserve">12 class GaodeResult(OneResult):
13 
14     @property
15     def lat(self):
16         return float(self.raw['location'].replace("'", '').split(',')[1])
17 
18     @property
</t>
  </si>
  <si>
    <t xml:space="preserve">12 class GaodeResult(OneResult):
13 
14     @property
15     def lat(self):
16         return float(self.raw.get('location', '0,0').replace("'", '').split(',')[1])
17 
18     @property
</t>
  </si>
  <si>
    <t>return raw data as a dict</t>
  </si>
  <si>
    <t>geocoder/gaode.py</t>
  </si>
  <si>
    <t>{'module': 1, 'class_definition': 1, 'class': 1, 'identifier': 10, 'argument_list': 4, '(': 5, ')': 5, ':': 2, 'block': 2, 'decorated_definition': 1, 'decorator': 1, '@': 1, 'function_definition': 1, 'def': 1, 'parameters': 1, 'return_statement': 1, 'return': 1, 'call': 3, 'subscript': 2, 'attribute': 3, '.': 3, '[': 2, 'string': 4, 'string_start': 4, 'string_content': 3, 'string_end': 4, ']': 2, ',': 1, 'integer': 1}</t>
  </si>
  <si>
    <t>{'cyclomatic_complexity': 1, 'nloc': 2, 'token_count': 30, 'name': 'lat', 'long_name': 'lat( self )', 'start_line': 15, 'end_line': 16, 'full_parameters': ['self'], 'filename': '/home/set-iitgn-vm/.local/lib/python3.10/site-packages/Minecpp/geocoder/prev/geocoder/gaode.py', 'top_nesting_level': 1, 'fan_in': 0, 'fan_out': 0, 'general_fan_out': 0}</t>
  </si>
  <si>
    <t>{'cyclomatic_complexity': 1, 'nloc': 2, 'token_count': 34, 'name': 'lat', 'long_name': 'lat( self )', 'start_line': 15, 'end_line': 16, 'full_parameters': ['self'], 'filename': '/home/set-iitgn-vm/.local/lib/python3.10/site-packages/Minecpp/geocoder/curr/geocoder/gaode.py', 'top_nesting_level': 1, 'fan_in': 0, 'fan_out': 0, 'general_fan_out': 0}</t>
  </si>
  <si>
    <t>(tensor([0.9598]), tensor([0.9949]), tensor([0.9770]), tensor([0.9912]))</t>
  </si>
  <si>
    <t xml:space="preserve">16         return float(self.raw['location'].replace("'", '').split(',')[1])
17 
18     @property
19     def lng(self):
20         return float(self.raw['location'].replace("'", '').split(',')[0])
21 
22     @property
</t>
  </si>
  <si>
    <t xml:space="preserve">16         return float(self.raw.get('location', '0,0').replace("'", '').split(',')[1])
17 
18     @property
19     def lng(self):
20         return float(self.raw.get('location', '0,0').replace("'", '').split(',')[0])
21 
22     @property
</t>
  </si>
  <si>
    <t>{'module': 1, 'return_statement': 2, 'return': 2, 'call': 6, 'identifier': 13, 'argument_list': 6, '(': 7, 'subscript': 4, 'attribute': 6, '.': 6, '[': 4, 'string': 8, 'string_start': 8, 'string_content': 6, 'string_end': 8, ']': 4, ',': 2, ')': 7, 'integer': 2, 'decorated_definition': 1, 'decorator': 1, '@': 1, 'function_definition': 1, 'def': 1, 'parameters': 1, ':': 1, 'block': 1}</t>
  </si>
  <si>
    <t>(tensor([0.9501]), tensor([0.9904]), tensor([0.9698]), tensor([0.9862]))</t>
  </si>
  <si>
    <t xml:space="preserve">20         return float(self.raw['location'].replace("'", '').split(',')[0])
21 
22     @property
23     def quality(self):
24         return self.raw['level']
25 
26     @property
</t>
  </si>
  <si>
    <t xml:space="preserve">20         return float(self.raw.get('location', '0,0').replace("'", '').split(',')[0])
21 
22     @property
23     def quality(self):
24         return self.raw.get('level')
25 
26     @property
</t>
  </si>
  <si>
    <t>Before: 24
After: 24</t>
  </si>
  <si>
    <t>{'module': 1, 'return_statement': 2, 'return': 2, 'call': 3, 'identifier': 10, 'argument_list': 3, '(': 4, 'subscript': 3, 'attribute': 4, '.': 4, '[': 3, 'string': 5, 'string_start': 5, 'string_content': 4, 'string_end': 5, ']': 3, ',': 1, ')': 4, 'integer': 1, 'decorated_definition': 1, 'decorator': 1, '@': 1, 'function_definition': 1, 'def': 1, 'parameters': 1, ':': 1, 'block': 1}</t>
  </si>
  <si>
    <t>(tensor([0.9513]), tensor([0.9903]), tensor([0.9704]), tensor([0.9863]))</t>
  </si>
  <si>
    <t xml:space="preserve">24         return self.raw['level']
25 
26     @property
27     def address(self):
28         return self.raw['formatted_address']
29 
30     @property
</t>
  </si>
  <si>
    <t xml:space="preserve">24         return self.raw.get('level')
25 
26     @property
27     def address(self):
28         return self.raw.get('formatted_address')
29 
30     @property
</t>
  </si>
  <si>
    <t>(tensor([0.9673]), tensor([0.9935]), tensor([0.9803]), tensor([0.9908]))</t>
  </si>
  <si>
    <t xml:space="preserve">32         return '������������'
33 
34     @property
35     def province(self):
36         return self.raw['province']
37 
38     @property
</t>
  </si>
  <si>
    <t xml:space="preserve">32         return '������������'
33 
34     @property
35     def province(self):
36         return self.raw.get('province')
37 
38     @property
</t>
  </si>
  <si>
    <t>{'module': 1, 'return_statement': 2, 'return': 2, 'string': 2, 'string_start': 2, 'string_content': 2, 'string_end': 2, 'decorated_definition': 1, 'decorator': 1, '@': 1, 'identifier': 5, 'function_definition': 1, 'def': 1, 'parameters': 1, '(': 1, ')': 1, ':': 1, 'block': 1, 'subscript': 1, 'attribute': 1, '.': 1, '[': 1, ']': 1}</t>
  </si>
  <si>
    <t>(tensor([0.9856]), tensor([0.9980]), tensor([0.9917]), tensor([0.9967]))</t>
  </si>
  <si>
    <t xml:space="preserve">36         return self.raw['province']
37 
38     @property
39     def state(self):
40         return self.raw['province']
41 
42     @property
</t>
  </si>
  <si>
    <t xml:space="preserve">36         return self.raw.get('province')
37 
38     @property
39     def state(self):
40         return self.raw.get('province')
41 
42     @property
</t>
  </si>
  <si>
    <t>(tensor([0.9679]), tensor([0.9939]), tensor([0.9807]), tensor([0.9912]))</t>
  </si>
  <si>
    <t xml:space="preserve">40         return self.raw['province']
41 
42     @property
43     def city(self):
44         return self.raw['city']
45 
46     @property
</t>
  </si>
  <si>
    <t xml:space="preserve">40         return self.raw.get('province')
41 
42     @property
43     def city(self):
44         return self.raw.get('city')
45 
46     @property
</t>
  </si>
  <si>
    <t>(tensor([0.9663]), tensor([0.9942]), tensor([0.9801]), tensor([0.9914]))</t>
  </si>
  <si>
    <t xml:space="preserve">44         return self.raw['city']
45 
46     @property
47     def district(self):
48         return self.raw['district']
49 
50     @property
</t>
  </si>
  <si>
    <t xml:space="preserve">44         return self.raw.get('city')
45 
46     @property
47     def district(self):
48         return self.raw.get('district')
49 
50     @property
</t>
  </si>
  <si>
    <t>Before: 48
After: 48</t>
  </si>
  <si>
    <t>(tensor([0.9670]), tensor([0.9943]), tensor([0.9805]), tensor([0.9915]))</t>
  </si>
  <si>
    <t xml:space="preserve">48         return self.raw['district']
49 
50     @property
51     def street(self):
52         return self.raw['street']
53 
54     @property
</t>
  </si>
  <si>
    <t xml:space="preserve">48         return self.raw.get('district')
49 
50     @property
51     def street(self):
52         return self.raw.get('street')
53 
54     @property
</t>
  </si>
  <si>
    <t>(tensor([0.9668]), tensor([0.9942]), tensor([0.9803]), tensor([0.9914]))</t>
  </si>
  <si>
    <t xml:space="preserve">52         return self.raw['street']
53 
54     @property
55     def adcode(self):
56         return self.raw['adcode']
57 
58     @property
</t>
  </si>
  <si>
    <t xml:space="preserve">52         return self.raw.get('street')
53 
54     @property
55     def adcode(self):
56         return self.raw.get('adcode')
57 
58     @property
</t>
  </si>
  <si>
    <t>(tensor([0.9702]), tensor([0.9949]), tensor([0.9824]), tensor([0.9924]))</t>
  </si>
  <si>
    <t xml:space="preserve">56         return self.raw['adcode']
57 
58     @property
59     def housenumber(self):
60         return self.raw['number']
61 
62 
</t>
  </si>
  <si>
    <t xml:space="preserve">56         return self.raw.get('adcode')
57 
58     @property
59     def housenumber(self):
60         return self.raw.get('number')
61 
62 
</t>
  </si>
  <si>
    <t>(tensor([0.9680]), tensor([0.9939]), tensor([0.9808]), tensor([0.9913]))</t>
  </si>
  <si>
    <t xml:space="preserve">11 class GeocodeFarmResult(OneResult):
12 
13     @property
14     def lat(self):
15         lat = self.raw['COORDINATES'].get('latitude')
16         if lat:
17             return float(lat)
18 
19     @property
</t>
  </si>
  <si>
    <t xml:space="preserve">21         super(GeocodeFarmResult, self).__init__(json_content)
22 
23     @property
24     def lat(self):
25         lat = self._coordinates.get('latitude')
26         if lat:
27             return float(lat)
28 
29     @property
</t>
  </si>
  <si>
    <t>Before: 15
After: 25</t>
  </si>
  <si>
    <t>update geocodefarm.py to use safe shortcuts</t>
  </si>
  <si>
    <t>{'module': 1, 'class_definition': 1, 'class': 1, 'identifier': 12, 'argument_list': 3, '(': 4, ')': 4, ':': 3, 'block': 3, 'decorated_definition': 1, 'decorator': 1, '@': 1, 'function_definition': 1, 'def': 1, 'parameters': 1, 'expression_statement': 1, 'assignment': 1, '=': 1, 'call': 2, 'attribute': 2, 'subscript': 1, '.': 2, '[': 1, 'string': 2, 'string_start': 2, 'string_content': 2, 'string_end': 2, ']': 1, 'if_statement': 1, 'if': 1, 'return_statement': 1, 'return': 1}</t>
  </si>
  <si>
    <t>{'cyclomatic_complexity': 2, 'nloc': 4, 'token_count': 26, 'name': 'lat', 'long_name': 'lat( self )', 'start_line': 14, 'end_line': 17, 'full_parameters': ['self'], 'filename': '/home/set-iitgn-vm/.local/lib/python3.10/site-packages/Minecpp/geocoder/prev/geocoder/geocodefarm.py', 'top_nesting_level': 1, 'fan_in': 0, 'fan_out': 0, 'general_fan_out': 0}</t>
  </si>
  <si>
    <t>{'cyclomatic_complexity': 1, 'nloc': 6, 'token_count': 70, 'name': '__init__', 'long_name': '__init__( self , json_content )', 'start_line': 13, 'end_line': 21, 'full_parameters': ['self', ' json_content'], 'filename': '/home/set-iitgn-vm/.local/lib/python3.10/site-packages/Minecpp/geocoder/curr/geocoder/geocodefarm.py', 'top_nesting_level': 1, 'fan_in': 0, 'fan_out': 0, 'general_fan_out': 0}</t>
  </si>
  <si>
    <t>(tensor([0.8944]), tensor([0.8941]), tensor([0.8942]), tensor([0.8941]))</t>
  </si>
  <si>
    <t xml:space="preserve">17             return float(lat)
18 
19     @property
20     def lng(self):
21         lng = self.raw['COORDINATES'].get('longitude')
22         if lng:
23             return float(lng)
24 
25     @property
</t>
  </si>
  <si>
    <t xml:space="preserve">27             return float(lat)
28 
29     @property
30     def lng(self):
31         lng = self._coordinates.get('longitude')
32         if lng:
33             return float(lng)
34 
35     @property
</t>
  </si>
  <si>
    <t>Before: 21
After: 31</t>
  </si>
  <si>
    <t>{'module': 1, 'return_statement': 2, 'return': 2, 'call': 3, 'identifier': 12, 'argument_list': 3, '(': 4, ')': 4, 'decorated_definition': 1, 'decorator': 1, '@': 1, 'function_definition': 1, 'def': 1, 'parameters': 1, ':': 2, 'block': 2, 'expression_statement': 1, 'assignment': 1, '=': 1, 'attribute': 2, 'subscript': 1, '.': 2, '[': 1, 'string': 2, 'string_start': 2, 'string_content': 2, 'string_end': 2, ']': 1, 'if_statement': 1, 'if': 1}</t>
  </si>
  <si>
    <t>(tensor([0.9469]), tensor([0.9284]), tensor([0.9376]), tensor([0.9302]))</t>
  </si>
  <si>
    <t xml:space="preserve">27         return self.raw.get('accuracy')
28 
29     @property
30     def bbox(self):
31         south = self.raw['BOUNDARIES'].get('southwest_latitude')
32         west = self.raw['BOUNDARIES'].get('southwest_longitude')
33         north = self.raw['BOUNDARIES'].get('northeast_latitude')
34         east = self.raw['BOUNDARIES'].get('northeast_longitude')
35         return self._get_bbox(south, west, north, east)
36 
37     @property
</t>
  </si>
  <si>
    <t xml:space="preserve">37         return self.raw.get('accuracy')
38 
39     @property
40     def bbox(self):
41         south = self._boundaries.get('southwest_latitude')
42         west = self._boundaries.get('southwest_longitude')
43         north = self._boundaries.get('northeast_latitude')
44         east = self._boundaries.get('northeast_longitude')
45         return self._get_bbox(south, west, north, east)
46 
47     @property
</t>
  </si>
  <si>
    <t>Before: 31, 32, 33, 34
After: 41, 42, 43, 44</t>
  </si>
  <si>
    <t>{'module': 1, 'return_statement': 2, 'return': 2, 'call': 6, 'attribute': 11, 'identifier': 28, '.': 11, 'argument_list': 6, '(': 7, 'string': 9, 'string_start': 9, 'string_content': 9, 'string_end': 9, ')': 7, 'decorated_definition': 1, 'decorator': 1, '@': 1, 'function_definition': 1, 'def': 1, 'parameters': 1, ':': 1, 'block': 1, 'expression_statement': 4, 'assignment': 4, '=': 4, 'subscript': 4, '[': 4, ']': 4, ',': 3}</t>
  </si>
  <si>
    <t>(tensor([0.9492]), tensor([0.9243]), tensor([0.9366]), tensor([0.9267]))</t>
  </si>
  <si>
    <t xml:space="preserve">39         return self.raw.get('formatted_address')
40 
41     @property
42     def housenumber(self):
43         return self.raw['ADDRESS'].get('street_number')
44 
45     @property
</t>
  </si>
  <si>
    <t xml:space="preserve">49         return self.raw.get('formatted_address')
50 
51     @property
52     def housenumber(self):
53         return self._address.get('street_number')
54 
55     @property
</t>
  </si>
  <si>
    <t>Before: 43
After: 53</t>
  </si>
  <si>
    <t>(tensor([0.9530]), tensor([0.9380]), tensor([0.9455]), tensor([0.9395]))</t>
  </si>
  <si>
    <t xml:space="preserve">43         return self.raw['ADDRESS'].get('street_number')
44 
45     @property
46     def street(self):
47         return self.raw['ADDRESS'].get('street_name')
48 
49     @property
</t>
  </si>
  <si>
    <t xml:space="preserve">53         return self._address.get('street_number')
54 
55     @property
56     def street(self):
57         return self._address.get('street_name')
58 
59     @property
</t>
  </si>
  <si>
    <t>Before: 47
After: 57</t>
  </si>
  <si>
    <t>(tensor([0.9512]), tensor([0.9208]), tensor([0.9358]), tensor([0.9238]))</t>
  </si>
  <si>
    <t xml:space="preserve">47         return self.raw['ADDRESS'].get('street_name')
48 
49     @property
50     def neighborhood(self):
51         return self.raw['ADDRESS'].get('neighborhood')
52 
53     @property
</t>
  </si>
  <si>
    <t xml:space="preserve">57         return self._address.get('street_name')
58 
59     @property
60     def neighborhood(self):
61         return self._address.get('neighborhood')
62 
63     @property
</t>
  </si>
  <si>
    <t>Before: 51
After: 61</t>
  </si>
  <si>
    <t>(tensor([0.9541]), tensor([0.9260]), tensor([0.9398]), tensor([0.9288]))</t>
  </si>
  <si>
    <t xml:space="preserve">51         return self.raw['ADDRESS'].get('neighborhood')
52 
53     @property
54     def city(self):
55         return self.raw['ADDRESS'].get('locality')
56 
57     @property
</t>
  </si>
  <si>
    <t xml:space="preserve">61         return self._address.get('neighborhood')
62 
63     @property
64     def city(self):
65         return self._address.get('locality')
66 
67     @property
</t>
  </si>
  <si>
    <t>Before: 55
After: 65</t>
  </si>
  <si>
    <t>(tensor([0.9466]), tensor([0.9183]), tensor([0.9323]), tensor([0.9211]))</t>
  </si>
  <si>
    <t xml:space="preserve">55         return self.raw['ADDRESS'].get('locality')
56 
57     @property
58     def county(self):
59         return self.raw['ADDRESS'].get('admin_2')
60 
61     @property
</t>
  </si>
  <si>
    <t xml:space="preserve">65         return self._address.get('locality')
66 
67     @property
68     def county(self):
69         return self._address.get('admin_2')
70 
71     @property
</t>
  </si>
  <si>
    <t>Before: 59
After: 69</t>
  </si>
  <si>
    <t>(tensor([0.9491]), tensor([0.9193]), tensor([0.9340]), tensor([0.9222]))</t>
  </si>
  <si>
    <t xml:space="preserve">59         return self.raw['ADDRESS'].get('admin_2')
60 
61     @property
62     def state(self):
63         return self.raw['ADDRESS'].get('admin_1')
64 
65     @property
</t>
  </si>
  <si>
    <t xml:space="preserve">69         return self._address.get('admin_2')
70 
71     @property
72     def state(self):
73         return self._address.get('admin_1')
74 
75     @property
</t>
  </si>
  <si>
    <t>Before: 63
After: 73</t>
  </si>
  <si>
    <t>(tensor([0.9483]), tensor([0.9153]), tensor([0.9315]), tensor([0.9185]))</t>
  </si>
  <si>
    <t xml:space="preserve">63         return self.raw['ADDRESS'].get('admin_1')
64 
65     @property
66     def country(self):
67         return self.raw['ADDRESS'].get('country')
68 
69     @property
</t>
  </si>
  <si>
    <t xml:space="preserve">73         return self._address.get('admin_1')
74 
75     @property
76     def country(self):
77         return self._address.get('country')
78 
79     @property
</t>
  </si>
  <si>
    <t>Before: 67
After: 77</t>
  </si>
  <si>
    <t>(tensor([0.9500]), tensor([0.9191]), tensor([0.9343]), tensor([0.9221]))</t>
  </si>
  <si>
    <t xml:space="preserve">67         return self.raw['ADDRESS'].get('country')
68 
69     @property
70     def postal(self):
71         return self.raw['ADDRESS'].get('postal_code')
72 
73     @property
</t>
  </si>
  <si>
    <t xml:space="preserve">77         return self._address.get('country')
78 
79     @property
80     def postal(self):
81         return self._address.get('postal_code')
82 
83     @property
</t>
  </si>
  <si>
    <t>Before: 71
After: 81</t>
  </si>
  <si>
    <t>(tensor([0.9515]), tensor([0.9238]), tensor([0.9374]), tensor([0.9265]))</t>
  </si>
  <si>
    <t xml:space="preserve">71         return self.raw['ADDRESS'].get('postal_code')
72 
73     @property
74     def elevation(self):
75         return self.raw['LOCATION_DETAILS'].get('elevation')
76 
77     @property
</t>
  </si>
  <si>
    <t xml:space="preserve">81         return self._address.get('postal_code')
82 
83     @property
84     def elevation(self):
85         return self._location_details.get('elevation')
86 
87     @property
</t>
  </si>
  <si>
    <t>Before: 75
After: 85</t>
  </si>
  <si>
    <t>(tensor([0.9473]), tensor([0.9130]), tensor([0.9299]), tensor([0.9164]))</t>
  </si>
  <si>
    <t xml:space="preserve">75         return self.raw['LOCATION_DETAILS'].get('elevation')
76 
77     @property
78     def timezone_long(self):
79         return self.raw['LOCATION_DETAILS'].get('timezone_long')
80 
81     @property
</t>
  </si>
  <si>
    <t xml:space="preserve">85         return self._location_details.get('elevation')
86 
87     @property
88     def timezone_long(self):
89         return self._location_details.get('timezone_long')
90 
91     @property
</t>
  </si>
  <si>
    <t>Before: 79
After: 89</t>
  </si>
  <si>
    <t>(tensor([0.9479]), tensor([0.9189]), tensor([0.9332]), tensor([0.9217]))</t>
  </si>
  <si>
    <t xml:space="preserve">79         return self.raw['LOCATION_DETAILS'].get('timezone_long')
80 
81     @property
82     def timezone_short(self):
83         return self.raw['LOCATION_DETAILS'].get('timezone_short')
84 
85 
</t>
  </si>
  <si>
    <t xml:space="preserve">89         return self._location_details.get('timezone_long')
90 
91     @property
92     def timezone_short(self):
93         return self._location_details.get('timezone_short')
94 
95 
</t>
  </si>
  <si>
    <t>Before: 83
After: 93</t>
  </si>
  <si>
    <t>(tensor([0.9475]), tensor([0.9171]), tensor([0.9321]), tensor([0.9201]))</t>
  </si>
  <si>
    <t xml:space="preserve">26         return self.raw.get('postal', '').strip()
27 
28     @property
29     def housenumber(self):
30         return self.raw['standard'].get('stnumber', '').strip()
31 
32     @property
</t>
  </si>
  <si>
    <t xml:space="preserve">33         return self.raw.get('postal', '').strip()
34 
35     @property
36     def housenumber(self):
37         return self._standard.get('stnumber', '').strip()
38 
39     @property
</t>
  </si>
  <si>
    <t>Before: 30
After: 37</t>
  </si>
  <si>
    <t>update geolytica.py to use standard data</t>
  </si>
  <si>
    <t>{'module': 1, 'return_statement': 2, 'return': 2, 'call': 4, 'attribute': 6, 'identifier': 11, '.': 6, 'argument_list': 4, '(': 5, 'string': 5, 'string_start': 5, 'string_content': 3, 'string_end': 5, ',': 2, ')': 5, 'decorated_definition': 1, 'decorator': 1, '@': 1, 'function_definition': 1, 'def': 1, 'parameters': 1, ':': 1, 'block': 1, 'subscript': 1, '[': 1, ']': 1}</t>
  </si>
  <si>
    <t>{'cyclomatic_complexity': 2, 'nloc': 4, 'token_count': 29, 'name': 'lat', 'long_name': 'lat( self )', 'start_line': 13, 'end_line': 16, 'full_parameters': ['self'], 'filename': '/home/set-iitgn-vm/.local/lib/python3.10/site-packages/Minecpp/geocoder/prev/geocoder/geolytica.py', 'top_nesting_level': 1, 'fan_in': 0, 'fan_out': 0, 'general_fan_out': 0}</t>
  </si>
  <si>
    <t>{'cyclomatic_complexity': 1, 'nloc': 3, 'token_count': 31, 'name': '__init__', 'long_name': '__init__( self , json_content )', 'start_line': 12, 'end_line': 17, 'full_parameters': ['self', ' json_content'], 'filename': '/home/set-iitgn-vm/.local/lib/python3.10/site-packages/Minecpp/geocoder/curr/geocoder/geolytica.py', 'top_nesting_level': 1, 'fan_in': 0, 'fan_out': 0, 'general_fan_out': 0}</t>
  </si>
  <si>
    <t>(tensor([0.9507]), tensor([0.9502]), tensor([0.9504]), tensor([0.9502]))</t>
  </si>
  <si>
    <t xml:space="preserve">30         return self.raw['standard'].get('stnumber', '').strip()
31 
32     @property
33     def street(self):
34         return self.raw['standard'].get('staddress', '').strip()
35 
36     @property
</t>
  </si>
  <si>
    <t xml:space="preserve">37         return self._standard.get('stnumber', '').strip()
38 
39     @property
40     def street(self):
41         return self._standard.get('staddress', '').strip()
42 
43     @property
</t>
  </si>
  <si>
    <t>Before: 34
After: 41</t>
  </si>
  <si>
    <t>{'module': 1, 'return_statement': 2, 'return': 2, 'call': 4, 'attribute': 6, 'subscript': 2, 'identifier': 11, '.': 6, '[': 2, 'string': 6, 'string_start': 6, 'string_content': 4, 'string_end': 6, ']': 2, 'argument_list': 4, '(': 5, ',': 2, ')': 5, 'decorated_definition': 1, 'decorator': 1, '@': 1, 'function_definition': 1, 'def': 1, 'parameters': 1, ':': 1, 'block': 1}</t>
  </si>
  <si>
    <t>(tensor([0.9427]), tensor([0.9364]), tensor([0.9395]), tensor([0.9370]))</t>
  </si>
  <si>
    <t xml:space="preserve">34         return self.raw['standard'].get('staddress', '').strip()
35 
36     @property
37     def city(self):
38         return self.raw['standard'].get('city', '').strip()
39 
40     @property
</t>
  </si>
  <si>
    <t xml:space="preserve">41         return self._standard.get('staddress', '').strip()
42 
43     @property
44     def city(self):
45         return self._standard.get('city', '').strip()
46 
47     @property
</t>
  </si>
  <si>
    <t>Before: 38
After: 45</t>
  </si>
  <si>
    <t>(tensor([0.9363]), tensor([0.9267]), tensor([0.9314]), tensor([0.9276]))</t>
  </si>
  <si>
    <t xml:space="preserve">38         return self.raw['standard'].get('city', '').strip()
39 
40     @property
41     def state(self):
42         return self.raw['standard'].get('prov', '').strip()
43 
44     @property
</t>
  </si>
  <si>
    <t xml:space="preserve">45         return self._standard.get('city', '').strip()
46 
47     @property
48     def state(self):
49         return self._standard.get('prov', '').strip()
50 
51     @property
</t>
  </si>
  <si>
    <t>Before: 42
After: 49</t>
  </si>
  <si>
    <t>(tensor([0.9364]), tensor([0.9283]), tensor([0.9323]), tensor([0.9291]))</t>
  </si>
  <si>
    <t xml:space="preserve">10 
11 class GoogleResult(OneResult):
12 
13     def __init__(self, json_content):
14         # flatten geometry
15         geometry = json_content.get('geometry', {})
16         json_content['location'] = geometry.get('location', {})
17         json_content['location_type'] = geometry.get('location_type', {})
18         json_content['bounds'] = geometry.get('bounds', {})
19         json_content['northeast'] = geometry.get(
20             'viewport', {}).get('northeast', {})
21         json_content['southwest'] = geometry.get(
22             'viewport', {}).get('southwest', {})
23 
24         # Parse address components with short &amp; long names
25         for item in json_content['address_components']:
26             for category in item['types']:
27                 json_content.setdefault(category, {})
28                 json_content[category]['long_name'] = item['long_name']
29                 json_content[category]['short_name'] = item['short_name']
30 
31         # proceed with super.__init__
32         super(GoogleResult, self).__init__(json_content)
33 
34     @property
</t>
  </si>
  <si>
    <t xml:space="preserve">10 
11 class GoogleResult(OneResult):
12 
13     def __init__(self, json_content):
14         # flatten geometry
15         geometry = json_content.get('geometry', {})
16         self._location = geometry.get('location', {})
17         self._location_type = geometry.get('location_type', {})
18         self._viewport = geometry.get('viewport', {})
19 
20         # Parse address components with short &amp; long names
21         for item in json_content['address_components']:
22             for category in item['types']:
23                 json_content.setdefault(category, {})
24                 json_content[category]['long_name'] = item['long_name']
25                 json_content[category]['short_name'] = item['short_name']
26 
27         # proceed with super.__init__
28         super(GoogleResult, self).__init__(json_content)
29 
30     @property
</t>
  </si>
  <si>
    <t>Before: 16, 17, 18, 19, 20, 21, 22
After: 16, 17, 18</t>
  </si>
  <si>
    <t>remove some unused variables from the google api</t>
  </si>
  <si>
    <t>{'module': 1, 'class_definition': 1, 'class': 1, 'identifier': 43, 'argument_list': 12, '(': 13, ')': 13, ':': 4, 'block': 4, 'function_definition': 1, 'def': 1, 'parameters': 1, ',': 11, 'comment': 3, 'expression_statement': 10, 'assignment': 8, '=': 8, 'call': 11, 'attribute': 10, '.': 10, 'string': 19, 'string_start': 19, 'string_content': 19, 'string_end': 19, 'dictionary': 9, '{': 9, '}': 9, 'subscript': 13, '[': 13, ']': 13, 'for_statement': 2, 'for': 2, 'in': 2}</t>
  </si>
  <si>
    <t>{'cyclomatic_complexity': 3, 'nloc': 15, 'token_count': 164, 'name': '__init__', 'long_name': '__init__( self , json_content )', 'start_line': 13, 'end_line': 32, 'full_parameters': ['self', ' json_content'], 'filename': '/home/set-iitgn-vm/.local/lib/python3.10/site-packages/Minecpp/geocoder/prev/geocoder/google.py', 'top_nesting_level': 1, 'fan_in': 0, 'fan_out': 0, 'general_fan_out': 0}</t>
  </si>
  <si>
    <t>{'cyclomatic_complexity': 3, 'nloc': 11, 'token_count': 117, 'name': '__init__', 'long_name': '__init__( self , json_content )', 'start_line': 13, 'end_line': 28, 'full_parameters': ['self', ' json_content'], 'filename': '/home/set-iitgn-vm/.local/lib/python3.10/site-packages/Minecpp/geocoder/curr/geocoder/google.py', 'top_nesting_level': 1, 'fan_in': 0, 'fan_out': 0, 'general_fan_out': 0}</t>
  </si>
  <si>
    <t>(tensor([0.9533]), tensor([0.9227]), tensor([0.9378]), tensor([0.9257]))</t>
  </si>
  <si>
    <t xml:space="preserve">32         super(GoogleResult, self).__init__(json_content)
33 
34     @property
35     def lat(self):
36         return self.raw['location'].get('lat')
37 
38     @property
</t>
  </si>
  <si>
    <t xml:space="preserve">28         super(GoogleResult, self).__init__(json_content)
29 
30     @property
31     def lat(self):
32         return self._location.get('lat')
33 
34     @property
</t>
  </si>
  <si>
    <t>Before: 36
After: 32</t>
  </si>
  <si>
    <t>{'module': 1, 'expression_statement': 1, 'call': 3, 'attribute': 3, 'identifier': 11, 'argument_list': 3, '(': 4, ',': 1, ')': 4, '.': 3, 'decorated_definition': 1, 'decorator': 1, '@': 1, 'function_definition': 1, 'def': 1, 'parameters': 1, ':': 1, 'block': 1, 'return_statement': 1, 'return': 1, 'subscript': 1, '[': 1, 'string': 2, 'string_start': 2, 'string_content': 2, 'string_end': 2, ']': 1}</t>
  </si>
  <si>
    <t>(tensor([0.9601]), tensor([0.9529]), tensor([0.9565]), tensor([0.9536]))</t>
  </si>
  <si>
    <t xml:space="preserve">36         return self.raw['location'].get('lat')
37 
38     @property
39     def lng(self):
40         return self.raw['location'].get('lng')
41 
42     @property
</t>
  </si>
  <si>
    <t xml:space="preserve">32         return self._location.get('lat')
33 
34     @property
35     def lng(self):
36         return self._location.get('lng')
37 
38     @property
</t>
  </si>
  <si>
    <t>Before: 40
After: 36</t>
  </si>
  <si>
    <t>(tensor([0.9546]), tensor([0.9392]), tensor([0.9469]), tensor([0.9407]))</t>
  </si>
  <si>
    <t xml:space="preserve">50             return quality[0]
51 
52     @property
53     def accuracy(self):
54         return self.raw.get('location_type')
55 
56     @property
</t>
  </si>
  <si>
    <t xml:space="preserve">46             return quality[0]
47 
48     @property
49     def accuracy(self):
50         return self._location_type
51 
52     @property
</t>
  </si>
  <si>
    <t>Before: 54
After: 50</t>
  </si>
  <si>
    <t>{'module': 1, 'return_statement': 2, 'return': 2, 'subscript': 1, 'identifier': 7, '[': 1, 'integer': 1, ']': 1, 'decorated_definition': 1, 'decorator': 1, '@': 1, 'function_definition': 1, 'def': 1, 'parameters': 1, '(': 2, ')': 2, ':': 1, 'block': 1, 'call': 1, 'attribute': 2, '.': 2, 'argument_list': 1, 'string': 1, 'string_start': 1, 'string_content': 1, 'string_end': 1}</t>
  </si>
  <si>
    <t>(tensor([0.9530]), tensor([0.9277]), tensor([0.9402]), tensor([0.9302]))</t>
  </si>
  <si>
    <t xml:space="preserve">54         return self.raw.get('location_type')
55 
56     @property
57     def bbox(self):
58         south = self.raw['southwest'].get('lat')
59         west = self.raw['southwest'].get('lng')
60         north = self.raw['northeast'].get('lat')
61         east = self.raw['northeast'].get('lng')
62         return self._get_bbox(south, west, north, east)
63 
64     @property
</t>
  </si>
  <si>
    <t xml:space="preserve">50         return self._location_type
51 
52     @property
53     def bbox(self):
54         south = self._viewport.get('southwest', {}).get('lat')
55         west = self._viewport.get('southwest', {}).get('lng')
56         north = self._viewport.get('northeast', {}).get('lat')
57         east = self._viewport.get('northeast', {}).get('lng')
58         return self._get_bbox(south, west, north, east)
59 
60     @property
</t>
  </si>
  <si>
    <t>Before: 58, 59, 60, 61
After: 54, 55, 56, 57</t>
  </si>
  <si>
    <t>(tensor([0.9388]), tensor([0.9451]), tensor([0.9419]), tensor([0.9445]))</t>
  </si>
  <si>
    <t xml:space="preserve">130         return self.state_long
131 
132     @property
133     def country(self):
134         return self.raw['country'].get('short_name')
135 
136     @property
</t>
  </si>
  <si>
    <t xml:space="preserve">126         return self.state_long
127 
128     @property
129     def country(self):
130         return self.raw.get('country', {}).get('short_name')
131 
132     @property
</t>
  </si>
  <si>
    <t>Before: 134
After: 130</t>
  </si>
  <si>
    <t>(tensor([0.9662]), tensor([0.9664]), tensor([0.9663]), tensor([0.9664]))</t>
  </si>
  <si>
    <t xml:space="preserve">134         return self.raw['country'].get('short_name')
135 
136     @property
137     def country_long(self):
138         return self.raw['country'].get('long_name')
139 
140 
</t>
  </si>
  <si>
    <t xml:space="preserve">130         return self.raw.get('country', {}).get('short_name')
131 
132     @property
133     def country_long(self):
134         return self.raw.get('country', {}).get('long_name')
135 
136 
</t>
  </si>
  <si>
    <t>Before: 138
After: 134</t>
  </si>
  <si>
    <t>(tensor([0.9598]), tensor([0.9624]), tensor([0.9611]), tensor([0.9621]))</t>
  </si>
  <si>
    <t xml:space="preserve">13 
14 class PlacesResult(OneResult):
15 
16     def __init__(self, json_content):
17         # flatten geometry
18         geometry = json_content.get('geometry', {})
19         json_content['location'] = geometry.get('location', {})
20         json_content['northeast'] = geometry.get(
21             'viewport', {}).get('northeast', {})
22         json_content['southwest'] = geometry.get(
23             'viewport', {}).get('southwest', {})
24 
25         # proceed with super.__init__
26         super(PlacesResult, self).__init__(json_content)
27 
28     @property
</t>
  </si>
  <si>
    <t xml:space="preserve">13 
14 class PlacesResult(OneResult):
15 
16     def __init__(self, json_content):
17         # flatten geometry
18         geometry = json_content.get('geometry', {})
19         self._location = geometry.get('location', {})
20         json_content['northeast'] = geometry.get(
21             'viewport', {}).get('northeast', {})
22         json_content['southwest'] = geometry.get(
23             'viewport', {}).get('southwest', {})
24 
25         # proceed with super.__init__
26         super(PlacesResult, self).__init__(json_content)
27 
28     @property
</t>
  </si>
  <si>
    <t>geocoder/google_places.py</t>
  </si>
  <si>
    <t>{'module': 1, 'class_definition': 1, 'class': 1, 'identifier': 24, 'argument_list': 9, '(': 10, ')': 10, ':': 2, 'block': 2, 'function_definition': 1, 'def': 1, 'parameters': 1, ',': 8, 'comment': 2, 'expression_statement': 5, 'assignment': 4, '=': 4, 'call': 8, 'attribute': 7, '.': 7, 'string': 9, 'string_start': 9, 'string_content': 9, 'string_end': 9, 'dictionary': 6, '{': 6, '}': 6, 'subscript': 3, '[': 3, ']': 3}</t>
  </si>
  <si>
    <t>{'cyclomatic_complexity': 1, 'nloc': 8, 'token_count': 87, 'name': '__init__', 'long_name': '__init__( self , json_content )', 'start_line': 16, 'end_line': 26, 'full_parameters': ['self', ' json_content'], 'filename': '/home/set-iitgn-vm/.local/lib/python3.10/site-packages/Minecpp/geocoder/prev/geocoder/google_places.py', 'top_nesting_level': 1, 'fan_in': 0, 'fan_out': 0, 'general_fan_out': 0}</t>
  </si>
  <si>
    <t>{'cyclomatic_complexity': 1, 'nloc': 8, 'token_count': 86, 'name': '__init__', 'long_name': '__init__( self , json_content )', 'start_line': 16, 'end_line': 26, 'full_parameters': ['self', ' json_content'], 'filename': '/home/set-iitgn-vm/.local/lib/python3.10/site-packages/Minecpp/geocoder/curr/geocoder/google_places.py', 'top_nesting_level': 1, 'fan_in': 0, 'fan_out': 0, 'general_fan_out': 0}</t>
  </si>
  <si>
    <t>(tensor([0.9940]), tensor([0.9950]), tensor([0.9945]), tensor([0.9949]))</t>
  </si>
  <si>
    <t xml:space="preserve">26         super(PlacesResult, self).__init__(json_content)
27 
28     @property
29     def lat(self):
30         return self.raw['location'].get('lat')
31 
32     @property
</t>
  </si>
  <si>
    <t xml:space="preserve">26         super(PlacesResult, self).__init__(json_content)
27 
28     @property
29     def lat(self):
30         return self._location.get('lat')
31 
32     @property
</t>
  </si>
  <si>
    <t>(tensor([0.9950]), tensor([0.9860]), tensor([0.9905]), tensor([0.9869]))</t>
  </si>
  <si>
    <t xml:space="preserve">30         return self.raw['location'].get('lat')
31 
32     @property
33     def lng(self):
34         return self.raw['location'].get('lng')
35 
36     @property
</t>
  </si>
  <si>
    <t xml:space="preserve">30         return self._location.get('lat')
31 
32     @property
33     def lng(self):
34         return self._location.get('lng')
35 
36     @property
</t>
  </si>
  <si>
    <t>Before: 34
After: 34</t>
  </si>
  <si>
    <t>(tensor([0.9924]), tensor([0.9778]), tensor([0.9850]), tensor([0.9792]))</t>
  </si>
  <si>
    <t xml:space="preserve">17         super(HereResult, self).__init__(json_content)
18 
19     @property
20     def lat(self):
21         return self.raw['DisplayPosition'].get('Latitude')
22 
23     @property
</t>
  </si>
  <si>
    <t xml:space="preserve">22         super(HereResult, self).__init__(json_content)
23 
24     @property
25     def lat(self):
26         return self._display_position.get('Latitude')
27 
28     @property
</t>
  </si>
  <si>
    <t>Before: 21
After: 26</t>
  </si>
  <si>
    <t>update here.py to use mapview and display position</t>
  </si>
  <si>
    <t>{'cyclomatic_complexity': 2, 'nloc': 4, 'token_count': 41, 'name': '__init__', 'long_name': '__init__( self , json_content )', 'start_line': 14, 'end_line': 17, 'full_parameters': ['self', ' json_content'], 'filename': '/home/set-iitgn-vm/.local/lib/python3.10/site-packages/Minecpp/geocoder/prev/geocoder/here.py', 'top_nesting_level': 1, 'fan_in': 0, 'fan_out': 0, 'general_fan_out': 0}</t>
  </si>
  <si>
    <t>{'cyclomatic_complexity': 2, 'nloc': 7, 'token_count': 80, 'name': '__init__', 'long_name': '__init__( self , json_content )', 'start_line': 14, 'end_line': 22, 'full_parameters': ['self', ' json_content'], 'filename': '/home/set-iitgn-vm/.local/lib/python3.10/site-packages/Minecpp/geocoder/curr/geocoder/here.py', 'top_nesting_level': 1, 'fan_in': 0, 'fan_out': 0, 'general_fan_out': 0}</t>
  </si>
  <si>
    <t>(tensor([0.9529]), tensor([0.9445]), tensor([0.9487]), tensor([0.9454]))</t>
  </si>
  <si>
    <t xml:space="preserve">21         return self.raw['DisplayPosition'].get('Latitude')
22 
23     @property
24     def lng(self):
25         return self.raw['DisplayPosition'].get('Longitude')
26 
27     @property
</t>
  </si>
  <si>
    <t xml:space="preserve">26         return self._display_position.get('Latitude')
27 
28     @property
29     def lng(self):
30         return self._display_position.get('Longitude')
31 
32     @property
</t>
  </si>
  <si>
    <t>Before: 25
After: 30</t>
  </si>
  <si>
    <t>(tensor([0.9426]), tensor([0.9358]), tensor([0.9392]), tensor([0.9365]))</t>
  </si>
  <si>
    <t xml:space="preserve">25         return self.raw['DisplayPosition'].get('Longitude')
26 
27     @property
28     def address(self):
29         return self.raw['Address'].get('Label')
30 
31     @property
</t>
  </si>
  <si>
    <t xml:space="preserve">30         return self._display_position.get('Longitude')
31 
32     @property
33     def address(self):
34         return self._address.get('Label')
35 
36     @property
</t>
  </si>
  <si>
    <t>Before: 29
After: 34</t>
  </si>
  <si>
    <t>(tensor([0.9433]), tensor([0.9246]), tensor([0.9339]), tensor([0.9264]))</t>
  </si>
  <si>
    <t xml:space="preserve">29         return self.raw['Address'].get('Label')
30 
31     @property
32     def postal(self):
33         return self.raw['Address'].get('PostalCode')
34 
35     @property
</t>
  </si>
  <si>
    <t xml:space="preserve">34         return self._address.get('Label')
35 
36     @property
37     def postal(self):
38         return self._address.get('PostalCode')
39 
40     @property
</t>
  </si>
  <si>
    <t>Before: 33
After: 38</t>
  </si>
  <si>
    <t>(tensor([0.9460]), tensor([0.9346]), tensor([0.9403]), tensor([0.9357]))</t>
  </si>
  <si>
    <t xml:space="preserve">33         return self.raw['Address'].get('PostalCode')
34 
35     @property
36     def housenumber(self):
37         return self.raw['Address'].get('HouseNumber')
38 
39     @property
</t>
  </si>
  <si>
    <t xml:space="preserve">38         return self._address.get('PostalCode')
39 
40     @property
41     def housenumber(self):
42         return self._address.get('HouseNumber')
43 
44     @property
</t>
  </si>
  <si>
    <t>Before: 37
After: 42</t>
  </si>
  <si>
    <t>(tensor([0.9472]), tensor([0.9365]), tensor([0.9418]), tensor([0.9376]))</t>
  </si>
  <si>
    <t xml:space="preserve">37         return self.raw['Address'].get('HouseNumber')
38 
39     @property
40     def street(self):
41         return self.raw['Address'].get('Street')
42 
43     @property
</t>
  </si>
  <si>
    <t xml:space="preserve">42         return self._address.get('HouseNumber')
43 
44     @property
45     def street(self):
46         return self._address.get('Street')
47 
48     @property
</t>
  </si>
  <si>
    <t>Before: 41
After: 46</t>
  </si>
  <si>
    <t>(tensor([0.9368]), tensor([0.9233]), tensor([0.9300]), tensor([0.9246]))</t>
  </si>
  <si>
    <t xml:space="preserve">45         return self.district
46 
47     @property
48     def district(self):
49         return self.raw['Address'].get('District')
50 
51     @property
</t>
  </si>
  <si>
    <t xml:space="preserve">50         return self.district
51 
52     @property
53     def district(self):
54         return self._address.get('District')
55 
56     @property
</t>
  </si>
  <si>
    <t>Before: 49
After: 54</t>
  </si>
  <si>
    <t>(tensor([0.9489]), tensor([0.9392]), tensor([0.9440]), tensor([0.9401]))</t>
  </si>
  <si>
    <t xml:space="preserve">49         return self.raw['Address'].get('District')
50 
51     @property
52     def city(self):
53         return self.raw['Address'].get('City')
54 
55     @property
</t>
  </si>
  <si>
    <t xml:space="preserve">54         return self._address.get('District')
55 
56     @property
57     def city(self):
58         return self._address.get('City')
59 
60     @property
</t>
  </si>
  <si>
    <t>Before: 53
After: 58</t>
  </si>
  <si>
    <t>(tensor([0.9435]), tensor([0.9323]), tensor([0.9379]), tensor([0.9334]))</t>
  </si>
  <si>
    <t xml:space="preserve">53         return self.raw['Address'].get('City')
54 
55     @property
56     def county(self):
57         return self.raw['Address'].get('County')
58 
59     @property
</t>
  </si>
  <si>
    <t xml:space="preserve">58         return self._address.get('City')
59 
60     @property
61     def county(self):
62         return self._address.get('County')
63 
64     @property
</t>
  </si>
  <si>
    <t>Before: 57
After: 62</t>
  </si>
  <si>
    <t>(tensor([0.9427]), tensor([0.9321]), tensor([0.9374]), tensor([0.9332]))</t>
  </si>
  <si>
    <t xml:space="preserve">57         return self.raw['Address'].get('County')
58 
59     @property
60     def state(self):
61         return self.raw['Address'].get('State')
62 
63     @property
</t>
  </si>
  <si>
    <t xml:space="preserve">62         return self._address.get('County')
63 
64     @property
65     def state(self):
66         return self._address.get('State')
67 
68     @property
</t>
  </si>
  <si>
    <t>Before: 61
After: 66</t>
  </si>
  <si>
    <t>(tensor([0.9423]), tensor([0.9313]), tensor([0.9368]), tensor([0.9324]))</t>
  </si>
  <si>
    <t xml:space="preserve">61         return self.raw['Address'].get('State')
62 
63     @property
64     def country(self):
65         return self.raw['Address'].get('Country')
66 
67     @property
</t>
  </si>
  <si>
    <t xml:space="preserve">66         return self._address.get('State')
67 
68     @property
69     def country(self):
70         return self._address.get('Country')
71 
72     @property
</t>
  </si>
  <si>
    <t>Before: 65
After: 70</t>
  </si>
  <si>
    <t>(tensor([0.9338]), tensor([0.9217]), tensor([0.9277]), tensor([0.9229]))</t>
  </si>
  <si>
    <t xml:space="preserve">73         return self.raw.get('MatchType')
74 
75     @property
76     def bbox(self):
77         south = self.raw['MapView']['BottomRight'].get('Latitude')
78         north = self.raw['MapView']['TopLeft'].get('Latitude')
79         west = self.raw['MapView']['TopLeft'].get('Longitude')
80         east = self.raw['MapView']['BottomRight'].get('Longitude')
81         return self._get_bbox(south, west, north, east)
82 
83 
</t>
  </si>
  <si>
    <t xml:space="preserve">78         return self.raw.get('MatchType')
79 
80     @property
81     def bbox(self):
82         south = self._mapview['BottomRight'].get('Latitude')
83         north = self._mapview['TopLeft'].get('Latitude')
84         west = self._mapview['TopLeft'].get('Longitude')
85         east = self._mapview['BottomRight'].get('Longitude')
86         return self._get_bbox(south, west, north, east)
87 
88 
</t>
  </si>
  <si>
    <t>Before: 77, 78, 79, 80
After: 82, 83, 84, 85</t>
  </si>
  <si>
    <t>{'module': 1, 'return_statement': 2, 'return': 2, 'call': 6, 'attribute': 11, 'identifier': 28, '.': 11, 'argument_list': 6, '(': 7, 'string': 13, 'string_start': 13, 'string_content': 13, 'string_end': 13, ')': 7, 'decorated_definition': 1, 'decorator': 1, '@': 1, 'function_definition': 1, 'def': 1, 'parameters': 1, ':': 1, 'block': 1, 'expression_statement': 4, 'assignment': 4, '=': 4, 'subscript': 8, '[': 8, ']': 8, ',': 3}</t>
  </si>
  <si>
    <t>(tensor([0.9564]), tensor([0.9542]), tensor([0.9553]), tensor([0.9544]))</t>
  </si>
  <si>
    <t xml:space="preserve">12 class KomootResult(OneResult):
13 
14     @property
15     def lat(self):
16         return self.raw['geometry']['coordinates'][1]
17 
18     @property
</t>
  </si>
  <si>
    <t xml:space="preserve">20         super(KomootResult, self).__init__(json_content)
21 
22     @property
23     def lat(self):
24         return self._geometry['coordinates'][1]
25 
26     @property
</t>
  </si>
  <si>
    <t>Before: 16
After: 24</t>
  </si>
  <si>
    <t>update komoot.py to be python3 compatible</t>
  </si>
  <si>
    <t>{'module': 1, 'class_definition': 1, 'class': 1, 'identifier': 7, 'argument_list': 1, '(': 2, ')': 2, ':': 2, 'block': 2, 'decorated_definition': 1, 'decorator': 1, '@': 1, 'function_definition': 1, 'def': 1, 'parameters': 1, 'return_statement': 1, 'return': 1, 'subscript': 3, 'attribute': 1, '.': 1, '[': 3, 'string': 2, 'string_start': 2, 'string_content': 2, 'string_end': 2, ']': 3, 'integer': 1}</t>
  </si>
  <si>
    <t>{'cyclomatic_complexity': 1, 'nloc': 4, 'token_count': 44, 'name': '__init__', 'long_name': '__init__( self , json_content )', 'start_line': 14, 'end_line': 20, 'full_parameters': ['self', ' json_content'], 'filename': '/home/set-iitgn-vm/.local/lib/python3.10/site-packages/Minecpp/geocoder/curr/geocoder/komoot.py', 'top_nesting_level': 1, 'fan_in': 0, 'fan_out': 0, 'general_fan_out': 0}</t>
  </si>
  <si>
    <t>(tensor([0.8698]), tensor([0.8849]), tensor([0.8773]), tensor([0.8834]))</t>
  </si>
  <si>
    <t xml:space="preserve">16         return self.raw['geometry']['coordinates'][1]
17 
18     @property
19     def lng(self):
20         return self.raw['geometry']['coordinates'][0]
21 
22     @property
</t>
  </si>
  <si>
    <t xml:space="preserve">24         return self._geometry['coordinates'][1]
25 
26     @property
27     def lng(self):
28         return self._geometry['coordinates'][0]
29 
30     @property
</t>
  </si>
  <si>
    <t>{'module': 1, 'return_statement': 2, 'return': 2, 'subscript': 6, 'attribute': 2, 'identifier': 7, '.': 2, '[': 6, 'string': 4, 'string_start': 4, 'string_content': 4, 'string_end': 4, ']': 6, 'integer': 2, 'decorated_definition': 1, 'decorator': 1, '@': 1, 'function_definition': 1, 'def': 1, 'parameters': 1, '(': 1, ')': 1, ':': 1, 'block': 1}</t>
  </si>
  <si>
    <t>(tensor([0.9467]), tensor([0.9347]), tensor([0.9407]), tensor([0.9359]))</t>
  </si>
  <si>
    <t xml:space="preserve">28         return self._geometry['coordinates'][0]
29 
30     @property
31     def bbox(self):
32         extent = self._properties.get('extent')
33         if extent and all(extent):
34             west = extent[0]
35             north = extent[1]
36             east = extent[2]
37             south = extent[3]
38             return BBox.factory([south, west, north, east]).as_dict
39 
40     @property
</t>
  </si>
  <si>
    <t>Before: 24
After: 32</t>
  </si>
  <si>
    <t>{'module': 1, 'return_statement': 2, 'return': 2, 'subscript': 8, 'attribute': 5, 'identifier': 27, '.': 5, '[': 9, 'string': 4, 'string_start': 4, 'string_content': 4, 'string_end': 4, ']': 9, 'integer': 5, 'decorated_definition': 1, 'decorator': 1, '@': 1, 'function_definition': 1, 'def': 1, 'parameters': 1, '(': 4, ')': 4, ':': 2, 'block': 2, 'expression_statement': 5, 'assignment': 5, '=': 5, 'call': 3, 'argument_list': 3, 'if_statement': 1, 'if': 1, 'boolean_operator': 1, 'and': 1, 'list': 1, ',': 3}</t>
  </si>
  <si>
    <t>(tensor([0.9535]), tensor([0.9448]), tensor([0.9491]), tensor([0.9457]))</t>
  </si>
  <si>
    <t xml:space="preserve">51         return address
52 
53     @property
54     def country(self):
55         return self.raw['properties'].get('country', '')
56 
57     @property
</t>
  </si>
  <si>
    <t xml:space="preserve">59         return address
60 
61     @property
62     def country(self):
63         return self._properties.get('country', '')
64 
65     @property
</t>
  </si>
  <si>
    <t>{'module': 1, 'return_statement': 2, 'return': 2, 'identifier': 7, 'decorated_definition': 1, 'decorator': 1, '@': 1, 'function_definition': 1, 'def': 1, 'parameters': 1, '(': 2, ')': 2, ':': 1, 'block': 1, 'call': 1, 'attribute': 2, 'subscript': 1, '.': 2, '[': 1, 'string': 3, 'string_start': 3, 'string_content': 2, 'string_end': 3, ']': 1, 'argument_list': 1, ',': 1}</t>
  </si>
  <si>
    <t>(tensor([0.9228]), tensor([0.9097]), tensor([0.9162]), tensor([0.9110]))</t>
  </si>
  <si>
    <t xml:space="preserve">55         return self.raw['properties'].get('country', '')
56 
57     @property
58     def state(self):
59         if self.osm_value == 'state':
60             return self.raw['properties'].get('name', '')
61         return self.raw['properties'].get('state', '')
62 
63     @property
</t>
  </si>
  <si>
    <t xml:space="preserve">63         return self._properties.get('country', '')
64 
65     @property
66     def state(self):
67         if self.osm_value == 'state':
68             return self._properties.get('name', '')
69         return self._properties.get('state', '')
70 
71     @property
</t>
  </si>
  <si>
    <t>Before: 60, 61
After: 68, 69</t>
  </si>
  <si>
    <t>{'module': 1, 'return_statement': 3, 'return': 3, 'call': 3, 'attribute': 7, 'subscript': 3, 'identifier': 14, '.': 7, '[': 3, 'string': 10, 'string_start': 10, 'string_content': 7, 'string_end': 10, ']': 3, 'argument_list': 3, '(': 4, ',': 3, ')': 4, 'decorated_definition': 1, 'decorator': 1, '@': 1, 'function_definition': 1, 'def': 1, 'parameters': 1, ':': 2, 'block': 2, 'if_statement': 1, 'if': 1, 'comparison_operator': 1, '==': 1}</t>
  </si>
  <si>
    <t>(tensor([0.9511]), tensor([0.9366]), tensor([0.9438]), tensor([0.9380]))</t>
  </si>
  <si>
    <t xml:space="preserve">61         return self.raw['properties'].get('state', '')
62 
63     @property
64     def city(self):
65         if self.osm_value == 'city':
66             return self.raw['properties'].get('name', '')
67         return self.raw['properties'].get('city', '')
68 
69     @property
</t>
  </si>
  <si>
    <t xml:space="preserve">69         return self._properties.get('state', '')
70 
71     @property
72     def city(self):
73         if self.osm_value == 'city':
74             return self._properties.get('name', '')
75         return self._properties.get('city', '')
76 
77     @property
</t>
  </si>
  <si>
    <t>Before: 66, 67
After: 74, 75</t>
  </si>
  <si>
    <t>(tensor([0.9495]), tensor([0.9341]), tensor([0.9417]), tensor([0.9356]))</t>
  </si>
  <si>
    <t xml:space="preserve">67         return self.raw['properties'].get('city', '')
68 
69     @property
70     def street(self):
71         return self.raw['properties'].get('street', '')
72 
73     @property
</t>
  </si>
  <si>
    <t xml:space="preserve">75         return self._properties.get('city', '')
76 
77     @property
78     def street(self):
79         return self._properties.get('street', '')
80 
81     @property
</t>
  </si>
  <si>
    <t>Before: 71
After: 79</t>
  </si>
  <si>
    <t>{'module': 1, 'return_statement': 2, 'return': 2, 'call': 2, 'attribute': 4, 'subscript': 2, 'identifier': 9, '.': 4, '[': 2, 'string': 6, 'string_start': 6, 'string_content': 4, 'string_end': 6, ']': 2, 'argument_list': 2, '(': 3, ',': 2, ')': 3, 'decorated_definition': 1, 'decorator': 1, '@': 1, 'function_definition': 1, 'def': 1, 'parameters': 1, ':': 1, 'block': 1}</t>
  </si>
  <si>
    <t>(tensor([0.9398]), tensor([0.9270]), tensor([0.9334]), tensor([0.9283]))</t>
  </si>
  <si>
    <t xml:space="preserve">71         return self.raw['properties'].get('street', '')
72 
73     @property
74     def housenumber(self):
75         return self.raw['properties'].get('housenumber', '')
76 
77     @property
</t>
  </si>
  <si>
    <t xml:space="preserve">79         return self._properties.get('street', '')
80 
81     @property
82     def housenumber(self):
83         return self._properties.get('housenumber', '')
84 
85     @property
</t>
  </si>
  <si>
    <t>Before: 75
After: 83</t>
  </si>
  <si>
    <t>(tensor([0.9421]), tensor([0.9335]), tensor([0.9378]), tensor([0.9343]))</t>
  </si>
  <si>
    <t xml:space="preserve">75         return self.raw['properties'].get('housenumber', '')
76 
77     @property
78     def postal(self):
79         return self.raw['properties'].get('postcode', '')
80 
81     @property
</t>
  </si>
  <si>
    <t xml:space="preserve">83         return self._properties.get('housenumber', '')
84 
85     @property
86     def postal(self):
87         return self._properties.get('postcode', '')
88 
89     @property
</t>
  </si>
  <si>
    <t>Before: 79
After: 87</t>
  </si>
  <si>
    <t>(tensor([0.9481]), tensor([0.9359]), tensor([0.9420]), tensor([0.9371]))</t>
  </si>
  <si>
    <t xml:space="preserve">79         return self.raw['properties'].get('postcode', '')
80 
81     @property
82     def osm_id(self):
83         return self.raw['properties'].get('osm_id', '')
84 
85     @property
</t>
  </si>
  <si>
    <t xml:space="preserve">87         return self._properties.get('postcode', '')
88 
89     @property
90     def osm_id(self):
91         return self._properties.get('osm_id', '')
92 
93     @property
</t>
  </si>
  <si>
    <t>Before: 83
After: 91</t>
  </si>
  <si>
    <t>(tensor([0.9478]), tensor([0.9346]), tensor([0.9411]), tensor([0.9359]))</t>
  </si>
  <si>
    <t xml:space="preserve">83         return self.raw['properties'].get('osm_id', '')
84 
85     @property
86     def osm_value(self):
87         return self.raw['properties'].get('osm_value', '')
88 
89     @property
</t>
  </si>
  <si>
    <t xml:space="preserve">91         return self._properties.get('osm_id', '')
92 
93     @property
94     def osm_value(self):
95         return self._properties.get('osm_value', '')
96 
97     @property
</t>
  </si>
  <si>
    <t>Before: 87
After: 95</t>
  </si>
  <si>
    <t>(tensor([0.9462]), tensor([0.9334]), tensor([0.9398]), tensor([0.9347]))</t>
  </si>
  <si>
    <t xml:space="preserve">87         return self.raw['properties'].get('osm_value', '')
88 
89     @property
90     def osm_key(self):
91         return self.raw['properties'].get('osm_key', '')
92 
93     @property
</t>
  </si>
  <si>
    <t xml:space="preserve">95         return self._properties.get('osm_value', '')
96 
97     @property
98     def osm_key(self):
99         return self._properties.get('osm_key', '')
100 
101     @property
</t>
  </si>
  <si>
    <t>Before: 91
After: 99</t>
  </si>
  <si>
    <t>(tensor([0.9465]), tensor([0.9396]), tensor([0.9430]), tensor([0.9403]))</t>
  </si>
  <si>
    <t xml:space="preserve">91         return self.raw['properties'].get('osm_key', '')
92 
93     @property
94     def osm_type(self):
95         return self.raw['properties'].get('osm_type', '')
96 
97 
</t>
  </si>
  <si>
    <t xml:space="preserve">99         return self._properties.get('osm_key', '')
100 
101     @property
102     def osm_type(self):
103         return self._properties.get('osm_type', '')
104 
105 
</t>
  </si>
  <si>
    <t>Before: 95
After: 103</t>
  </si>
  <si>
    <t>(tensor([0.9429]), tensor([0.9304]), tensor([0.9366]), tensor([0.9316]))</t>
  </si>
  <si>
    <t xml:space="preserve">9 
10 class MapboxResult(OneResult):
11 
12     def __init__(self, json_content):
13         super(MapboxResult, self).__init__(json_content)
14 
15         for item in json_content.get('context', []):
16             if '.' in item['id']:
17                 # attribute=country &amp; text=Canada
18                 attribute = item['id'].split('.')[0]
19                 self.raw[attribute] = item['text']
20 
21     @property
</t>
  </si>
  <si>
    <t xml:space="preserve">9 
10 class MapboxResult(OneResult):
11 
12     def __init__(self, json_content):
13         self._geometry = json_content.get('geometry', {})
14 
15         for item in json_content.get('context', []):
16             if '.' in item['id']:
17                 # attribute=country &amp; text=Canada
18                 attribute = item['id'].split('.')[0]
19                 json_content[attribute] = item['text']
20 
21         super(MapboxResult, self).__init__(json_content)
22 
23     @property
</t>
  </si>
  <si>
    <t>update mapbox.py to use _geometry</t>
  </si>
  <si>
    <t>{'module': 1, 'class_definition': 1, 'class': 1, 'identifier': 21, 'argument_list': 5, '(': 6, ')': 6, ':': 4, 'block': 4, 'function_definition': 1, 'def': 1, 'parameters': 1, ',': 3, 'expression_statement': 3, 'call': 4, 'attribute': 4, '.': 4, 'for_statement': 1, 'for': 1, 'in': 2, 'string': 6, 'string_start': 6, 'string_content': 6, 'string_end': 6, 'list': 1, '[': 6, ']': 6, 'if_statement': 1, 'if': 1, 'comparison_operator': 1, 'subscript': 5, 'comment': 1, 'assignment': 2, '=': 2, 'integer': 1}</t>
  </si>
  <si>
    <t>{'cyclomatic_complexity': 3, 'nloc': 6, 'token_count': 64, 'name': '__init__', 'long_name': '__init__( self , json_content )', 'start_line': 12, 'end_line': 19, 'full_parameters': ['self', ' json_content'], 'filename': '/home/set-iitgn-vm/.local/lib/python3.10/site-packages/Minecpp/geocoder/prev/geocoder/mapbox.py', 'top_nesting_level': 1, 'fan_in': 0, 'fan_out': 0, 'general_fan_out': 0}</t>
  </si>
  <si>
    <t>{'cyclomatic_complexity': 3, 'nloc': 7, 'token_count': 75, 'name': '__init__', 'long_name': '__init__( self , json_content )', 'start_line': 12, 'end_line': 21, 'full_parameters': ['self', ' json_content'], 'filename': '/home/set-iitgn-vm/.local/lib/python3.10/site-packages/Minecpp/geocoder/curr/geocoder/mapbox.py', 'top_nesting_level': 1, 'fan_in': 0, 'fan_out': 0, 'general_fan_out': 0}</t>
  </si>
  <si>
    <t>(tensor([0.9586]), tensor([0.9790]), tensor([0.9687]), tensor([0.9770]))</t>
  </si>
  <si>
    <t>Before: 19
After: 19, 20, 21</t>
  </si>
  <si>
    <t xml:space="preserve">19                 self.raw[attribute] = item['text']
20 
21     @property
22     def lat(self):
23         coord = self.raw['geometry']['coordinates']
24         if coord:
25             return coord[1]
26 
27     @property
</t>
  </si>
  <si>
    <t xml:space="preserve">21         super(MapboxResult, self).__init__(json_content)
22 
23     @property
24     def lat(self):
25         coord = self._geometry['coordinates']
26         if coord:
27             return coord[1]
28 
29     @property
</t>
  </si>
  <si>
    <t>Before: 23
After: 25</t>
  </si>
  <si>
    <t>{'module': 1, 'expression_statement': 2, 'assignment': 2, 'subscript': 5, 'attribute': 2, 'identifier': 12, '.': 2, '[': 5, ']': 5, '=': 2, 'string': 3, 'string_start': 3, 'string_content': 3, 'string_end': 3, 'decorated_definition': 1, 'decorator': 1, '@': 1, 'function_definition': 1, 'def': 1, 'parameters': 1, '(': 1, ')': 1, ':': 2, 'block': 2, 'if_statement': 1, 'if': 1, 'return_statement': 1, 'return': 1, 'integer': 1}</t>
  </si>
  <si>
    <t>(tensor([0.8901]), tensor([0.9024]), tensor([0.8962]), tensor([0.9011]))</t>
  </si>
  <si>
    <t xml:space="preserve">25             return coord[1]
26 
27     @property
28     def lng(self):
29         coord = self.raw['geometry']['coordinates']
30         if coord:
31             return coord[0]
32 
33     @property
</t>
  </si>
  <si>
    <t xml:space="preserve">27             return coord[1]
28 
29     @property
30     def lng(self):
31         coord = self._geometry['coordinates']
32         if coord:
33             return coord[0]
34 
35     @property
</t>
  </si>
  <si>
    <t>Before: 29
After: 31</t>
  </si>
  <si>
    <t>(tensor([0.9568]), tensor([0.9473]), tensor([0.9520]), tensor([0.9482]))</t>
  </si>
  <si>
    <t xml:space="preserve">68         return self.raw.get('relevance')
69 
70     @property
71     def interpolated(self):
72         return self.raw['geometry'].get('interpolated')
73 
74     @property
</t>
  </si>
  <si>
    <t xml:space="preserve">70         return self.raw.get('relevance')
71 
72     @property
73     def interpolated(self):
74         return self._geometry.get('interpolated')
75 
76     @property
</t>
  </si>
  <si>
    <t>(tensor([0.9630]), tensor([0.9627]), tensor([0.9629]), tensor([0.9627]))</t>
  </si>
  <si>
    <t xml:space="preserve">72         return self.raw['geometry'].get('interpolated')
73 
74     @property
75     def bbox(self):
76         if self.raw.get('bbox'):
77             west = self.raw['bbox'][0]
78             south = self.raw['bbox'][1]
79             east = self.raw['bbox'][2]
80             north = self.raw['bbox'][3]
81             return self._get_bbox(south, west, north, east)
82 
83 
</t>
  </si>
  <si>
    <t xml:space="preserve">74         return self._geometry.get('interpolated')
75 
76     @property
77     def bbox(self):
78         _bbox = self.raw.get('bbox')
79         if _bbox:
80             west = _bbox[0]
81             south = _bbox[1]
82             east = _bbox[2]
83             north = _bbox[3]
84             return self._get_bbox(south, west, north, east)
85 
86 
</t>
  </si>
  <si>
    <t>Before: 76, 77, 78, 79, 80
After: 78, 79, 80, 81, 82, 83</t>
  </si>
  <si>
    <t>{'module': 1, 'return_statement': 2, 'return': 2, 'call': 3, 'attribute': 9, 'subscript': 9, 'identifier': 27, '.': 9, '[': 9, 'string': 7, 'string_start': 7, 'string_content': 7, 'string_end': 7, ']': 9, 'argument_list': 3, '(': 4, ')': 4, 'decorated_definition': 1, 'decorator': 1, '@': 1, 'function_definition': 1, 'def': 1, 'parameters': 1, ':': 2, 'block': 2, 'if_statement': 1, 'if': 1, 'expression_statement': 4, 'assignment': 4, '=': 4, 'integer': 4, ',': 3}</t>
  </si>
  <si>
    <t>(tensor([0.9565]), tensor([0.9488]), tensor([0.9526]), tensor([0.9495]))</t>
  </si>
  <si>
    <t xml:space="preserve">9 class MapquestResult(OneResult):
10 
11     @property
12     def lat(self):
13         return self.raw['latLng'].get('lat')
14 
15     @property
</t>
  </si>
  <si>
    <t xml:space="preserve">9 class MapquestResult(OneResult):
10 
11     @property
12     def lat(self):
13         return self.raw.get('latLng', {}).get('lat')
14 
15     @property
</t>
  </si>
  <si>
    <t>update mapquest.py to use.get() instead of.get()</t>
  </si>
  <si>
    <t>{'cyclomatic_complexity': 1, 'nloc': 2, 'token_count': 22, 'name': 'lat', 'long_name': 'lat( self )', 'start_line': 12, 'end_line': 13, 'full_parameters': ['self'], 'filename': '/home/set-iitgn-vm/.local/lib/python3.10/site-packages/Minecpp/geocoder/curr/geocoder/mapquest.py', 'top_nesting_level': 1, 'fan_in': 0, 'fan_out': 0, 'general_fan_out': 0}</t>
  </si>
  <si>
    <t>(tensor([0.9926]), tensor([0.9957]), tensor([0.9942]), tensor([0.9954]))</t>
  </si>
  <si>
    <t xml:space="preserve">13         return self.raw['latLng'].get('lat')
14 
15     @property
16     def lng(self):
17         return self.raw['latLng'].get('lng')
18 
19     @property
</t>
  </si>
  <si>
    <t xml:space="preserve">13         return self.raw.get('latLng', {}).get('lat')
14 
15     @property
16     def lng(self):
17         return self.raw.get('latLng', {}).get('lng')
18 
19     @property
</t>
  </si>
  <si>
    <t>(tensor([0.9872]), tensor([0.9904]), tensor([0.9888]), tensor([0.9901]))</t>
  </si>
  <si>
    <t xml:space="preserve">13 class MapzenResult(OneResult):
14 
15     @property
16     def lat(self):
17         return self.raw['geometry']['coordinates'][1]
18 
19     @property
</t>
  </si>
  <si>
    <t xml:space="preserve">21         super(MapzenResult, self).__init__(json_content)
22 
23     @property
24     def lat(self):
25         return self._geometry['coordinates'][1]
26 
27     @property
</t>
  </si>
  <si>
    <t>Before: 17
After: 25</t>
  </si>
  <si>
    <t>update mapzen.py to use safe shortcuts</t>
  </si>
  <si>
    <t>{'cyclomatic_complexity': 1, 'nloc': 2, 'token_count': 18, 'name': 'lat', 'long_name': 'lat( self )', 'start_line': 16, 'end_line': 17, 'full_parameters': ['self'], 'filename': '/home/set-iitgn-vm/.local/lib/python3.10/site-packages/Minecpp/geocoder/prev/geocoder/mapzen.py', 'top_nesting_level': 1, 'fan_in': 0, 'fan_out': 0, 'general_fan_out': 0}</t>
  </si>
  <si>
    <t>{'cyclomatic_complexity': 1, 'nloc': 4, 'token_count': 44, 'name': '__init__', 'long_name': '__init__( self , json_content )', 'start_line': 15, 'end_line': 21, 'full_parameters': ['self', ' json_content'], 'filename': '/home/set-iitgn-vm/.local/lib/python3.10/site-packages/Minecpp/geocoder/curr/geocoder/mapzen.py', 'top_nesting_level': 1, 'fan_in': 0, 'fan_out': 0, 'general_fan_out': 0}</t>
  </si>
  <si>
    <t>(tensor([0.8814]), tensor([0.8934]), tensor([0.8873]), tensor([0.8921]))</t>
  </si>
  <si>
    <t xml:space="preserve">17         return self.raw['geometry']['coordinates'][1]
18 
19     @property
20     def lng(self):
21         return self.raw['geometry']['coordinates'][0]
22 
23     @property
</t>
  </si>
  <si>
    <t xml:space="preserve">25         return self._geometry['coordinates'][1]
26 
27     @property
28     def lng(self):
29         return self._geometry['coordinates'][0]
30 
31     @property
</t>
  </si>
  <si>
    <t>Before: 21
After: 29</t>
  </si>
  <si>
    <t>(tensor([0.9482]), tensor([0.9365]), tensor([0.9423]), tensor([0.9377]))</t>
  </si>
  <si>
    <t xml:space="preserve">25         return BBox.factory(self.latlng).as_dict
26 
27     @property
28     def address(self):
29         return self.raw['properties'].get('label')
30 
31     @property
</t>
  </si>
  <si>
    <t xml:space="preserve">33         return BBox.factory(self.latlng).as_dict
34 
35     @property
36     def address(self):
37         return self._properties.get('label')
38 
39     @property
</t>
  </si>
  <si>
    <t>Before: 29
After: 37</t>
  </si>
  <si>
    <t>{'module': 1, 'return_statement': 2, 'return': 2, 'attribute': 5, 'call': 2, 'identifier': 11, '.': 5, 'argument_list': 2, '(': 3, ')': 3, 'decorated_definition': 1, 'decorator': 1, '@': 1, 'function_definition': 1, 'def': 1, 'parameters': 1, ':': 1, 'block': 1, 'subscript': 1, '[': 1, 'string': 2, 'string_start': 2, 'string_content': 2, 'string_end': 2, ']': 1}</t>
  </si>
  <si>
    <t>(tensor([0.9561]), tensor([0.9483]), tensor([0.9522]), tensor([0.9490]))</t>
  </si>
  <si>
    <t xml:space="preserve">29         return self.raw['properties'].get('label')
30 
31     @property
32     def housenumber(self):
33         return self.raw['properties'].get('housenumber')
34 
35     @property
</t>
  </si>
  <si>
    <t xml:space="preserve">37         return self._properties.get('label')
38 
39     @property
40     def housenumber(self):
41         return self._properties.get('housenumber')
42 
43     @property
</t>
  </si>
  <si>
    <t>Before: 33
After: 41</t>
  </si>
  <si>
    <t>(tensor([0.9441]), tensor([0.9341]), tensor([0.9391]), tensor([0.9351]))</t>
  </si>
  <si>
    <t xml:space="preserve">33         return self.raw['properties'].get('housenumber')
34 
35     @property
36     def street(self):
37         return self.raw['properties'].get('street')
38 
39     @property
</t>
  </si>
  <si>
    <t xml:space="preserve">41         return self._properties.get('housenumber')
42 
43     @property
44     def street(self):
45         return self._properties.get('street')
46 
47     @property
</t>
  </si>
  <si>
    <t>Before: 37
After: 45</t>
  </si>
  <si>
    <t>(tensor([0.9400]), tensor([0.9300]), tensor([0.9350]), tensor([0.9310]))</t>
  </si>
  <si>
    <t xml:space="preserve">37         return self.raw['properties'].get('street')
38 
39     @property
40     def neighbourhood(self):
41         return self.raw['properties'].get('neighbourhood')
42 
43     @property
</t>
  </si>
  <si>
    <t xml:space="preserve">45         return self._properties.get('street')
46 
47     @property
48     def neighbourhood(self):
49         return self._properties.get('neighbourhood')
50 
51     @property
</t>
  </si>
  <si>
    <t>Before: 41
After: 49</t>
  </si>
  <si>
    <t>(tensor([0.9373]), tensor([0.9270]), tensor([0.9321]), tensor([0.9280]))</t>
  </si>
  <si>
    <t xml:space="preserve">41         return self.raw['properties'].get('neighbourhood')
42 
43     @property
44     def city(self):
45         return self.raw['properties'].get('locality')
46 
47     @property
</t>
  </si>
  <si>
    <t xml:space="preserve">49         return self._properties.get('neighbourhood')
50 
51     @property
52     def city(self):
53         return self._properties.get('locality')
54 
55     @property
</t>
  </si>
  <si>
    <t>Before: 45
After: 53</t>
  </si>
  <si>
    <t>(tensor([0.9392]), tensor([0.9265]), tensor([0.9328]), tensor([0.9277]))</t>
  </si>
  <si>
    <t xml:space="preserve">45         return self.raw['properties'].get('locality')
46 
47     @property
48     def state(self):
49         return self.raw['properties'].get('region')
50 
51     @property
</t>
  </si>
  <si>
    <t xml:space="preserve">53         return self._properties.get('locality')
54 
55     @property
56     def state(self):
57         return self._properties.get('region')
58 
59     @property
</t>
  </si>
  <si>
    <t>Before: 49
After: 57</t>
  </si>
  <si>
    <t>(tensor([0.9451]), tensor([0.9326]), tensor([0.9388]), tensor([0.9338]))</t>
  </si>
  <si>
    <t xml:space="preserve">49         return self.raw['properties'].get('region')
50 
51     @property
52     def country(self):
53         return self.raw['properties'].get('country')
54 
55     @property
</t>
  </si>
  <si>
    <t xml:space="preserve">57         return self._properties.get('region')
58 
59     @property
60     def country(self):
61         return self._properties.get('country')
62 
63     @property
</t>
  </si>
  <si>
    <t>Before: 53
After: 61</t>
  </si>
  <si>
    <t>(tensor([0.9342]), tensor([0.9242]), tensor([0.9292]), tensor([0.9252]))</t>
  </si>
  <si>
    <t xml:space="preserve">53         return self.raw['properties'].get('country')
54 
55     @property
56     def postal(self):
57         return self.raw['properties'].get('postalcode')
58 
59     @property
</t>
  </si>
  <si>
    <t xml:space="preserve">61         return self._properties.get('country')
62 
63     @property
64     def postal(self):
65         return self._properties.get('postalcode')
66 
67     @property
</t>
  </si>
  <si>
    <t>Before: 57
After: 65</t>
  </si>
  <si>
    <t>(tensor([0.9310]), tensor([0.9207]), tensor([0.9258]), tensor([0.9217]))</t>
  </si>
  <si>
    <t xml:space="preserve">57         return self.raw['properties'].get('postalcode')
58 
59     @property
60     def gid(self):
61         return self.raw['properties'].get('gid')
62 
63     @property
</t>
  </si>
  <si>
    <t xml:space="preserve">65         return self._properties.get('postalcode')
66 
67     @property
68     def gid(self):
69         return self._properties.get('gid')
70 
71     @property
</t>
  </si>
  <si>
    <t>Before: 61
After: 69</t>
  </si>
  <si>
    <t>(tensor([0.9451]), tensor([0.9348]), tensor([0.9399]), tensor([0.9358]))</t>
  </si>
  <si>
    <t xml:space="preserve">61         return self.raw['properties'].get('gid')
62 
63     @property
64     def id(self):
65         return self.raw['properties'].get('id')
66 
67 
</t>
  </si>
  <si>
    <t xml:space="preserve">69         return self._properties.get('gid')
70 
71     @property
72     def id(self):
73         return self._properties.get('id')
74 
75 
</t>
  </si>
  <si>
    <t>Before: 65
After: 73</t>
  </si>
  <si>
    <t>(tensor([0.9387]), tensor([0.9276]), tensor([0.9331]), tensor([0.9287]))</t>
  </si>
  <si>
    <t xml:space="preserve">11 class MaxmindResults(OneResult):
12 
13     @property
14     def lat(self):
15         return self.raw['location'].get('latitude')
16 
17     @property
</t>
  </si>
  <si>
    <t xml:space="preserve">19         super(MaxmindResults, self).__init__(json_content)
20 
21     @property
22     def lat(self):
23         return self._location.get('latitude')
24 
25     @property
</t>
  </si>
  <si>
    <t>Before: 15
After: 23</t>
  </si>
  <si>
    <t>update maxmindresults.py to use safe shortcuts</t>
  </si>
  <si>
    <t>{'cyclomatic_complexity': 1, 'nloc': 2, 'token_count': 17, 'name': 'lat', 'long_name': 'lat( self )', 'start_line': 14, 'end_line': 15, 'full_parameters': ['self'], 'filename': '/home/set-iitgn-vm/.local/lib/python3.10/site-packages/Minecpp/geocoder/prev/geocoder/maxmind.py', 'top_nesting_level': 1, 'fan_in': 0, 'fan_out': 0, 'general_fan_out': 0}</t>
  </si>
  <si>
    <t>{'cyclomatic_complexity': 1, 'nloc': 4, 'token_count': 44, 'name': '__init__', 'long_name': '__init__( self , json_content )', 'start_line': 13, 'end_line': 19, 'full_parameters': ['self', ' json_content'], 'filename': '/home/set-iitgn-vm/.local/lib/python3.10/site-packages/Minecpp/geocoder/curr/geocoder/maxmind.py', 'top_nesting_level': 1, 'fan_in': 0, 'fan_out': 0, 'general_fan_out': 0}</t>
  </si>
  <si>
    <t>(tensor([0.8734]), tensor([0.8857]), tensor([0.8795]), tensor([0.8844]))</t>
  </si>
  <si>
    <t xml:space="preserve">15         return self.raw['location'].get('latitude')
16 
17     @property
18     def lng(self):
19         return self.raw['location'].get('longitude')
20 
21     @property
</t>
  </si>
  <si>
    <t xml:space="preserve">23         return self._location.get('latitude')
24 
25     @property
26     def lng(self):
27         return self._location.get('longitude')
28 
29     @property
</t>
  </si>
  <si>
    <t>Before: 19
After: 27</t>
  </si>
  <si>
    <t>(tensor([0.9483]), tensor([0.9374]), tensor([0.9428]), tensor([0.9385]))</t>
  </si>
  <si>
    <t xml:space="preserve">19         return self.raw['location'].get('longitude')
20 
21     @property
22     def timezone(self):
23         return self.raw['location'].get('time_zone')
24 
25     @property
</t>
  </si>
  <si>
    <t xml:space="preserve">27         return self._location.get('longitude')
28 
29     @property
30     def timezone(self):
31         return self._location.get('time_zone')
32 
33     @property
</t>
  </si>
  <si>
    <t>Before: 23
After: 31</t>
  </si>
  <si>
    <t>(tensor([0.9428]), tensor([0.9337]), tensor([0.9382]), tensor([0.9346]))</t>
  </si>
  <si>
    <t xml:space="preserve">23         return self.raw['location'].get('time_zone')
24 
25     @property
26     def metro_code(self):
27         return self.raw['location'].get('metro_code')
28 
29     @property
</t>
  </si>
  <si>
    <t xml:space="preserve">31         return self._location.get('time_zone')
32 
33     @property
34     def metro_code(self):
35         return self._location.get('metro_code')
36 
37     @property
</t>
  </si>
  <si>
    <t>Before: 27
After: 35</t>
  </si>
  <si>
    <t>(tensor([0.9457]), tensor([0.9342]), tensor([0.9399]), tensor([0.9353]))</t>
  </si>
  <si>
    <t xml:space="preserve">27         return self.raw['location'].get('metro_code')
28 
29     @property
30     def domain(self):
31         return self.raw['traits'].get('domain')
32 
33     @property
</t>
  </si>
  <si>
    <t xml:space="preserve">35         return self._location.get('metro_code')
36 
37     @property
38     def domain(self):
39         return self._traits.get('domain')
40 
41     @property
</t>
  </si>
  <si>
    <t>Before: 31
After: 39</t>
  </si>
  <si>
    <t>(tensor([0.9437]), tensor([0.9297]), tensor([0.9367]), tensor([0.9311]))</t>
  </si>
  <si>
    <t xml:space="preserve">31         return self.raw['traits'].get('domain')
32 
33     @property
34     def isp(self):
35         return self.raw['traits'].get('isp')
36 
37     @property
</t>
  </si>
  <si>
    <t xml:space="preserve">39         return self._traits.get('domain')
40 
41     @property
42     def isp(self):
43         return self._traits.get('isp')
44 
45     @property
</t>
  </si>
  <si>
    <t>Before: 35
After: 43</t>
  </si>
  <si>
    <t>(tensor([0.9373]), tensor([0.9264]), tensor([0.9318]), tensor([0.9275]))</t>
  </si>
  <si>
    <t xml:space="preserve">35         return self.raw['traits'].get('isp')
36 
37     @property
38     def organization(self):
39         return self.raw['traits'].get('organization')
40 
41     @property
</t>
  </si>
  <si>
    <t xml:space="preserve">43         return self._traits.get('isp')
44 
45     @property
46     def organization(self):
47         return self._traits.get('organization')
48 
49     @property
</t>
  </si>
  <si>
    <t>(tensor([0.9438]), tensor([0.9314]), tensor([0.9375]), tensor([0.9326]))</t>
  </si>
  <si>
    <t xml:space="preserve">39         return self.raw['traits'].get('organization')
40 
41     @property
42     def ip(self):
43         return self.raw['traits'].get('ip_address')
44 
45     @property
</t>
  </si>
  <si>
    <t xml:space="preserve">47         return self._traits.get('organization')
48 
49     @property
50     def ip(self):
51         return self._traits.get('ip_address')
52 
53     @property
</t>
  </si>
  <si>
    <t>(tensor([0.9388]), tensor([0.9287]), tensor([0.9337]), tensor([0.9297]))</t>
  </si>
  <si>
    <t xml:space="preserve">27             return float(lng)
28 
29     @property
30     def bbox(self):
31         if self.raw['boundingbox']:
32             south = float(self.raw['boundingbox'][0])
33             west = float(self.raw['boundingbox'][2])
34             north = float(self.raw['boundingbox'][1])
35             east = float(self.raw['boundingbox'][3])
36             return self._get_bbox(south, west, north, east)
37 
38     # ========================== #
</t>
  </si>
  <si>
    <t xml:space="preserve">34             return float(lng)
35 
36     @property
37     def bbox(self):
38         _boundingbox = self.raw.get('boundingbox')
39         if _boundingbox:
40             south = float(_boundingbox[0])
41             west = float(_boundingbox[2])
42             north = float(_boundingbox[1])
43             east = float(_boundingbox[3])
44             return self._get_bbox(south, west, north, east)
45 
46     # ========================== #
</t>
  </si>
  <si>
    <t>Before: 31, 32, 33, 34, 35
After: 38, 39, 40, 41, 42, 43</t>
  </si>
  <si>
    <t>add osm shortcuts</t>
  </si>
  <si>
    <t>{'module': 1, 'return_statement': 2, 'return': 2, 'call': 6, 'identifier': 29, 'argument_list': 6, '(': 7, ')': 7, 'decorated_definition': 1, 'decorator': 1, '@': 1, 'function_definition': 1, 'def': 1, 'parameters': 1, ':': 2, 'block': 2, 'if_statement': 1, 'if': 1, 'subscript': 9, 'attribute': 6, '.': 6, '[': 9, 'string': 5, 'string_start': 5, 'string_content': 5, 'string_end': 5, ']': 9, 'expression_statement': 4, 'assignment': 4, '=': 4, 'integer': 4, ',': 3}</t>
  </si>
  <si>
    <t>{'cyclomatic_complexity': 2, 'nloc': 4, 'token_count': 23, 'name': 'lat', 'long_name': 'lat( self )', 'start_line': 18, 'end_line': 21, 'full_parameters': ['self'], 'filename': '/home/set-iitgn-vm/.local/lib/python3.10/site-packages/Minecpp/geocoder/prev/geocoder/osm.py', 'top_nesting_level': 1, 'fan_in': 0, 'fan_out': 0, 'general_fan_out': 0}</t>
  </si>
  <si>
    <t>{'cyclomatic_complexity': 1, 'nloc': 3, 'token_count': 31, 'name': '__init__', 'long_name': '__init__( self , json_content )', 'start_line': 13, 'end_line': 18, 'full_parameters': ['self', ' json_content'], 'filename': '/home/set-iitgn-vm/.local/lib/python3.10/site-packages/Minecpp/geocoder/curr/geocoder/osm.py', 'top_nesting_level': 1, 'fan_in': 0, 'fan_out': 0, 'general_fan_out': 0}</t>
  </si>
  <si>
    <t>(tensor([0.9382]), tensor([0.9340]), tensor([0.9361]), tensor([0.9344]))</t>
  </si>
  <si>
    <t xml:space="preserve">44         return self.raw.get('display_name')
45 
46     @property
47     def housenumber(self):
48         return self.raw['address'].get('house_number')
49 
50     @property
</t>
  </si>
  <si>
    <t xml:space="preserve">52         return self.raw.get('display_name')
53 
54     @property
55     def housenumber(self):
56         return self._address.get('house_number')
57 
58     @property
</t>
  </si>
  <si>
    <t>Before: 48
After: 56</t>
  </si>
  <si>
    <t>(tensor([0.9502]), tensor([0.9487]), tensor([0.9494]), tensor([0.9488]))</t>
  </si>
  <si>
    <t xml:space="preserve">48         return self.raw['address'].get('house_number')
49 
50     @property
51     def street(self):
52         return self.raw['address'].get('road')
53 
54     @property
</t>
  </si>
  <si>
    <t xml:space="preserve">56         return self._address.get('house_number')
57 
58     @property
59     def street(self):
60         return self._address.get('road')
61 
62     @property
</t>
  </si>
  <si>
    <t>Before: 52
After: 60</t>
  </si>
  <si>
    <t>(tensor([0.9469]), tensor([0.9356]), tensor([0.9412]), tensor([0.9367]))</t>
  </si>
  <si>
    <t xml:space="preserve">52         return self.raw['address'].get('road')
53 
54     @property
55     def postal(self):
56         return self.raw['address'].get('postcode')
57 
58     # ============================ #
</t>
  </si>
  <si>
    <t xml:space="preserve">60         return self._address.get('road')
61 
62     @property
63     def postal(self):
64         return self._address.get('postcode')
65 
66     # ============================ #
</t>
  </si>
  <si>
    <t>Before: 56
After: 64</t>
  </si>
  <si>
    <t>(tensor([0.9396]), tensor([0.9270]), tensor([0.9333]), tensor([0.9282]))</t>
  </si>
  <si>
    <t xml:space="preserve">60     # ============================ #
61 
62     @property
63     def neighborhood(self):
64         """place=neighborhood
65 
66         A named part of a place=village, a place=town or a place=city. Smaller
67         than place=suburb and place=quarter.
68 
69         The tag can be used for any kind of landuse or mix of landuse (such as
70         residential, commercial, industrial etc). Usage of this term depends
71         greatly on local history, culture, politics, economy and organization
72         of settlements. More specific rules are intentionally avoided.
73 
74         Note: the British English spelling is used rather than the
75               American English spelling of neighborhood.
76         """
77         return self.raw['address'].get('neighbourhood')
78 
79     @property
</t>
  </si>
  <si>
    <t xml:space="preserve">68     # ============================ #
69 
70     @property
71     def neighborhood(self):
72         """place=neighborhood
73 
74         A named part of a place=village, a place=town or a place=city. Smaller
75         than place=suburb and place=quarter.
76 
77         The tag can be used for any kind of landuse or mix of landuse (such as
78         residential, commercial, industrial etc). Usage of this term depends
79         greatly on local history, culture, politics, economy and organization
80         of settlements. More specific rules are intentionally avoided.
81 
82         Note: the British English spelling is used rather than the
83               American English spelling of neighborhood.
84         """
85         return self._address.get('neighbourhood')
86 
87     @property
</t>
  </si>
  <si>
    <t>Before: 77
After: 85</t>
  </si>
  <si>
    <t>{'module': 1, 'comment': 1, 'decorated_definition': 1, 'decorator': 1, '@': 1, 'identifier': 6, 'function_definition': 1, 'def': 1, 'parameters': 1, '(': 2, ')': 2, ':': 1, 'block': 1, 'expression_statement': 1, 'string': 3, 'string_start': 3, 'string_content': 3, 'string_end': 3, 'return_statement': 1, 'return': 1, 'call': 1, 'attribute': 2, 'subscript': 1, '.': 2, '[': 1, ']': 1, 'argument_list': 1}</t>
  </si>
  <si>
    <t>(tensor([0.9718]), tensor([0.9690]), tensor([0.9704]), tensor([0.9693]))</t>
  </si>
  <si>
    <t xml:space="preserve">77         return self.raw['address'].get('neighbourhood')
78 
79     @property
80     def suburb(self):
81         """place=suburb
82 
83         A distinct section of an urban settlement (city, town, etc.) with its
84         own name and identity. e.g.
85 
86         - annexed towns or villages which were formerly independent,
87         - independent (or dependent) municipalities within a city or next to a
88           much bigger town
89         - historical districts of settlements
90         - industrial districts or recreation areas within a settlements with
91           specific names.
92         """
93         return self.raw['address'].get('suburb')
94 
95     @property
</t>
  </si>
  <si>
    <t xml:space="preserve">85         return self._address.get('neighbourhood')
86 
87     @property
88     def suburb(self):
89         """place=suburb
90 
91         A distinct section of an urban settlement (city, town, etc.) with its
92         own name and identity. e.g.
93 
94         - annexed towns or villages which were formerly independent,
95         - independent (or dependent) municipalities within a city or next to a
96           much bigger town
97         - historical districts of settlements
98         - industrial districts or recreation areas within a settlements with
99           specific names.
100         """
101         return self._address.get('suburb')
102 
103     @property
</t>
  </si>
  <si>
    <t>Before: 93
After: 101</t>
  </si>
  <si>
    <t>(tensor([0.9609]), tensor([0.9555]), tensor([0.9582]), tensor([0.9561]))</t>
  </si>
  <si>
    <t xml:space="preserve">93         return self.raw['address'].get('suburb')
94 
95     @property
96     def quarter(self):
97         """place=quarter
98 
99         A named part of a bigger settlement where this part is smaller than
100         a suburb and bigger than a neighbourhood. This does not have to be
101         an administrative entity.
102 
103         The term quarter is sometimes used synonymously for neighbourhood.
104         """
105         return self.raw['address'].get('quarter')
106 
107     # ====================================== #
</t>
  </si>
  <si>
    <t xml:space="preserve">101         return self._address.get('suburb')
102 
103     @property
104     def quarter(self):
105         """place=quarter
106 
107         A named part of a bigger settlement where this part is smaller than
108         a suburb and bigger than a neighbourhood. This does not have to be
109         an administrative entity.
110 
111         The term quarter is sometimes used synonymously for neighbourhood.
112         """
113         return self._address.get('quarter')
114 
115     # ====================================== #
</t>
  </si>
  <si>
    <t>Before: 105
After: 113</t>
  </si>
  <si>
    <t>(tensor([0.9609]), tensor([0.9539]), tensor([0.9574]), tensor([0.9546]))</t>
  </si>
  <si>
    <t xml:space="preserve">109     # ====================================== #
110 
111     @property
112     def allotments(self):
113         """place=allotments
114 
115         Dacha or cottage settlement, which is located outside other
116         inhabited locality. This value is used mainly in Russia and other
117         countries of the former Soviet Union, where a lot of such unofficial
118         settlements exist
119         """
120         return self.raw['address'].get('hamlet')
121 
122     @property
</t>
  </si>
  <si>
    <t xml:space="preserve">117     # ====================================== #
118 
119     @property
120     def allotments(self):
121         """place=allotments
122 
123         Dacha or cottage settlement, which is located outside other
124         inhabited locality. This value is used mainly in Russia and other
125         countries of the former Soviet Union, where a lot of such unofficial
126         settlements exist
127         """
128         return self._address.get('hamlet')
129 
130     @property
</t>
  </si>
  <si>
    <t>Before: 120
After: 128</t>
  </si>
  <si>
    <t>(tensor([0.9667]), tensor([0.9612]), tensor([0.9639]), tensor([0.9617]))</t>
  </si>
  <si>
    <t xml:space="preserve">120         return self.raw['address'].get('hamlet')
121 
122     @property
123     def farm(self):
124         """place=farm
125 
126         A farm that has its own name. If the farm is not a part of bigger
127         settlement use place=isolated_dwelling. See also landuse=farmyard
128         """
129         return self.raw['address'].get('hamlet')
130 
131     @property
</t>
  </si>
  <si>
    <t xml:space="preserve">128         return self._address.get('hamlet')
129 
130     @property
131     def farm(self):
132         """place=farm
133 
134         A farm that has its own name. If the farm is not a part of bigger
135         settlement use place=isolated_dwelling. See also landuse=farmyard
136         """
137         return self._address.get('hamlet')
138 
139     @property
</t>
  </si>
  <si>
    <t>Before: 129
After: 137</t>
  </si>
  <si>
    <t>(tensor([0.9628]), tensor([0.9554]), tensor([0.9591]), tensor([0.9562]))</t>
  </si>
  <si>
    <t xml:space="preserve">129         return self.raw['address'].get('hamlet')
130 
131     @property
132     def locality(self):
133         """place=isolated_dwelling
134 
135         For an unpopulated named place.
136         """
137         return self.raw['address'].get('locality')
138 
139     @property
</t>
  </si>
  <si>
    <t xml:space="preserve">137         return self._address.get('hamlet')
138 
139     @property
140     def locality(self):
141         """place=isolated_dwelling
142 
143         For an unpopulated named place.
144         """
145         return self._address.get('locality')
146 
147     @property
</t>
  </si>
  <si>
    <t>Before: 137
After: 145</t>
  </si>
  <si>
    <t>(tensor([0.9588]), tensor([0.9469]), tensor([0.9528]), tensor([0.9481]))</t>
  </si>
  <si>
    <t xml:space="preserve">137         return self.raw['address'].get('locality')
138 
139     @property
140     def isolated_dwelling(self):
141         """place=isolated_dwelling
142 
143         Smallest kind of human settlement. No more than 2 households.
144         """
145         return self.raw['address'].get('hamlet')
146 
147     @property
</t>
  </si>
  <si>
    <t xml:space="preserve">145         return self._address.get('locality')
146 
147     @property
148     def isolated_dwelling(self):
149         """place=isolated_dwelling
150 
151         Smallest kind of human settlement. No more than 2 households.
152         """
153         return self._address.get('hamlet')
154 
155     @property
</t>
  </si>
  <si>
    <t>Before: 145
After: 153</t>
  </si>
  <si>
    <t>(tensor([0.9624]), tensor([0.9544]), tensor([0.9584]), tensor([0.9552]))</t>
  </si>
  <si>
    <t xml:space="preserve">145         return self.raw['address'].get('hamlet')
146 
147     @property
148     def hamlet(self):
149         """place=hamlet
150 
151         A smaller rural community typically with less than 100-200 inhabitants,
152         few infrastructure.
153         """
154         return self.raw['address'].get('hamlet')
155 
156     @property
</t>
  </si>
  <si>
    <t xml:space="preserve">153         return self._address.get('hamlet')
154 
155     @property
156     def hamlet(self):
157         """place=hamlet
158 
159         A smaller rural community typically with less than 100-200 inhabitants,
160         few infrastructure.
161         """
162         return self._address.get('hamlet')
163 
164     @property
</t>
  </si>
  <si>
    <t>Before: 154
After: 162</t>
  </si>
  <si>
    <t>(tensor([0.9562]), tensor([0.9468]), tensor([0.9515]), tensor([0.9478]))</t>
  </si>
  <si>
    <t xml:space="preserve">154         return self.raw['address'].get('hamlet')
155 
156     @property
157     def village(self):
158         """place=village
159 
160         A smaller distinct settlement, smaller than a town with few facilities
161         available with people traveling to nearby towns to access these.
162         Populations of villages vary widely in different territories but will
163         nearly always be less than 10,000 people, often a lot less.
164 
165         See place=neighbourhood on how to tag divisions within a larger village
166         """
167         return self.raw['address'].get('village')
168 
169     @property
</t>
  </si>
  <si>
    <t xml:space="preserve">162         return self._address.get('hamlet')
163 
164     @property
165     def village(self):
166         """place=village
167 
168         A smaller distinct settlement, smaller than a town with few facilities
169         available with people traveling to nearby towns to access these.
170         Populations of villages vary widely in different territories but will
171         nearly always be less than 10,000 people, often a lot less.
172 
173         See place=neighbourhood on how to tag divisions within a larger village
174         """
175         return self._address.get('village')
176 
177     @property
</t>
  </si>
  <si>
    <t>Before: 167
After: 175</t>
  </si>
  <si>
    <t>(tensor([0.9664]), tensor([0.9604]), tensor([0.9634]), tensor([0.9610]))</t>
  </si>
  <si>
    <t xml:space="preserve">167         return self.raw['address'].get('village')
168 
169     @property
170     def town(self):
171         """place=town
172 
173         A second tier urban settlement of local importance, often with a
174         population of 10,000 people and good range of local facilities
175         including schools, medical facilities etc and traditionally a market.
176         In areas of low population, towns may have significantly
177         lower populations.
178 
179         See place=neighbourhood and possibly also place=suburb on how to tag
180         divisions within a town.
181         """
182         return self.raw['address'].get('town')
183 
184     @property
</t>
  </si>
  <si>
    <t xml:space="preserve">175         return self._address.get('village')
176 
177     @property
178     def town(self):
179         """place=town
180 
181         A second tier urban settlement of local importance, often with a
182         population of 10,000 people and good range of local facilities
183         including schools, medical facilities etc and traditionally a market.
184         In areas of low population, towns may have significantly
185         lower populations.
186 
187         See place=neighbourhood and possibly also place=suburb on how to tag
188         divisions within a town.
189         """
190         return self._address.get('town')
191 
192     @property
</t>
  </si>
  <si>
    <t>(tensor([0.9661]), tensor([0.9599]), tensor([0.9630]), tensor([0.9605]))</t>
  </si>
  <si>
    <t xml:space="preserve">182         return self.raw['address'].get('town')
183 
184     @property
185     def island(self):
186         """place=island
187 
188         Identifies the coastline of an island (&gt; 1 km2), also consider
189         place=islet for very small islandsIdentifies the coastline of an
190         island (&gt; 1 km2), also consider place=islet for very small islands
191         """
192         return self.raw['address'].get('island')
193 
194     @property
</t>
  </si>
  <si>
    <t xml:space="preserve">190         return self._address.get('town')
191 
192     @property
193     def island(self):
194         """place=island
195 
196         Identifies the coastline of an island (&gt; 1 km2), also consider
197         place=islet for very small islandsIdentifies the coastline of an
198         island (&gt; 1 km2), also consider place=islet for very small islands
199         """
200         return self._address.get('island')
201 
202     @property
</t>
  </si>
  <si>
    <t>Before: 192
After: 200</t>
  </si>
  <si>
    <t>(tensor([0.9651]), tensor([0.9597]), tensor([0.9624]), tensor([0.9602]))</t>
  </si>
  <si>
    <t xml:space="preserve">192         return self.raw['address'].get('island')
193 
194     @property
195     def city(self):
196         """place=city
197 
198         The largest urban settlements in the territory, normally including the
199         national, state and provincial capitals. These are defined by charter
200         or other governmental designation in some territories and are a matter
201         of judgement in others. Should normally have a population of at
202         least 100,000 people and be larger than nearby towns.
203 
204         See place=suburb and place=neighbourhood on how to tag divisions
205         within a city. The outskirts of urban settlements may or may not match
206         the administratively declared boundary of the city.
207         """
208         return self.raw['address'].get('city')
209 
210     # ================================ #
</t>
  </si>
  <si>
    <t xml:space="preserve">200         return self._address.get('island')
201 
202     @property
203     def city(self):
204         """place=city
205 
206         The largest urban settlements in the territory, normally including the
207         national, state and provincial capitals. These are defined by charter
208         or other governmental designation in some territories and are a matter
209         of judgement in others. Should normally have a population of at
210         least 100,000 people and be larger than nearby towns.
211 
212         See place=suburb and place=neighbourhood on how to tag divisions
213         within a city. The outskirts of urban settlements may or may not match
214         the administratively declared boundary of the city.
215         """
216         return self._address.get('city')
217 
218     # ================================ #
</t>
  </si>
  <si>
    <t>Before: 208
After: 216</t>
  </si>
  <si>
    <t>(tensor([0.9693]), tensor([0.9642]), tensor([0.9668]), tensor([0.9647]))</t>
  </si>
  <si>
    <t xml:space="preserve">212     # ================================ #
213 
214     @property
215     def municipality(self):
216         """admin_level=8"""
217         return self.raw['address'].get('municipality')
218 
219     @property
</t>
  </si>
  <si>
    <t xml:space="preserve">220     # ================================ #
221 
222     @property
223     def municipality(self):
224         """admin_level=8"""
225         return self._address.get('municipality')
226 
227     @property
</t>
  </si>
  <si>
    <t>Before: 217
After: 225</t>
  </si>
  <si>
    <t>(tensor([0.9423]), tensor([0.9349]), tensor([0.9386]), tensor([0.9356]))</t>
  </si>
  <si>
    <t xml:space="preserve">217         return self.raw['address'].get('municipality')
218 
219     @property
220     def county(self):
221         """admin_level=6"""
222         return self.raw['address'].get('county')
223 
224     @property
</t>
  </si>
  <si>
    <t xml:space="preserve">225         return self._address.get('municipality')
226 
227     @property
228     def county(self):
229         """admin_level=6"""
230         return self._address.get('county')
231 
232     @property
</t>
  </si>
  <si>
    <t>Before: 222
After: 230</t>
  </si>
  <si>
    <t>(tensor([0.9468]), tensor([0.9370]), tensor([0.9419]), tensor([0.9380]))</t>
  </si>
  <si>
    <t xml:space="preserve">222         return self.raw['address'].get('county')
223 
224     @property
225     def district(self):
226         """admin_level=5/6"""
227         return self.raw['address'].get('city_district')
228 
229     @property
</t>
  </si>
  <si>
    <t xml:space="preserve">230         return self._address.get('county')
231 
232     @property
233     def district(self):
234         """admin_level=5/6"""
235         return self._address.get('city_district')
236 
237     @property
</t>
  </si>
  <si>
    <t>Before: 227
After: 235</t>
  </si>
  <si>
    <t>(tensor([0.9505]), tensor([0.9374]), tensor([0.9439]), tensor([0.9387]))</t>
  </si>
  <si>
    <t xml:space="preserve">227         return self.raw['address'].get('city_district')
228 
229     @property
230     def state(self):
231         """admin_level=4"""
232         return self.raw['address'].get('state')
233 
234     @property
</t>
  </si>
  <si>
    <t xml:space="preserve">235         return self._address.get('city_district')
236 
237     @property
238     def state(self):
239         """admin_level=4"""
240         return self._address.get('state')
241 
242     @property
</t>
  </si>
  <si>
    <t>Before: 232
After: 240</t>
  </si>
  <si>
    <t>(tensor([0.9467]), tensor([0.9355]), tensor([0.9411]), tensor([0.9366]))</t>
  </si>
  <si>
    <t xml:space="preserve">232         return self.raw['address'].get('state')
233 
234     @property
235     def region(self):
236         """admin_level=3"""
237         return self.raw['address'].get('state')
238 
239     @property
</t>
  </si>
  <si>
    <t xml:space="preserve">240         return self._address.get('state')
241 
242     @property
243     def region(self):
244         """admin_level=3"""
245         return self._address.get('state')
246 
247     @property
</t>
  </si>
  <si>
    <t>Before: 237
After: 245</t>
  </si>
  <si>
    <t>(tensor([0.9385]), tensor([0.9263]), tensor([0.9324]), tensor([0.9275]))</t>
  </si>
  <si>
    <t xml:space="preserve">237         return self.raw['address'].get('state')
238 
239     @property
240     def country(self):
241         """admin_level=2"""
242         return self.raw['address'].get('country')
243 
244     # ======================== #
</t>
  </si>
  <si>
    <t xml:space="preserve">245         return self._address.get('state')
246 
247     @property
248     def country(self):
249         """admin_level=2"""
250         return self._address.get('country')
251 
252     # ======================== #
</t>
  </si>
  <si>
    <t>Before: 242
After: 250</t>
  </si>
  <si>
    <t>(tensor([0.9344]), tensor([0.9231]), tensor([0.9287]), tensor([0.9242]))</t>
  </si>
  <si>
    <t xml:space="preserve">12 class OttawaResult(OneResult):
13 
14     @property
15     def lat(self):
16         return self.raw['location'].get('y')
17 
18     @property
</t>
  </si>
  <si>
    <t xml:space="preserve">12 class OttawaResult(OneResult):
13 
14     @property
15     def lat(self):
16         return self.raw.get('location', {}).get('y')
17 
18     @property
</t>
  </si>
  <si>
    <t>fix broken ottawa.py</t>
  </si>
  <si>
    <t>{'cyclomatic_complexity': 1, 'nloc': 2, 'token_count': 17, 'name': 'lat', 'long_name': 'lat( self )', 'start_line': 15, 'end_line': 16, 'full_parameters': ['self'], 'filename': '/home/set-iitgn-vm/.local/lib/python3.10/site-packages/Minecpp/geocoder/prev/geocoder/ottawa.py', 'top_nesting_level': 1, 'fan_in': 0, 'fan_out': 0, 'general_fan_out': 0}</t>
  </si>
  <si>
    <t>{'cyclomatic_complexity': 1, 'nloc': 2, 'token_count': 22, 'name': 'lat', 'long_name': 'lat( self )', 'start_line': 15, 'end_line': 16, 'full_parameters': ['self'], 'filename': '/home/set-iitgn-vm/.local/lib/python3.10/site-packages/Minecpp/geocoder/curr/geocoder/ottawa.py', 'top_nesting_level': 1, 'fan_in': 0, 'fan_out': 0, 'general_fan_out': 0}</t>
  </si>
  <si>
    <t>(tensor([0.9934]), tensor([0.9961]), tensor([0.9947]), tensor([0.9959]))</t>
  </si>
  <si>
    <t xml:space="preserve">16         return self.raw['location'].get('y')
17 
18     @property
19     def lng(self):
20         return self.raw['location'].get('x')
21 
22     @property
</t>
  </si>
  <si>
    <t xml:space="preserve">16         return self.raw.get('location', {}).get('y')
17 
18     @property
19     def lng(self):
20         return self.raw.get('location', {}).get('x')
21 
22     @property
</t>
  </si>
  <si>
    <t>(tensor([0.9890]), tensor([0.9928]), tensor([0.9909]), tensor([0.9924]))</t>
  </si>
  <si>
    <t xml:space="preserve">14         return bool(self.address_id)
15 
16     @property
17     def address_id(self):
18         return self.raw['attributes']['PI Municipal Address ID']
19 
20 
</t>
  </si>
  <si>
    <t xml:space="preserve">14         return bool(self.address_id)
15 
16     @property
17     def address_id(self):
18         return self.raw.get('attributes', {}).get('PI Municipal Address ID')
19 
20 
</t>
  </si>
  <si>
    <t>fix broken ottawa_parcel.py</t>
  </si>
  <si>
    <t>geocoder/ottawa_parcel.py</t>
  </si>
  <si>
    <t>{'module': 1, 'return_statement': 2, 'return': 2, 'call': 1, 'identifier': 8, 'argument_list': 1, '(': 2, 'attribute': 2, '.': 2, ')': 2, 'decorated_definition': 1, 'decorator': 1, '@': 1, 'function_definition': 1, 'def': 1, 'parameters': 1, ':': 1, 'block': 1, 'subscript': 2, '[': 2, 'string': 2, 'string_start': 2, 'string_content': 2, 'string_end': 2, ']': 2}</t>
  </si>
  <si>
    <t>{'cyclomatic_complexity': 1, 'nloc': 2, 'token_count': 12, 'name': 'ok', 'long_name': 'ok( self )', 'start_line': 13, 'end_line': 14, 'full_parameters': ['self'], 'filename': '/home/set-iitgn-vm/.local/lib/python3.10/site-packages/Minecpp/geocoder/prev/geocoder/ottawa_parcel.py', 'top_nesting_level': 1, 'fan_in': 0, 'fan_out': 0, 'general_fan_out': 0}</t>
  </si>
  <si>
    <t>{'cyclomatic_complexity': 1, 'nloc': 2, 'token_count': 12, 'name': 'ok', 'long_name': 'ok( self )', 'start_line': 13, 'end_line': 14, 'full_parameters': ['self'], 'filename': '/home/set-iitgn-vm/.local/lib/python3.10/site-packages/Minecpp/geocoder/curr/geocoder/ottawa_parcel.py', 'top_nesting_level': 1, 'fan_in': 0, 'fan_out': 0, 'general_fan_out': 0}</t>
  </si>
  <si>
    <t>(tensor([0.9702]), tensor([0.9944]), tensor([0.9822]), tensor([0.9919]))</t>
  </si>
  <si>
    <t xml:space="preserve">20         return self.type
21 
22     @property
23     def lat(self):
24         return self.raw['geometry'].get('y')
25 
26     @property
</t>
  </si>
  <si>
    <t xml:space="preserve">20         return self.type
21 
22     @property
23     def lat(self):
24         return self.raw('geometry', {}).get('y')
25 
26     @property
</t>
  </si>
  <si>
    <t>use geometry.get('x', {}).get('y') for tgos</t>
  </si>
  <si>
    <t>{'cyclomatic_complexity': 1, 'nloc': 3, 'token_count': 25, 'name': '__init__', 'long_name': '__init__( self , json_content , language )', 'start_line': 14, 'end_line': 16, 'full_parameters': ['self', ' json_content', ' language'], 'filename': '/home/set-iitgn-vm/.local/lib/python3.10/site-packages/Minecpp/geocoder/prev/geocoder/tgos.py', 'top_nesting_level': 1, 'fan_in': 0, 'fan_out': 0, 'general_fan_out': 0}</t>
  </si>
  <si>
    <t>{'cyclomatic_complexity': 1, 'nloc': 3, 'token_count': 25, 'name': '__init__', 'long_name': '__init__( self , json_content , language )', 'start_line': 14, 'end_line': 16, 'full_parameters': ['self', ' json_content', ' language'], 'filename': '/home/set-iitgn-vm/.local/lib/python3.10/site-packages/Minecpp/geocoder/curr/geocoder/tgos.py', 'top_nesting_level': 1, 'fan_in': 0, 'fan_out': 0, 'general_fan_out': 0}</t>
  </si>
  <si>
    <t>(tensor([0.9911]), tensor([0.9911]), tensor([0.9911]), tensor([0.9911]))</t>
  </si>
  <si>
    <t xml:space="preserve">24         return self.raw['geometry'].get('y')
25 
26     @property
27     def lng(self):
28         return self.raw['geometry'].get('x')
29 
30     @property
</t>
  </si>
  <si>
    <t xml:space="preserve">24         return self.raw('geometry', {}).get('y')
25 
26     @property
27     def lng(self):
28         return self.raw('geometry', {}).get('x')
29 
30     @property
</t>
  </si>
  <si>
    <t>(tensor([0.9894]), tensor([0.9894]), tensor([0.9894]), tensor([0.9894]))</t>
  </si>
  <si>
    <t xml:space="preserve">17         super(TomtomResult, self).__init__(json_content)
18 
19     @property
20     def lat(self):
21         return self.raw['position'].get('lat')
22 
23     @property
</t>
  </si>
  <si>
    <t xml:space="preserve">17         super(TomtomResult, self).__init__(json_content)
18 
19     @property
20     def lat(self):
21         return self.raw.get('position', {}).get('lat')
22 
23     @property
</t>
  </si>
  <si>
    <t>fix brokentomtom.py file</t>
  </si>
  <si>
    <t>{'cyclomatic_complexity': 1, 'nloc': 3, 'token_count': 26, 'name': '__init__', 'long_name': '__init__( self , json_content )', 'start_line': 15, 'end_line': 17, 'full_parameters': ['self', ' json_content'], 'filename': '/home/set-iitgn-vm/.local/lib/python3.10/site-packages/Minecpp/geocoder/prev/geocoder/tomtom.py', 'top_nesting_level': 1, 'fan_in': 0, 'fan_out': 0, 'general_fan_out': 0}</t>
  </si>
  <si>
    <t>{'cyclomatic_complexity': 1, 'nloc': 3, 'token_count': 26, 'name': '__init__', 'long_name': '__init__( self , json_content )', 'start_line': 15, 'end_line': 17, 'full_parameters': ['self', ' json_content'], 'filename': '/home/set-iitgn-vm/.local/lib/python3.10/site-packages/Minecpp/geocoder/curr/geocoder/tomtom.py', 'top_nesting_level': 1, 'fan_in': 0, 'fan_out': 0, 'general_fan_out': 0}</t>
  </si>
  <si>
    <t>(tensor([0.9943]), tensor([0.9967]), tensor([0.9955]), tensor([0.9965]))</t>
  </si>
  <si>
    <t xml:space="preserve">21         return self.raw['position'].get('lat')
22 
23     @property
24     def lng(self):
25         return self.raw['position'].get('lon')
26 
27     @property
</t>
  </si>
  <si>
    <t xml:space="preserve">21         return self.raw.get('position', {}).get('lat')
22 
23     @property
24     def lng(self):
25         return self.raw.get('position', {}).get('lon')
26 
27     @property
</t>
  </si>
  <si>
    <t>(tensor([0.9895]), tensor([0.9931]), tensor([0.9913]), tensor([0.9927]))</t>
  </si>
  <si>
    <t xml:space="preserve">11 class USCensusResult(OneResult):
12 
13     @property
14     def lat(self):
15         if self.raw['coordinates']:
16             return self.raw['coordinates'].get('y')
17 
18     @property
</t>
  </si>
  <si>
    <t xml:space="preserve">19         super(USCensusResult, self).__init__(json_content)
20 
21     @property
22     def lat(self):
23         return self._coordinates.get('y')
24 
25     @property
</t>
  </si>
  <si>
    <t>Before: 15, 16
After: 23</t>
  </si>
  <si>
    <t>update uscensus.py to use safe shortcuts</t>
  </si>
  <si>
    <t>{'module': 1, 'class_definition': 1, 'class': 1, 'identifier': 10, 'argument_list': 2, '(': 3, ')': 3, ':': 3, 'block': 3, 'decorated_definition': 1, 'decorator': 1, '@': 1, 'function_definition': 1, 'def': 1, 'parameters': 1, 'if_statement': 1, 'if': 1, 'subscript': 2, 'attribute': 3, '.': 3, '[': 2, 'string': 3, 'string_start': 3, 'string_content': 3, 'string_end': 3, ']': 2, 'return_statement': 1, 'return': 1, 'call': 1}</t>
  </si>
  <si>
    <t>{'cyclomatic_complexity': 2, 'nloc': 3, 'token_count': 25, 'name': 'lat', 'long_name': 'lat( self )', 'start_line': 14, 'end_line': 16, 'full_parameters': ['self'], 'filename': '/home/set-iitgn-vm/.local/lib/python3.10/site-packages/Minecpp/geocoder/prev/geocoder/uscensus.py', 'top_nesting_level': 1, 'fan_in': 0, 'fan_out': 0, 'general_fan_out': 0}</t>
  </si>
  <si>
    <t>{'cyclomatic_complexity': 1, 'nloc': 4, 'token_count': 44, 'name': '__init__', 'long_name': '__init__( self , json_content )', 'start_line': 13, 'end_line': 19, 'full_parameters': ['self', ' json_content'], 'filename': '/home/set-iitgn-vm/.local/lib/python3.10/site-packages/Minecpp/geocoder/curr/geocoder/uscensus.py', 'top_nesting_level': 1, 'fan_in': 0, 'fan_out': 0, 'general_fan_out': 0}</t>
  </si>
  <si>
    <t>(tensor([0.8544]), tensor([0.8656]), tensor([0.8600]), tensor([0.8645]))</t>
  </si>
  <si>
    <t xml:space="preserve">16             return self.raw['coordinates'].get('y')
17 
18     @property
19     def lng(self):
20         if self.raw['coordinates']:
21             return self.raw['coordinates'].get('x')
22 
23     @property
</t>
  </si>
  <si>
    <t xml:space="preserve">23         return self._coordinates.get('y')
24 
25     @property
26     def lng(self):
27         return self._coordinates.get('x')
28 
29     @property
</t>
  </si>
  <si>
    <t>Before: 20, 21
After: 27</t>
  </si>
  <si>
    <t>{'module': 1, 'return_statement': 2, 'return': 2, 'call': 2, 'attribute': 5, 'subscript': 3, 'identifier': 11, '.': 5, '[': 3, 'string': 5, 'string_start': 5, 'string_content': 5, 'string_end': 5, ']': 3, 'argument_list': 2, '(': 3, ')': 3, 'decorated_definition': 1, 'decorator': 1, '@': 1, 'function_definition': 1, 'def': 1, 'parameters': 1, ':': 2, 'block': 2, 'if_statement': 1, 'if': 1}</t>
  </si>
  <si>
    <t>(tensor([0.9273]), tensor([0.9005]), tensor([0.9137]), tensor([0.9031]))</t>
  </si>
  <si>
    <t xml:space="preserve">21             return self.raw['coordinates'].get('x')
22 
23     @property
24     def address(self):
25         if self.raw['matchedAddress']:
26             return self.raw.get('matchedAddress')
27 
28     @property
</t>
  </si>
  <si>
    <t xml:space="preserve">27         return self._coordinates.get('x')
28 
29     @property
30     def address(self):
31         return self.raw.get('matchedAddress')
32 
33     @property
</t>
  </si>
  <si>
    <t>Before: 25, 26
After: 31</t>
  </si>
  <si>
    <t>{'module': 1, 'return_statement': 2, 'return': 2, 'call': 2, 'attribute': 5, 'subscript': 2, 'identifier': 11, '.': 5, '[': 2, 'string': 4, 'string_start': 4, 'string_content': 4, 'string_end': 4, ']': 2, 'argument_list': 2, '(': 3, ')': 3, 'decorated_definition': 1, 'decorator': 1, '@': 1, 'function_definition': 1, 'def': 1, 'parameters': 1, ':': 2, 'block': 2, 'if_statement': 1, 'if': 1}</t>
  </si>
  <si>
    <t>(tensor([0.9268]), tensor([0.9158]), tensor([0.9213]), tensor([0.9169]))</t>
  </si>
  <si>
    <t xml:space="preserve">33                 return match.group(0)
34 
35     @property
36     def fromhousenumber(self):
37         if self.raw['addressComponents']:
38             return self.raw['addressComponents'].get('fromAddress')
39 
40     @property
</t>
  </si>
  <si>
    <t xml:space="preserve">38                 return match.group(0)
39 
40     @property
41     def fromhousenumber(self):
42         return self._address_components.get('fromAddress')
43 
44     @property
</t>
  </si>
  <si>
    <t>Before: 37, 38
After: 42</t>
  </si>
  <si>
    <t>{'module': 1, 'return_statement': 2, 'return': 2, 'call': 2, 'attribute': 4, 'identifier': 10, '.': 4, 'argument_list': 2, '(': 3, 'integer': 1, ')': 3, 'decorated_definition': 1, 'decorator': 1, '@': 1, 'function_definition': 1, 'def': 1, 'parameters': 1, ':': 2, 'block': 2, 'if_statement': 1, 'if': 1, 'subscript': 2, '[': 2, 'string': 3, 'string_start': 3, 'string_content': 3, 'string_end': 3, ']': 2}</t>
  </si>
  <si>
    <t>(tensor([0.9493]), tensor([0.9259]), tensor([0.9375]), tensor([0.9282]))</t>
  </si>
  <si>
    <t xml:space="preserve">38             return self.raw['addressComponents'].get('fromAddress')
39 
40     @property
41     def tohousenumber(self):
42         if self.raw['addressComponents']:
43             return self.raw['addressComponents'].get('toAddress')
44 
45     @property
</t>
  </si>
  <si>
    <t xml:space="preserve">42         return self._address_components.get('fromAddress')
43 
44     @property
45     def tohousenumber(self):
46         return self._address_components.get('toAddress')
47 
48     @property
</t>
  </si>
  <si>
    <t>Before: 42, 43
After: 46</t>
  </si>
  <si>
    <t>(tensor([0.9350]), tensor([0.9117]), tensor([0.9232]), tensor([0.9140]))</t>
  </si>
  <si>
    <t xml:space="preserve">43             return self.raw['addressComponents'].get('toAddress')
44 
45     @property
46     def streetname(self):
47         if self.raw['addressComponents']:
48             return self.raw['addressComponents'].get('streetName')
49 
50     @property
</t>
  </si>
  <si>
    <t xml:space="preserve">46         return self._address_components.get('toAddress')
47 
48     @property
49     def streetname(self):
50         return self._address_components.get('streetName')
51 
52     @property
</t>
  </si>
  <si>
    <t>Before: 47, 48
After: 50</t>
  </si>
  <si>
    <t>(tensor([0.9410]), tensor([0.9136]), tensor([0.9271]), tensor([0.9163]))</t>
  </si>
  <si>
    <t xml:space="preserve">48             return self.raw['addressComponents'].get('streetName')
49 
50     @property
51     def prequalifier(self):
52         if self.raw['addressComponents']:
53             return self.raw['addressComponents'].get('preQualifier')
54 
55     @property
</t>
  </si>
  <si>
    <t xml:space="preserve">50         return self._address_components.get('streetName')
51 
52     @property
53     def prequalifier(self):
54         return self._address_components.get('preQualifier')
55 
56     @property
</t>
  </si>
  <si>
    <t>Before: 52, 53
After: 54</t>
  </si>
  <si>
    <t>(tensor([0.9483]), tensor([0.9226]), tensor([0.9352]), tensor([0.9251]))</t>
  </si>
  <si>
    <t xml:space="preserve">53             return self.raw['addressComponents'].get('preQualifier')
54 
55     @property
56     def predirection(self):
57         if self.raw['addressComponents']:
58             return self.raw['addressComponents'].get('preDirection')
59 
60     @property
</t>
  </si>
  <si>
    <t xml:space="preserve">54         return self._address_components.get('preQualifier')
55 
56     @property
57     def predirection(self):
58         return self._address_components.get('preDirection')
59 
60     @property
</t>
  </si>
  <si>
    <t>Before: 57, 58
After: 58</t>
  </si>
  <si>
    <t>(tensor([0.9609]), tensor([0.9310]), tensor([0.9457]), tensor([0.9339]))</t>
  </si>
  <si>
    <t xml:space="preserve">58             return self.raw['addressComponents'].get('preDirection')
59 
60     @property
61     def pretype(self):
62         if self.raw['addressComponents']:
63             return self.raw['addressComponents'].get('preType')
64 
65     @property
</t>
  </si>
  <si>
    <t xml:space="preserve">58         return self._address_components.get('preDirection')
59 
60     @property
61     def pretype(self):
62         return self._address_components.get('preType')
63 
64     @property
</t>
  </si>
  <si>
    <t>Before: 62, 63
After: 62</t>
  </si>
  <si>
    <t>(tensor([0.9600]), tensor([0.9286]), tensor([0.9441]), tensor([0.9317]))</t>
  </si>
  <si>
    <t xml:space="preserve">63             return self.raw['addressComponents'].get('preType')
64 
65     @property
66     def suffixtype(self):
67         if self.raw['addressComponents']:
68             return self.raw['addressComponents'].get('suffixType')
69 
70     @property
</t>
  </si>
  <si>
    <t xml:space="preserve">62         return self._address_components.get('preType')
63 
64     @property
65     def suffixtype(self):
66         return self._address_components.get('suffixType')
67 
68     @property
</t>
  </si>
  <si>
    <t>Before: 67, 68
After: 66</t>
  </si>
  <si>
    <t>(tensor([0.9494]), tensor([0.9218]), tensor([0.9354]), tensor([0.9245]))</t>
  </si>
  <si>
    <t xml:space="preserve">68             return self.raw['addressComponents'].get('suffixType')
69 
70     @property
71     def suffixdirection(self):
72         if self.raw['addressComponents']:
73             return self.raw['addressComponents'].get('suffixDirection')
74 
75     @property
</t>
  </si>
  <si>
    <t xml:space="preserve">66         return self._address_components.get('suffixType')
67 
68     @property
69     def suffixdirection(self):
70         return self._address_components.get('suffixDirection')
71 
72     @property
</t>
  </si>
  <si>
    <t>Before: 72, 73
After: 70</t>
  </si>
  <si>
    <t>(tensor([0.9466]), tensor([0.9184]), tensor([0.9323]), tensor([0.9211]))</t>
  </si>
  <si>
    <t xml:space="preserve">73             return self.raw['addressComponents'].get('suffixDirection')
74 
75     @property
76     def suffixqualifier(self):
77         if self.raw['addressComponents']:
78             return self.raw['addressComponents'].get('suffixQualifier')
79 
80     @property
</t>
  </si>
  <si>
    <t xml:space="preserve">70         return self._address_components.get('suffixDirection')
71 
72     @property
73     def suffixqualifier(self):
74         return self._address_components.get('suffixQualifier')
75 
76     @property
</t>
  </si>
  <si>
    <t>Before: 77, 78
After: 74</t>
  </si>
  <si>
    <t>(tensor([0.9441]), tensor([0.9181]), tensor([0.9309]), tensor([0.9206]))</t>
  </si>
  <si>
    <t xml:space="preserve">78             return self.raw['addressComponents'].get('suffixQualifier')
79 
80     @property
81     def city(self):
82         if self.raw['addressComponents']:
83             return self.raw['addressComponents'].get('city')
84 
85     @property
</t>
  </si>
  <si>
    <t xml:space="preserve">74         return self._address_components.get('suffixQualifier')
75 
76     @property
77     def city(self):
78         return self._address_components.get('city')
79 
80     @property
</t>
  </si>
  <si>
    <t>Before: 82, 83
After: 78</t>
  </si>
  <si>
    <t>(tensor([0.9452]), tensor([0.9161]), tensor([0.9305]), tensor([0.9189]))</t>
  </si>
  <si>
    <t xml:space="preserve">83             return self.raw['addressComponents'].get('city')
84 
85     @property
86     def state(self):
87         if self.raw['addressComponents']:
88             return self.raw['addressComponents'].get('state')
89 
90     @property
</t>
  </si>
  <si>
    <t xml:space="preserve">78         return self._address_components.get('city')
79 
80     @property
81     def state(self):
82         return self._address_components.get('state')
83 
84     @property
</t>
  </si>
  <si>
    <t>Before: 87, 88
After: 82</t>
  </si>
  <si>
    <t>(tensor([0.9321]), tensor([0.9016]), tensor([0.9166]), tensor([0.9046]))</t>
  </si>
  <si>
    <t xml:space="preserve">88             return self.raw['addressComponents'].get('state')
89 
90     @property
91     def postal(self):
92         if self.raw['addressComponents']:
93             return self.raw['addressComponents'].get('zip')
94 
95 
</t>
  </si>
  <si>
    <t xml:space="preserve">82         return self._address_components.get('state')
83 
84     @property
85     def postal(self):
86         return self._address_components.get('zip')
87 
88 
</t>
  </si>
  <si>
    <t>Before: 92, 93
After: 86</t>
  </si>
  <si>
    <t>(tensor([0.9152]), tensor([0.8900]), tensor([0.9024]), tensor([0.8925]))</t>
  </si>
  <si>
    <t xml:space="preserve">14         super(YandexResult, self).__init__(json_content)
15 
16     @property
17     def lat(self):
18         pos = self.raw['Point'].get('pos')
19         if pos:
20             return pos.split(' ')[1]
21 
22     @property
</t>
  </si>
  <si>
    <t xml:space="preserve">14         super(YandexResult, self).__init__(json_content)
15 
16     @property
17     def lat(self):
18         pos = self.raw.get('Point', {}).get('pos')
19         if pos:
20             return pos.split(' ')[1]
21 
22     @property
</t>
  </si>
  <si>
    <t>update yandex.py to use.get() instead of.get()</t>
  </si>
  <si>
    <t>{'module': 1, 'expression_statement': 2, 'call': 4, 'attribute': 4, 'identifier': 15, 'argument_list': 4, '(': 5, ',': 1, ')': 5, '.': 4, 'decorated_definition': 1, 'decorator': 1, '@': 1, 'function_definition': 1, 'def': 1, 'parameters': 1, ':': 2, 'block': 2, 'assignment': 1, '=': 1, 'subscript': 2, '[': 2, 'string': 3, 'string_start': 3, 'string_content': 3, 'string_end': 3, ']': 2, 'if_statement': 1, 'if': 1, 'return_statement': 1, 'return': 1, 'integer': 1}</t>
  </si>
  <si>
    <t>{'cyclomatic_complexity': 1, 'nloc': 3, 'token_count': 29, 'name': '__init__', 'long_name': '__init__( self , json_content )', 'start_line': 12, 'end_line': 14, 'full_parameters': ['self', ' json_content'], 'filename': '/home/set-iitgn-vm/.local/lib/python3.10/site-packages/Minecpp/geocoder/prev/geocoder/yandex.py', 'top_nesting_level': 1, 'fan_in': 0, 'fan_out': 0, 'general_fan_out': 0}</t>
  </si>
  <si>
    <t>{'cyclomatic_complexity': 1, 'nloc': 3, 'token_count': 29, 'name': '__init__', 'long_name': '__init__( self , json_content )', 'start_line': 12, 'end_line': 14, 'full_parameters': ['self', ' json_content'], 'filename': '/home/set-iitgn-vm/.local/lib/python3.10/site-packages/Minecpp/geocoder/curr/geocoder/yandex.py', 'top_nesting_level': 1, 'fan_in': 0, 'fan_out': 0, 'general_fan_out': 0}</t>
  </si>
  <si>
    <t>(tensor([0.9948]), tensor([0.9965]), tensor([0.9957]), tensor([0.9964]))</t>
  </si>
  <si>
    <t xml:space="preserve">20             return pos.split(' ')[1]
21 
22     @property
23     def lng(self):
24         pos = self.raw['Point'].get('pos')
25         if pos:
26             return pos.split(' ')[0]
27 
28     @property
</t>
  </si>
  <si>
    <t xml:space="preserve">20             return pos.split(' ')[1]
21 
22     @property
23     def lng(self):
24         pos = self.raw.get('Point', {}).get('pos')
25         if pos:
26             return pos.split(' ')[0]
27 
28     @property
</t>
  </si>
  <si>
    <t>{'module': 1, 'return_statement': 2, 'return': 2, 'subscript': 3, 'call': 3, 'attribute': 4, 'identifier': 12, '.': 4, 'argument_list': 3, '(': 4, 'string': 4, 'string_start': 4, 'string_content': 4, 'string_end': 4, ')': 4, '[': 3, 'integer': 2, ']': 3, 'decorated_definition': 1, 'decorator': 1, '@': 1, 'function_definition': 1, 'def': 1, 'parameters': 1, ':': 2, 'block': 2, 'expression_statement': 1, 'assignment': 1, '=': 1, 'if_statement': 1, 'if': 1}</t>
  </si>
  <si>
    <t>(tensor([0.9935]), tensor([0.9956]), tensor([0.9946]), tensor([0.9954]))</t>
  </si>
  <si>
    <t xml:space="preserve">40                 pass
41 
42     @property
43     def description(self):
44         return self.raw['description']
45 
46     @property
</t>
  </si>
  <si>
    <t xml:space="preserve">40                 pass
41 
42     @property
43     def description(self):
44         return self.raw.get('description')
45 
46     @property
</t>
  </si>
  <si>
    <t>{'module': 1, 'pass_statement': 1, 'pass': 1, 'decorated_definition': 1, 'decorator': 1, '@': 1, 'identifier': 5, 'function_definition': 1, 'def': 1, 'parameters': 1, '(': 1, ')': 1, ':': 1, 'block': 1, 'return_statement': 1, 'return': 1, 'subscript': 1, 'attribute': 1, '.': 1, '[': 1, 'string': 1, 'string_start': 1, 'string_content': 1, 'string_end': 1, ']': 1}</t>
  </si>
  <si>
    <t>(tensor([0.9780]), tensor([0.9966]), tensor([0.9872]), tensor([0.9947]))</t>
  </si>
  <si>
    <t xml:space="preserve">31         assert fields_count == 15
32 
33 
34 def test_google_reverse():
35     g = geocoder.google(ottawa, method='reverse')
36     assert g.ok
37     assert len(g) == 10
38 
39     first_three_expected_addresses = [
40         '100 Albert St, Ottawa, ON K1P 1A5, Canada',
41         'Queen / Metcalfe, Ottawa, ON K1P 5T8, Canada',
42         'Byward Market - Parliament Hill, Ottawa, ON, Canada',
43         ]
44     assert [result.address for result in g][:3] == first_three_expected_addresses
45 
46 
</t>
  </si>
  <si>
    <t xml:space="preserve">36     assert g.ok
37 
38 
39 def test_google_reverse():
40     g = geocoder.google(ottawa, method='reverse')
41     assert g.ok
42     assert len(g) == 10
43 
44     first_three_expected_addresses = [
45         '100 Albert St, Ottawa, ON K1P 1A5, Canada',
46         'Queen / Metcalfe, Ottawa, ON K1P 5T8, Canada',
47         'Byward Market - Parliament Hill, Ottawa, ON, Canada',
48     ]
49     assert [result.address for result in g][:3] == first_three_expected_addresses
50 
51 
</t>
  </si>
  <si>
    <t>Before: 43
After: 48</t>
  </si>
  <si>
    <t>add test for issue #294</t>
  </si>
  <si>
    <t>{'module': 1, 'assert_statement': 4, 'assert': 4, 'comparison_operator': 3, 'identifier': 17, '==': 3, 'integer': 3, 'function_definition': 1, 'def': 1, 'parameters': 1, '(': 3, ')': 3, ':': 2, 'block': 1, 'expression_statement': 2, 'assignment': 2, '=': 3, 'call': 2, 'attribute': 3, '.': 3, 'argument_list': 2, ',': 4, 'keyword_argument': 1, 'string': 4, 'string_start': 4, 'string_content': 4, 'string_end': 4, 'list': 1, '[': 3, ']': 3, 'subscript': 1, 'list_comprehension': 1, 'for_in_clause': 1, 'for': 1, 'in': 1, 'slice': 1}</t>
  </si>
  <si>
    <t>{'cyclomatic_complexity': 2, 'nloc': 16, 'token_count': 106, 'name': 'test_google', 'long_name': 'test_google( )', 'start_line': 14, 'end_line': 31, 'full_parameters': [], 'filename': '/home/set-iitgn-vm/.local/lib/python3.10/site-packages/Minecpp/geocoder/prev/tests/test_google.py', 'top_nesting_level': 0, 'fan_in': 0, 'fan_out': 0, 'general_fan_out': 0}</t>
  </si>
  <si>
    <t>{'cyclomatic_complexity': 2, 'nloc': 16, 'token_count': 106, 'name': 'test_google', 'long_name': 'test_google( )', 'start_line': 14, 'end_line': 31, 'full_parameters': [], 'filename': '/home/set-iitgn-vm/.local/lib/python3.10/site-packages/Minecpp/geocoder/curr/tests/test_google.py', 'top_nesting_level': 0, 'fan_in': 0, 'fan_out': 0, 'general_fan_out': 0}</t>
  </si>
  <si>
    <t>(tensor([0.9635]), tensor([0.9562]), tensor([0.9598]), tensor([0.9569]))</t>
  </si>
  <si>
    <t xml:space="preserve">8 ottawa = (45.4215296, -75.6971930)
9 
10 
11 def test_mapbox():
12     g = geocoder.mapbox(location)
13     assert g.ok
14     osm_count, fields_count = g.debug()[0]
15     assert osm_count == 0
16     assert fields_count == 9
17 
18 
</t>
  </si>
  <si>
    <t xml:space="preserve">8 ottawa = (45.4215296, -75.6971930)
9 
10 
11 def test_mapbox():
12     g = geocoder.mapbox(location)
13     assert g.ok
14     osm_count, fields_count = g.debug()[0]
15     assert osm_count == 2
16     assert fields_count == 11
17 
18 
</t>
  </si>
  <si>
    <t>fix mapbox tests</t>
  </si>
  <si>
    <t>tests/test_mapbox.py</t>
  </si>
  <si>
    <t>{'module': 1, 'expression_statement': 3, 'assignment': 3, 'identifier': 14, '=': 3, 'tuple': 1, '(': 4, 'float': 2, ',': 2, 'unary_operator': 1, '-': 1, ')': 4, 'function_definition': 1, 'def': 1, 'parameters': 1, ':': 1, 'block': 1, 'call': 2, 'attribute': 3, '.': 3, 'argument_list': 2, 'assert_statement': 3, 'assert': 3, 'pattern_list': 1, 'subscript': 1, '[': 1, 'integer': 3, ']': 1, 'comparison_operator': 2, '==': 2}</t>
  </si>
  <si>
    <t>{'cyclomatic_complexity': 1, 'nloc': 6, 'token_count': 36, 'name': 'test_mapbox', 'long_name': 'test_mapbox( )', 'start_line': 11, 'end_line': 16, 'full_parameters': [], 'filename': '/home/set-iitgn-vm/.local/lib/python3.10/site-packages/Minecpp/geocoder/prev/tests/test_mapbox.py', 'top_nesting_level': 0, 'fan_in': 0, 'fan_out': 0, 'general_fan_out': 0}</t>
  </si>
  <si>
    <t>{'cyclomatic_complexity': 1, 'nloc': 6, 'token_count': 36, 'name': 'test_mapbox', 'long_name': 'test_mapbox( )', 'start_line': 11, 'end_line': 16, 'full_parameters': [], 'filename': '/home/set-iitgn-vm/.local/lib/python3.10/site-packages/Minecpp/geocoder/curr/tests/test_mapbox.py', 'top_nesting_level': 0, 'fan_in': 0, 'fan_out': 0, 'general_fan_out': 0}</t>
  </si>
  <si>
    <t>(tensor([0.9907]), tensor([0.9907]), tensor([0.9907]), tensor([0.9907]))</t>
  </si>
  <si>
    <t xml:space="preserve">24     g = geocoder.osm(location, maxRows='5')
25     assert len(g) == 5
26 
27 def test_detailed_query():
28     g = geocoder.osm("",postalcode="45326", street="Ellernstra����e", method="details")
29     assert g.postal == "45326"
30     assert g.street.lower() == "ellernstra����e"
31     assert g.ok
32 
</t>
  </si>
  <si>
    <t xml:space="preserve">24     g = geocoder.osm(location, maxRows='5')
25     assert len(g) == 5
26 
27 def test_detailed_query():
28     g = geocoder.osm("",postalcode="45326", street="Ellernstra����e", method="details")
29     assert g.postal == "45326"
30     assert "ellern" in g.street.lower()
31     assert g.ok
32 
</t>
  </si>
  <si>
    <t>fix osm tests</t>
  </si>
  <si>
    <t>fixed test</t>
  </si>
  <si>
    <t>tests/test_osm.py</t>
  </si>
  <si>
    <t>452446c4e8e7798748d4321d98d8bfba87402a8c</t>
  </si>
  <si>
    <t>a488ff06527ae4744ccf7e8deef5a661ce13fe61</t>
  </si>
  <si>
    <t>{'module': 1, 'expression_statement': 2, 'assignment': 2, 'identifier': 21, '=': 6, 'call': 4, 'attribute': 6, '.': 6, 'argument_list': 4, '(': 5, ',': 4, 'keyword_argument': 4, 'string': 7, 'string_start': 7, 'string_content': 6, 'string_end': 7, ')': 5, 'assert_statement': 4, 'assert': 4, 'comparison_operator': 3, '==': 3, 'integer': 1, 'function_definition': 1, 'def': 1, 'parameters': 1, ':': 1, 'block': 1}</t>
  </si>
  <si>
    <t>{'cyclomatic_complexity': 1, 'nloc': 6, 'token_count': 36, 'name': 'test_osm', 'long_name': 'test_osm( )', 'start_line': 10, 'end_line': 15, 'full_parameters': [], 'filename': '/home/set-iitgn-vm/.local/lib/python3.10/site-packages/Minecpp/geocoder/prev/tests/test_osm.py', 'top_nesting_level': 0, 'fan_in': 0, 'fan_out': 0, 'general_fan_out': 0}</t>
  </si>
  <si>
    <t>{'cyclomatic_complexity': 1, 'nloc': 6, 'token_count': 36, 'name': 'test_osm', 'long_name': 'test_osm( )', 'start_line': 10, 'end_line': 15, 'full_parameters': [], 'filename': '/home/set-iitgn-vm/.local/lib/python3.10/site-packages/Minecpp/geocoder/curr/tests/test_osm.py', 'top_nesting_level': 0, 'fan_in': 0, 'fan_out': 0, 'general_fan_out': 0}</t>
  </si>
  <si>
    <t>(tensor([0.9791]), tensor([0.9769]), tensor([0.9780]), tensor([0.9771]))</t>
  </si>
  <si>
    <t xml:space="preserve">120     def _adapt_results(self, json_response):
121         return [json_response['result']]
122 
123     def _catch_errors(self, json_response):
124         status_code = json_response.get('status')
125         if status_code != 200:
126             self.status_code = status_code
127             self.error = json_response.get('message')
128 
129         return self.error
130 
131 
</t>
  </si>
  <si>
    <t xml:space="preserve">120     def _adapt_results(self, json_response):
121         return [json_response['result']]
122 
123     def _catch_errors(self, json_response):
124         status_code = json_response.get('status')
125         if status_code != 0:
126             self.status_code = status_code
127             self.error = json_response.get('message')
128 
129         return self.error
130 
131 
</t>
  </si>
  <si>
    <t>Before: 125
After: 125</t>
  </si>
  <si>
    <t>fix a bug in the baidu.py</t>
  </si>
  <si>
    <t>Fixed error status_code from 200 to 0</t>
  </si>
  <si>
    <t>2c4bc5ab4098aa10f55e342d723afcd268d8a007</t>
  </si>
  <si>
    <t>46e99a292750df4d5e29fb2b8a7ebd7d8c0bee66</t>
  </si>
  <si>
    <t>{'module': 1, 'function_definition': 2, 'def': 2, 'identifier': 20, 'parameters': 2, '(': 4, ',': 2, ')': 4, ':': 3, 'block': 3, 'return_statement': 2, 'return': 2, 'list': 1, '[': 2, 'subscript': 1, 'string': 3, 'string_start': 3, 'string_content': 3, 'string_end': 3, ']': 2, 'expression_statement': 3, 'assignment': 3, '=': 3, 'call': 2, 'attribute': 5, '.': 5, 'argument_list': 2, 'if_statement': 1, 'if': 1, 'comparison_operator': 1, '!=': 1, 'integer': 1}</t>
  </si>
  <si>
    <t>{'cyclomatic_complexity': 1, 'nloc': 2, 'token_count': 22, 'name': 'lat', 'long_name': 'lat( self )', 'start_line': 18, 'end_line': 19, 'full_parameters': ['self'], 'filename': '/home/set-iitgn-vm/.local/lib/python3.10/site-packages/Minecpp/geocoder/prev/geocoder/baidu.py', 'top_nesting_level': 1, 'fan_in': 0, 'fan_out': 0, 'general_fan_out': 0}</t>
  </si>
  <si>
    <t>{'cyclomatic_complexity': 1, 'nloc': 2, 'token_count': 22, 'name': 'lat', 'long_name': 'lat( self )', 'start_line': 18, 'end_line': 19, 'full_parameters': ['self'], 'filename': '/home/set-iitgn-vm/.local/lib/python3.10/site-packages/Minecpp/geocoder/curr/geocoder/baidu.py', 'top_nesting_level': 1, 'fan_in': 0, 'fan_out': 0, 'general_fan_out': 0}</t>
  </si>
  <si>
    <t>(tensor([0.9932]), tensor([0.9932]), tensor([0.9932]), tensor([0.9932]))</t>
  </si>
  <si>
    <t xml:space="preserve">36     _URL = 'http://api.opencagedata.com/geocode/v1/json'
37     _RESULT_CLASS = OpenCageReverseResult
38 
39     def _build_params(self, location, provider_key, **kwargs):
40         location = Location(location)
41         return {
42             'query': self.location,
43             'key': provider_key,
44         }
45 
46 if __name__ == '__main__':
</t>
  </si>
  <si>
    <t xml:space="preserve">36     _URL = 'http://api.opencagedata.com/geocode/v1/json'
37     _RESULT_CLASS = OpenCageReverseResult
38 
39     def _build_params(self, location, provider_key, **kwargs):
40         location = Location(location)
41         return {
42             'query': location,
43             'key': provider_key,
44         }
45 
46 if __name__ == '__main__':
</t>
  </si>
  <si>
    <t>Before: 42
After: 42</t>
  </si>
  <si>
    <t>Fix opencage reverse issue where it was using self.lcoation instead of just location</t>
  </si>
  <si>
    <t>9499721aa6a3ae6c01b94594f6a9e595560c2c7e</t>
  </si>
  <si>
    <t>59cb6e49d309d2f410f4edfcfe111a73b969fcb8</t>
  </si>
  <si>
    <t>{'module': 1, 'expression_statement': 3, 'assignment': 3, 'identifier': 14, '=': 3, 'string': 3, 'string_start': 3, 'string_content': 3, 'string_end': 3, 'function_definition': 1, 'def': 1, 'parameters': 1, '(': 2, ',': 5, 'dictionary_splat_pattern': 1, '**': 1, ')': 2, ':': 3, 'block': 1, 'call': 1, 'argument_list': 1, 'return_statement': 1, 'return': 1, 'dictionary': 1, '{': 1, 'pair': 2, 'attribute': 1, '.': 1, '}': 1}</t>
  </si>
  <si>
    <t>{'cyclomatic_complexity': 1, 'nloc': 2, 'token_count': 12, 'name': 'ok', 'long_name': 'ok( self )', 'start_line': 15, 'end_line': 16, 'full_parameters': ['self'], 'filename': '/home/set-iitgn-vm/.local/lib/python3.10/site-packages/Minecpp/geocoder/prev/geocoder/opencage_reverse.py', 'top_nesting_level': 1, 'fan_in': 0, 'fan_out': 0, 'general_fan_out': 0}</t>
  </si>
  <si>
    <t>{'cyclomatic_complexity': 1, 'nloc': 2, 'token_count': 12, 'name': 'ok', 'long_name': 'ok( self )', 'start_line': 15, 'end_line': 16, 'full_parameters': ['self'], 'filename': '/home/set-iitgn-vm/.local/lib/python3.10/site-packages/Minecpp/geocoder/curr/geocoder/opencage_reverse.py', 'top_nesting_level': 1, 'fan_in': 0, 'fan_out': 0, 'general_fan_out': 0}</t>
  </si>
  <si>
    <t>(tensor([0.9960]), tensor([0.9931]), tensor([0.9945]), tensor([0.9934]))</t>
  </si>
  <si>
    <t xml:space="preserve">5 location = 'Ottawa'
6 
7 
8 def test_tomtom():
9     g = geocoder.tomtom(location)
10     assert g.ok
11     osm_count, fields_count = g.debug()[0]
12     assert osm_count &gt;= 3
13     assert fields_count &gt;= 13
14 
15 
</t>
  </si>
  <si>
    <t xml:space="preserve">5 location = 'Ottawa'
6 
7 
8 def test_tomtom():
9     g = geocoder.tomtom(location)
10     assert g.ok
11     osm_count, fields_count = g.debug()[0]
12     assert osm_count &gt;= 2
13     assert fields_count &gt;= 12
14 
15 
</t>
  </si>
  <si>
    <t>fix typo in test_tomtom.py</t>
  </si>
  <si>
    <t>fixing number of expected restults for tomtom provider</t>
  </si>
  <si>
    <t>tests/test_tomtom.py</t>
  </si>
  <si>
    <t>535feea845fa52ad392d958bdfa95d06c688ddc5</t>
  </si>
  <si>
    <t>45de2743e7ae60b3bf050bf9cec75f360d4b9e5f</t>
  </si>
  <si>
    <t>{'module': 1, 'expression_statement': 3, 'assignment': 3, 'identifier': 14, '=': 3, 'string': 1, 'string_start': 1, 'string_content': 1, 'string_end': 1, 'function_definition': 1, 'def': 1, 'parameters': 1, '(': 3, ')': 3, ':': 1, 'block': 1, 'call': 2, 'attribute': 3, '.': 3, 'argument_list': 2, 'assert_statement': 3, 'assert': 3, 'pattern_list': 1, ',': 1, 'subscript': 1, '[': 1, 'integer': 3, ']': 1, 'comparison_operator': 2, '&gt;=': 2}</t>
  </si>
  <si>
    <t>{'cyclomatic_complexity': 1, 'nloc': 6, 'token_count': 36, 'name': 'test_tomtom', 'long_name': 'test_tomtom( )', 'start_line': 8, 'end_line': 13, 'full_parameters': [], 'filename': '/home/set-iitgn-vm/.local/lib/python3.10/site-packages/Minecpp/geocoder/prev/tests/test_tomtom.py', 'top_nesting_level': 0, 'fan_in': 0, 'fan_out': 0, 'general_fan_out': 0}</t>
  </si>
  <si>
    <t>{'cyclomatic_complexity': 1, 'nloc': 6, 'token_count': 36, 'name': 'test_tomtom', 'long_name': 'test_tomtom( )', 'start_line': 8, 'end_line': 13, 'full_parameters': [], 'filename': '/home/set-iitgn-vm/.local/lib/python3.10/site-packages/Minecpp/geocoder/curr/tests/test_tomtom.py', 'top_nesting_level': 0, 'fan_in': 0, 'fan_out': 0, 'general_fan_out': 0}</t>
  </si>
  <si>
    <t>(tensor([0.9933]), tensor([0.9933]), tensor([0.9933]), tensor([0.9933]))</t>
  </si>
  <si>
    <t xml:space="preserve">357 
358         return key
359 
360     def __init__(self, location, **kwargs):
361         super(MultipleResultsQuery, self).__init__()
362         self._list = []
363 
364         # check validity of _URL
365         if not self._is_valid_url(self._URL):
366             raise ValueError("Subclass must define a valid URL. Got %s", self._URL)
367         # override with kwargs IF given AND not empty string
368         self.url = kwargs.get('url', self._URL) or self._URL
369         # double check url, just in case it has been overwritten by kwargs
370         if not self._is_valid_url(self.url):
371             raise ValueError("url not valid. Got %s", self.url)
372 
373         # check validity of Result class
374         if not self._is_valid_result_class():
375             raise ValueError(
376                 "Subclass must define _RESULT_CLASS from 'OneResult'. Got %s", self._RESULT_CLASS)
377         self.one_result = self._RESULT_CLASS
378 
379         # check validity of provider key
380         provider_key = self._get_api_key(kwargs.pop('key', ''))
381 
382         # point to geocode, as a string or coordinates
383         self.location = location
384 
385         # set attributes to manage query
386         self.encoding = kwargs.get('encoding', 'utf-8')
387         self.timeout = kwargs.get('timeout', self._TIMEOUT)
388         self.proxies = kwargs.get('proxies', '')
389         self.session = kwargs.get('session', requests.Session())
390         # headers can be overriden in _build_headers
391         self.headers = kwargs.get(
392             'headers', self._build_headers(provider_key, **kwargs))
393         # params can be overriden in _build_params
394         # it is an OrderedDict in order to preserver the order of the url query parameters
395         self.params = OrderedDict(kwargs.get(
396             'params', self._build_params(location, provider_key, **kwargs)))
397 
398         # results of query (set by _connect)
399         self.status_code = None
400         self.response = None
401         self.error = False
402 
403         # pointer to result where to delegates calls
404         self.current_result = None
405 
406         # hook for children class to finalize their setup before the query
407         self._before_initialize(location, **kwargs)
408 
409         # query and parse results
410         self._initialize()
411 
412     def __getitem__(self, key):
</t>
  </si>
  <si>
    <t xml:space="preserve">357 
358         return key
359 
360     def __init__(self, location, **kwargs):
361         super(MultipleResultsQuery, self).__init__()
362         self._list = []
363 
364         # check validity of _URL
365         if not self._is_valid_url(self._URL):
366             raise ValueError("Subclass must define a valid URL. Got %s", self._URL)
367         # override with kwargs IF given AND not empty string
368         self.url = kwargs.get('url', self._URL) or self._URL
369         # double check url, just in case it has been overwritten by kwargs
370         if not self._is_valid_url(self.url):
371             raise ValueError("url not valid. Got %s", self.url)
372 
373         # check validity of Result class
374         if not self._is_valid_result_class():
375             raise ValueError(
376                 "Subclass must define _RESULT_CLASS from 'OneResult'. Got %s", self._RESULT_CLASS)
377         self.one_result = self._RESULT_CLASS
378 
379         # check validity of provider key
380         provider_key = self._get_api_key(kwargs.pop('key', ''))
381 
382         # point to geocode, as a string or coordinates
383         self.location = location
384 
385         # set attributes to manage query
386         self.encoding = kwargs.get('encoding', 'utf-8')
387         self.timeout = kwargs.get('timeout', self._TIMEOUT)
388         self.proxies = kwargs.get('proxies', '')
389         self.session = kwargs.get('session', requests.Session())
390         # headers can be overriden in _build_headers
391         self.headers = self._build_headers(provider_key, **kwargs).copy()
392         self.headers.update(kwargs.get('headers', {}))
393         # params can be overriden in _build_params
394         # it is an OrderedDict in order to preserve the order of the url query parameters
395         self.params = OrderedDict(self._build_params(location, provider_key, **kwargs))
396         self.params.update(kwargs.get('params', {}))
397 
398         # results of query (set by _connect)
399         self.status_code = None
400         self.response = None
401         self.error = False
402 
403         # pointer to result where to delegates calls
404         self.current_result = None
405 
406         # hook for children class to finalize their setup before the query
407         self._before_initialize(location, **kwargs)
408 
409         # query and parse results
410         self._initialize()
411 
412     def __getitem__(self, key):
</t>
  </si>
  <si>
    <t>Before: 391, 392
After: 391, 392</t>
  </si>
  <si>
    <t>improve multipleresultsquery performance</t>
  </si>
  <si>
    <t>Fix issue #315, a regression on custom params and headers (PR #248)</t>
  </si>
  <si>
    <t>c77ba080d5a9837d73485b6bbb299bf92c4893e9</t>
  </si>
  <si>
    <t>4d3a4da0e775c215f23747ea04951694226d3a4c</t>
  </si>
  <si>
    <t>{'module': 1, 'return_statement': 1, 'return': 1, 'identifier': 102, 'function_definition': 1, 'def': 1, 'parameters': 1, '(': 24, ',': 18, 'dictionary_splat_pattern': 1, '**': 4, ')': 24, ':': 4, 'block': 4, 'expression_statement': 18, 'call': 23, 'attribute': 41, 'argument_list': 23, '.': 41, 'assignment': 15, '=': 15, 'list': 1, '[': 1, ']': 1, 'comment': 14, 'if_statement': 3, 'if': 3, 'not_operator': 3, 'not': 3, 'raise_statement': 3, 'raise': 3, 'string': 14, 'string_start': 14, 'string_content': 12, 'string_end': 14, 'boolean_operator': 1, 'or': 1, 'dictionary_splat': 3, 'none': 3, 'false': 1}</t>
  </si>
  <si>
    <t>(tensor([0.9908]), tensor([0.9926]), tensor([0.9917]), tensor([0.9924]))</t>
  </si>
  <si>
    <t>Before: 394, 395, 396
After: 394, 395, 396</t>
  </si>
  <si>
    <t xml:space="preserve">63     _RESULT_CLASS = GisgraphyResult
64     _KEY_MANDATORY = False
65 
66     def _build_params(self, location, provider_key, **kwargs):
67         return {
68             'address': location,
69             'to': kwargs.get('maxRows', 1),
70             'format': 'json',
71         }
72 
73     def _adapt_results(self, json_response):
</t>
  </si>
  <si>
    <t xml:space="preserve">63     _RESULT_CLASS = GisgraphyResult
64     _KEY_MANDATORY = False
65 
66     def _build_params(self, location, provider_key, **kwargs):
67         return {
68             'address': location,
69             'limitnbresult': kwargs.get('maxRows', 1),
70             'format': 'json',
71         }
72 
73     def _adapt_results(self, json_response):
</t>
  </si>
  <si>
    <t>Before: 69
After: 69</t>
  </si>
  <si>
    <t>fix typo in ggisgraphy.py</t>
  </si>
  <si>
    <t>Fix failing tests</t>
  </si>
  <si>
    <t>geocoder/gisgraphy.py</t>
  </si>
  <si>
    <t>f7d5028468477b414f230dec6d40f78c53f2b6bd</t>
  </si>
  <si>
    <t>9851579ef6514edf05c6af19aa5fd1f029405cbb</t>
  </si>
  <si>
    <t>{'module': 1, 'expression_statement': 2, 'assignment': 2, 'identifier': 11, '=': 2, 'false': 1, 'function_definition': 1, 'def': 1, 'parameters': 1, '(': 2, ',': 7, 'dictionary_splat_pattern': 1, '**': 1, ')': 2, ':': 4, 'block': 1, 'return_statement': 1, 'return': 1, 'dictionary': 1, '{': 1, 'pair': 3, 'string': 5, 'string_start': 5, 'string_content': 5, 'string_end': 5, 'call': 1, 'attribute': 1, '.': 1, 'argument_list': 1, 'integer': 1, '}': 1}</t>
  </si>
  <si>
    <t>{'cyclomatic_complexity': 1, 'nloc': 2, 'token_count': 14, 'name': 'lat', 'long_name': 'lat( self )', 'start_line': 14, 'end_line': 15, 'full_parameters': ['self'], 'filename': '/home/set-iitgn-vm/.local/lib/python3.10/site-packages/Minecpp/geocoder/prev/geocoder/gisgraphy.py', 'top_nesting_level': 1, 'fan_in': 0, 'fan_out': 0, 'general_fan_out': 0}</t>
  </si>
  <si>
    <t>{'cyclomatic_complexity': 1, 'nloc': 2, 'token_count': 14, 'name': 'lat', 'long_name': 'lat( self )', 'start_line': 14, 'end_line': 15, 'full_parameters': ['self'], 'filename': '/home/set-iitgn-vm/.local/lib/python3.10/site-packages/Minecpp/geocoder/curr/geocoder/gisgraphy.py', 'top_nesting_level': 1, 'fan_in': 0, 'fan_out': 0, 'general_fan_out': 0}</t>
  </si>
  <si>
    <t>(tensor([0.9809]), tensor([0.9899]), tensor([0.9854]), tensor([0.9890]))</t>
  </si>
  <si>
    <t xml:space="preserve">7 ottawa = (45.4215296, -75.6971930)
8 
9 
10 def test_gisgraphy():
11     g = geocoder.gisgraphy(location, timeout=10)
12     assert g.ok
13     assert len(g) == 1
14     osm_count, fields_count = g.debug()[0]
15     assert osm_count &gt;= 3
16     assert fields_count &gt;= 15
17 
18 
</t>
  </si>
  <si>
    <t xml:space="preserve">7 ottawa = (45.4215296, -75.6971930)
8 
9 
10 def test_gisgraphy():
11     g = geocoder.gisgraphy(location, timeout=10)
12     assert g.ok
13     assert len(g) == 1
14     osm_count, fields_count = g.debug()[0]
15     assert osm_count &gt;= 3
16     assert fields_count &gt;= 9
17 
18 
</t>
  </si>
  <si>
    <t>fix typo in test_gisgraphy.py</t>
  </si>
  <si>
    <t>tests/test_gisgraphy.py</t>
  </si>
  <si>
    <t>{'module': 1, 'expression_statement': 3, 'assignment': 3, 'identifier': 17, '=': 4, 'tuple': 1, '(': 5, 'float': 2, ',': 3, 'unary_operator': 1, '-': 1, ')': 5, 'function_definition': 1, 'def': 1, 'parameters': 1, ':': 1, 'block': 1, 'call': 3, 'attribute': 3, '.': 3, 'argument_list': 3, 'keyword_argument': 1, 'integer': 5, 'assert_statement': 4, 'assert': 4, 'comparison_operator': 3, '==': 1, 'pattern_list': 1, 'subscript': 1, '[': 1, ']': 1, '&gt;=': 2}</t>
  </si>
  <si>
    <t>{'cyclomatic_complexity': 1, 'nloc': 7, 'token_count': 47, 'name': 'test_gisgraphy', 'long_name': 'test_gisgraphy( )', 'start_line': 10, 'end_line': 16, 'full_parameters': [], 'filename': '/home/set-iitgn-vm/.local/lib/python3.10/site-packages/Minecpp/geocoder/prev/tests/test_gisgraphy.py', 'top_nesting_level': 0, 'fan_in': 0, 'fan_out': 0, 'general_fan_out': 0}</t>
  </si>
  <si>
    <t>{'cyclomatic_complexity': 1, 'nloc': 7, 'token_count': 47, 'name': 'test_gisgraphy', 'long_name': 'test_gisgraphy( )', 'start_line': 10, 'end_line': 16, 'full_parameters': [], 'filename': '/home/set-iitgn-vm/.local/lib/python3.10/site-packages/Minecpp/geocoder/curr/tests/test_gisgraphy.py', 'top_nesting_level': 0, 'fan_in': 0, 'fan_out': 0, 'general_fan_out': 0}</t>
  </si>
  <si>
    <t>(tensor([0.9970]), tensor([0.9970]), tensor([0.9970]), tensor([0.9970]))</t>
  </si>
  <si>
    <t xml:space="preserve">31     provider = 'mapquest'
32     method = 'reverse'
33 
34     def _build_params(self, location, provider_key, **kwargs):
35         return {
36             'key': self._get_api_key(mapquest_key),
37             'location': str(Location(location)),
38             'maxResults': 1,
39             'outFormat': 'json',
40         }
41 
42 
</t>
  </si>
  <si>
    <t xml:space="preserve">31     provider = 'mapquest'
32     method = 'reverse'
33 
34     def _build_params(self, location, provider_key, **kwargs):
35         return {
36             'key': provider_key,
37             'location': str(Location(location)),
38             'maxResults': 1,
39             'outFormat': 'json',
40         }
41 
42 
</t>
  </si>
  <si>
    <t>remove api key from mapquest_reverse</t>
  </si>
  <si>
    <t>MapQuest: fixing key parameter in reverse method</t>
  </si>
  <si>
    <t>97cc60106517c6b6bf5f241caf7e38b101e82a38</t>
  </si>
  <si>
    <t>b5e317e5afc03396fc5d5d23ef8235804e966375</t>
  </si>
  <si>
    <t>{'module': 1, 'expression_statement': 2, 'assignment': 2, 'identifier': 13, '=': 2, 'string': 7, 'string_start': 7, 'string_content': 7, 'string_end': 7, 'function_definition': 1, 'def': 1, 'parameters': 1, '(': 4, ',': 7, 'dictionary_splat_pattern': 1, '**': 1, ')': 4, ':': 5, 'block': 1, 'return_statement': 1, 'return': 1, 'dictionary': 1, '{': 1, 'pair': 4, 'call': 3, 'attribute': 1, '.': 1, 'argument_list': 3, 'integer': 1, '}': 1}</t>
  </si>
  <si>
    <t>{'cyclomatic_complexity': 1, 'nloc': 2, 'token_count': 12, 'name': 'ok', 'long_name': 'ok( self )', 'start_line': 13, 'end_line': 14, 'full_parameters': ['self'], 'filename': '/home/set-iitgn-vm/.local/lib/python3.10/site-packages/Minecpp/geocoder/prev/geocoder/mapquest_reverse.py', 'top_nesting_level': 1, 'fan_in': 0, 'fan_out': 0, 'general_fan_out': 0}</t>
  </si>
  <si>
    <t>{'cyclomatic_complexity': 1, 'nloc': 2, 'token_count': 12, 'name': 'ok', 'long_name': 'ok( self )', 'start_line': 13, 'end_line': 14, 'full_parameters': ['self'], 'filename': '/home/set-iitgn-vm/.local/lib/python3.10/site-packages/Minecpp/geocoder/curr/geocoder/mapquest_reverse.py', 'top_nesting_level': 1, 'fan_in': 0, 'fan_out': 0, 'general_fan_out': 0}</t>
  </si>
  <si>
    <t>(tensor([0.9885]), tensor([0.9711]), tensor([0.9797]), tensor([0.9728]))</t>
  </si>
  <si>
    <t>2f6fe82e37911d9afefd781313f1783f733b4d2d</t>
  </si>
  <si>
    <t>467c6b214e2f3c350cd954cc03c632a385196be7</t>
  </si>
  <si>
    <t xml:space="preserve">16     assert fields_count &gt;= 12
17 
18 
19 def test_bing_details():
20     details = {
21         'adminDistrict': 'Ontario',
22         'locality': 'Ottawa'
23     }
24 
25     g = geocoder.bing(None, **details, method='details')
26     assert g.ok
27     assert g.city == city
28     osm_count, fields_count = g.debug()[0]
29     assert osm_count &gt;= 3
30     assert fields_count &gt;= 12
31 
32     details = {
33         'addressLine': '6912 Route 8',
34         'adminDistrict': 'Northumberland',
35         'countryRegion': 'CA',
36         'locality': 'Ludlow'
37     }
38 
39     g = geocoder.bing(None, **details, method='details')
40     assert g.ok
41     osm_count, fields_count = g.debug()[0]
42     assert osm_count &gt;= 3
43     assert fields_count &gt;= 12
44 
45 
</t>
  </si>
  <si>
    <t xml:space="preserve">16     assert fields_count &gt;= 12
17 
18 
19 def test_bing_details():
20     details = {
21         'adminDistrict': 'Ontario',
22         'locality': 'Ottawa'
23     }
24 
25     g = geocoder.bing(None, method='details', **details)
26     assert g.ok
27     assert g.city == city
28     osm_count, fields_count = g.debug()[0]
29     assert osm_count &gt;= 3
30     assert fields_count &gt;= 12
31 
32     details = {
33         'addressLine': '6912 Route 8',
34         'adminDistrict': 'Northumberland',
35         'countryRegion': 'CA',
36         'locality': 'Ludlow'
37     }
38 
39     g = geocoder.bing(None, method='details', **details)
40     assert g.ok
41     osm_count, fields_count = g.debug()[0]
42     assert osm_count &gt;= 3
43     assert fields_count &gt;= 12
44 
45 
</t>
  </si>
  <si>
    <t>fix broken test_bing_details</t>
  </si>
  <si>
    <t>Syntax error fix for bing tests (Python &lt;= 3.4)</t>
  </si>
  <si>
    <t>tests/test_bing.py</t>
  </si>
  <si>
    <t>3cde90d5a880030b125da13ae47f6b43114ad9b9</t>
  </si>
  <si>
    <t>abc3faa0fe09cdc45ee49239e97770ea7679b85b</t>
  </si>
  <si>
    <t>{'module': 1, 'assert_statement': 8, 'assert': 8, 'comparison_operator': 6, 'identifier': 33, '&gt;=': 5, 'integer': 7, 'function_definition': 1, 'def': 1, 'parameters': 1, '(': 5, ')': 5, ':': 7, 'block': 1, 'expression_statement': 6, 'assignment': 6, '=': 8, 'dictionary': 2, '{': 2, 'pair': 6, 'string': 14, 'string_start': 14, 'string_content': 14, 'string_end': 14, ',': 10, '}': 2, 'call': 4, 'attribute': 7, '.': 7, 'argument_list': 4, 'none': 2, 'dictionary_splat': 2, '**': 2, 'keyword_argument': 2, '==': 1, 'pattern_list': 2, 'subscript': 2, '[': 2, ']': 2}</t>
  </si>
  <si>
    <t>{'cyclomatic_complexity': 1, 'nloc': 7, 'token_count': 42, 'name': 'test_bing', 'long_name': 'test_bing( )', 'start_line': 10, 'end_line': 16, 'full_parameters': [], 'filename': '/home/set-iitgn-vm/.local/lib/python3.10/site-packages/Minecpp/geocoder/prev/tests/test_bing.py', 'top_nesting_level': 0, 'fan_in': 0, 'fan_out': 0, 'general_fan_out': 0}</t>
  </si>
  <si>
    <t>{'cyclomatic_complexity': 1, 'nloc': 7, 'token_count': 42, 'name': 'test_bing', 'long_name': 'test_bing( )', 'start_line': 10, 'end_line': 16, 'full_parameters': [], 'filename': '/home/set-iitgn-vm/.local/lib/python3.10/site-packages/Minecpp/geocoder/curr/tests/test_bing.py', 'top_nesting_level': 0, 'fan_in': 0, 'fan_out': 0, 'general_fan_out': 0}</t>
  </si>
  <si>
    <t>Before: 39
After: 39</t>
  </si>
  <si>
    <t xml:space="preserve">65         return self._address.get('municipality')
66 
67     @property
68     def state(self):
69         return self._address.get('countrySubdivisionName')
70 
71     @property
</t>
  </si>
  <si>
    <t xml:space="preserve">65         return self._address.get('municipality')
66 
67     @property
68     def state(self):
69         return self._address.get('countrySubdivisionName', self._address.get('countrySubdivision'))
70 
71     @property
</t>
  </si>
  <si>
    <t>fix the typo in thetomtom.py</t>
  </si>
  <si>
    <t>Small tomtom extraction fixes</t>
  </si>
  <si>
    <t>98db09eead3f5aef77c6a8e2a875e1f3f802c8be</t>
  </si>
  <si>
    <t>(tensor([0.9771]), tensor([0.9853]), tensor([0.9812]), tensor([0.9845]))</t>
  </si>
  <si>
    <t xml:space="preserve">69         return self._address.get('countrySubdivisionName')
70 
71     @property
72     def country(self):
73         return self._address.get('countrySecondarySubdivision')
74 
75     @property
</t>
  </si>
  <si>
    <t xml:space="preserve">69         return self._address.get('countrySubdivisionName', self._address.get('countrySubdivision'))
70 
71     @property
72     def country(self):
73         return self._address.get('countryCode')
74 
75     @property
</t>
  </si>
  <si>
    <t>(tensor([0.9681]), tensor([0.9637]), tensor([0.9659]), tensor([0.9642]))</t>
  </si>
  <si>
    <t xml:space="preserve">394     _RESULT_CLASS = OpenCageResult
395     _KEY = opencage_key
396 
397     def _build_params(self, location, provider_key, **kwargs):
398         return {
399             'query': location,
400             'key': provider_key,
401             'limit': kwargs.get('maxRows', 1)
402         }
403 
404     def _catch_errors(self, json_response):
</t>
  </si>
  <si>
    <t xml:space="preserve">394     _RESULT_CLASS = OpenCageResult
395     _KEY = opencage_key
396 
397     def _build_params(self, location, provider_key, **kwargs):
398         base_params = {
399             'query': location,
400             'key': provider_key,
401             'limit': kwargs.get('maxRows', 1)
402         }
403         language = kwargs.get('language', None)
404         if language:
405             base_params['language'] = language
406 
407         return base_params
408 
409     def _catch_errors(self, json_response):
</t>
  </si>
  <si>
    <t>Before: 398
After: 398, 403, 404, 405, 406, 407</t>
  </si>
  <si>
    <t>add language param to opencage query</t>
  </si>
  <si>
    <t>Fix #334: Add language parameter for OpenCage</t>
  </si>
  <si>
    <t>713cb69428e5029ab7e9a44ef08bbc0f5a36d42d</t>
  </si>
  <si>
    <t>0a932e7aee3f683f283c14769708964665e7a894</t>
  </si>
  <si>
    <t>{'module': 1, 'expression_statement': 2, 'assignment': 2, 'identifier': 13, '=': 2, 'function_definition': 1, 'def': 1, 'parameters': 1, '(': 2, ',': 6, 'dictionary_splat_pattern': 1, '**': 1, ')': 2, ':': 4, 'block': 1, 'return_statement': 1, 'return': 1, 'dictionary': 1, '{': 1, 'pair': 3, 'string': 4, 'string_start': 4, 'string_content': 4, 'string_end': 4, 'call': 1, 'attribute': 1, '.': 1, 'argument_list': 1, 'integer': 1, '}': 1}</t>
  </si>
  <si>
    <t>(tensor([0.9239]), tensor([0.9811]), tensor([0.9516]), tensor([0.9751]))</t>
  </si>
  <si>
    <t xml:space="preserve">30         if coord:
31             return coord[1]
32 
33     def debug(self, verbose=True):
34         with io.StringIO() as output:
35             print(u'\n', file=output)
36             print(u'Bing Batch result\n', file=output)
37             print(u'-----------\n', file=output)
38             print(self._content, file=output)
39 
40             if verbose:
41                 print(output.getvalue())
42 
43             return [None, None]
44 
45 
</t>
  </si>
  <si>
    <t xml:space="preserve">38         if coord:
39             return coord[1]
40 
41     def debug(self, verbose=True):
42         with csvIO() as output:
43             print('\n', file=output)
44             print('Bing Batch result\n', file=output)
45             print('-----------\n', file=output)
46             print(self._content, file=output)
47 
48             if verbose:
49                 print(output.getvalue())
50 
51             return [None, None]
52 
53 
</t>
  </si>
  <si>
    <t>Before: 34, 35, 36, 37
After: 42, 43, 44, 45</t>
  </si>
  <si>
    <t>fix bing_batch.py for python 3</t>
  </si>
  <si>
    <t>fixed bing_batch for python 3</t>
  </si>
  <si>
    <t>geocoder/bing_batch.py</t>
  </si>
  <si>
    <t>bdfd96c28f2f405021024a5b57f2ceefe60115ca</t>
  </si>
  <si>
    <t>ac84a9fc6b80951cbf3d6af189ac0bd85936969f</t>
  </si>
  <si>
    <t>{'module': 1, 'if_statement': 2, 'if': 2, 'identifier': 26, ':': 4, 'block': 4, 'return_statement': 2, 'return': 2, 'subscript': 1, '[': 2, 'integer': 1, ']': 2, 'function_definition': 1, 'def': 1, 'parameters': 1, '(': 8, ',': 6, 'default_parameter': 1, '=': 5, 'true': 1, ')': 8, 'with_statement': 1, 'with': 1, 'with_clause': 1, 'with_item': 1, 'as_pattern': 1, 'call': 7, 'attribute': 3, '.': 3, 'argument_list': 7, 'as': 1, 'as_pattern_target': 1, 'expression_statement': 5, 'string': 3, 'string_start': 3, 'string_content': 3, 'escape_sequence': 3, 'string_end': 3, 'keyword_argument': 4, 'list': 1, 'none': 2}</t>
  </si>
  <si>
    <t>{'cyclomatic_complexity': 1, 'nloc': 2, 'token_count': 12, 'name': '__init__', 'long_name': '__init__( self , content )', 'start_line': 18, 'end_line': 19, 'full_parameters': ['self', ' content'], 'filename': '/home/set-iitgn-vm/.local/lib/python3.10/site-packages/Minecpp/geocoder/prev/geocoder/bing_batch.py', 'top_nesting_level': 1, 'fan_in': 0, 'fan_out': 0, 'general_fan_out': 0}</t>
  </si>
  <si>
    <t>{'cyclomatic_complexity': 1, 'nloc': 2, 'token_count': 12, 'name': '__init__', 'long_name': '__init__( self , content )', 'start_line': 26, 'end_line': 27, 'full_parameters': ['self', ' content'], 'filename': '/home/set-iitgn-vm/.local/lib/python3.10/site-packages/Minecpp/geocoder/curr/geocoder/bing_batch.py', 'top_nesting_level': 1, 'fan_in': 0, 'fan_out': 0, 'general_fan_out': 0}</t>
  </si>
  <si>
    <t>(tensor([0.9406]), tensor([0.9265]), tensor([0.9335]), tensor([0.9279]))</t>
  </si>
  <si>
    <t xml:space="preserve">67     _RESULT_CLASS = BingBatchResult
68     _KEY = bing_key
69 
70     def generate_batch(self, addresses):
71         out = io.BytesIO()
72         writer = csv.writer(out)
73         writer.writerow(
74             ['Id',
75              'GeocodeRequest/Query',
76              'GeocodeResponse/Point/Latitude',
77              'GeocodeResponse/Point/Longitude'])
78 
79         for idx, address in enumerate(addresses):
80             writer.writerow([idx, address, None, None])
81 
82         return "Bing Spatial Data Services, 2.0\n{}".format(out.getvalue())
83 
84     def extract_resource_id(self, response):
</t>
  </si>
  <si>
    <t xml:space="preserve">75     _RESULT_CLASS = BingBatchResult
76     _KEY = bing_key
77 
78     def generate_batch(self, addresses):
79         out = csvIO()
80         writer = csv.writer(out)
81         writer.writerow([
82             'Id',
83             'GeocodeRequest/Query',
84             'GeocodeResponse/Point/Latitude',
85             'GeocodeResponse/Point/Longitude'])
86 
87         for idx, address in enumerate(addresses):
88             writer.writerow([idx, address, None, None])
89 
90         return "Bing Spatial Data Services, 2.0\n{}".format(out.getvalue())
91 
92     def extract_resource_id(self, response):
</t>
  </si>
  <si>
    <t>{'module': 1, 'expression_statement': 6, 'assignment': 4, 'identifier': 27, '=': 4, 'function_definition': 1, 'def': 1, 'parameters': 1, '(': 8, ',': 8, ')': 8, ':': 2, 'block': 2, 'call': 7, 'attribute': 6, '.': 6, 'argument_list': 7, 'list': 2, '[': 2, 'string': 5, 'string_start': 5, 'string_content': 5, 'string_end': 5, ']': 2, 'for_statement': 1, 'for': 1, 'pattern_list': 1, 'in': 1, 'none': 2, 'return_statement': 1, 'return': 1, 'escape_sequence': 1}</t>
  </si>
  <si>
    <t>(tensor([0.9673]), tensor([0.9628]), tensor([0.9651]), tensor([0.9633]))</t>
  </si>
  <si>
    <t>Before: 73, 74, 75, 76, 77
After: 81, 82, 83, 84, 85</t>
  </si>
  <si>
    <t xml:space="preserve">175 
176         return False
177 
178     def _adapt_results(self, response):
179         result = io.BytesIO(response)
180         # Skipping first line with Bing header
181         next(result)
182 
183         rows = {}
184         for row in csv.DictReader(result):
185             rows[row['Id']] = [row['GeocodeResponse/Point/Latitude'], row['GeocodeResponse/Point/Longitude']]
186 
187         return rows
188 
189     def _parse_results(self, response):
</t>
  </si>
  <si>
    <t xml:space="preserve">185 
186         return False
187 
188     def _adapt_results(self, response):
189         result = csvIO(str(response))
190         # Skipping first line with Bing header
191         next(result)
192 
193         rows = {}
194         for row in csv.DictReader(result):
195             rows[row['Id']] = [row['GeocodeResponse/Point/Latitude'], row['GeocodeResponse/Point/Longitude']]
196 
197         return rows
198 
199     def _parse_results(self, response):
</t>
  </si>
  <si>
    <t>Before: 179
After: 189</t>
  </si>
  <si>
    <t>{'module': 1, 'return_statement': 2, 'return': 2, 'false': 1, 'function_definition': 1, 'def': 1, 'identifier': 19, 'parameters': 1, '(': 4, ',': 2, ')': 4, ':': 2, 'block': 2, 'expression_statement': 4, 'assignment': 3, '=': 3, 'call': 3, 'attribute': 2, '.': 2, 'argument_list': 3, 'comment': 1, 'dictionary': 1, '{': 1, '}': 1, 'for_statement': 1, 'for': 1, 'in': 1, 'subscript': 4, '[': 5, 'string': 3, 'string_start': 3, 'string_content': 3, 'string_end': 3, ']': 5, 'list': 1}</t>
  </si>
  <si>
    <t>(tensor([0.9631]), tensor([0.9619]), tensor([0.9625]), tensor([0.9620]))</t>
  </si>
  <si>
    <t xml:space="preserve">50     assert g.city == city
51 
52 
53 def test_bing_batch():
54     """ Data subnitted would be the following:
55             Bing Spatial Data Services, 2.0
56             Id,GeocodeRequest/Query,GeocodeResponse/Point/Latitude,GeocodeResponse/Point/Longitude
57             0,"Denver,CO",,
58             1,"Boulder,CO",,
59     """
60     url_submission = 'http://spatial.virtualearth.net/REST/v1/Dataflows/Geocode?input=csv&amp;key=test'
61     url_check = 'http://spatial.virtualearth.net/REST/v1/Dataflows/Geocode/3bf1b729dddd498e9df45515cdb36130'
62     url_result = 'http://spatial.virtualearth.net/REST/v1/Dataflows/Geocode/3bf1b729dddd498e9df45515cdb36130/output/succeeded'
63     submission_file = 'tests/results/bing_batch_submission.json'
64     confirmation_file = 'tests/results/bing_batch_confirmation.json'
65     data_file = 'tests/results/bing_batch.json'
66     with requests_mock.Mocker() as mocker, \
67             open(submission_file, 'r') as submission_result, \
68             open(confirmation_file, 'r') as confirmation_result, \
69             open(data_file, 'r') as batch_restul:
70         mocker.post(url_submission, text=submission_result.read())
71         mocker.get(url_check, text=confirmation_result.read())
72         mocker.get(url_result, text=batch_restul.read())
73         g = geocoder.bing(locations, key='test', method='batch')
74         assert g.ok
75         assert len(g) == 2
76 
77 
</t>
  </si>
  <si>
    <t xml:space="preserve">51     assert g.city == city
52 
53 
54 def test_bing_batch():
55     """ Data subnitted would be the following:
56             Bing Spatial Data Services, 2.0
57             Id,GeocodeRequest/Query,GeocodeResponse/Point/Latitude,GeocodeResponse/Point/Longitude
58             0,"Denver,CO",,
59             1,"Boulder,CO",,
60     """
61     url_submission = 'http://spatial.virtualearth.net/REST/v1/Dataflows/Geocode?input=csv&amp;key=test'
62     url_check = 'http://spatial.virtualearth.net/REST/v1/Dataflows/Geocode/3bf1b729dddd498e9df45515cdb36130'
63     url_result = 'http://spatial.virtualearth.net/REST/v1/Dataflows/Geocode/3bf1b729dddd498e9df45515cdb36130/output/succeeded'
64     submission_file = 'tests/results/bing_batch_submission.json'
65     confirmation_file = 'tests/results/bing_batch_confirmation.json'
66     data_file = 'tests/results/bing_batch.csv'
67     with requests_mock.Mocker() as mocker, \
68             open(submission_file, 'rb') as submission_result, \
69             open(confirmation_file, 'rb') as confirmation_result, \
70             open(data_file, 'rb') as batch_restul:
71         mocker.post(url_submission, text=str(submission_result.read(), 'utf8'))
72         mocker.get(url_check, text=str(confirmation_result.read(), 'utf8'))
73         mocker.get(url_result, text=str(batch_restul.read(), 'utf8'))
74         g = geocoder.bing(locations, key='test', method='batch')
75         assert g.ok
76         assert len(g) == 2
77 
78 
</t>
  </si>
  <si>
    <t>Before: 65
After: 66</t>
  </si>
  <si>
    <t>fix test_bing_batch for python 3</t>
  </si>
  <si>
    <t>{'module': 1, 'assert_statement': 3, 'assert': 3, 'comparison_operator': 2, 'attribute': 10, 'identifier': 50, '.': 10, '==': 2, 'function_definition': 1, 'def': 1, 'parameters': 1, '(': 13, ')': 13, ':': 2, 'block': 2, 'expression_statement': 11, 'string': 12, 'string_start': 12, 'string_content': 12, 'string_end': 12, 'assignment': 7, '=': 12, 'with_statement': 1, 'with': 1, 'with_clause': 1, 'with_item': 4, 'as_pattern': 4, 'call': 12, 'argument_list': 12, 'as': 4, 'as_pattern_target': 4, ',': 11, 'line_continuation': 3, 'keyword_argument': 5, 'integer': 1}</t>
  </si>
  <si>
    <t>{'cyclomatic_complexity': 1, 'nloc': 7, 'token_count': 42, 'name': 'test_bing', 'long_name': 'test_bing( )', 'start_line': 11, 'end_line': 17, 'full_parameters': [], 'filename': '/home/set-iitgn-vm/.local/lib/python3.10/site-packages/Minecpp/geocoder/prev/tests/test_bing.py', 'top_nesting_level': 0, 'fan_in': 0, 'fan_out': 0, 'general_fan_out': 0}</t>
  </si>
  <si>
    <t>{'cyclomatic_complexity': 1, 'nloc': 7, 'token_count': 42, 'name': 'test_bing', 'long_name': 'test_bing( )', 'start_line': 12, 'end_line': 18, 'full_parameters': [], 'filename': '/home/set-iitgn-vm/.local/lib/python3.10/site-packages/Minecpp/geocoder/curr/tests/test_bing.py', 'top_nesting_level': 0, 'fan_in': 0, 'fan_out': 0, 'general_fan_out': 0}</t>
  </si>
  <si>
    <t>(tensor([0.9794]), tensor([0.9900]), tensor([0.9847]), tensor([0.9889]))</t>
  </si>
  <si>
    <t>Before: 67, 68, 69, 70, 71, 72
After: 68, 69, 70, 71, 72, 73</t>
  </si>
  <si>
    <t xml:space="preserve">275 
276     @ratelim.greedy(100000, 60 * 60 * 24)  # Google for Work daily limit
277     @ratelim.greedy(50, 1)  # Google for Work limit per second
278     def rate_limited_get_for_work(self, url, *args, **kwargs):
279         return super(GoogleQuery, self).rate_limited_get(*args, **kwargs)
280 
281     def _catch_errors(self, json_response):
</t>
  </si>
  <si>
    <t xml:space="preserve">275 
276     @ratelim.greedy(100000, 60 * 60 * 24)  # Google for Work daily limit
277     @ratelim.greedy(50, 1)  # Google for Work limit per second
278     def rate_limited_get_for_work(self, url, **kwargs):
279         return super(GoogleQuery, self).rate_limited_get(*args, **kwargs)
280 
281     def _catch_errors(self, json_response):
</t>
  </si>
  <si>
    <t>Before: 278
After: 278</t>
  </si>
  <si>
    <t>remove unused argument in `rate_limited_get`</t>
  </si>
  <si>
    <t>rollback flake8 "fix" on rate_limited_get_for_work</t>
  </si>
  <si>
    <t>89660ad95ce2cc51f7f81b7bddb3d45efe307c27</t>
  </si>
  <si>
    <t>{'module': 1, 'decorated_definition': 1, 'decorator': 2, '@': 2, 'call': 4, 'attribute': 3, 'identifier': 15, '.': 3, 'argument_list': 4, '(': 5, 'integer': 6, ',': 7, 'binary_operator': 2, '*': 4, ')': 5, 'comment': 2, 'function_definition': 1, 'def': 1, 'parameters': 1, 'list_splat_pattern': 1, 'dictionary_splat_pattern': 1, '**': 2, ':': 1, 'block': 1, 'return_statement': 1, 'return': 1, 'list_splat': 1, 'dictionary_splat': 1}</t>
  </si>
  <si>
    <t>{'cyclomatic_complexity': 3, 'nloc': 11, 'token_count': 117, 'name': '__init__', 'long_name': '__init__( self , json_content )', 'start_line': 14, 'end_line': 29, 'full_parameters': ['self', ' json_content'], 'filename': '/home/set-iitgn-vm/.local/lib/python3.10/site-packages/Minecpp/geocoder/prev/geocoder/google.py', 'top_nesting_level': 1, 'fan_in': 0, 'fan_out': 0, 'general_fan_out': 0}</t>
  </si>
  <si>
    <t>{'cyclomatic_complexity': 3, 'nloc': 11, 'token_count': 117, 'name': '__init__', 'long_name': '__init__( self , json_content )', 'start_line': 14, 'end_line': 29, 'full_parameters': ['self', ' json_content'], 'filename': '/home/set-iitgn-vm/.local/lib/python3.10/site-packages/Minecpp/geocoder/curr/geocoder/google.py', 'top_nesting_level': 1, 'fan_in': 0, 'fan_out': 0, 'general_fan_out': 0}</t>
  </si>
  <si>
    <t>(tensor([0.9953]), tensor([0.9911]), tensor([0.9932]), tensor([0.9915]))</t>
  </si>
  <si>
    <t xml:space="preserve">275 
276     @ratelim.greedy(100000, 60 * 60 * 24)  # Google for Work daily limit
277     @ratelim.greedy(50, 1)  # Google for Work limit per second
278     def rate_limited_get_for_work(self, url, **kwargs):
279         return super(GoogleQuery, self).rate_limited_get(url, **kwargs)
280 
281     def _catch_errors(self, json_response):
</t>
  </si>
  <si>
    <t>Before: 279
After: 279</t>
  </si>
  <si>
    <t>remove unused args</t>
  </si>
  <si>
    <t>fix flake and bug (hopefully)</t>
  </si>
  <si>
    <t>6a24ea9f0948475810ada0fd17185ad25812a6a4</t>
  </si>
  <si>
    <t>{'module': 1, 'decorated_definition': 1, 'decorator': 2, '@': 2, 'call': 4, 'attribute': 3, 'identifier': 14, '.': 3, 'argument_list': 4, '(': 5, 'integer': 6, ',': 6, 'binary_operator': 2, '*': 3, ')': 5, 'comment': 2, 'function_definition': 1, 'def': 1, 'parameters': 1, 'dictionary_splat_pattern': 1, '**': 2, ':': 1, 'block': 1, 'return_statement': 1, 'return': 1, 'list_splat': 1, 'dictionary_splat': 1}</t>
  </si>
  <si>
    <t>(tensor([0.9957]), tensor([0.9894]), tensor([0.9925]), tensor([0.9900]))</t>
  </si>
  <si>
    <t xml:space="preserve">10     @property
11     def ok(self):
12         return bool(self.quality)
13 
14 
15 class MapquestBatch(MapquestQuery):
16     """
17     MapQuest
18     ========
19     The geocoding service enables you to take an address and get the
</t>
  </si>
  <si>
    <t xml:space="preserve">13     @property
14     def ok(self):
15         return bool(self.quality)
16 
17 
18 class MapquestBatch(MultipleResultsQuery):
19     """
20     MapQuest
21     ========
22     The geocoding service enables you to take an address and get the
</t>
  </si>
  <si>
    <t>Before: 15
After: 18</t>
  </si>
  <si>
    <t>fix mapquest_batch.py script</t>
  </si>
  <si>
    <t>Small fixes, timeout option added, doc for batch method</t>
  </si>
  <si>
    <t>geocoder/mapquest_batch.py</t>
  </si>
  <si>
    <t>e5cf718e5dc5b8d6e04ab7adb6f9ce7e19862e95</t>
  </si>
  <si>
    <t>ce76685cc4a2620ef79620a24b384452fa271f13</t>
  </si>
  <si>
    <t>{'module': 1, 'decorated_definition': 1, 'decorator': 1, '@': 1, 'identifier': 9, 'function_definition': 1, 'def': 1, 'parameters': 1, '(': 3, ')': 3, ':': 2, 'block': 2, 'return_statement': 1, 'return': 1, 'call': 1, 'argument_list': 2, 'attribute': 1, '.': 1, 'class_definition': 1, 'class': 1, 'ERROR': 2, 'string_start': 1, 'expression_statement': 1, '==': 4}</t>
  </si>
  <si>
    <t>{'cyclomatic_complexity': 1, 'nloc': 2, 'token_count': 12, 'name': 'ok', 'long_name': 'ok( self )', 'start_line': 11, 'end_line': 12, 'full_parameters': ['self'], 'filename': '/home/set-iitgn-vm/.local/lib/python3.10/site-packages/Minecpp/geocoder/prev/geocoder/mapquest_batch.py', 'top_nesting_level': 1, 'fan_in': 0, 'fan_out': 0, 'general_fan_out': 0}</t>
  </si>
  <si>
    <t>{'cyclomatic_complexity': 1, 'nloc': 2, 'token_count': 12, 'name': 'ok', 'long_name': 'ok( self )', 'start_line': 14, 'end_line': 15, 'full_parameters': ['self'], 'filename': '/home/set-iitgn-vm/.local/lib/python3.10/site-packages/Minecpp/geocoder/curr/geocoder/mapquest_batch.py', 'top_nesting_level': 1, 'fan_in': 0, 'fan_out': 0, 'general_fan_out': 0}</t>
  </si>
  <si>
    <t>(tensor([0.9401]), tensor([0.9553]), tensor([0.9477]), tensor([0.9538]))</t>
  </si>
  <si>
    <t xml:space="preserve">4 from __future__ import absolute_import, print_function
5 from geocoder.base import OneResult, MultipleResultsQuery
6 from geocoder.keys import bing_key
7 import time
8 import io
9 import csv
10 import requests
11 import logging
12 import sys
13 
</t>
  </si>
  <si>
    <t xml:space="preserve">9 import io
10 import requests
11 import logging
12 import sys
13 
14 PY2 = sys.version_info &lt; (3, 0)
15 csv_io = io.BytesIO if PY2 else io.StringIO
16 
17 LOGGER = logging.getLogger(__name__)
18 
</t>
  </si>
  <si>
    <t>Before: 9, 14, 15, 16
After: 14, 15</t>
  </si>
  <si>
    <t>update the bing_batch.py file</t>
  </si>
  <si>
    <t>Bing: fixed encoding issues. Google: fixed work ratelim</t>
  </si>
  <si>
    <t>eb56f173a038c50103101aa1f212f39ecd65a88b</t>
  </si>
  <si>
    <t>dbdadfa2249a61ddde578e23b9b38444886eab58</t>
  </si>
  <si>
    <t>{'module': 1, 'future_import_statement': 1, 'from': 3, '__future__': 1, 'import': 9, 'dotted_name': 13, 'identifier': 15, ',': 2, 'import_from_statement': 2, '.': 2, 'import_statement': 6}</t>
  </si>
  <si>
    <t>{'cyclomatic_complexity': 1, 'nloc': 2, 'token_count': 12, 'name': '__init__', 'long_name': '__init__( self , content )', 'start_line': 26, 'end_line': 27, 'full_parameters': ['self', ' content'], 'filename': '/home/set-iitgn-vm/.local/lib/python3.10/site-packages/Minecpp/geocoder/prev/geocoder/bing_batch.py', 'top_nesting_level': 1, 'fan_in': 0, 'fan_out': 0, 'general_fan_out': 0}</t>
  </si>
  <si>
    <t>{'cyclomatic_complexity': 1, 'nloc': 2, 'token_count': 12, 'name': '__init__', 'long_name': '__init__( self , content )', 'start_line': 22, 'end_line': 23, 'full_parameters': ['self', ' content'], 'filename': '/home/set-iitgn-vm/.local/lib/python3.10/site-packages/Minecpp/geocoder/curr/geocoder/bing_batch.py', 'top_nesting_level': 1, 'fan_in': 0, 'fan_out': 0, 'general_fan_out': 0}</t>
  </si>
  <si>
    <t>(tensor([0.7535]), tensor([0.7589]), tensor([0.7562]), tensor([0.7584]))</t>
  </si>
  <si>
    <t xml:space="preserve">13 
14 LOGGER = logging.getLogger(__name__)
15 
16 is_python2 = sys.version_info &lt; (3, 0)
17 
18 if is_python2:
19     csvIO = io.BytesIO
20 else:
21     csvIO = io.StringIO
22 
</t>
  </si>
  <si>
    <t xml:space="preserve">12 import sys
13 
14 PY2 = sys.version_info &lt; (3, 0)
15 csv_io = io.BytesIO if PY2 else io.StringIO
16 
17 LOGGER = logging.getLogger(__name__)
18 
19 
20 class BingBatchResult(OneResult):
21 
</t>
  </si>
  <si>
    <t>Before: 18, 19, 20, 21
After: 17</t>
  </si>
  <si>
    <t>{'module': 1, 'expression_statement': 4, 'assignment': 4, 'identifier': 14, '=': 4, 'call': 1, 'attribute': 4, '.': 4, 'argument_list': 1, '(': 2, ')': 2, 'comparison_operator': 1, '&lt;': 1, 'tuple': 1, 'integer': 2, ',': 1, 'if_statement': 1, 'if': 1, ':': 2, 'block': 2, 'else_clause': 1, 'else': 1}</t>
  </si>
  <si>
    <t>(tensor([0.8724]), tensor([0.9043]), tensor([0.8881]), tensor([0.9010]))</t>
  </si>
  <si>
    <t xml:space="preserve">38         if coord:
39             return coord[1]
40 
41     def debug(self, verbose=True):
42         with csvIO() as output:
43             print('\n', file=output)
44             print('{} result\n'.format(self.__class__.__name__), file=output)
45             print('-----------\n', file=output)
46             print(self._content, file=output)
47 
48             if verbose:
49                 print(output.getvalue())
50 
51             return [None, None]
52 
53 
</t>
  </si>
  <si>
    <t xml:space="preserve">34         if coord:
35             return coord[1]
36 
37     def debug(self, verbose=True):
38         with csv_io() as output:
39             print('\n', file=output)
40             print('Bing Batch result\n', file=output)
41             print('-----------\n', file=output)
42             print(self._content, file=output)
43 
44             if verbose:
45                 print(output.getvalue())
46 
47             return [None, None]
48 
49 
</t>
  </si>
  <si>
    <t>Before: 42
After: 38</t>
  </si>
  <si>
    <t>{'module': 1, 'if_statement': 2, 'if': 2, 'identifier': 29, ':': 4, 'block': 4, 'return_statement': 2, 'return': 2, 'subscript': 1, '[': 2, 'integer': 1, ']': 2, 'function_definition': 1, 'def': 1, 'parameters': 1, '(': 9, ',': 6, 'default_parameter': 1, '=': 5, 'true': 1, ')': 9, 'with_statement': 1, 'with': 1, 'with_clause': 1, 'with_item': 1, 'as_pattern': 1, 'call': 8, 'argument_list': 8, 'as': 1, 'as_pattern_target': 1, 'expression_statement': 5, 'string': 3, 'string_start': 3, 'string_content': 3, 'escape_sequence': 3, 'string_end': 3, 'keyword_argument': 4, 'attribute': 5, '.': 5, 'list': 1, 'none': 2}</t>
  </si>
  <si>
    <t>(tensor([0.9348]), tensor([0.9375]), tensor([0.9361]), tensor([0.9372]))</t>
  </si>
  <si>
    <t>Before: 44
After: 40</t>
  </si>
  <si>
    <t xml:space="preserve">1 #!/usr/bin/python
2 # coding: utf8
3 
4 from __future__ import absolute_import, print_function
5 from geocoder.bing_batch import BingBatchResult, BingBatch
6 
7 
8 class BingBatchForwardResult(BingBatchResult):
9 
</t>
  </si>
  <si>
    <t xml:space="preserve">1 #!/usr/bin/python
2 # coding: utf8
3 
4 from __future__ import absolute_import, print_function
5 from geocoder.base import OneResult
6 from geocoder.bing_batch import BingBatch
7 
8 import io
9 import csv
</t>
  </si>
  <si>
    <t>Before: 5
After: 5, 6, 8, 9, 10</t>
  </si>
  <si>
    <t>add geocoder/bing_batch_forward.py for python 3</t>
  </si>
  <si>
    <t>geocoder/bing_batch_forward.py</t>
  </si>
  <si>
    <t>{'module': 1, 'comment': 2, 'future_import_statement': 1, 'from': 2, '__future__': 1, 'import': 2, 'dotted_name': 5, 'identifier': 8, ',': 2, 'import_from_statement': 1, '.': 1, 'class_definition': 1, 'class': 1, 'argument_list': 1, '(': 1, ')': 1, ':': 1, 'block': 1}</t>
  </si>
  <si>
    <t>{'cyclomatic_complexity': 2, 'nloc': 4, 'token_count': 21, 'name': 'lat', 'long_name': 'lat( self )', 'start_line': 11, 'end_line': 14, 'full_parameters': ['self'], 'filename': '/home/set-iitgn-vm/.local/lib/python3.10/site-packages/Minecpp/geocoder/prev/geocoder/bing_batch_forward.py', 'top_nesting_level': 1, 'fan_in': 0, 'fan_out': 0, 'general_fan_out': 0}</t>
  </si>
  <si>
    <t>{'cyclomatic_complexity': 1, 'nloc': 2, 'token_count': 12, 'name': '__init__', 'long_name': '__init__( self , content )', 'start_line': 20, 'end_line': 21, 'full_parameters': ['self', ' content'], 'filename': '/home/set-iitgn-vm/.local/lib/python3.10/site-packages/Minecpp/geocoder/curr/geocoder/bing_batch_forward.py', 'top_nesting_level': 1, 'fan_in': 0, 'fan_out': 0, 'general_fan_out': 0}</t>
  </si>
  <si>
    <t>(tensor([0.9333]), tensor([0.9401]), tensor([0.9367]), tensor([0.9395]))</t>
  </si>
  <si>
    <t xml:space="preserve">3 
4 from __future__ import absolute_import, print_function
5 from geocoder.bing_batch import BingBatchResult, BingBatch
6 
7 
8 class BingBatchForwardResult(BingBatchResult):
9 
10     @property
11     def lat(self):
12         coord = self._content
</t>
  </si>
  <si>
    <t xml:space="preserve">7 
8 import io
9 import csv
10 import sys
11 
12 PY2 = sys.version_info &lt; (3, 0)
13 csv_io = io.BytesIO if PY2 else io.StringIO
14 csv_encode = (lambda input: input) if PY2 else (lambda input: input.encode('utf-8'))
15 csv_decode = (lambda input: input) if PY2 else (lambda input: input.decode('utf-8'))
16 
</t>
  </si>
  <si>
    <t>Before: 8
After: 12, 13, 14, 15, 16, 17, 18, 19, 20, 21</t>
  </si>
  <si>
    <t>{'module': 1, 'future_import_statement': 1, 'from': 2, '__future__': 1, 'import': 2, 'dotted_name': 5, 'identifier': 11, ',': 2, 'import_from_statement': 1, '.': 1, 'class_definition': 1, 'class': 1, 'argument_list': 1, '(': 2, ')': 2, ':': 2, 'block': 2, 'decorated_definition': 1, 'decorator': 1, '@': 1, 'function_definition': 1, 'def': 1, 'parameters': 1}</t>
  </si>
  <si>
    <t>(tensor([0.6560]), tensor([0.6855]), tensor([0.6705]), tensor([0.6825]))</t>
  </si>
  <si>
    <t xml:space="preserve">1 #!/usr/bin/python
2 # coding: utf8
3 
4 from __future__ import absolute_import, print_function
5 from geocoder.bing_batch import BingBatch, BingBatchResult
6 import io
7 import csv
8 
9 
</t>
  </si>
  <si>
    <t>Before: 5
After: 5, 6, 7, 10, 11, 12, 13, 14, 15</t>
  </si>
  <si>
    <t>fix bing_batch_reverse.py for python 3</t>
  </si>
  <si>
    <t>geocoder/bing_batch_reverse.py</t>
  </si>
  <si>
    <t>{'module': 1, 'comment': 2, 'future_import_statement': 1, 'from': 2, '__future__': 1, 'import': 4, 'dotted_name': 7, 'identifier': 8, ',': 2, 'import_from_statement': 1, '.': 1, 'import_statement': 2}</t>
  </si>
  <si>
    <t>{'cyclomatic_complexity': 2, 'nloc': 4, 'token_count': 18, 'name': 'address', 'long_name': 'address( self )', 'start_line': 13, 'end_line': 16, 'full_parameters': ['self'], 'filename': '/home/set-iitgn-vm/.local/lib/python3.10/site-packages/Minecpp/geocoder/prev/geocoder/bing_batch_reverse.py', 'top_nesting_level': 1, 'fan_in': 0, 'fan_out': 0, 'general_fan_out': 0}</t>
  </si>
  <si>
    <t>{'cyclomatic_complexity': 1, 'nloc': 2, 'token_count': 12, 'name': '__init__', 'long_name': '__init__( self , content )', 'start_line': 20, 'end_line': 21, 'full_parameters': ['self', ' content'], 'filename': '/home/set-iitgn-vm/.local/lib/python3.10/site-packages/Minecpp/geocoder/curr/geocoder/bing_batch_reverse.py', 'top_nesting_level': 1, 'fan_in': 0, 'fan_out': 0, 'general_fan_out': 0}</t>
  </si>
  <si>
    <t>(tensor([0.9663]), tensor([0.9770]), tensor([0.9716]), tensor([0.9759]))</t>
  </si>
  <si>
    <t xml:space="preserve">5 from geocoder.bing_batch import BingBatch, BingBatchResult
6 import io
7 import csv
8 
9 
10 class BingBatchReverseResult(BingBatchResult):
11 
12     @property
13     def address(self):
14         coord = self._content
</t>
  </si>
  <si>
    <t xml:space="preserve">13 csv_io = io.BytesIO if PY2 else io.StringIO
14 csv_encode = (lambda input: input) if PY2 else (lambda input: input.encode('utf-8'))
15 csv_decode = (lambda input: input) if PY2 else (lambda input: input.decode('utf-8'))
16 
17 
18 class BingBatchReverseResult(OneResult):
19 
20     def __init__(self, content):
21         self._content = content
22 
</t>
  </si>
  <si>
    <t>Before: 10
After: 18, 19, 20, 21</t>
  </si>
  <si>
    <t>{'module': 1, 'import_from_statement': 1, 'from': 1, 'dotted_name': 5, 'identifier': 11, '.': 1, 'import': 3, ',': 1, 'import_statement': 2, 'class_definition': 1, 'class': 1, 'argument_list': 1, '(': 2, ')': 2, ':': 2, 'block': 2, 'decorated_definition': 1, 'decorator': 1, '@': 1, 'function_definition': 1, 'def': 1, 'parameters': 1}</t>
  </si>
  <si>
    <t>(tensor([0.7176]), tensor([0.7909]), tensor([0.7524]), tensor([0.7829]))</t>
  </si>
  <si>
    <t xml:space="preserve">10 class BingBatchReverseResult(BingBatchResult):
11 
12     @property
13     def address(self):
14         coord = self._content
15         if coord:
16             return coord[0]
17 
18     @property
</t>
  </si>
  <si>
    <t xml:space="preserve">21         self._content = content
22 
23     @property
24     def address(self):
25         address = self._content
26         if address:
27             return address[0]
28 
29     @property
</t>
  </si>
  <si>
    <t>Before: 14, 15, 16
After: 25, 26, 27</t>
  </si>
  <si>
    <t>{'module': 1, 'class_definition': 1, 'class': 1, 'identifier': 10, 'argument_list': 1, '(': 2, ')': 2, ':': 3, 'block': 3, 'decorated_definition': 1, 'decorator': 1, '@': 1, 'function_definition': 1, 'def': 1, 'parameters': 1, 'expression_statement': 1, 'assignment': 1, '=': 1, 'attribute': 1, '.': 1, 'if_statement': 1, 'if': 1, 'return_statement': 1, 'return': 1, 'subscript': 1, '[': 1, 'integer': 1, ']': 1}</t>
  </si>
  <si>
    <t>(tensor([0.8780]), tensor([0.7892]), tensor([0.8312]), tensor([0.7972]))</t>
  </si>
  <si>
    <t xml:space="preserve">16             return coord[0]
17 
18     @property
19     def city(self):
20         coord = self._content
21         if coord:
22             return coord[1]
23 
24     @property
</t>
  </si>
  <si>
    <t xml:space="preserve">27             return address[0]
28 
29     @property
30     def city(self):
31         city = self._content
32         if city:
33             return city[1]
34 
35     @property
</t>
  </si>
  <si>
    <t>Before: 20, 21, 22
After: 31, 32, 33</t>
  </si>
  <si>
    <t>{'module': 1, 'return_statement': 2, 'return': 2, 'subscript': 2, 'identifier': 9, '[': 2, 'integer': 2, ']': 2, 'decorated_definition': 1, 'decorator': 1, '@': 1, 'function_definition': 1, 'def': 1, 'parameters': 1, '(': 1, ')': 1, ':': 2, 'block': 2, 'expression_statement': 1, 'assignment': 1, '=': 1, 'attribute': 1, '.': 1, 'if_statement': 1, 'if': 1}</t>
  </si>
  <si>
    <t>(tensor([0.8997]), tensor([0.8970]), tensor([0.8984]), tensor([0.8973]))</t>
  </si>
  <si>
    <t xml:space="preserve">22             return coord[1]
23 
24     @property
25     def postal(self):
26         coord = self._content
27         if coord:
28             return coord[2]
29 
30     @property
</t>
  </si>
  <si>
    <t xml:space="preserve">33             return city[1]
34 
35     @property
36     def postal(self):
37         postal = self._content
38         if postal:
39             return postal[2]
40 
41     @property
</t>
  </si>
  <si>
    <t>Before: 26, 27, 28
After: 37, 38, 39</t>
  </si>
  <si>
    <t>(tensor([0.8993]), tensor([0.9004]), tensor([0.8999]), tensor([0.9003]))</t>
  </si>
  <si>
    <t xml:space="preserve">28             return coord[2]
29 
30     @property
31     def state(self):
32         coord = self._content
33         if coord:
34             return coord[3]
35 
36     @property
</t>
  </si>
  <si>
    <t xml:space="preserve">39             return postal[2]
40 
41     @property
42     def state(self):
43         state = self._content
44         if state:
45             return state[3]
46 
47     @property
</t>
  </si>
  <si>
    <t>Before: 32, 33, 34
After: 43, 44, 45</t>
  </si>
  <si>
    <t>(tensor([0.8906]), tensor([0.8761]), tensor([0.8833]), tensor([0.8775]))</t>
  </si>
  <si>
    <t xml:space="preserve">34             return coord[3]
35 
36     @property
37     def country(self):
38         coord = self._content
39         if coord:
40             return coord[4]
41 
42     @property
</t>
  </si>
  <si>
    <t xml:space="preserve">45             return state[3]
46 
47     @property
48     def country(self):
49         country = self._content
50         if country:
51             return country[4]
52 
53     @property
</t>
  </si>
  <si>
    <t>Before: 38, 39, 40
After: 49, 50, 51, 57, 58, 59, 60, 61, 62</t>
  </si>
  <si>
    <t>(tensor([0.8923]), tensor([0.8932]), tensor([0.8927]), tensor([0.8931]))</t>
  </si>
  <si>
    <t xml:space="preserve">42     @property
43     def ok(self):
44         return bool(self._content)
45 
46 
47 class BingBatchReverse(BingBatch):
48 
49     method = 'batch_reverse'
50 
51     _RESULT_CLASS = BingBatchReverseResult
</t>
  </si>
  <si>
    <t xml:space="preserve">54     def ok(self):
55         return bool(self._content)
56 
57     def debug(self, verbose=True):
58         with csv_io() as output:
59             print('\n', file=output)
60             print('Bing Batch result\n', file=output)
61             print('-----------\n', file=output)
62             print(self._content, file=output)
63 
64             if verbose:
65                 print(output.getvalue())
66 
67             return [None, None]
68 
69 
</t>
  </si>
  <si>
    <t>Before: 47
After: 64, 65, 67, 68, 69, 70, 71, 72, 73, 74, 75, 76, 77, 78, 79, 80, 81, 82, 83, 84, 85, 86, 87</t>
  </si>
  <si>
    <t>{'module': 1, 'decorated_definition': 1, 'decorator': 1, '@': 1, 'identifier': 9, 'function_definition': 1, 'def': 1, 'parameters': 1, '(': 3, ')': 3, ':': 2, 'block': 2, 'return_statement': 1, 'return': 1, 'call': 1, 'argument_list': 2, 'attribute': 1, '.': 1, 'class_definition': 1, 'class': 1, 'expression_statement': 1, 'assignment': 1, '=': 1, 'string': 1, 'string_start': 1, 'string_content': 1, 'string_end': 1}</t>
  </si>
  <si>
    <t>(tensor([0.6821]), tensor([0.7676]), tensor([0.7223]), tensor([0.7581]))</t>
  </si>
  <si>
    <t xml:space="preserve">50 
51     _RESULT_CLASS = BingBatchReverseResult
52 
53     def generate_batch(self, locations):
54         out = io.BytesIO()
55         writer = csv.writer(out)
56         writer.writerow([
57             'Id',
58             'ReverseGeocodeRequest/Location/Latitude',
59             'ReverseGeocodeRequest/Location/Longitude',
60             'GeocodeResponse/Address/FormattedAddress',
61             'GeocodeResponse/Address/Locality',
62             'GeocodeResponse/Address/PostalCode',
63             'GeocodeResponse/Address/AdminDistrict',
64             'GeocodeResponse/Address/CountryRegion',
65         ])
66 
67         for idx, location in enumerate(locations):
68             writer.writerow([idx, location[0], location[1], None, None, None, None, None])
69 
70         return "Bing Spatial Data Services, 2.0\n{}".format(out.getvalue())
71 
72     def _adapt_results(self, response):
</t>
  </si>
  <si>
    <t xml:space="preserve">89 
90     _RESULT_CLASS = BingBatchReverseResult
91 
92     def generate_batch(self, locations):
93         out = csv_io()
94         writer = csv.writer(out)
95         writer.writerow([
96             'Id',
97             'ReverseGeocodeRequest/Location/Latitude',
98             'ReverseGeocodeRequest/Location/Longitude',
99             'GeocodeResponse/Address/FormattedAddress',
100             'GeocodeResponse/Address/Locality',
101             'GeocodeResponse/Address/PostalCode',
102             'GeocodeResponse/Address/AdminDistrict',
103             'GeocodeResponse/Address/CountryRegion'
104         ])
105 
106         for idx, location in enumerate(locations):
107             writer.writerow([idx, location[0], location[1], None, None, None, None, None])
108 
109         return csv_encode("Bing Spatial Data Services, 2.0\n{}".format(out.getvalue()))
110 
111     def _adapt_results(self, response):
</t>
  </si>
  <si>
    <t>Before: 54
After: 93</t>
  </si>
  <si>
    <t>{'module': 1, 'expression_statement': 5, 'assignment': 3, 'identifier': 26, '=': 3, 'function_definition': 1, 'def': 1, 'parameters': 1, '(': 8, ',': 17, ')': 8, ':': 2, 'block': 2, 'call': 7, 'attribute': 6, '.': 6, 'argument_list': 7, 'list': 2, '[': 4, 'string': 9, 'string_start': 9, 'string_content': 9, 'string_end': 9, ']': 4, 'for_statement': 1, 'for': 1, 'pattern_list': 1, 'in': 1, 'subscript': 2, 'integer': 2, 'none': 5, 'return_statement': 1, 'return': 1, 'escape_sequence': 1}</t>
  </si>
  <si>
    <t>(tensor([0.9592]), tensor([0.9624]), tensor([0.9608]), tensor([0.9621]))</t>
  </si>
  <si>
    <t>Before: 64
After: 103</t>
  </si>
  <si>
    <t>Before: 70
After: 109</t>
  </si>
  <si>
    <t xml:space="preserve">69 
70         return "Bing Spatial Data Services, 2.0\n{}".format(out.getvalue())
71 
72     def _adapt_results(self, response):
73         result = io.BytesIO(response)
74         # Skipping first line with Bing header
75         next(result)
76 
77         rows = {}
78         for row in csv.DictReader(result):
79             rows[row['Id']] = [
80                 row['GeocodeResponse/Address/FormattedAddress'],
81                 row['GeocodeResponse/Address/Locality'],
82                 row['GeocodeResponse/Address/PostalCode'],
83                 row['GeocodeResponse/Address/AdminDistrict'],
84                 row['GeocodeResponse/Address/CountryRegion']
85             ]
86 
87         return rows
88 
89 if __name__ == '__main__':
</t>
  </si>
  <si>
    <t xml:space="preserve">108 
109         return csv_encode("Bing Spatial Data Services, 2.0\n{}".format(out.getvalue()))
110 
111     def _adapt_results(self, response):
112         # print(type(response))
113         result = csv_io(csv_decode(response))
114         # Skipping first line with Bing header
115         next(result)
116 
117         rows = {}
118         for row in csv.DictReader(result):
119             rows[row['Id']] = [row['GeocodeResponse/Address/FormattedAddress'],
120                                row['GeocodeResponse/Address/Locality'],
121                                row['GeocodeResponse/Address/PostalCode'],
122                                row['GeocodeResponse/Address/AdminDistrict'],
123                                row['GeocodeResponse/Address/CountryRegion']]
124 
125         return rows
126 
127 
</t>
  </si>
  <si>
    <t>Before: 73
After: 112, 113</t>
  </si>
  <si>
    <t>{'module': 1, 'return_statement': 2, 'return': 2, 'call': 5, 'attribute': 4, 'string': 7, 'string_start': 7, 'string_content': 7, 'escape_sequence': 1, 'string_end': 7, '.': 4, 'identifier': 25, 'argument_list': 5, '(': 6, ')': 6, 'function_definition': 1, 'def': 1, 'parameters': 1, ',': 5, ':': 2, 'block': 2, 'expression_statement': 4, 'assignment': 3, '=': 3, 'comment': 1, 'dictionary': 1, '{': 1, '}': 1, 'for_statement': 1, 'for': 1, 'in': 1, 'subscript': 7, '[': 8, ']': 8, 'list': 1}</t>
  </si>
  <si>
    <t>(tensor([0.9282]), tensor([0.9316]), tensor([0.9299]), tensor([0.9312]))</t>
  </si>
  <si>
    <t>Before: 79, 80, 81, 82, 83, 84, 85
After: 119, 120, 121, 122, 123, 127</t>
  </si>
  <si>
    <t xml:space="preserve">275 
276     @ratelim.greedy(100000, 60 * 60 * 24)  # Google for Work daily limit
277     @ratelim.greedy(50, 1)  # Google for Work limit per second
278     def rate_limited_get_for_work(self, *args, **kwargs):
279         return super(GoogleQuery, self).rate_limited_get(*args, **kwargs)
280 
281     def _catch_errors(self, json_response):
</t>
  </si>
  <si>
    <t>Before: 278, 279
After: 278, 279</t>
  </si>
  <si>
    <t>add args to rate_limited_get</t>
  </si>
  <si>
    <t>{'module': 1, 'decorated_definition': 1, 'decorator': 2, '@': 2, 'call': 4, 'attribute': 3, 'identifier': 14, '.': 3, 'argument_list': 4, '(': 5, 'integer': 6, ',': 6, 'binary_operator': 2, '*': 2, ')': 5, 'comment': 2, 'function_definition': 1, 'def': 1, 'parameters': 1, 'dictionary_splat_pattern': 1, '**': 2, ':': 1, 'block': 1, 'return_statement': 1, 'return': 1, 'dictionary_splat': 1}</t>
  </si>
  <si>
    <t>(tensor([0.9840]), tensor([0.9881]), tensor([0.9861]), tensor([0.9877]))</t>
  </si>
  <si>
    <t xml:space="preserve">52     assert g.city == city
53 
54 
55 def test_bing_batch_forward():
56     """ Data subnitted would be the following:
57             Bing Spatial Data Services, 2.0
58             Id,GeocodeRequest/Query,GeocodeResponse/Point/Latitude,GeocodeResponse/Point/Longitude
59             0,"Denver,CO",,
60             1,"Boulder,CO",,
61     """
62     url_submission = 'http://spatial.virtualearth.net/REST/v1/Dataflows/Geocode?input=csv&amp;key=test'
63     url_check = 'http://spatial.virtualearth.net/REST/v1/Dataflows/Geocode/3bf1b729dddd498e9df45515cdb36130'
64     url_result = 'http://spatial.virtualearth.net/REST/v1/Dataflows/Geocode/3bf1b729dddd498e9df45515cdb36130/output/succeeded'
65     submission_file = 'tests/results/bing_batch_submission.json'
66     confirmation_file = 'tests/results/bing_batch_confirmation.json'
67     data_file = 'tests/results/bing_batch.csv'
68     with requests_mock.Mocker() as mocker, \
69             open(submission_file, 'rb') as submission_result, \
70             open(confirmation_file, 'rb') as confirmation_result, \
71             open(data_file, 'rb') as batch_restul:
72         mocker.post(url_submission, text=str(submission_result.read(), 'utf8'))
73         mocker.get(url_check, text=str(confirmation_result.read(), 'utf8'))
74         mocker.get(url_result, text=str(batch_restul.read(), 'utf8'))
75         g = geocoder.bing(locations_forward, key='test', method='batch')
76         assert g.ok
77         assert len(g) == 2
78         expected_results = [
79             [39.7400093078613, -104.99201965332],
80             [40.015739440918, -105.279243469238]
81         ]
82         assert [result.latlng for result in g] == expected_results
83 
84 
</t>
  </si>
  <si>
    <t xml:space="preserve">52     assert g.city == city
53 
54 
55 def test_bing_batch():
56     """ Data submitted would be the following:
57             Bing Spatial Data Services, 2.0
58             Id,GeocodeRequest/Query,GeocodeResponse/Point/Latitude,GeocodeResponse/Point/Longitude
59             0,"Denver,CO",,
60             1,"Boulder,CO",,
61     """
62     url_submission = 'http://spatial.virtualearth.net/REST/v1/Dataflows/Geocode?input=csv&amp;key=test'
63     url_check = 'http://spatial.virtualearth.net/REST/v1/Dataflows/Geocode/3bf1b729dddd498e9df45515cdb36130'
64     url_result = 'http://spatial.virtualearth.net/REST/v1/Dataflows/Geocode/3bf1b729dddd498e9df45515cdb36130/output/succeeded'
65     submission_file = 'tests/results/bing_batch_submission.json'
66     confirmation_file = 'tests/results/bing_batch_confirmation.json'
67     data_file = 'tests/results/bing_batch.csv'
68     with requests_mock.Mocker() as mocker, \
69             open(submission_file, 'rb') as submission_result, \
70             open(confirmation_file, 'rb') as confirmation_result, \
71             open(data_file, 'rb') as batch_result:
72         mocker.post(url_submission, text=str(submission_result.read(), 'utf8'))
73         mocker.get(url_check, text=str(confirmation_result.read(), 'utf8'))
74         mocker.get(url_result, text=str(batch_result.read(), 'utf8'))
75         g = geocoder.bing(locations_forward, method='batch')
76         assert g.ok
77         assert len(g) == 2
78 
79 
</t>
  </si>
  <si>
    <t>Before: 55, 56
After: 55, 56</t>
  </si>
  <si>
    <t>fix issues with test_bing_batch_forward and test_bing_reverse</t>
  </si>
  <si>
    <t>{'module': 1, 'assert_statement': 4, 'assert': 4, 'comparison_operator': 3, 'attribute': 11, 'identifier': 59, '.': 11, '==': 3, 'function_definition': 1, 'def': 1, 'parameters': 1, '(': 16, ')': 16, ':': 2, 'block': 2, 'expression_statement': 12, 'string': 15, 'string_start': 15, 'string_content': 15, 'string_end': 15, 'assignment': 8, '=': 13, 'with_statement': 1, 'with': 1, 'with_clause': 1, 'with_item': 4, 'as_pattern': 4, 'call': 15, 'argument_list': 15, 'as': 4, 'as_pattern_target': 4, ',': 17, 'line_continuation': 3, 'keyword_argument': 5, 'integer': 1, 'list': 3, '[': 4, 'float': 4, 'unary_operator': 2, '-': 2, ']': 4, 'list_comprehension': 1, 'for_in_clause': 1, 'for': 1, 'in': 1}</t>
  </si>
  <si>
    <t>{'cyclomatic_complexity': 1, 'nloc': 7, 'token_count': 42, 'name': 'test_bing', 'long_name': 'test_bing( )', 'start_line': 13, 'end_line': 19, 'full_parameters': [], 'filename': '/home/set-iitgn-vm/.local/lib/python3.10/site-packages/Minecpp/geocoder/prev/tests/test_bing.py', 'top_nesting_level': 0, 'fan_in': 0, 'fan_out': 0, 'general_fan_out': 0}</t>
  </si>
  <si>
    <t>{'cyclomatic_complexity': 1, 'nloc': 7, 'token_count': 42, 'name': 'test_bing', 'long_name': 'test_bing( )', 'start_line': 13, 'end_line': 19, 'full_parameters': [], 'filename': '/home/set-iitgn-vm/.local/lib/python3.10/site-packages/Minecpp/geocoder/curr/tests/test_bing.py', 'top_nesting_level': 0, 'fan_in': 0, 'fan_out': 0, 'general_fan_out': 0}</t>
  </si>
  <si>
    <t>(tensor([0.9863]), tensor([0.9377]), tensor([0.9614]), tensor([0.9423]))</t>
  </si>
  <si>
    <t>Before: 71
After: 71</t>
  </si>
  <si>
    <t>Before: 74, 75
After: 74, 75</t>
  </si>
  <si>
    <t xml:space="preserve">73         mocker.get(url_check, text=str(confirmation_result.read(), 'utf8'))
74         mocker.get(url_result, text=str(batch_result.read(), 'utf8'))
75         g = geocoder.bing(locations_forward, method='batch')
76         assert g.ok
77         assert len(g) == 2
78 
79 
80 def test_bing_batch_forward():
81     g = geocoder.bing(locations_forward, method='batch')
82     assert g.ok
</t>
  </si>
  <si>
    <t>Before: 78, 79, 80, 81, 82
After: 78, 79, 80, 81, 82, 83, 84, 85, 86, 87, 88, 89</t>
  </si>
  <si>
    <t>(tensor([0.8288]), tensor([0.6503]), tensor([0.7288]), tensor([0.6646]))</t>
  </si>
  <si>
    <t xml:space="preserve">52     assert g.city == city
53 
54 
55 def test_bing_batch():
56     """ Data submitted would be the following:
57             Bing Spatial Data Services, 2.0
58             Id,GeocodeRequest/Query,GeocodeResponse/Point/Latitude,GeocodeResponse/Point/Longitude
59             0,"Denver,CO",,
60             1,"Boulder,CO",,
61     """
62     url_submission = 'http://spatial.virtualearth.net/REST/v1/Dataflows/Geocode?input=csv&amp;key=test'
63     url_check = 'http://spatial.virtualearth.net/REST/v1/Dataflows/Geocode/3bf1b729dddd498e9df45515cdb36130'
64     url_result = 'http://spatial.virtualearth.net/REST/v1/Dataflows/Geocode/3bf1b729dddd498e9df45515cdb36130/output/succeeded'
65     submission_file = 'tests/results/bing_batch_submission.json'
66     confirmation_file = 'tests/results/bing_batch_confirmation.json'
67     data_file = 'tests/results/bing_batch.csv'
68     with requests_mock.Mocker() as mocker, \
69             open(submission_file, 'rb') as submission_result, \
70             open(confirmation_file, 'rb') as confirmation_result, \
71             open(data_file, 'rb') as batch_result:
72         mocker.post(url_submission, text=str(submission_result.read(), 'utf8'))
73         mocker.get(url_check, text=str(confirmation_result.read(), 'utf8'))
74         mocker.get(url_result, text=str(batch_result.read(), 'utf8'))
75         g = geocoder.bing(locations_forward, key='test', method='batch')
76         assert g.ok
77         assert len(g) == 2
78 
79 
</t>
  </si>
  <si>
    <t>Before: 75
After: 75</t>
  </si>
  <si>
    <t>use key='test' instead of key='test'</t>
  </si>
  <si>
    <t>Fixed Bing tests according to newest Bing geo results</t>
  </si>
  <si>
    <t>6ef7c21dc853c79319d0f4306cb699b0d6678f4c</t>
  </si>
  <si>
    <t>89b23236e8cca65213395cfbcc4fb2519628a976</t>
  </si>
  <si>
    <t>{'module': 1, 'assert_statement': 3, 'assert': 3, 'comparison_operator': 2, 'attribute': 10, 'identifier': 52, '.': 10, '==': 2, 'function_definition': 1, 'def': 1, 'parameters': 1, '(': 16, ')': 16, ':': 2, 'block': 2, 'expression_statement': 11, 'string': 14, 'string_start': 14, 'string_content': 14, 'string_end': 14, 'assignment': 7, '=': 11, 'with_statement': 1, 'with': 1, 'with_clause': 1, 'with_item': 4, 'as_pattern': 4, 'call': 15, 'argument_list': 15, 'as': 4, 'as_pattern_target': 4, ',': 13, 'line_continuation': 3, 'keyword_argument': 4, 'integer': 1}</t>
  </si>
  <si>
    <t>(tensor([0.9968]), tensor([0.9978]), tensor([0.9973]), tensor([0.9977]))</t>
  </si>
  <si>
    <t xml:space="preserve">96     assert [result.city for result in g] == ['New York', 'Paris']
97 
98 
99 def test_multi_results():
100     g = geocoder.bing(location, maxRows=3)
101     assert len(g) == 3
102     assert g.city == city
103 
104     expected_results = [
105         [45.4217796325684, -75.6911926269531],
106         [45.2931327819824, -75.7756805419922],
107         [36.9871711730957, -94.7606735229492],
108     ]
109     assert [result.latlng for result in g] == expected_results
</t>
  </si>
  <si>
    <t xml:space="preserve">96     assert [result.city for result in g] == ['New York', 'Paris']
97 
98 
99 def test_multi_results():
100     g = geocoder.bing(location, maxRows=3)
101 
102     assert len(g) == 2
103     assert g.city == city
104 
105     expected_results = [
106         [45.4217796325684, -75.6911926269531],
107         [45.2931327819824, -75.7756805419922]
108     ]
109     assert [result.latlng for result in g] == expected_results
</t>
  </si>
  <si>
    <t>Before: 101
After: 101, 102</t>
  </si>
  <si>
    <t>{'module': 1, 'assert_statement': 3, 'assert': 3, 'comparison_operator': 3, 'list_comprehension': 1, '[': 6, 'attribute': 3, 'identifier': 16, '.': 3, 'for_in_clause': 1, 'for': 1, 'in': 1, ']': 6, '==': 3, 'list': 5, 'string': 2, 'string_start': 2, 'string_content': 2, 'string_end': 2, ',': 8, 'function_definition': 1, 'def': 1, 'parameters': 1, '(': 3, ')': 3, ':': 1, 'block': 1, 'expression_statement': 2, 'assignment': 2, '=': 3, 'call': 2, 'argument_list': 2, 'keyword_argument': 1, 'integer': 2, 'float': 6, 'unary_operator': 3, '-': 3}</t>
  </si>
  <si>
    <t>(tensor([0.9824]), tensor([0.9612]), tensor([0.9717]), tensor([0.9632]))</t>
  </si>
  <si>
    <t>Before: 106, 107
After: 107</t>
  </si>
  <si>
    <t xml:space="preserve">1 #!/usr/bin/python
2 # coding: utf8
3 
4 from __future__ import absolute_import
5 from geocoder.base import OneResult, MultipleResultsQuery
6 from geocoder.keys import mapquest_key
7 from geocoder.mapquest import MapquestResult, MapquestQuery
8 
9 
</t>
  </si>
  <si>
    <t xml:space="preserve">1 #!/usr/bin/python
2 # coding: utf8
3 
4 from __future__ import absolute_import
5 from geocoder.base import MultipleResultsQuery
6 from geocoder.mapquest import MapquestResult
7 
8 
9 class MapQuestBatchResult(MapquestResult):
</t>
  </si>
  <si>
    <t>Before: 5, 6, 7
After: 5, 6</t>
  </si>
  <si>
    <t>MapQuest flake8 fix</t>
  </si>
  <si>
    <t>71d041575f17a007cc28570cf0d1b37846b2e6c0</t>
  </si>
  <si>
    <t>{'module': 1, 'comment': 2, 'future_import_statement': 1, 'from': 4, '__future__': 1, 'import': 4, 'dotted_name': 9, 'identifier': 12, 'import_from_statement': 3, '.': 3, ',': 2}</t>
  </si>
  <si>
    <t>{'cyclomatic_complexity': 1, 'nloc': 2, 'token_count': 12, 'name': 'ok', 'long_name': 'ok( self )', 'start_line': 13, 'end_line': 14, 'full_parameters': ['self'], 'filename': '/home/set-iitgn-vm/.local/lib/python3.10/site-packages/Minecpp/geocoder/prev/geocoder/mapquest_batch.py', 'top_nesting_level': 1, 'fan_in': 0, 'fan_out': 0, 'general_fan_out': 0}</t>
  </si>
  <si>
    <t>{'cyclomatic_complexity': 1, 'nloc': 2, 'token_count': 12, 'name': 'ok', 'long_name': 'ok( self )', 'start_line': 12, 'end_line': 13, 'full_parameters': ['self'], 'filename': '/home/set-iitgn-vm/.local/lib/python3.10/site-packages/Minecpp/geocoder/curr/geocoder/mapquest_batch.py', 'top_nesting_level': 1, 'fan_in': 0, 'fan_out': 0, 'general_fan_out': 0}</t>
  </si>
  <si>
    <t>(tensor([0.9516]), tensor([0.9521]), tensor([0.9518]), tensor([0.9521]))</t>
  </si>
  <si>
    <t xml:space="preserve">34         if coord:
35             return coord[1]
36 
37     def debug(self, verbose=True):
38         with csv_io() as output:
39             print('\n', file=output)
40             print('{} result\n'.format(self.__class__.__name__), file=output)
41             print('-----------\n', file=output)
42             print(self._content, file=output)
43 
44             if verbose:
45                 print(output.getvalue())
46 
47             return [None, None]
48 
49 
</t>
  </si>
  <si>
    <t>fix bug in bing_batch.py</t>
  </si>
  <si>
    <t>Fixed printing outputs</t>
  </si>
  <si>
    <t>ba1cd0b960517f1807351df956853bb7163c647a</t>
  </si>
  <si>
    <t>e0baa310fc8e30fc587be2e4e97d23db678ba0a8</t>
  </si>
  <si>
    <t>{'module': 1, 'if_statement': 2, 'if': 2, 'identifier': 25, ':': 4, 'block': 4, 'return_statement': 2, 'return': 2, 'subscript': 1, '[': 2, 'integer': 1, ']': 2, 'function_definition': 1, 'def': 1, 'parameters': 1, '(': 8, ',': 6, 'default_parameter': 1, '=': 5, 'true': 1, ')': 8, 'with_statement': 1, 'with': 1, 'with_clause': 1, 'with_item': 1, 'as_pattern': 1, 'call': 7, 'argument_list': 7, 'as': 1, 'as_pattern_target': 1, 'expression_statement': 5, 'string': 3, 'string_start': 3, 'string_content': 3, 'escape_sequence': 3, 'string_end': 3, 'keyword_argument': 4, 'attribute': 2, '.': 2, 'list': 1, 'none': 2}</t>
  </si>
  <si>
    <t>{'cyclomatic_complexity': 1, 'nloc': 2, 'token_count': 12, 'name': '__init__', 'long_name': '__init__( self , content )', 'start_line': 22, 'end_line': 23, 'full_parameters': ['self', ' content'], 'filename': '/home/set-iitgn-vm/.local/lib/python3.10/site-packages/Minecpp/geocoder/prev/geocoder/bing_batch.py', 'top_nesting_level': 1, 'fan_in': 0, 'fan_out': 0, 'general_fan_out': 0}</t>
  </si>
  <si>
    <t>(tensor([0.9741]), tensor([0.9713]), tensor([0.9727]), tensor([0.9716]))</t>
  </si>
  <si>
    <t xml:space="preserve">1 #!/usr/bin/python
2 # coding: utf8
3 
4 from __future__ import absolute_import, print_function
5 from geocoder.bing_batch import BingBatch, BingBatchResult
6 
7 import io
8 import csv
9 import sys
</t>
  </si>
  <si>
    <t>Before: 5, 6
After: 5</t>
  </si>
  <si>
    <t>Import fix</t>
  </si>
  <si>
    <t>5d58f9a8557dd8380b91371e902944e06adf9000</t>
  </si>
  <si>
    <t>b4386a89adb4e35964acbcc506d0c3212cfdc378</t>
  </si>
  <si>
    <t>{'module': 1, 'comment': 2, 'future_import_statement': 1, 'from': 3, '__future__': 1, 'import': 4, 'dotted_name': 7, 'identifier': 9, ',': 1, 'import_from_statement': 2, '.': 2, 'import_statement': 1}</t>
  </si>
  <si>
    <t>{'cyclomatic_complexity': 2, 'nloc': 4, 'token_count': 21, 'name': 'lat', 'long_name': 'lat( self )', 'start_line': 21, 'end_line': 24, 'full_parameters': ['self'], 'filename': '/home/set-iitgn-vm/.local/lib/python3.10/site-packages/Minecpp/geocoder/prev/geocoder/bing_batch_forward.py', 'top_nesting_level': 1, 'fan_in': 0, 'fan_out': 0, 'general_fan_out': 0}</t>
  </si>
  <si>
    <t>{'cyclomatic_complexity': 2, 'nloc': 4, 'token_count': 21, 'name': 'lat', 'long_name': 'lat( self )', 'start_line': 20, 'end_line': 23, 'full_parameters': ['self'], 'filename': '/home/set-iitgn-vm/.local/lib/python3.10/site-packages/Minecpp/geocoder/curr/geocoder/bing_batch_forward.py', 'top_nesting_level': 1, 'fan_in': 0, 'fan_out': 0, 'general_fan_out': 0}</t>
  </si>
  <si>
    <t>(tensor([0.9733]), tensor([0.9676]), tensor([0.9704]), tensor([0.9682]))</t>
  </si>
  <si>
    <t xml:space="preserve">43             if verbose:
44                 print(output.getvalue())
45 
46             return [None, None]
47 
48 class BingBatchForward(BingBatch):
49 
50     method = 'batch'
51     _RESULT_CLASS = BingBatchForwardResult
52 
</t>
  </si>
  <si>
    <t xml:space="preserve">43                 print(output.getvalue())
44 
45             return [None, None]
46 
47 
48 class BingBatchForward(BingBatch):
49     method = 'batch'
50     _RESULT_CLASS = BingBatchForwardResult
51 
52     def generate_batch(self, addresses):
</t>
  </si>
  <si>
    <t>{'module': 1, 'if_statement': 1, 'if': 1, 'identifier': 9, ':': 2, 'block': 2, 'expression_statement': 3, 'call': 2, 'argument_list': 3, '(': 3, 'attribute': 1, '.': 1, ')': 3, 'return_statement': 1, 'return': 1, 'list': 1, '[': 1, 'none': 2, ',': 1, ']': 1, 'class_definition': 1, 'class': 1, 'assignment': 2, '=': 2, 'string': 1, 'string_start': 1, 'string_content': 1, 'string_end': 1}</t>
  </si>
  <si>
    <t>(tensor([0.9374]), tensor([0.9428]), tensor([0.9401]), tensor([0.9423]))</t>
  </si>
  <si>
    <t>{'cyclomatic_complexity': 2, 'nloc': 4, 'token_count': 18, 'name': 'address', 'long_name': 'address( self )', 'start_line': 21, 'end_line': 24, 'full_parameters': ['self'], 'filename': '/home/set-iitgn-vm/.local/lib/python3.10/site-packages/Minecpp/geocoder/prev/geocoder/bing_batch_reverse.py', 'top_nesting_level': 1, 'fan_in': 0, 'fan_out': 0, 'general_fan_out': 0}</t>
  </si>
  <si>
    <t>{'cyclomatic_complexity': 2, 'nloc': 4, 'token_count': 18, 'name': 'address', 'long_name': 'address( self )', 'start_line': 20, 'end_line': 23, 'full_parameters': ['self'], 'filename': '/home/set-iitgn-vm/.local/lib/python3.10/site-packages/Minecpp/geocoder/curr/geocoder/bing_batch_reverse.py', 'top_nesting_level': 1, 'fan_in': 0, 'fan_out': 0, 'general_fan_out': 0}</t>
  </si>
  <si>
    <t xml:space="preserve">107 
108         return rows
109 
110 
111 if __name__ == '__main__':
112     g = BingBatchReverse((40.7943, -73.970859), (48.845580, 2.321807), key=None)
113     g.debug()
</t>
  </si>
  <si>
    <t xml:space="preserve">105 
106         return rows
107 
108 
109 if __name__ == '__main__':
110     g = BingBatchReverse([(40.7943, -73.970859), (48.845580, 2.321807)], key=None)
111     g.debug()
</t>
  </si>
  <si>
    <t>Before: 112
After: 110</t>
  </si>
  <si>
    <t>{'module': 1, 'return_statement': 1, 'return': 1, 'identifier': 5, 'if_statement': 1, 'if': 1, 'comparison_operator': 1, '==': 1, 'string': 1, 'string_start': 1, 'string_content': 1, 'string_end': 1, ':': 1, 'block': 1, 'expression_statement': 1, 'assignment': 1, '=': 2, 'call': 1, 'argument_list': 1, '(': 3, 'tuple': 2, 'float': 4, ',': 4, 'unary_operator': 1, '-': 1, ')': 3, 'keyword_argument': 1, 'none': 1}</t>
  </si>
  <si>
    <t>(tensor([0.9727]), tensor([0.9730]), tensor([0.9728]), tensor([0.9729]))</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</si>
</sst>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1" xfId="0" applyAlignment="1" applyFont="1" applyNumberFormat="1">
      <alignment readingOrder="0"/>
    </xf>
    <xf borderId="0" fillId="0" fontId="1"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DenisCarriere/geocoder" TargetMode="External"/><Relationship Id="rId194" Type="http://schemas.openxmlformats.org/officeDocument/2006/relationships/hyperlink" Target="https://github.com/DenisCarriere/geocoder" TargetMode="External"/><Relationship Id="rId193" Type="http://schemas.openxmlformats.org/officeDocument/2006/relationships/hyperlink" Target="https://github.com/DenisCarriere/geocoder" TargetMode="External"/><Relationship Id="rId192" Type="http://schemas.openxmlformats.org/officeDocument/2006/relationships/hyperlink" Target="https://github.com/DenisCarriere/geocoder" TargetMode="External"/><Relationship Id="rId191" Type="http://schemas.openxmlformats.org/officeDocument/2006/relationships/hyperlink" Target="https://github.com/DenisCarriere/geocoder" TargetMode="External"/><Relationship Id="rId187" Type="http://schemas.openxmlformats.org/officeDocument/2006/relationships/hyperlink" Target="https://github.com/DenisCarriere/geocoder" TargetMode="External"/><Relationship Id="rId186" Type="http://schemas.openxmlformats.org/officeDocument/2006/relationships/hyperlink" Target="https://github.com/DenisCarriere/geocoder" TargetMode="External"/><Relationship Id="rId185" Type="http://schemas.openxmlformats.org/officeDocument/2006/relationships/hyperlink" Target="https://github.com/DenisCarriere/geocoder" TargetMode="External"/><Relationship Id="rId184" Type="http://schemas.openxmlformats.org/officeDocument/2006/relationships/hyperlink" Target="https://github.com/DenisCarriere/geocoder" TargetMode="External"/><Relationship Id="rId189" Type="http://schemas.openxmlformats.org/officeDocument/2006/relationships/hyperlink" Target="https://github.com/DenisCarriere/geocoder" TargetMode="External"/><Relationship Id="rId188" Type="http://schemas.openxmlformats.org/officeDocument/2006/relationships/hyperlink" Target="https://github.com/DenisCarriere/geocoder" TargetMode="External"/><Relationship Id="rId183" Type="http://schemas.openxmlformats.org/officeDocument/2006/relationships/hyperlink" Target="https://github.com/DenisCarriere/geocoder" TargetMode="External"/><Relationship Id="rId182" Type="http://schemas.openxmlformats.org/officeDocument/2006/relationships/hyperlink" Target="https://github.com/DenisCarriere/geocoder" TargetMode="External"/><Relationship Id="rId181" Type="http://schemas.openxmlformats.org/officeDocument/2006/relationships/hyperlink" Target="https://github.com/DenisCarriere/geocoder" TargetMode="External"/><Relationship Id="rId180" Type="http://schemas.openxmlformats.org/officeDocument/2006/relationships/hyperlink" Target="https://github.com/DenisCarriere/geocoder" TargetMode="External"/><Relationship Id="rId176" Type="http://schemas.openxmlformats.org/officeDocument/2006/relationships/hyperlink" Target="https://github.com/DenisCarriere/geocoder" TargetMode="External"/><Relationship Id="rId175" Type="http://schemas.openxmlformats.org/officeDocument/2006/relationships/hyperlink" Target="https://github.com/DenisCarriere/geocoder" TargetMode="External"/><Relationship Id="rId174" Type="http://schemas.openxmlformats.org/officeDocument/2006/relationships/hyperlink" Target="https://github.com/DenisCarriere/geocoder" TargetMode="External"/><Relationship Id="rId173" Type="http://schemas.openxmlformats.org/officeDocument/2006/relationships/hyperlink" Target="https://github.com/DenisCarriere/geocoder" TargetMode="External"/><Relationship Id="rId179" Type="http://schemas.openxmlformats.org/officeDocument/2006/relationships/hyperlink" Target="https://github.com/DenisCarriere/geocoder" TargetMode="External"/><Relationship Id="rId178" Type="http://schemas.openxmlformats.org/officeDocument/2006/relationships/hyperlink" Target="https://github.com/DenisCarriere/geocoder" TargetMode="External"/><Relationship Id="rId177" Type="http://schemas.openxmlformats.org/officeDocument/2006/relationships/hyperlink" Target="https://github.com/DenisCarriere/geocoder" TargetMode="External"/><Relationship Id="rId198" Type="http://schemas.openxmlformats.org/officeDocument/2006/relationships/hyperlink" Target="https://github.com/DenisCarriere/geocoder" TargetMode="External"/><Relationship Id="rId197" Type="http://schemas.openxmlformats.org/officeDocument/2006/relationships/hyperlink" Target="https://github.com/DenisCarriere/geocoder" TargetMode="External"/><Relationship Id="rId196" Type="http://schemas.openxmlformats.org/officeDocument/2006/relationships/hyperlink" Target="https://github.com/DenisCarriere/geocoder" TargetMode="External"/><Relationship Id="rId195" Type="http://schemas.openxmlformats.org/officeDocument/2006/relationships/hyperlink" Target="https://github.com/DenisCarriere/geocoder" TargetMode="External"/><Relationship Id="rId199" Type="http://schemas.openxmlformats.org/officeDocument/2006/relationships/hyperlink" Target="https://github.com/DenisCarriere/geocoder" TargetMode="External"/><Relationship Id="rId150" Type="http://schemas.openxmlformats.org/officeDocument/2006/relationships/hyperlink" Target="https://github.com/DenisCarriere/geocoder" TargetMode="External"/><Relationship Id="rId392" Type="http://schemas.openxmlformats.org/officeDocument/2006/relationships/hyperlink" Target="https://github.com/DenisCarriere/geocoder" TargetMode="External"/><Relationship Id="rId391" Type="http://schemas.openxmlformats.org/officeDocument/2006/relationships/hyperlink" Target="https://github.com/DenisCarriere/geocoder" TargetMode="External"/><Relationship Id="rId390" Type="http://schemas.openxmlformats.org/officeDocument/2006/relationships/hyperlink" Target="https://github.com/DenisCarriere/geocoder" TargetMode="External"/><Relationship Id="rId1" Type="http://schemas.openxmlformats.org/officeDocument/2006/relationships/hyperlink" Target="https://github.com/DenisCarriere/geocoder" TargetMode="External"/><Relationship Id="rId2" Type="http://schemas.openxmlformats.org/officeDocument/2006/relationships/hyperlink" Target="https://github.com/DenisCarriere/geocoder" TargetMode="External"/><Relationship Id="rId3" Type="http://schemas.openxmlformats.org/officeDocument/2006/relationships/hyperlink" Target="https://github.com/DenisCarriere/geocoder" TargetMode="External"/><Relationship Id="rId149" Type="http://schemas.openxmlformats.org/officeDocument/2006/relationships/hyperlink" Target="https://github.com/DenisCarriere/geocoder" TargetMode="External"/><Relationship Id="rId4" Type="http://schemas.openxmlformats.org/officeDocument/2006/relationships/hyperlink" Target="https://github.com/DenisCarriere/geocoder" TargetMode="External"/><Relationship Id="rId148" Type="http://schemas.openxmlformats.org/officeDocument/2006/relationships/hyperlink" Target="https://github.com/DenisCarriere/geocoder" TargetMode="External"/><Relationship Id="rId9" Type="http://schemas.openxmlformats.org/officeDocument/2006/relationships/hyperlink" Target="https://github.com/DenisCarriere/geocoder" TargetMode="External"/><Relationship Id="rId143" Type="http://schemas.openxmlformats.org/officeDocument/2006/relationships/hyperlink" Target="https://github.com/DenisCarriere/geocoder" TargetMode="External"/><Relationship Id="rId385" Type="http://schemas.openxmlformats.org/officeDocument/2006/relationships/hyperlink" Target="https://github.com/DenisCarriere/geocoder" TargetMode="External"/><Relationship Id="rId142" Type="http://schemas.openxmlformats.org/officeDocument/2006/relationships/hyperlink" Target="https://github.com/DenisCarriere/geocoder" TargetMode="External"/><Relationship Id="rId384" Type="http://schemas.openxmlformats.org/officeDocument/2006/relationships/hyperlink" Target="https://github.com/DenisCarriere/geocoder" TargetMode="External"/><Relationship Id="rId141" Type="http://schemas.openxmlformats.org/officeDocument/2006/relationships/hyperlink" Target="https://github.com/DenisCarriere/geocoder" TargetMode="External"/><Relationship Id="rId383" Type="http://schemas.openxmlformats.org/officeDocument/2006/relationships/hyperlink" Target="https://github.com/DenisCarriere/geocoder" TargetMode="External"/><Relationship Id="rId140" Type="http://schemas.openxmlformats.org/officeDocument/2006/relationships/hyperlink" Target="https://github.com/DenisCarriere/geocoder" TargetMode="External"/><Relationship Id="rId382" Type="http://schemas.openxmlformats.org/officeDocument/2006/relationships/hyperlink" Target="https://github.com/DenisCarriere/geocoder" TargetMode="External"/><Relationship Id="rId5" Type="http://schemas.openxmlformats.org/officeDocument/2006/relationships/hyperlink" Target="https://github.com/DenisCarriere/geocoder" TargetMode="External"/><Relationship Id="rId147" Type="http://schemas.openxmlformats.org/officeDocument/2006/relationships/hyperlink" Target="https://github.com/DenisCarriere/geocoder" TargetMode="External"/><Relationship Id="rId389" Type="http://schemas.openxmlformats.org/officeDocument/2006/relationships/hyperlink" Target="https://github.com/DenisCarriere/geocoder" TargetMode="External"/><Relationship Id="rId6" Type="http://schemas.openxmlformats.org/officeDocument/2006/relationships/hyperlink" Target="https://github.com/DenisCarriere/geocoder" TargetMode="External"/><Relationship Id="rId146" Type="http://schemas.openxmlformats.org/officeDocument/2006/relationships/hyperlink" Target="https://github.com/DenisCarriere/geocoder" TargetMode="External"/><Relationship Id="rId388" Type="http://schemas.openxmlformats.org/officeDocument/2006/relationships/hyperlink" Target="https://github.com/DenisCarriere/geocoder" TargetMode="External"/><Relationship Id="rId7" Type="http://schemas.openxmlformats.org/officeDocument/2006/relationships/hyperlink" Target="https://github.com/DenisCarriere/geocoder" TargetMode="External"/><Relationship Id="rId145" Type="http://schemas.openxmlformats.org/officeDocument/2006/relationships/hyperlink" Target="https://github.com/DenisCarriere/geocoder" TargetMode="External"/><Relationship Id="rId387" Type="http://schemas.openxmlformats.org/officeDocument/2006/relationships/hyperlink" Target="https://github.com/DenisCarriere/geocoder" TargetMode="External"/><Relationship Id="rId8" Type="http://schemas.openxmlformats.org/officeDocument/2006/relationships/hyperlink" Target="https://github.com/DenisCarriere/geocoder" TargetMode="External"/><Relationship Id="rId144" Type="http://schemas.openxmlformats.org/officeDocument/2006/relationships/hyperlink" Target="https://github.com/DenisCarriere/geocoder" TargetMode="External"/><Relationship Id="rId386" Type="http://schemas.openxmlformats.org/officeDocument/2006/relationships/hyperlink" Target="https://github.com/DenisCarriere/geocoder" TargetMode="External"/><Relationship Id="rId381" Type="http://schemas.openxmlformats.org/officeDocument/2006/relationships/hyperlink" Target="https://github.com/DenisCarriere/geocoder" TargetMode="External"/><Relationship Id="rId380" Type="http://schemas.openxmlformats.org/officeDocument/2006/relationships/hyperlink" Target="https://github.com/DenisCarriere/geocoder" TargetMode="External"/><Relationship Id="rId139" Type="http://schemas.openxmlformats.org/officeDocument/2006/relationships/hyperlink" Target="https://github.com/DenisCarriere/geocoder" TargetMode="External"/><Relationship Id="rId138" Type="http://schemas.openxmlformats.org/officeDocument/2006/relationships/hyperlink" Target="https://github.com/DenisCarriere/geocoder" TargetMode="External"/><Relationship Id="rId137" Type="http://schemas.openxmlformats.org/officeDocument/2006/relationships/hyperlink" Target="https://github.com/DenisCarriere/geocoder" TargetMode="External"/><Relationship Id="rId379" Type="http://schemas.openxmlformats.org/officeDocument/2006/relationships/hyperlink" Target="https://github.com/DenisCarriere/geocoder" TargetMode="External"/><Relationship Id="rId132" Type="http://schemas.openxmlformats.org/officeDocument/2006/relationships/hyperlink" Target="https://github.com/DenisCarriere/geocoder" TargetMode="External"/><Relationship Id="rId374" Type="http://schemas.openxmlformats.org/officeDocument/2006/relationships/hyperlink" Target="https://github.com/DenisCarriere/geocoder" TargetMode="External"/><Relationship Id="rId131" Type="http://schemas.openxmlformats.org/officeDocument/2006/relationships/hyperlink" Target="https://github.com/DenisCarriere/geocoder" TargetMode="External"/><Relationship Id="rId373" Type="http://schemas.openxmlformats.org/officeDocument/2006/relationships/hyperlink" Target="https://github.com/DenisCarriere/geocoder" TargetMode="External"/><Relationship Id="rId130" Type="http://schemas.openxmlformats.org/officeDocument/2006/relationships/hyperlink" Target="https://github.com/DenisCarriere/geocoder" TargetMode="External"/><Relationship Id="rId372" Type="http://schemas.openxmlformats.org/officeDocument/2006/relationships/hyperlink" Target="https://github.com/DenisCarriere/geocoder" TargetMode="External"/><Relationship Id="rId371" Type="http://schemas.openxmlformats.org/officeDocument/2006/relationships/hyperlink" Target="https://github.com/DenisCarriere/geocoder" TargetMode="External"/><Relationship Id="rId136" Type="http://schemas.openxmlformats.org/officeDocument/2006/relationships/hyperlink" Target="https://github.com/DenisCarriere/geocoder" TargetMode="External"/><Relationship Id="rId378" Type="http://schemas.openxmlformats.org/officeDocument/2006/relationships/hyperlink" Target="https://github.com/DenisCarriere/geocoder" TargetMode="External"/><Relationship Id="rId135" Type="http://schemas.openxmlformats.org/officeDocument/2006/relationships/hyperlink" Target="https://github.com/DenisCarriere/geocoder" TargetMode="External"/><Relationship Id="rId377" Type="http://schemas.openxmlformats.org/officeDocument/2006/relationships/hyperlink" Target="https://github.com/DenisCarriere/geocoder" TargetMode="External"/><Relationship Id="rId134" Type="http://schemas.openxmlformats.org/officeDocument/2006/relationships/hyperlink" Target="https://github.com/DenisCarriere/geocoder" TargetMode="External"/><Relationship Id="rId376" Type="http://schemas.openxmlformats.org/officeDocument/2006/relationships/hyperlink" Target="https://github.com/DenisCarriere/geocoder" TargetMode="External"/><Relationship Id="rId133" Type="http://schemas.openxmlformats.org/officeDocument/2006/relationships/hyperlink" Target="https://github.com/DenisCarriere/geocoder" TargetMode="External"/><Relationship Id="rId375" Type="http://schemas.openxmlformats.org/officeDocument/2006/relationships/hyperlink" Target="https://github.com/DenisCarriere/geocoder" TargetMode="External"/><Relationship Id="rId172" Type="http://schemas.openxmlformats.org/officeDocument/2006/relationships/hyperlink" Target="https://github.com/DenisCarriere/geocoder" TargetMode="External"/><Relationship Id="rId171" Type="http://schemas.openxmlformats.org/officeDocument/2006/relationships/hyperlink" Target="https://github.com/DenisCarriere/geocoder" TargetMode="External"/><Relationship Id="rId170" Type="http://schemas.openxmlformats.org/officeDocument/2006/relationships/hyperlink" Target="https://github.com/DenisCarriere/geocoder" TargetMode="External"/><Relationship Id="rId165" Type="http://schemas.openxmlformats.org/officeDocument/2006/relationships/hyperlink" Target="https://github.com/DenisCarriere/geocoder" TargetMode="External"/><Relationship Id="rId164" Type="http://schemas.openxmlformats.org/officeDocument/2006/relationships/hyperlink" Target="https://github.com/DenisCarriere/geocoder" TargetMode="External"/><Relationship Id="rId163" Type="http://schemas.openxmlformats.org/officeDocument/2006/relationships/hyperlink" Target="https://github.com/DenisCarriere/geocoder" TargetMode="External"/><Relationship Id="rId162" Type="http://schemas.openxmlformats.org/officeDocument/2006/relationships/hyperlink" Target="https://github.com/DenisCarriere/geocoder" TargetMode="External"/><Relationship Id="rId169" Type="http://schemas.openxmlformats.org/officeDocument/2006/relationships/hyperlink" Target="https://github.com/DenisCarriere/geocoder" TargetMode="External"/><Relationship Id="rId168" Type="http://schemas.openxmlformats.org/officeDocument/2006/relationships/hyperlink" Target="https://github.com/DenisCarriere/geocoder" TargetMode="External"/><Relationship Id="rId167" Type="http://schemas.openxmlformats.org/officeDocument/2006/relationships/hyperlink" Target="https://github.com/DenisCarriere/geocoder" TargetMode="External"/><Relationship Id="rId166" Type="http://schemas.openxmlformats.org/officeDocument/2006/relationships/hyperlink" Target="https://github.com/DenisCarriere/geocoder" TargetMode="External"/><Relationship Id="rId161" Type="http://schemas.openxmlformats.org/officeDocument/2006/relationships/hyperlink" Target="https://github.com/DenisCarriere/geocoder" TargetMode="External"/><Relationship Id="rId160" Type="http://schemas.openxmlformats.org/officeDocument/2006/relationships/hyperlink" Target="https://github.com/DenisCarriere/geocoder" TargetMode="External"/><Relationship Id="rId159" Type="http://schemas.openxmlformats.org/officeDocument/2006/relationships/hyperlink" Target="https://github.com/DenisCarriere/geocoder" TargetMode="External"/><Relationship Id="rId154" Type="http://schemas.openxmlformats.org/officeDocument/2006/relationships/hyperlink" Target="https://github.com/DenisCarriere/geocoder" TargetMode="External"/><Relationship Id="rId396" Type="http://schemas.openxmlformats.org/officeDocument/2006/relationships/hyperlink" Target="https://github.com/DenisCarriere/geocoder" TargetMode="External"/><Relationship Id="rId153" Type="http://schemas.openxmlformats.org/officeDocument/2006/relationships/hyperlink" Target="https://github.com/DenisCarriere/geocoder" TargetMode="External"/><Relationship Id="rId395" Type="http://schemas.openxmlformats.org/officeDocument/2006/relationships/hyperlink" Target="https://github.com/DenisCarriere/geocoder" TargetMode="External"/><Relationship Id="rId152" Type="http://schemas.openxmlformats.org/officeDocument/2006/relationships/hyperlink" Target="https://github.com/DenisCarriere/geocoder" TargetMode="External"/><Relationship Id="rId394" Type="http://schemas.openxmlformats.org/officeDocument/2006/relationships/hyperlink" Target="https://github.com/DenisCarriere/geocoder" TargetMode="External"/><Relationship Id="rId151" Type="http://schemas.openxmlformats.org/officeDocument/2006/relationships/hyperlink" Target="https://github.com/DenisCarriere/geocoder" TargetMode="External"/><Relationship Id="rId393" Type="http://schemas.openxmlformats.org/officeDocument/2006/relationships/hyperlink" Target="https://github.com/DenisCarriere/geocoder" TargetMode="External"/><Relationship Id="rId158" Type="http://schemas.openxmlformats.org/officeDocument/2006/relationships/hyperlink" Target="https://github.com/DenisCarriere/geocoder" TargetMode="External"/><Relationship Id="rId157" Type="http://schemas.openxmlformats.org/officeDocument/2006/relationships/hyperlink" Target="https://github.com/DenisCarriere/geocoder" TargetMode="External"/><Relationship Id="rId399" Type="http://schemas.openxmlformats.org/officeDocument/2006/relationships/hyperlink" Target="https://github.com/DenisCarriere/geocoder" TargetMode="External"/><Relationship Id="rId156" Type="http://schemas.openxmlformats.org/officeDocument/2006/relationships/hyperlink" Target="https://github.com/DenisCarriere/geocoder" TargetMode="External"/><Relationship Id="rId398" Type="http://schemas.openxmlformats.org/officeDocument/2006/relationships/hyperlink" Target="https://github.com/DenisCarriere/geocoder" TargetMode="External"/><Relationship Id="rId155" Type="http://schemas.openxmlformats.org/officeDocument/2006/relationships/hyperlink" Target="http://setup.py" TargetMode="External"/><Relationship Id="rId397" Type="http://schemas.openxmlformats.org/officeDocument/2006/relationships/hyperlink" Target="https://github.com/DenisCarriere/geocoder" TargetMode="External"/><Relationship Id="rId808" Type="http://schemas.openxmlformats.org/officeDocument/2006/relationships/hyperlink" Target="https://github.com/DenisCarriere/geocoder" TargetMode="External"/><Relationship Id="rId807" Type="http://schemas.openxmlformats.org/officeDocument/2006/relationships/hyperlink" Target="https://github.com/DenisCarriere/geocoder" TargetMode="External"/><Relationship Id="rId806" Type="http://schemas.openxmlformats.org/officeDocument/2006/relationships/hyperlink" Target="https://github.com/DenisCarriere/geocoder" TargetMode="External"/><Relationship Id="rId805" Type="http://schemas.openxmlformats.org/officeDocument/2006/relationships/hyperlink" Target="https://github.com/DenisCarriere/geocoder" TargetMode="External"/><Relationship Id="rId809" Type="http://schemas.openxmlformats.org/officeDocument/2006/relationships/hyperlink" Target="https://github.com/DenisCarriere/geocoder" TargetMode="External"/><Relationship Id="rId800" Type="http://schemas.openxmlformats.org/officeDocument/2006/relationships/hyperlink" Target="https://github.com/DenisCarriere/geocoder" TargetMode="External"/><Relationship Id="rId804" Type="http://schemas.openxmlformats.org/officeDocument/2006/relationships/hyperlink" Target="https://github.com/DenisCarriere/geocoder" TargetMode="External"/><Relationship Id="rId803" Type="http://schemas.openxmlformats.org/officeDocument/2006/relationships/hyperlink" Target="https://github.com/DenisCarriere/geocoder" TargetMode="External"/><Relationship Id="rId802" Type="http://schemas.openxmlformats.org/officeDocument/2006/relationships/hyperlink" Target="https://github.com/DenisCarriere/geocoder" TargetMode="External"/><Relationship Id="rId801" Type="http://schemas.openxmlformats.org/officeDocument/2006/relationships/hyperlink" Target="https://github.com/DenisCarriere/geocoder" TargetMode="External"/><Relationship Id="rId40" Type="http://schemas.openxmlformats.org/officeDocument/2006/relationships/hyperlink" Target="http://setup.py" TargetMode="External"/><Relationship Id="rId42" Type="http://schemas.openxmlformats.org/officeDocument/2006/relationships/hyperlink" Target="https://github.com/DenisCarriere/geocoder" TargetMode="External"/><Relationship Id="rId41" Type="http://schemas.openxmlformats.org/officeDocument/2006/relationships/hyperlink" Target="https://github.com/DenisCarriere/geocoder" TargetMode="External"/><Relationship Id="rId44" Type="http://schemas.openxmlformats.org/officeDocument/2006/relationships/hyperlink" Target="https://github.com/DenisCarriere/geocoder" TargetMode="External"/><Relationship Id="rId43" Type="http://schemas.openxmlformats.org/officeDocument/2006/relationships/hyperlink" Target="http://setup.py" TargetMode="External"/><Relationship Id="rId46" Type="http://schemas.openxmlformats.org/officeDocument/2006/relationships/hyperlink" Target="https://github.com/DenisCarriere/geocoder" TargetMode="External"/><Relationship Id="rId45" Type="http://schemas.openxmlformats.org/officeDocument/2006/relationships/hyperlink" Target="https://github.com/DenisCarriere/geocoder" TargetMode="External"/><Relationship Id="rId509" Type="http://schemas.openxmlformats.org/officeDocument/2006/relationships/hyperlink" Target="https://github.com/DenisCarriere/geocoder" TargetMode="External"/><Relationship Id="rId508" Type="http://schemas.openxmlformats.org/officeDocument/2006/relationships/hyperlink" Target="https://github.com/DenisCarriere/geocoder" TargetMode="External"/><Relationship Id="rId503" Type="http://schemas.openxmlformats.org/officeDocument/2006/relationships/hyperlink" Target="https://github.com/DenisCarriere/geocoder" TargetMode="External"/><Relationship Id="rId745" Type="http://schemas.openxmlformats.org/officeDocument/2006/relationships/hyperlink" Target="https://github.com/DenisCarriere/geocoder" TargetMode="External"/><Relationship Id="rId502" Type="http://schemas.openxmlformats.org/officeDocument/2006/relationships/hyperlink" Target="https://github.com/DenisCarriere/geocoder" TargetMode="External"/><Relationship Id="rId744" Type="http://schemas.openxmlformats.org/officeDocument/2006/relationships/hyperlink" Target="https://github.com/DenisCarriere/geocoder" TargetMode="External"/><Relationship Id="rId501" Type="http://schemas.openxmlformats.org/officeDocument/2006/relationships/hyperlink" Target="https://github.com/DenisCarriere/geocoder" TargetMode="External"/><Relationship Id="rId743" Type="http://schemas.openxmlformats.org/officeDocument/2006/relationships/hyperlink" Target="https://github.com/DenisCarriere/geocoder" TargetMode="External"/><Relationship Id="rId500" Type="http://schemas.openxmlformats.org/officeDocument/2006/relationships/hyperlink" Target="https://github.com/DenisCarriere/geocoder" TargetMode="External"/><Relationship Id="rId742" Type="http://schemas.openxmlformats.org/officeDocument/2006/relationships/hyperlink" Target="https://github.com/DenisCarriere/geocoder" TargetMode="External"/><Relationship Id="rId507" Type="http://schemas.openxmlformats.org/officeDocument/2006/relationships/hyperlink" Target="https://github.com/DenisCarriere/geocoder" TargetMode="External"/><Relationship Id="rId749" Type="http://schemas.openxmlformats.org/officeDocument/2006/relationships/hyperlink" Target="https://github.com/DenisCarriere/geocoder" TargetMode="External"/><Relationship Id="rId506" Type="http://schemas.openxmlformats.org/officeDocument/2006/relationships/hyperlink" Target="https://github.com/DenisCarriere/geocoder" TargetMode="External"/><Relationship Id="rId748" Type="http://schemas.openxmlformats.org/officeDocument/2006/relationships/hyperlink" Target="https://github.com/DenisCarriere/geocoder" TargetMode="External"/><Relationship Id="rId505" Type="http://schemas.openxmlformats.org/officeDocument/2006/relationships/hyperlink" Target="https://github.com/DenisCarriere/geocoder" TargetMode="External"/><Relationship Id="rId747" Type="http://schemas.openxmlformats.org/officeDocument/2006/relationships/hyperlink" Target="https://github.com/DenisCarriere/geocoder" TargetMode="External"/><Relationship Id="rId504" Type="http://schemas.openxmlformats.org/officeDocument/2006/relationships/hyperlink" Target="https://github.com/DenisCarriere/geocoder" TargetMode="External"/><Relationship Id="rId746" Type="http://schemas.openxmlformats.org/officeDocument/2006/relationships/hyperlink" Target="https://github.com/DenisCarriere/geocoder" TargetMode="External"/><Relationship Id="rId48" Type="http://schemas.openxmlformats.org/officeDocument/2006/relationships/hyperlink" Target="https://github.com/DenisCarriere/geocoder" TargetMode="External"/><Relationship Id="rId47" Type="http://schemas.openxmlformats.org/officeDocument/2006/relationships/hyperlink" Target="http://setup.py" TargetMode="External"/><Relationship Id="rId49" Type="http://schemas.openxmlformats.org/officeDocument/2006/relationships/hyperlink" Target="https://github.com/DenisCarriere/geocoder" TargetMode="External"/><Relationship Id="rId741" Type="http://schemas.openxmlformats.org/officeDocument/2006/relationships/hyperlink" Target="https://github.com/DenisCarriere/geocoder" TargetMode="External"/><Relationship Id="rId740" Type="http://schemas.openxmlformats.org/officeDocument/2006/relationships/hyperlink" Target="https://github.com/DenisCarriere/geocoder" TargetMode="External"/><Relationship Id="rId31" Type="http://schemas.openxmlformats.org/officeDocument/2006/relationships/hyperlink" Target="https://github.com/DenisCarriere/geocoder" TargetMode="External"/><Relationship Id="rId30" Type="http://schemas.openxmlformats.org/officeDocument/2006/relationships/hyperlink" Target="https://github.com/DenisCarriere/geocoder" TargetMode="External"/><Relationship Id="rId33" Type="http://schemas.openxmlformats.org/officeDocument/2006/relationships/hyperlink" Target="https://github.com/DenisCarriere/geocoder" TargetMode="External"/><Relationship Id="rId32" Type="http://schemas.openxmlformats.org/officeDocument/2006/relationships/hyperlink" Target="https://github.com/DenisCarriere/geocoder" TargetMode="External"/><Relationship Id="rId35" Type="http://schemas.openxmlformats.org/officeDocument/2006/relationships/hyperlink" Target="https://github.com/DenisCarriere/geocoder" TargetMode="External"/><Relationship Id="rId34" Type="http://schemas.openxmlformats.org/officeDocument/2006/relationships/hyperlink" Target="https://github.com/DenisCarriere/geocoder" TargetMode="External"/><Relationship Id="rId739" Type="http://schemas.openxmlformats.org/officeDocument/2006/relationships/hyperlink" Target="https://github.com/DenisCarriere/geocoder" TargetMode="External"/><Relationship Id="rId734" Type="http://schemas.openxmlformats.org/officeDocument/2006/relationships/hyperlink" Target="https://github.com/DenisCarriere/geocoder" TargetMode="External"/><Relationship Id="rId733" Type="http://schemas.openxmlformats.org/officeDocument/2006/relationships/hyperlink" Target="https://github.com/DenisCarriere/geocoder" TargetMode="External"/><Relationship Id="rId732" Type="http://schemas.openxmlformats.org/officeDocument/2006/relationships/hyperlink" Target="https://github.com/DenisCarriere/geocoder" TargetMode="External"/><Relationship Id="rId731" Type="http://schemas.openxmlformats.org/officeDocument/2006/relationships/hyperlink" Target="https://github.com/DenisCarriere/geocoder" TargetMode="External"/><Relationship Id="rId738" Type="http://schemas.openxmlformats.org/officeDocument/2006/relationships/hyperlink" Target="https://github.com/DenisCarriere/geocoder" TargetMode="External"/><Relationship Id="rId737" Type="http://schemas.openxmlformats.org/officeDocument/2006/relationships/hyperlink" Target="https://github.com/DenisCarriere/geocoder" TargetMode="External"/><Relationship Id="rId736" Type="http://schemas.openxmlformats.org/officeDocument/2006/relationships/hyperlink" Target="https://github.com/DenisCarriere/geocoder" TargetMode="External"/><Relationship Id="rId735" Type="http://schemas.openxmlformats.org/officeDocument/2006/relationships/hyperlink" Target="https://github.com/DenisCarriere/geocoder" TargetMode="External"/><Relationship Id="rId37" Type="http://schemas.openxmlformats.org/officeDocument/2006/relationships/hyperlink" Target="http://setup.py" TargetMode="External"/><Relationship Id="rId36" Type="http://schemas.openxmlformats.org/officeDocument/2006/relationships/hyperlink" Target="https://github.com/DenisCarriere/geocoder" TargetMode="External"/><Relationship Id="rId39" Type="http://schemas.openxmlformats.org/officeDocument/2006/relationships/hyperlink" Target="https://github.com/DenisCarriere/geocoder" TargetMode="External"/><Relationship Id="rId38" Type="http://schemas.openxmlformats.org/officeDocument/2006/relationships/hyperlink" Target="https://github.com/DenisCarriere/geocoder" TargetMode="External"/><Relationship Id="rId730" Type="http://schemas.openxmlformats.org/officeDocument/2006/relationships/hyperlink" Target="https://github.com/DenisCarriere/geocoder" TargetMode="External"/><Relationship Id="rId20" Type="http://schemas.openxmlformats.org/officeDocument/2006/relationships/hyperlink" Target="https://github.com/DenisCarriere/geocoder" TargetMode="External"/><Relationship Id="rId22" Type="http://schemas.openxmlformats.org/officeDocument/2006/relationships/hyperlink" Target="https://github.com/DenisCarriere/geocoder" TargetMode="External"/><Relationship Id="rId21" Type="http://schemas.openxmlformats.org/officeDocument/2006/relationships/hyperlink" Target="http://setup.py" TargetMode="External"/><Relationship Id="rId24" Type="http://schemas.openxmlformats.org/officeDocument/2006/relationships/hyperlink" Target="https://github.com/DenisCarriere/geocoder" TargetMode="External"/><Relationship Id="rId23" Type="http://schemas.openxmlformats.org/officeDocument/2006/relationships/hyperlink" Target="https://github.com/DenisCarriere/geocoder" TargetMode="External"/><Relationship Id="rId525" Type="http://schemas.openxmlformats.org/officeDocument/2006/relationships/hyperlink" Target="https://github.com/DenisCarriere/geocoder" TargetMode="External"/><Relationship Id="rId767" Type="http://schemas.openxmlformats.org/officeDocument/2006/relationships/hyperlink" Target="https://github.com/DenisCarriere/geocoder" TargetMode="External"/><Relationship Id="rId524" Type="http://schemas.openxmlformats.org/officeDocument/2006/relationships/hyperlink" Target="https://github.com/DenisCarriere/geocoder" TargetMode="External"/><Relationship Id="rId766" Type="http://schemas.openxmlformats.org/officeDocument/2006/relationships/hyperlink" Target="https://github.com/DenisCarriere/geocoder" TargetMode="External"/><Relationship Id="rId523" Type="http://schemas.openxmlformats.org/officeDocument/2006/relationships/hyperlink" Target="https://github.com/DenisCarriere/geocoder" TargetMode="External"/><Relationship Id="rId765" Type="http://schemas.openxmlformats.org/officeDocument/2006/relationships/hyperlink" Target="https://github.com/DenisCarriere/geocoder" TargetMode="External"/><Relationship Id="rId522" Type="http://schemas.openxmlformats.org/officeDocument/2006/relationships/hyperlink" Target="https://github.com/DenisCarriere/geocoder" TargetMode="External"/><Relationship Id="rId764" Type="http://schemas.openxmlformats.org/officeDocument/2006/relationships/hyperlink" Target="https://github.com/DenisCarriere/geocoder" TargetMode="External"/><Relationship Id="rId529" Type="http://schemas.openxmlformats.org/officeDocument/2006/relationships/hyperlink" Target="https://github.com/DenisCarriere/geocoder" TargetMode="External"/><Relationship Id="rId528" Type="http://schemas.openxmlformats.org/officeDocument/2006/relationships/hyperlink" Target="https://github.com/DenisCarriere/geocoder" TargetMode="External"/><Relationship Id="rId527" Type="http://schemas.openxmlformats.org/officeDocument/2006/relationships/hyperlink" Target="https://github.com/DenisCarriere/geocoder" TargetMode="External"/><Relationship Id="rId769" Type="http://schemas.openxmlformats.org/officeDocument/2006/relationships/hyperlink" Target="https://github.com/DenisCarriere/geocoder" TargetMode="External"/><Relationship Id="rId526" Type="http://schemas.openxmlformats.org/officeDocument/2006/relationships/hyperlink" Target="https://github.com/DenisCarriere/geocoder" TargetMode="External"/><Relationship Id="rId768" Type="http://schemas.openxmlformats.org/officeDocument/2006/relationships/hyperlink" Target="https://github.com/DenisCarriere/geocoder" TargetMode="External"/><Relationship Id="rId26" Type="http://schemas.openxmlformats.org/officeDocument/2006/relationships/hyperlink" Target="https://github.com/DenisCarriere/geocoder" TargetMode="External"/><Relationship Id="rId25" Type="http://schemas.openxmlformats.org/officeDocument/2006/relationships/hyperlink" Target="https://github.com/DenisCarriere/geocoder" TargetMode="External"/><Relationship Id="rId28" Type="http://schemas.openxmlformats.org/officeDocument/2006/relationships/hyperlink" Target="https://github.com/DenisCarriere/geocoder" TargetMode="External"/><Relationship Id="rId27" Type="http://schemas.openxmlformats.org/officeDocument/2006/relationships/hyperlink" Target="http://setup.py" TargetMode="External"/><Relationship Id="rId521" Type="http://schemas.openxmlformats.org/officeDocument/2006/relationships/hyperlink" Target="https://github.com/DenisCarriere/geocoder" TargetMode="External"/><Relationship Id="rId763" Type="http://schemas.openxmlformats.org/officeDocument/2006/relationships/hyperlink" Target="https://github.com/DenisCarriere/geocoder" TargetMode="External"/><Relationship Id="rId29" Type="http://schemas.openxmlformats.org/officeDocument/2006/relationships/hyperlink" Target="https://github.com/DenisCarriere/geocoder" TargetMode="External"/><Relationship Id="rId520" Type="http://schemas.openxmlformats.org/officeDocument/2006/relationships/hyperlink" Target="https://github.com/DenisCarriere/geocoder" TargetMode="External"/><Relationship Id="rId762" Type="http://schemas.openxmlformats.org/officeDocument/2006/relationships/hyperlink" Target="https://github.com/DenisCarriere/geocoder" TargetMode="External"/><Relationship Id="rId761" Type="http://schemas.openxmlformats.org/officeDocument/2006/relationships/hyperlink" Target="https://github.com/DenisCarriere/geocoder" TargetMode="External"/><Relationship Id="rId760" Type="http://schemas.openxmlformats.org/officeDocument/2006/relationships/hyperlink" Target="https://github.com/DenisCarriere/geocoder" TargetMode="External"/><Relationship Id="rId11" Type="http://schemas.openxmlformats.org/officeDocument/2006/relationships/hyperlink" Target="https://github.com/DenisCarriere/geocoder" TargetMode="External"/><Relationship Id="rId10" Type="http://schemas.openxmlformats.org/officeDocument/2006/relationships/hyperlink" Target="https://github.com/DenisCarriere/geocoder" TargetMode="External"/><Relationship Id="rId13" Type="http://schemas.openxmlformats.org/officeDocument/2006/relationships/hyperlink" Target="https://github.com/DenisCarriere/geocoder" TargetMode="External"/><Relationship Id="rId12" Type="http://schemas.openxmlformats.org/officeDocument/2006/relationships/hyperlink" Target="https://github.com/DenisCarriere/geocoder" TargetMode="External"/><Relationship Id="rId519" Type="http://schemas.openxmlformats.org/officeDocument/2006/relationships/hyperlink" Target="https://github.com/DenisCarriere/geocoder" TargetMode="External"/><Relationship Id="rId514" Type="http://schemas.openxmlformats.org/officeDocument/2006/relationships/hyperlink" Target="https://github.com/DenisCarriere/geocoder" TargetMode="External"/><Relationship Id="rId756" Type="http://schemas.openxmlformats.org/officeDocument/2006/relationships/hyperlink" Target="https://github.com/DenisCarriere/geocoder" TargetMode="External"/><Relationship Id="rId513" Type="http://schemas.openxmlformats.org/officeDocument/2006/relationships/hyperlink" Target="https://github.com/DenisCarriere/geocoder" TargetMode="External"/><Relationship Id="rId755" Type="http://schemas.openxmlformats.org/officeDocument/2006/relationships/hyperlink" Target="https://github.com/DenisCarriere/geocoder" TargetMode="External"/><Relationship Id="rId512" Type="http://schemas.openxmlformats.org/officeDocument/2006/relationships/hyperlink" Target="https://github.com/DenisCarriere/geocoder" TargetMode="External"/><Relationship Id="rId754" Type="http://schemas.openxmlformats.org/officeDocument/2006/relationships/hyperlink" Target="https://github.com/DenisCarriere/geocoder" TargetMode="External"/><Relationship Id="rId511" Type="http://schemas.openxmlformats.org/officeDocument/2006/relationships/hyperlink" Target="https://github.com/DenisCarriere/geocoder" TargetMode="External"/><Relationship Id="rId753" Type="http://schemas.openxmlformats.org/officeDocument/2006/relationships/hyperlink" Target="https://github.com/DenisCarriere/geocoder" TargetMode="External"/><Relationship Id="rId518" Type="http://schemas.openxmlformats.org/officeDocument/2006/relationships/hyperlink" Target="https://github.com/DenisCarriere/geocoder" TargetMode="External"/><Relationship Id="rId517" Type="http://schemas.openxmlformats.org/officeDocument/2006/relationships/hyperlink" Target="https://github.com/DenisCarriere/geocoder" TargetMode="External"/><Relationship Id="rId759" Type="http://schemas.openxmlformats.org/officeDocument/2006/relationships/hyperlink" Target="https://github.com/DenisCarriere/geocoder" TargetMode="External"/><Relationship Id="rId516" Type="http://schemas.openxmlformats.org/officeDocument/2006/relationships/hyperlink" Target="https://github.com/DenisCarriere/geocoder" TargetMode="External"/><Relationship Id="rId758" Type="http://schemas.openxmlformats.org/officeDocument/2006/relationships/hyperlink" Target="https://github.com/DenisCarriere/geocoder" TargetMode="External"/><Relationship Id="rId515" Type="http://schemas.openxmlformats.org/officeDocument/2006/relationships/hyperlink" Target="https://github.com/DenisCarriere/geocoder" TargetMode="External"/><Relationship Id="rId757" Type="http://schemas.openxmlformats.org/officeDocument/2006/relationships/hyperlink" Target="https://github.com/DenisCarriere/geocoder" TargetMode="External"/><Relationship Id="rId15" Type="http://schemas.openxmlformats.org/officeDocument/2006/relationships/hyperlink" Target="http://setup.py" TargetMode="External"/><Relationship Id="rId14" Type="http://schemas.openxmlformats.org/officeDocument/2006/relationships/hyperlink" Target="https://github.com/DenisCarriere/geocoder" TargetMode="External"/><Relationship Id="rId17" Type="http://schemas.openxmlformats.org/officeDocument/2006/relationships/hyperlink" Target="http://setup.py" TargetMode="External"/><Relationship Id="rId16" Type="http://schemas.openxmlformats.org/officeDocument/2006/relationships/hyperlink" Target="https://github.com/DenisCarriere/geocoder" TargetMode="External"/><Relationship Id="rId19" Type="http://schemas.openxmlformats.org/officeDocument/2006/relationships/hyperlink" Target="http://setup.py" TargetMode="External"/><Relationship Id="rId510" Type="http://schemas.openxmlformats.org/officeDocument/2006/relationships/hyperlink" Target="https://github.com/DenisCarriere/geocoder" TargetMode="External"/><Relationship Id="rId752" Type="http://schemas.openxmlformats.org/officeDocument/2006/relationships/hyperlink" Target="https://github.com/DenisCarriere/geocoder" TargetMode="External"/><Relationship Id="rId18" Type="http://schemas.openxmlformats.org/officeDocument/2006/relationships/hyperlink" Target="https://github.com/DenisCarriere/geocoder" TargetMode="External"/><Relationship Id="rId751" Type="http://schemas.openxmlformats.org/officeDocument/2006/relationships/hyperlink" Target="https://github.com/DenisCarriere/geocoder" TargetMode="External"/><Relationship Id="rId750" Type="http://schemas.openxmlformats.org/officeDocument/2006/relationships/hyperlink" Target="https://github.com/DenisCarriere/geocoder" TargetMode="External"/><Relationship Id="rId84" Type="http://schemas.openxmlformats.org/officeDocument/2006/relationships/hyperlink" Target="https://github.com/DenisCarriere/geocoder" TargetMode="External"/><Relationship Id="rId83" Type="http://schemas.openxmlformats.org/officeDocument/2006/relationships/hyperlink" Target="https://github.com/DenisCarriere/geocoder" TargetMode="External"/><Relationship Id="rId86" Type="http://schemas.openxmlformats.org/officeDocument/2006/relationships/hyperlink" Target="https://github.com/DenisCarriere/geocoder" TargetMode="External"/><Relationship Id="rId85" Type="http://schemas.openxmlformats.org/officeDocument/2006/relationships/hyperlink" Target="https://github.com/DenisCarriere/geocoder" TargetMode="External"/><Relationship Id="rId88" Type="http://schemas.openxmlformats.org/officeDocument/2006/relationships/hyperlink" Target="https://github.com/DenisCarriere/geocoder" TargetMode="External"/><Relationship Id="rId87" Type="http://schemas.openxmlformats.org/officeDocument/2006/relationships/hyperlink" Target="https://github.com/DenisCarriere/geocoder" TargetMode="External"/><Relationship Id="rId89" Type="http://schemas.openxmlformats.org/officeDocument/2006/relationships/hyperlink" Target="https://github.com/DenisCarriere/geocoder" TargetMode="External"/><Relationship Id="rId709" Type="http://schemas.openxmlformats.org/officeDocument/2006/relationships/hyperlink" Target="https://github.com/DenisCarriere/geocoder" TargetMode="External"/><Relationship Id="rId708" Type="http://schemas.openxmlformats.org/officeDocument/2006/relationships/hyperlink" Target="https://github.com/DenisCarriere/geocoder" TargetMode="External"/><Relationship Id="rId707" Type="http://schemas.openxmlformats.org/officeDocument/2006/relationships/hyperlink" Target="https://github.com/DenisCarriere/geocoder" TargetMode="External"/><Relationship Id="rId706" Type="http://schemas.openxmlformats.org/officeDocument/2006/relationships/hyperlink" Target="https://github.com/DenisCarriere/geocoder" TargetMode="External"/><Relationship Id="rId80" Type="http://schemas.openxmlformats.org/officeDocument/2006/relationships/hyperlink" Target="https://github.com/DenisCarriere/geocoder" TargetMode="External"/><Relationship Id="rId82" Type="http://schemas.openxmlformats.org/officeDocument/2006/relationships/hyperlink" Target="https://github.com/DenisCarriere/geocoder" TargetMode="External"/><Relationship Id="rId81" Type="http://schemas.openxmlformats.org/officeDocument/2006/relationships/hyperlink" Target="https://github.com/DenisCarriere/geocoder" TargetMode="External"/><Relationship Id="rId701" Type="http://schemas.openxmlformats.org/officeDocument/2006/relationships/hyperlink" Target="https://github.com/DenisCarriere/geocoder" TargetMode="External"/><Relationship Id="rId700" Type="http://schemas.openxmlformats.org/officeDocument/2006/relationships/hyperlink" Target="https://github.com/DenisCarriere/geocoder" TargetMode="External"/><Relationship Id="rId705" Type="http://schemas.openxmlformats.org/officeDocument/2006/relationships/hyperlink" Target="https://github.com/DenisCarriere/geocoder" TargetMode="External"/><Relationship Id="rId704" Type="http://schemas.openxmlformats.org/officeDocument/2006/relationships/hyperlink" Target="https://github.com/DenisCarriere/geocoder" TargetMode="External"/><Relationship Id="rId703" Type="http://schemas.openxmlformats.org/officeDocument/2006/relationships/hyperlink" Target="https://github.com/DenisCarriere/geocoder" TargetMode="External"/><Relationship Id="rId702" Type="http://schemas.openxmlformats.org/officeDocument/2006/relationships/hyperlink" Target="https://github.com/DenisCarriere/geocoder" TargetMode="External"/><Relationship Id="rId73" Type="http://schemas.openxmlformats.org/officeDocument/2006/relationships/hyperlink" Target="https://github.com/DenisCarriere/geocoder" TargetMode="External"/><Relationship Id="rId72" Type="http://schemas.openxmlformats.org/officeDocument/2006/relationships/hyperlink" Target="https://github.com/DenisCarriere/geocoder" TargetMode="External"/><Relationship Id="rId75" Type="http://schemas.openxmlformats.org/officeDocument/2006/relationships/hyperlink" Target="https://github.com/DenisCarriere/geocoder" TargetMode="External"/><Relationship Id="rId74" Type="http://schemas.openxmlformats.org/officeDocument/2006/relationships/hyperlink" Target="https://github.com/DenisCarriere/geocoder" TargetMode="External"/><Relationship Id="rId77" Type="http://schemas.openxmlformats.org/officeDocument/2006/relationships/hyperlink" Target="https://github.com/DenisCarriere/geocoder" TargetMode="External"/><Relationship Id="rId76" Type="http://schemas.openxmlformats.org/officeDocument/2006/relationships/hyperlink" Target="https://github.com/DenisCarriere/geocoder" TargetMode="External"/><Relationship Id="rId79" Type="http://schemas.openxmlformats.org/officeDocument/2006/relationships/hyperlink" Target="https://github.com/DenisCarriere/geocoder" TargetMode="External"/><Relationship Id="rId78" Type="http://schemas.openxmlformats.org/officeDocument/2006/relationships/hyperlink" Target="https://github.com/DenisCarriere/geocoder" TargetMode="External"/><Relationship Id="rId71" Type="http://schemas.openxmlformats.org/officeDocument/2006/relationships/hyperlink" Target="https://github.com/DenisCarriere/geocoder" TargetMode="External"/><Relationship Id="rId70" Type="http://schemas.openxmlformats.org/officeDocument/2006/relationships/hyperlink" Target="https://github.com/DenisCarriere/geocoder" TargetMode="External"/><Relationship Id="rId62" Type="http://schemas.openxmlformats.org/officeDocument/2006/relationships/hyperlink" Target="https://github.com/DenisCarriere/geocoder" TargetMode="External"/><Relationship Id="rId61" Type="http://schemas.openxmlformats.org/officeDocument/2006/relationships/hyperlink" Target="https://github.com/DenisCarriere/geocoder" TargetMode="External"/><Relationship Id="rId64" Type="http://schemas.openxmlformats.org/officeDocument/2006/relationships/hyperlink" Target="https://github.com/DenisCarriere/geocoder" TargetMode="External"/><Relationship Id="rId63" Type="http://schemas.openxmlformats.org/officeDocument/2006/relationships/hyperlink" Target="https://github.com/DenisCarriere/geocoder" TargetMode="External"/><Relationship Id="rId66" Type="http://schemas.openxmlformats.org/officeDocument/2006/relationships/hyperlink" Target="https://github.com/DenisCarriere/geocoder" TargetMode="External"/><Relationship Id="rId65" Type="http://schemas.openxmlformats.org/officeDocument/2006/relationships/hyperlink" Target="https://github.com/DenisCarriere/geocoder" TargetMode="External"/><Relationship Id="rId68" Type="http://schemas.openxmlformats.org/officeDocument/2006/relationships/hyperlink" Target="https://github.com/DenisCarriere/geocoder" TargetMode="External"/><Relationship Id="rId67" Type="http://schemas.openxmlformats.org/officeDocument/2006/relationships/hyperlink" Target="https://github.com/DenisCarriere/geocoder" TargetMode="External"/><Relationship Id="rId729" Type="http://schemas.openxmlformats.org/officeDocument/2006/relationships/hyperlink" Target="https://github.com/DenisCarriere/geocoder" TargetMode="External"/><Relationship Id="rId728" Type="http://schemas.openxmlformats.org/officeDocument/2006/relationships/hyperlink" Target="https://github.com/DenisCarriere/geocoder" TargetMode="External"/><Relationship Id="rId60" Type="http://schemas.openxmlformats.org/officeDocument/2006/relationships/hyperlink" Target="https://github.com/DenisCarriere/geocoder" TargetMode="External"/><Relationship Id="rId723" Type="http://schemas.openxmlformats.org/officeDocument/2006/relationships/hyperlink" Target="https://github.com/DenisCarriere/geocoder" TargetMode="External"/><Relationship Id="rId722" Type="http://schemas.openxmlformats.org/officeDocument/2006/relationships/hyperlink" Target="https://github.com/DenisCarriere/geocoder" TargetMode="External"/><Relationship Id="rId721" Type="http://schemas.openxmlformats.org/officeDocument/2006/relationships/hyperlink" Target="https://github.com/DenisCarriere/geocoder" TargetMode="External"/><Relationship Id="rId720" Type="http://schemas.openxmlformats.org/officeDocument/2006/relationships/hyperlink" Target="https://github.com/DenisCarriere/geocoder" TargetMode="External"/><Relationship Id="rId727" Type="http://schemas.openxmlformats.org/officeDocument/2006/relationships/hyperlink" Target="https://github.com/DenisCarriere/geocoder" TargetMode="External"/><Relationship Id="rId726" Type="http://schemas.openxmlformats.org/officeDocument/2006/relationships/hyperlink" Target="https://github.com/DenisCarriere/geocoder" TargetMode="External"/><Relationship Id="rId725" Type="http://schemas.openxmlformats.org/officeDocument/2006/relationships/hyperlink" Target="https://github.com/DenisCarriere/geocoder" TargetMode="External"/><Relationship Id="rId724" Type="http://schemas.openxmlformats.org/officeDocument/2006/relationships/hyperlink" Target="https://github.com/DenisCarriere/geocoder" TargetMode="External"/><Relationship Id="rId69" Type="http://schemas.openxmlformats.org/officeDocument/2006/relationships/hyperlink" Target="https://github.com/DenisCarriere/geocoder" TargetMode="External"/><Relationship Id="rId51" Type="http://schemas.openxmlformats.org/officeDocument/2006/relationships/hyperlink" Target="https://github.com/DenisCarriere/geocoder" TargetMode="External"/><Relationship Id="rId50" Type="http://schemas.openxmlformats.org/officeDocument/2006/relationships/hyperlink" Target="https://github.com/DenisCarriere/geocoder" TargetMode="External"/><Relationship Id="rId53" Type="http://schemas.openxmlformats.org/officeDocument/2006/relationships/hyperlink" Target="https://github.com/DenisCarriere/geocoder" TargetMode="External"/><Relationship Id="rId52" Type="http://schemas.openxmlformats.org/officeDocument/2006/relationships/hyperlink" Target="https://github.com/DenisCarriere/geocoder" TargetMode="External"/><Relationship Id="rId55" Type="http://schemas.openxmlformats.org/officeDocument/2006/relationships/hyperlink" Target="https://github.com/DenisCarriere/geocoder" TargetMode="External"/><Relationship Id="rId54" Type="http://schemas.openxmlformats.org/officeDocument/2006/relationships/hyperlink" Target="https://github.com/DenisCarriere/geocoder" TargetMode="External"/><Relationship Id="rId57" Type="http://schemas.openxmlformats.org/officeDocument/2006/relationships/hyperlink" Target="https://github.com/DenisCarriere/geocoder" TargetMode="External"/><Relationship Id="rId56" Type="http://schemas.openxmlformats.org/officeDocument/2006/relationships/hyperlink" Target="https://github.com/DenisCarriere/geocoder" TargetMode="External"/><Relationship Id="rId719" Type="http://schemas.openxmlformats.org/officeDocument/2006/relationships/hyperlink" Target="https://github.com/DenisCarriere/geocoder" TargetMode="External"/><Relationship Id="rId718" Type="http://schemas.openxmlformats.org/officeDocument/2006/relationships/hyperlink" Target="https://github.com/DenisCarriere/geocoder" TargetMode="External"/><Relationship Id="rId717" Type="http://schemas.openxmlformats.org/officeDocument/2006/relationships/hyperlink" Target="https://github.com/DenisCarriere/geocoder" TargetMode="External"/><Relationship Id="rId712" Type="http://schemas.openxmlformats.org/officeDocument/2006/relationships/hyperlink" Target="https://github.com/DenisCarriere/geocoder" TargetMode="External"/><Relationship Id="rId711" Type="http://schemas.openxmlformats.org/officeDocument/2006/relationships/hyperlink" Target="https://github.com/DenisCarriere/geocoder" TargetMode="External"/><Relationship Id="rId710" Type="http://schemas.openxmlformats.org/officeDocument/2006/relationships/hyperlink" Target="https://github.com/DenisCarriere/geocoder" TargetMode="External"/><Relationship Id="rId716" Type="http://schemas.openxmlformats.org/officeDocument/2006/relationships/hyperlink" Target="https://github.com/DenisCarriere/geocoder" TargetMode="External"/><Relationship Id="rId715" Type="http://schemas.openxmlformats.org/officeDocument/2006/relationships/hyperlink" Target="https://github.com/DenisCarriere/geocoder" TargetMode="External"/><Relationship Id="rId714" Type="http://schemas.openxmlformats.org/officeDocument/2006/relationships/hyperlink" Target="https://github.com/DenisCarriere/geocoder" TargetMode="External"/><Relationship Id="rId713" Type="http://schemas.openxmlformats.org/officeDocument/2006/relationships/hyperlink" Target="https://github.com/DenisCarriere/geocoder" TargetMode="External"/><Relationship Id="rId59" Type="http://schemas.openxmlformats.org/officeDocument/2006/relationships/hyperlink" Target="https://github.com/DenisCarriere/geocoder" TargetMode="External"/><Relationship Id="rId58" Type="http://schemas.openxmlformats.org/officeDocument/2006/relationships/hyperlink" Target="https://github.com/DenisCarriere/geocoder" TargetMode="External"/><Relationship Id="rId590" Type="http://schemas.openxmlformats.org/officeDocument/2006/relationships/hyperlink" Target="https://github.com/DenisCarriere/geocoder" TargetMode="External"/><Relationship Id="rId107" Type="http://schemas.openxmlformats.org/officeDocument/2006/relationships/hyperlink" Target="https://github.com/DenisCarriere/geocoder" TargetMode="External"/><Relationship Id="rId349" Type="http://schemas.openxmlformats.org/officeDocument/2006/relationships/hyperlink" Target="https://github.com/DenisCarriere/geocoder" TargetMode="External"/><Relationship Id="rId106" Type="http://schemas.openxmlformats.org/officeDocument/2006/relationships/hyperlink" Target="https://github.com/DenisCarriere/geocoder" TargetMode="External"/><Relationship Id="rId348" Type="http://schemas.openxmlformats.org/officeDocument/2006/relationships/hyperlink" Target="https://github.com/DenisCarriere/geocoder" TargetMode="External"/><Relationship Id="rId105" Type="http://schemas.openxmlformats.org/officeDocument/2006/relationships/hyperlink" Target="https://github.com/DenisCarriere/geocoder" TargetMode="External"/><Relationship Id="rId347" Type="http://schemas.openxmlformats.org/officeDocument/2006/relationships/hyperlink" Target="https://github.com/DenisCarriere/geocoder" TargetMode="External"/><Relationship Id="rId589" Type="http://schemas.openxmlformats.org/officeDocument/2006/relationships/hyperlink" Target="https://github.com/DenisCarriere/geocoder" TargetMode="External"/><Relationship Id="rId104" Type="http://schemas.openxmlformats.org/officeDocument/2006/relationships/hyperlink" Target="https://github.com/DenisCarriere/geocoder" TargetMode="External"/><Relationship Id="rId346" Type="http://schemas.openxmlformats.org/officeDocument/2006/relationships/hyperlink" Target="https://github.com/DenisCarriere/geocoder" TargetMode="External"/><Relationship Id="rId588" Type="http://schemas.openxmlformats.org/officeDocument/2006/relationships/hyperlink" Target="https://github.com/DenisCarriere/geocoder" TargetMode="External"/><Relationship Id="rId109" Type="http://schemas.openxmlformats.org/officeDocument/2006/relationships/hyperlink" Target="https://github.com/DenisCarriere/geocoder" TargetMode="External"/><Relationship Id="rId108" Type="http://schemas.openxmlformats.org/officeDocument/2006/relationships/hyperlink" Target="http://setup.py" TargetMode="External"/><Relationship Id="rId341" Type="http://schemas.openxmlformats.org/officeDocument/2006/relationships/hyperlink" Target="https://github.com/DenisCarriere/geocoder" TargetMode="External"/><Relationship Id="rId583" Type="http://schemas.openxmlformats.org/officeDocument/2006/relationships/hyperlink" Target="https://github.com/DenisCarriere/geocoder" TargetMode="External"/><Relationship Id="rId340" Type="http://schemas.openxmlformats.org/officeDocument/2006/relationships/hyperlink" Target="https://github.com/DenisCarriere/geocoder" TargetMode="External"/><Relationship Id="rId582" Type="http://schemas.openxmlformats.org/officeDocument/2006/relationships/hyperlink" Target="https://github.com/DenisCarriere/geocoder" TargetMode="External"/><Relationship Id="rId581" Type="http://schemas.openxmlformats.org/officeDocument/2006/relationships/hyperlink" Target="https://github.com/DenisCarriere/geocoder" TargetMode="External"/><Relationship Id="rId580" Type="http://schemas.openxmlformats.org/officeDocument/2006/relationships/hyperlink" Target="https://github.com/DenisCarriere/geocoder" TargetMode="External"/><Relationship Id="rId103" Type="http://schemas.openxmlformats.org/officeDocument/2006/relationships/hyperlink" Target="https://github.com/DenisCarriere/geocoder" TargetMode="External"/><Relationship Id="rId345" Type="http://schemas.openxmlformats.org/officeDocument/2006/relationships/hyperlink" Target="https://github.com/DenisCarriere/geocoder" TargetMode="External"/><Relationship Id="rId587" Type="http://schemas.openxmlformats.org/officeDocument/2006/relationships/hyperlink" Target="https://github.com/DenisCarriere/geocoder" TargetMode="External"/><Relationship Id="rId102" Type="http://schemas.openxmlformats.org/officeDocument/2006/relationships/hyperlink" Target="https://github.com/DenisCarriere/geocoder" TargetMode="External"/><Relationship Id="rId344" Type="http://schemas.openxmlformats.org/officeDocument/2006/relationships/hyperlink" Target="https://github.com/DenisCarriere/geocoder" TargetMode="External"/><Relationship Id="rId586" Type="http://schemas.openxmlformats.org/officeDocument/2006/relationships/hyperlink" Target="https://github.com/DenisCarriere/geocoder" TargetMode="External"/><Relationship Id="rId101" Type="http://schemas.openxmlformats.org/officeDocument/2006/relationships/hyperlink" Target="https://github.com/DenisCarriere/geocoder" TargetMode="External"/><Relationship Id="rId343" Type="http://schemas.openxmlformats.org/officeDocument/2006/relationships/hyperlink" Target="https://github.com/DenisCarriere/geocoder" TargetMode="External"/><Relationship Id="rId585" Type="http://schemas.openxmlformats.org/officeDocument/2006/relationships/hyperlink" Target="https://github.com/DenisCarriere/geocoder" TargetMode="External"/><Relationship Id="rId100" Type="http://schemas.openxmlformats.org/officeDocument/2006/relationships/hyperlink" Target="https://github.com/DenisCarriere/geocoder" TargetMode="External"/><Relationship Id="rId342" Type="http://schemas.openxmlformats.org/officeDocument/2006/relationships/hyperlink" Target="https://github.com/DenisCarriere/geocoder" TargetMode="External"/><Relationship Id="rId584" Type="http://schemas.openxmlformats.org/officeDocument/2006/relationships/hyperlink" Target="https://github.com/DenisCarriere/geocoder" TargetMode="External"/><Relationship Id="rId338" Type="http://schemas.openxmlformats.org/officeDocument/2006/relationships/hyperlink" Target="https://github.com/DenisCarriere/geocoder" TargetMode="External"/><Relationship Id="rId337" Type="http://schemas.openxmlformats.org/officeDocument/2006/relationships/hyperlink" Target="https://github.com/DenisCarriere/geocoder" TargetMode="External"/><Relationship Id="rId579" Type="http://schemas.openxmlformats.org/officeDocument/2006/relationships/hyperlink" Target="https://github.com/DenisCarriere/geocoder" TargetMode="External"/><Relationship Id="rId336" Type="http://schemas.openxmlformats.org/officeDocument/2006/relationships/hyperlink" Target="https://github.com/DenisCarriere/geocoder" TargetMode="External"/><Relationship Id="rId578" Type="http://schemas.openxmlformats.org/officeDocument/2006/relationships/hyperlink" Target="https://github.com/DenisCarriere/geocoder" TargetMode="External"/><Relationship Id="rId335" Type="http://schemas.openxmlformats.org/officeDocument/2006/relationships/hyperlink" Target="https://github.com/DenisCarriere/geocoder" TargetMode="External"/><Relationship Id="rId577" Type="http://schemas.openxmlformats.org/officeDocument/2006/relationships/hyperlink" Target="https://github.com/DenisCarriere/geocoder" TargetMode="External"/><Relationship Id="rId339" Type="http://schemas.openxmlformats.org/officeDocument/2006/relationships/hyperlink" Target="https://github.com/DenisCarriere/geocoder" TargetMode="External"/><Relationship Id="rId330" Type="http://schemas.openxmlformats.org/officeDocument/2006/relationships/hyperlink" Target="https://github.com/DenisCarriere/geocoder" TargetMode="External"/><Relationship Id="rId572" Type="http://schemas.openxmlformats.org/officeDocument/2006/relationships/hyperlink" Target="https://github.com/DenisCarriere/geocoder" TargetMode="External"/><Relationship Id="rId571" Type="http://schemas.openxmlformats.org/officeDocument/2006/relationships/hyperlink" Target="https://github.com/DenisCarriere/geocoder" TargetMode="External"/><Relationship Id="rId570" Type="http://schemas.openxmlformats.org/officeDocument/2006/relationships/hyperlink" Target="https://github.com/DenisCarriere/geocoder" TargetMode="External"/><Relationship Id="rId334" Type="http://schemas.openxmlformats.org/officeDocument/2006/relationships/hyperlink" Target="https://github.com/DenisCarriere/geocoder" TargetMode="External"/><Relationship Id="rId576" Type="http://schemas.openxmlformats.org/officeDocument/2006/relationships/hyperlink" Target="https://github.com/DenisCarriere/geocoder" TargetMode="External"/><Relationship Id="rId333" Type="http://schemas.openxmlformats.org/officeDocument/2006/relationships/hyperlink" Target="https://github.com/DenisCarriere/geocoder" TargetMode="External"/><Relationship Id="rId575" Type="http://schemas.openxmlformats.org/officeDocument/2006/relationships/hyperlink" Target="https://github.com/DenisCarriere/geocoder" TargetMode="External"/><Relationship Id="rId332" Type="http://schemas.openxmlformats.org/officeDocument/2006/relationships/hyperlink" Target="https://github.com/DenisCarriere/geocoder" TargetMode="External"/><Relationship Id="rId574" Type="http://schemas.openxmlformats.org/officeDocument/2006/relationships/hyperlink" Target="https://github.com/DenisCarriere/geocoder" TargetMode="External"/><Relationship Id="rId331" Type="http://schemas.openxmlformats.org/officeDocument/2006/relationships/hyperlink" Target="https://github.com/DenisCarriere/geocoder" TargetMode="External"/><Relationship Id="rId573" Type="http://schemas.openxmlformats.org/officeDocument/2006/relationships/hyperlink" Target="https://github.com/DenisCarriere/geocoder" TargetMode="External"/><Relationship Id="rId370" Type="http://schemas.openxmlformats.org/officeDocument/2006/relationships/hyperlink" Target="https://github.com/DenisCarriere/geocoder" TargetMode="External"/><Relationship Id="rId129" Type="http://schemas.openxmlformats.org/officeDocument/2006/relationships/hyperlink" Target="https://github.com/DenisCarriere/geocoder" TargetMode="External"/><Relationship Id="rId128" Type="http://schemas.openxmlformats.org/officeDocument/2006/relationships/hyperlink" Target="https://github.com/DenisCarriere/geocoder" TargetMode="External"/><Relationship Id="rId127" Type="http://schemas.openxmlformats.org/officeDocument/2006/relationships/hyperlink" Target="https://github.com/DenisCarriere/geocoder" TargetMode="External"/><Relationship Id="rId369" Type="http://schemas.openxmlformats.org/officeDocument/2006/relationships/hyperlink" Target="https://github.com/DenisCarriere/geocoder" TargetMode="External"/><Relationship Id="rId126" Type="http://schemas.openxmlformats.org/officeDocument/2006/relationships/hyperlink" Target="https://github.com/DenisCarriere/geocoder" TargetMode="External"/><Relationship Id="rId368" Type="http://schemas.openxmlformats.org/officeDocument/2006/relationships/hyperlink" Target="https://github.com/DenisCarriere/geocoder" TargetMode="External"/><Relationship Id="rId121" Type="http://schemas.openxmlformats.org/officeDocument/2006/relationships/hyperlink" Target="https://github.com/DenisCarriere/geocoder" TargetMode="External"/><Relationship Id="rId363" Type="http://schemas.openxmlformats.org/officeDocument/2006/relationships/hyperlink" Target="https://github.com/DenisCarriere/geocoder" TargetMode="External"/><Relationship Id="rId120" Type="http://schemas.openxmlformats.org/officeDocument/2006/relationships/hyperlink" Target="https://github.com/DenisCarriere/geocoder" TargetMode="External"/><Relationship Id="rId362" Type="http://schemas.openxmlformats.org/officeDocument/2006/relationships/hyperlink" Target="https://github.com/DenisCarriere/geocoder" TargetMode="External"/><Relationship Id="rId361" Type="http://schemas.openxmlformats.org/officeDocument/2006/relationships/hyperlink" Target="https://github.com/DenisCarriere/geocoder" TargetMode="External"/><Relationship Id="rId360" Type="http://schemas.openxmlformats.org/officeDocument/2006/relationships/hyperlink" Target="https://github.com/DenisCarriere/geocoder" TargetMode="External"/><Relationship Id="rId125" Type="http://schemas.openxmlformats.org/officeDocument/2006/relationships/hyperlink" Target="https://github.com/DenisCarriere/geocoder" TargetMode="External"/><Relationship Id="rId367" Type="http://schemas.openxmlformats.org/officeDocument/2006/relationships/hyperlink" Target="https://github.com/DenisCarriere/geocoder" TargetMode="External"/><Relationship Id="rId124" Type="http://schemas.openxmlformats.org/officeDocument/2006/relationships/hyperlink" Target="https://github.com/DenisCarriere/geocoder" TargetMode="External"/><Relationship Id="rId366" Type="http://schemas.openxmlformats.org/officeDocument/2006/relationships/hyperlink" Target="https://github.com/DenisCarriere/geocoder" TargetMode="External"/><Relationship Id="rId123" Type="http://schemas.openxmlformats.org/officeDocument/2006/relationships/hyperlink" Target="https://github.com/DenisCarriere/geocoder" TargetMode="External"/><Relationship Id="rId365" Type="http://schemas.openxmlformats.org/officeDocument/2006/relationships/hyperlink" Target="https://github.com/DenisCarriere/geocoder" TargetMode="External"/><Relationship Id="rId122" Type="http://schemas.openxmlformats.org/officeDocument/2006/relationships/hyperlink" Target="https://github.com/DenisCarriere/geocoder" TargetMode="External"/><Relationship Id="rId364" Type="http://schemas.openxmlformats.org/officeDocument/2006/relationships/hyperlink" Target="https://github.com/DenisCarriere/geocoder" TargetMode="External"/><Relationship Id="rId95" Type="http://schemas.openxmlformats.org/officeDocument/2006/relationships/hyperlink" Target="https://github.com/DenisCarriere/geocoder" TargetMode="External"/><Relationship Id="rId94" Type="http://schemas.openxmlformats.org/officeDocument/2006/relationships/hyperlink" Target="https://github.com/DenisCarriere/geocoder" TargetMode="External"/><Relationship Id="rId97" Type="http://schemas.openxmlformats.org/officeDocument/2006/relationships/hyperlink" Target="https://github.com/DenisCarriere/geocoder" TargetMode="External"/><Relationship Id="rId96" Type="http://schemas.openxmlformats.org/officeDocument/2006/relationships/hyperlink" Target="https://github.com/DenisCarriere/geocoder" TargetMode="External"/><Relationship Id="rId99" Type="http://schemas.openxmlformats.org/officeDocument/2006/relationships/hyperlink" Target="https://github.com/DenisCarriere/geocoder" TargetMode="External"/><Relationship Id="rId98" Type="http://schemas.openxmlformats.org/officeDocument/2006/relationships/hyperlink" Target="https://github.com/DenisCarriere/geocoder" TargetMode="External"/><Relationship Id="rId91" Type="http://schemas.openxmlformats.org/officeDocument/2006/relationships/hyperlink" Target="https://github.com/DenisCarriere/geocoder" TargetMode="External"/><Relationship Id="rId90" Type="http://schemas.openxmlformats.org/officeDocument/2006/relationships/hyperlink" Target="https://github.com/DenisCarriere/geocoder" TargetMode="External"/><Relationship Id="rId93" Type="http://schemas.openxmlformats.org/officeDocument/2006/relationships/hyperlink" Target="https://github.com/DenisCarriere/geocoder" TargetMode="External"/><Relationship Id="rId92" Type="http://schemas.openxmlformats.org/officeDocument/2006/relationships/hyperlink" Target="https://github.com/DenisCarriere/geocoder" TargetMode="External"/><Relationship Id="rId118" Type="http://schemas.openxmlformats.org/officeDocument/2006/relationships/hyperlink" Target="https://github.com/DenisCarriere/geocoder" TargetMode="External"/><Relationship Id="rId117" Type="http://schemas.openxmlformats.org/officeDocument/2006/relationships/hyperlink" Target="https://github.com/DenisCarriere/geocoder" TargetMode="External"/><Relationship Id="rId359" Type="http://schemas.openxmlformats.org/officeDocument/2006/relationships/hyperlink" Target="https://github.com/DenisCarriere/geocoder" TargetMode="External"/><Relationship Id="rId116" Type="http://schemas.openxmlformats.org/officeDocument/2006/relationships/hyperlink" Target="https://github.com/DenisCarriere/geocoder" TargetMode="External"/><Relationship Id="rId358" Type="http://schemas.openxmlformats.org/officeDocument/2006/relationships/hyperlink" Target="https://github.com/DenisCarriere/geocoder" TargetMode="External"/><Relationship Id="rId115" Type="http://schemas.openxmlformats.org/officeDocument/2006/relationships/hyperlink" Target="https://github.com/DenisCarriere/geocoder" TargetMode="External"/><Relationship Id="rId357" Type="http://schemas.openxmlformats.org/officeDocument/2006/relationships/hyperlink" Target="https://github.com/DenisCarriere/geocoder" TargetMode="External"/><Relationship Id="rId599" Type="http://schemas.openxmlformats.org/officeDocument/2006/relationships/hyperlink" Target="https://github.com/DenisCarriere/geocoder" TargetMode="External"/><Relationship Id="rId119" Type="http://schemas.openxmlformats.org/officeDocument/2006/relationships/hyperlink" Target="https://github.com/DenisCarriere/geocoder" TargetMode="External"/><Relationship Id="rId110" Type="http://schemas.openxmlformats.org/officeDocument/2006/relationships/hyperlink" Target="https://github.com/DenisCarriere/geocoder" TargetMode="External"/><Relationship Id="rId352" Type="http://schemas.openxmlformats.org/officeDocument/2006/relationships/hyperlink" Target="https://github.com/DenisCarriere/geocoder" TargetMode="External"/><Relationship Id="rId594" Type="http://schemas.openxmlformats.org/officeDocument/2006/relationships/hyperlink" Target="https://github.com/DenisCarriere/geocoder" TargetMode="External"/><Relationship Id="rId351" Type="http://schemas.openxmlformats.org/officeDocument/2006/relationships/hyperlink" Target="https://github.com/DenisCarriere/geocoder" TargetMode="External"/><Relationship Id="rId593" Type="http://schemas.openxmlformats.org/officeDocument/2006/relationships/hyperlink" Target="https://github.com/DenisCarriere/geocoder" TargetMode="External"/><Relationship Id="rId350" Type="http://schemas.openxmlformats.org/officeDocument/2006/relationships/hyperlink" Target="https://github.com/DenisCarriere/geocoder" TargetMode="External"/><Relationship Id="rId592" Type="http://schemas.openxmlformats.org/officeDocument/2006/relationships/hyperlink" Target="https://github.com/DenisCarriere/geocoder" TargetMode="External"/><Relationship Id="rId591" Type="http://schemas.openxmlformats.org/officeDocument/2006/relationships/hyperlink" Target="https://github.com/DenisCarriere/geocoder" TargetMode="External"/><Relationship Id="rId114" Type="http://schemas.openxmlformats.org/officeDocument/2006/relationships/hyperlink" Target="https://github.com/DenisCarriere/geocoder" TargetMode="External"/><Relationship Id="rId356" Type="http://schemas.openxmlformats.org/officeDocument/2006/relationships/hyperlink" Target="https://github.com/DenisCarriere/geocoder" TargetMode="External"/><Relationship Id="rId598" Type="http://schemas.openxmlformats.org/officeDocument/2006/relationships/hyperlink" Target="https://github.com/DenisCarriere/geocoder" TargetMode="External"/><Relationship Id="rId113" Type="http://schemas.openxmlformats.org/officeDocument/2006/relationships/hyperlink" Target="https://github.com/DenisCarriere/geocoder" TargetMode="External"/><Relationship Id="rId355" Type="http://schemas.openxmlformats.org/officeDocument/2006/relationships/hyperlink" Target="https://github.com/DenisCarriere/geocoder" TargetMode="External"/><Relationship Id="rId597" Type="http://schemas.openxmlformats.org/officeDocument/2006/relationships/hyperlink" Target="https://github.com/DenisCarriere/geocoder" TargetMode="External"/><Relationship Id="rId112" Type="http://schemas.openxmlformats.org/officeDocument/2006/relationships/hyperlink" Target="https://github.com/DenisCarriere/geocoder" TargetMode="External"/><Relationship Id="rId354" Type="http://schemas.openxmlformats.org/officeDocument/2006/relationships/hyperlink" Target="https://github.com/DenisCarriere/geocoder" TargetMode="External"/><Relationship Id="rId596" Type="http://schemas.openxmlformats.org/officeDocument/2006/relationships/hyperlink" Target="https://github.com/DenisCarriere/geocoder" TargetMode="External"/><Relationship Id="rId111" Type="http://schemas.openxmlformats.org/officeDocument/2006/relationships/hyperlink" Target="https://github.com/DenisCarriere/geocoder" TargetMode="External"/><Relationship Id="rId353" Type="http://schemas.openxmlformats.org/officeDocument/2006/relationships/hyperlink" Target="https://github.com/DenisCarriere/geocoder" TargetMode="External"/><Relationship Id="rId595" Type="http://schemas.openxmlformats.org/officeDocument/2006/relationships/hyperlink" Target="https://github.com/DenisCarriere/geocoder" TargetMode="External"/><Relationship Id="rId305" Type="http://schemas.openxmlformats.org/officeDocument/2006/relationships/hyperlink" Target="https://github.com/DenisCarriere/geocoder" TargetMode="External"/><Relationship Id="rId547" Type="http://schemas.openxmlformats.org/officeDocument/2006/relationships/hyperlink" Target="https://github.com/DenisCarriere/geocoder" TargetMode="External"/><Relationship Id="rId789" Type="http://schemas.openxmlformats.org/officeDocument/2006/relationships/hyperlink" Target="https://github.com/DenisCarriere/geocoder" TargetMode="External"/><Relationship Id="rId304" Type="http://schemas.openxmlformats.org/officeDocument/2006/relationships/hyperlink" Target="https://github.com/DenisCarriere/geocoder" TargetMode="External"/><Relationship Id="rId546" Type="http://schemas.openxmlformats.org/officeDocument/2006/relationships/hyperlink" Target="https://github.com/DenisCarriere/geocoder" TargetMode="External"/><Relationship Id="rId788" Type="http://schemas.openxmlformats.org/officeDocument/2006/relationships/hyperlink" Target="https://github.com/DenisCarriere/geocoder" TargetMode="External"/><Relationship Id="rId303" Type="http://schemas.openxmlformats.org/officeDocument/2006/relationships/hyperlink" Target="https://github.com/DenisCarriere/geocoder" TargetMode="External"/><Relationship Id="rId545" Type="http://schemas.openxmlformats.org/officeDocument/2006/relationships/hyperlink" Target="https://github.com/DenisCarriere/geocoder" TargetMode="External"/><Relationship Id="rId787" Type="http://schemas.openxmlformats.org/officeDocument/2006/relationships/hyperlink" Target="https://github.com/DenisCarriere/geocoder" TargetMode="External"/><Relationship Id="rId302" Type="http://schemas.openxmlformats.org/officeDocument/2006/relationships/hyperlink" Target="https://github.com/DenisCarriere/geocoder" TargetMode="External"/><Relationship Id="rId544" Type="http://schemas.openxmlformats.org/officeDocument/2006/relationships/hyperlink" Target="https://github.com/DenisCarriere/geocoder" TargetMode="External"/><Relationship Id="rId786" Type="http://schemas.openxmlformats.org/officeDocument/2006/relationships/hyperlink" Target="https://github.com/DenisCarriere/geocoder" TargetMode="External"/><Relationship Id="rId309" Type="http://schemas.openxmlformats.org/officeDocument/2006/relationships/hyperlink" Target="https://github.com/DenisCarriere/geocoder" TargetMode="External"/><Relationship Id="rId308" Type="http://schemas.openxmlformats.org/officeDocument/2006/relationships/hyperlink" Target="https://github.com/DenisCarriere/geocoder" TargetMode="External"/><Relationship Id="rId307" Type="http://schemas.openxmlformats.org/officeDocument/2006/relationships/hyperlink" Target="https://github.com/DenisCarriere/geocoder" TargetMode="External"/><Relationship Id="rId549" Type="http://schemas.openxmlformats.org/officeDocument/2006/relationships/hyperlink" Target="https://github.com/DenisCarriere/geocoder" TargetMode="External"/><Relationship Id="rId306" Type="http://schemas.openxmlformats.org/officeDocument/2006/relationships/hyperlink" Target="https://github.com/DenisCarriere/geocoder" TargetMode="External"/><Relationship Id="rId548" Type="http://schemas.openxmlformats.org/officeDocument/2006/relationships/hyperlink" Target="https://github.com/DenisCarriere/geocoder" TargetMode="External"/><Relationship Id="rId781" Type="http://schemas.openxmlformats.org/officeDocument/2006/relationships/hyperlink" Target="https://github.com/DenisCarriere/geocoder" TargetMode="External"/><Relationship Id="rId780" Type="http://schemas.openxmlformats.org/officeDocument/2006/relationships/hyperlink" Target="https://github.com/DenisCarriere/geocoder" TargetMode="External"/><Relationship Id="rId301" Type="http://schemas.openxmlformats.org/officeDocument/2006/relationships/hyperlink" Target="http://setup.py" TargetMode="External"/><Relationship Id="rId543" Type="http://schemas.openxmlformats.org/officeDocument/2006/relationships/hyperlink" Target="https://github.com/DenisCarriere/geocoder" TargetMode="External"/><Relationship Id="rId785" Type="http://schemas.openxmlformats.org/officeDocument/2006/relationships/hyperlink" Target="https://github.com/DenisCarriere/geocoder" TargetMode="External"/><Relationship Id="rId300" Type="http://schemas.openxmlformats.org/officeDocument/2006/relationships/hyperlink" Target="https://github.com/DenisCarriere/geocoder" TargetMode="External"/><Relationship Id="rId542" Type="http://schemas.openxmlformats.org/officeDocument/2006/relationships/hyperlink" Target="https://github.com/DenisCarriere/geocoder" TargetMode="External"/><Relationship Id="rId784" Type="http://schemas.openxmlformats.org/officeDocument/2006/relationships/hyperlink" Target="https://github.com/DenisCarriere/geocoder" TargetMode="External"/><Relationship Id="rId541" Type="http://schemas.openxmlformats.org/officeDocument/2006/relationships/hyperlink" Target="https://github.com/DenisCarriere/geocoder" TargetMode="External"/><Relationship Id="rId783" Type="http://schemas.openxmlformats.org/officeDocument/2006/relationships/hyperlink" Target="https://github.com/DenisCarriere/geocoder" TargetMode="External"/><Relationship Id="rId540" Type="http://schemas.openxmlformats.org/officeDocument/2006/relationships/hyperlink" Target="https://github.com/DenisCarriere/geocoder" TargetMode="External"/><Relationship Id="rId782" Type="http://schemas.openxmlformats.org/officeDocument/2006/relationships/hyperlink" Target="https://github.com/DenisCarriere/geocoder" TargetMode="External"/><Relationship Id="rId536" Type="http://schemas.openxmlformats.org/officeDocument/2006/relationships/hyperlink" Target="https://github.com/DenisCarriere/geocoder" TargetMode="External"/><Relationship Id="rId778" Type="http://schemas.openxmlformats.org/officeDocument/2006/relationships/hyperlink" Target="https://github.com/DenisCarriere/geocoder" TargetMode="External"/><Relationship Id="rId535" Type="http://schemas.openxmlformats.org/officeDocument/2006/relationships/hyperlink" Target="https://github.com/DenisCarriere/geocoder" TargetMode="External"/><Relationship Id="rId777" Type="http://schemas.openxmlformats.org/officeDocument/2006/relationships/hyperlink" Target="https://github.com/DenisCarriere/geocoder" TargetMode="External"/><Relationship Id="rId534" Type="http://schemas.openxmlformats.org/officeDocument/2006/relationships/hyperlink" Target="https://github.com/DenisCarriere/geocoder" TargetMode="External"/><Relationship Id="rId776" Type="http://schemas.openxmlformats.org/officeDocument/2006/relationships/hyperlink" Target="https://github.com/DenisCarriere/geocoder" TargetMode="External"/><Relationship Id="rId533" Type="http://schemas.openxmlformats.org/officeDocument/2006/relationships/hyperlink" Target="https://github.com/DenisCarriere/geocoder" TargetMode="External"/><Relationship Id="rId775" Type="http://schemas.openxmlformats.org/officeDocument/2006/relationships/hyperlink" Target="https://github.com/DenisCarriere/geocoder" TargetMode="External"/><Relationship Id="rId539" Type="http://schemas.openxmlformats.org/officeDocument/2006/relationships/hyperlink" Target="https://github.com/DenisCarriere/geocoder" TargetMode="External"/><Relationship Id="rId538" Type="http://schemas.openxmlformats.org/officeDocument/2006/relationships/hyperlink" Target="https://github.com/DenisCarriere/geocoder" TargetMode="External"/><Relationship Id="rId537" Type="http://schemas.openxmlformats.org/officeDocument/2006/relationships/hyperlink" Target="https://github.com/DenisCarriere/geocoder" TargetMode="External"/><Relationship Id="rId779" Type="http://schemas.openxmlformats.org/officeDocument/2006/relationships/hyperlink" Target="https://github.com/DenisCarriere/geocoder" TargetMode="External"/><Relationship Id="rId770" Type="http://schemas.openxmlformats.org/officeDocument/2006/relationships/hyperlink" Target="https://github.com/DenisCarriere/geocoder" TargetMode="External"/><Relationship Id="rId532" Type="http://schemas.openxmlformats.org/officeDocument/2006/relationships/hyperlink" Target="https://github.com/DenisCarriere/geocoder" TargetMode="External"/><Relationship Id="rId774" Type="http://schemas.openxmlformats.org/officeDocument/2006/relationships/hyperlink" Target="https://github.com/DenisCarriere/geocoder" TargetMode="External"/><Relationship Id="rId531" Type="http://schemas.openxmlformats.org/officeDocument/2006/relationships/hyperlink" Target="https://github.com/DenisCarriere/geocoder" TargetMode="External"/><Relationship Id="rId773" Type="http://schemas.openxmlformats.org/officeDocument/2006/relationships/hyperlink" Target="https://github.com/DenisCarriere/geocoder" TargetMode="External"/><Relationship Id="rId530" Type="http://schemas.openxmlformats.org/officeDocument/2006/relationships/hyperlink" Target="https://github.com/DenisCarriere/geocoder" TargetMode="External"/><Relationship Id="rId772" Type="http://schemas.openxmlformats.org/officeDocument/2006/relationships/hyperlink" Target="https://github.com/DenisCarriere/geocoder" TargetMode="External"/><Relationship Id="rId771" Type="http://schemas.openxmlformats.org/officeDocument/2006/relationships/hyperlink" Target="https://github.com/DenisCarriere/geocoder" TargetMode="External"/><Relationship Id="rId327" Type="http://schemas.openxmlformats.org/officeDocument/2006/relationships/hyperlink" Target="https://github.com/DenisCarriere/geocoder" TargetMode="External"/><Relationship Id="rId569" Type="http://schemas.openxmlformats.org/officeDocument/2006/relationships/hyperlink" Target="https://github.com/DenisCarriere/geocoder" TargetMode="External"/><Relationship Id="rId326" Type="http://schemas.openxmlformats.org/officeDocument/2006/relationships/hyperlink" Target="https://github.com/DenisCarriere/geocoder" TargetMode="External"/><Relationship Id="rId568" Type="http://schemas.openxmlformats.org/officeDocument/2006/relationships/hyperlink" Target="https://github.com/DenisCarriere/geocoder" TargetMode="External"/><Relationship Id="rId325" Type="http://schemas.openxmlformats.org/officeDocument/2006/relationships/hyperlink" Target="https://github.com/DenisCarriere/geocoder" TargetMode="External"/><Relationship Id="rId567" Type="http://schemas.openxmlformats.org/officeDocument/2006/relationships/hyperlink" Target="https://github.com/DenisCarriere/geocoder" TargetMode="External"/><Relationship Id="rId324" Type="http://schemas.openxmlformats.org/officeDocument/2006/relationships/hyperlink" Target="https://github.com/DenisCarriere/geocoder" TargetMode="External"/><Relationship Id="rId566" Type="http://schemas.openxmlformats.org/officeDocument/2006/relationships/hyperlink" Target="https://github.com/DenisCarriere/geocoder" TargetMode="External"/><Relationship Id="rId329" Type="http://schemas.openxmlformats.org/officeDocument/2006/relationships/hyperlink" Target="https://github.com/DenisCarriere/geocoder" TargetMode="External"/><Relationship Id="rId328" Type="http://schemas.openxmlformats.org/officeDocument/2006/relationships/hyperlink" Target="https://github.com/DenisCarriere/geocoder" TargetMode="External"/><Relationship Id="rId561" Type="http://schemas.openxmlformats.org/officeDocument/2006/relationships/hyperlink" Target="http://setup.py" TargetMode="External"/><Relationship Id="rId560" Type="http://schemas.openxmlformats.org/officeDocument/2006/relationships/hyperlink" Target="https://github.com/DenisCarriere/geocoder" TargetMode="External"/><Relationship Id="rId323" Type="http://schemas.openxmlformats.org/officeDocument/2006/relationships/hyperlink" Target="https://github.com/DenisCarriere/geocoder" TargetMode="External"/><Relationship Id="rId565" Type="http://schemas.openxmlformats.org/officeDocument/2006/relationships/hyperlink" Target="https://github.com/DenisCarriere/geocoder" TargetMode="External"/><Relationship Id="rId322" Type="http://schemas.openxmlformats.org/officeDocument/2006/relationships/hyperlink" Target="https://github.com/DenisCarriere/geocoder" TargetMode="External"/><Relationship Id="rId564" Type="http://schemas.openxmlformats.org/officeDocument/2006/relationships/hyperlink" Target="https://github.com/DenisCarriere/geocoder" TargetMode="External"/><Relationship Id="rId321" Type="http://schemas.openxmlformats.org/officeDocument/2006/relationships/hyperlink" Target="https://github.com/DenisCarriere/geocoder" TargetMode="External"/><Relationship Id="rId563" Type="http://schemas.openxmlformats.org/officeDocument/2006/relationships/hyperlink" Target="https://github.com/DenisCarriere/geocoder" TargetMode="External"/><Relationship Id="rId320" Type="http://schemas.openxmlformats.org/officeDocument/2006/relationships/hyperlink" Target="https://github.com/DenisCarriere/geocoder" TargetMode="External"/><Relationship Id="rId562" Type="http://schemas.openxmlformats.org/officeDocument/2006/relationships/hyperlink" Target="https://github.com/DenisCarriere/geocoder" TargetMode="External"/><Relationship Id="rId316" Type="http://schemas.openxmlformats.org/officeDocument/2006/relationships/hyperlink" Target="https://github.com/DenisCarriere/geocoder" TargetMode="External"/><Relationship Id="rId558" Type="http://schemas.openxmlformats.org/officeDocument/2006/relationships/hyperlink" Target="https://github.com/DenisCarriere/geocoder" TargetMode="External"/><Relationship Id="rId315" Type="http://schemas.openxmlformats.org/officeDocument/2006/relationships/hyperlink" Target="https://github.com/DenisCarriere/geocoder" TargetMode="External"/><Relationship Id="rId557" Type="http://schemas.openxmlformats.org/officeDocument/2006/relationships/hyperlink" Target="https://github.com/DenisCarriere/geocoder" TargetMode="External"/><Relationship Id="rId799" Type="http://schemas.openxmlformats.org/officeDocument/2006/relationships/hyperlink" Target="https://github.com/DenisCarriere/geocoder" TargetMode="External"/><Relationship Id="rId314" Type="http://schemas.openxmlformats.org/officeDocument/2006/relationships/hyperlink" Target="https://github.com/DenisCarriere/geocoder" TargetMode="External"/><Relationship Id="rId556" Type="http://schemas.openxmlformats.org/officeDocument/2006/relationships/hyperlink" Target="https://github.com/DenisCarriere/geocoder" TargetMode="External"/><Relationship Id="rId798" Type="http://schemas.openxmlformats.org/officeDocument/2006/relationships/hyperlink" Target="https://github.com/DenisCarriere/geocoder" TargetMode="External"/><Relationship Id="rId313" Type="http://schemas.openxmlformats.org/officeDocument/2006/relationships/hyperlink" Target="https://github.com/DenisCarriere/geocoder" TargetMode="External"/><Relationship Id="rId555" Type="http://schemas.openxmlformats.org/officeDocument/2006/relationships/hyperlink" Target="https://github.com/DenisCarriere/geocoder" TargetMode="External"/><Relationship Id="rId797" Type="http://schemas.openxmlformats.org/officeDocument/2006/relationships/hyperlink" Target="https://github.com/DenisCarriere/geocoder" TargetMode="External"/><Relationship Id="rId319" Type="http://schemas.openxmlformats.org/officeDocument/2006/relationships/hyperlink" Target="https://github.com/DenisCarriere/geocoder" TargetMode="External"/><Relationship Id="rId318" Type="http://schemas.openxmlformats.org/officeDocument/2006/relationships/hyperlink" Target="https://github.com/DenisCarriere/geocoder" TargetMode="External"/><Relationship Id="rId317" Type="http://schemas.openxmlformats.org/officeDocument/2006/relationships/hyperlink" Target="https://github.com/DenisCarriere/geocoder" TargetMode="External"/><Relationship Id="rId559" Type="http://schemas.openxmlformats.org/officeDocument/2006/relationships/hyperlink" Target="https://github.com/DenisCarriere/geocoder" TargetMode="External"/><Relationship Id="rId550" Type="http://schemas.openxmlformats.org/officeDocument/2006/relationships/hyperlink" Target="http://setup.py" TargetMode="External"/><Relationship Id="rId792" Type="http://schemas.openxmlformats.org/officeDocument/2006/relationships/hyperlink" Target="https://github.com/DenisCarriere/geocoder" TargetMode="External"/><Relationship Id="rId791" Type="http://schemas.openxmlformats.org/officeDocument/2006/relationships/hyperlink" Target="https://github.com/DenisCarriere/geocoder" TargetMode="External"/><Relationship Id="rId790" Type="http://schemas.openxmlformats.org/officeDocument/2006/relationships/hyperlink" Target="https://github.com/DenisCarriere/geocoder" TargetMode="External"/><Relationship Id="rId312" Type="http://schemas.openxmlformats.org/officeDocument/2006/relationships/hyperlink" Target="https://github.com/DenisCarriere/geocoder" TargetMode="External"/><Relationship Id="rId554" Type="http://schemas.openxmlformats.org/officeDocument/2006/relationships/hyperlink" Target="https://github.com/DenisCarriere/geocoder" TargetMode="External"/><Relationship Id="rId796" Type="http://schemas.openxmlformats.org/officeDocument/2006/relationships/hyperlink" Target="https://github.com/DenisCarriere/geocoder" TargetMode="External"/><Relationship Id="rId311" Type="http://schemas.openxmlformats.org/officeDocument/2006/relationships/hyperlink" Target="https://github.com/DenisCarriere/geocoder" TargetMode="External"/><Relationship Id="rId553" Type="http://schemas.openxmlformats.org/officeDocument/2006/relationships/hyperlink" Target="https://github.com/DenisCarriere/geocoder" TargetMode="External"/><Relationship Id="rId795" Type="http://schemas.openxmlformats.org/officeDocument/2006/relationships/hyperlink" Target="https://github.com/DenisCarriere/geocoder" TargetMode="External"/><Relationship Id="rId310" Type="http://schemas.openxmlformats.org/officeDocument/2006/relationships/hyperlink" Target="https://github.com/DenisCarriere/geocoder" TargetMode="External"/><Relationship Id="rId552" Type="http://schemas.openxmlformats.org/officeDocument/2006/relationships/hyperlink" Target="https://github.com/DenisCarriere/geocoder" TargetMode="External"/><Relationship Id="rId794" Type="http://schemas.openxmlformats.org/officeDocument/2006/relationships/hyperlink" Target="https://github.com/DenisCarriere/geocoder" TargetMode="External"/><Relationship Id="rId551" Type="http://schemas.openxmlformats.org/officeDocument/2006/relationships/hyperlink" Target="https://github.com/DenisCarriere/geocoder" TargetMode="External"/><Relationship Id="rId793" Type="http://schemas.openxmlformats.org/officeDocument/2006/relationships/hyperlink" Target="https://github.com/DenisCarriere/geocoder" TargetMode="External"/><Relationship Id="rId297" Type="http://schemas.openxmlformats.org/officeDocument/2006/relationships/hyperlink" Target="http://setup.py" TargetMode="External"/><Relationship Id="rId296" Type="http://schemas.openxmlformats.org/officeDocument/2006/relationships/hyperlink" Target="https://github.com/DenisCarriere/geocoder" TargetMode="External"/><Relationship Id="rId295" Type="http://schemas.openxmlformats.org/officeDocument/2006/relationships/hyperlink" Target="http://setup.py" TargetMode="External"/><Relationship Id="rId294" Type="http://schemas.openxmlformats.org/officeDocument/2006/relationships/hyperlink" Target="https://github.com/DenisCarriere/geocoder" TargetMode="External"/><Relationship Id="rId299" Type="http://schemas.openxmlformats.org/officeDocument/2006/relationships/hyperlink" Target="http://setup.py" TargetMode="External"/><Relationship Id="rId298" Type="http://schemas.openxmlformats.org/officeDocument/2006/relationships/hyperlink" Target="https://github.com/DenisCarriere/geocoder" TargetMode="External"/><Relationship Id="rId271" Type="http://schemas.openxmlformats.org/officeDocument/2006/relationships/hyperlink" Target="https://github.com/DenisCarriere/geocoder" TargetMode="External"/><Relationship Id="rId270" Type="http://schemas.openxmlformats.org/officeDocument/2006/relationships/hyperlink" Target="https://github.com/DenisCarriere/geocoder" TargetMode="External"/><Relationship Id="rId269" Type="http://schemas.openxmlformats.org/officeDocument/2006/relationships/hyperlink" Target="https://github.com/DenisCarriere/geocoder" TargetMode="External"/><Relationship Id="rId264" Type="http://schemas.openxmlformats.org/officeDocument/2006/relationships/hyperlink" Target="https://github.com/DenisCarriere/geocoder" TargetMode="External"/><Relationship Id="rId263" Type="http://schemas.openxmlformats.org/officeDocument/2006/relationships/hyperlink" Target="https://github.com/DenisCarriere/geocoder" TargetMode="External"/><Relationship Id="rId262" Type="http://schemas.openxmlformats.org/officeDocument/2006/relationships/hyperlink" Target="https://github.com/DenisCarriere/geocoder" TargetMode="External"/><Relationship Id="rId261" Type="http://schemas.openxmlformats.org/officeDocument/2006/relationships/hyperlink" Target="https://github.com/DenisCarriere/geocoder" TargetMode="External"/><Relationship Id="rId268" Type="http://schemas.openxmlformats.org/officeDocument/2006/relationships/hyperlink" Target="https://github.com/DenisCarriere/geocoder" TargetMode="External"/><Relationship Id="rId267" Type="http://schemas.openxmlformats.org/officeDocument/2006/relationships/hyperlink" Target="https://github.com/DenisCarriere/geocoder" TargetMode="External"/><Relationship Id="rId266" Type="http://schemas.openxmlformats.org/officeDocument/2006/relationships/hyperlink" Target="https://github.com/DenisCarriere/geocoder" TargetMode="External"/><Relationship Id="rId265" Type="http://schemas.openxmlformats.org/officeDocument/2006/relationships/hyperlink" Target="https://github.com/DenisCarriere/geocoder" TargetMode="External"/><Relationship Id="rId260" Type="http://schemas.openxmlformats.org/officeDocument/2006/relationships/hyperlink" Target="https://github.com/DenisCarriere/geocoder" TargetMode="External"/><Relationship Id="rId259" Type="http://schemas.openxmlformats.org/officeDocument/2006/relationships/hyperlink" Target="https://github.com/DenisCarriere/geocoder" TargetMode="External"/><Relationship Id="rId258" Type="http://schemas.openxmlformats.org/officeDocument/2006/relationships/hyperlink" Target="https://github.com/DenisCarriere/geocoder" TargetMode="External"/><Relationship Id="rId253" Type="http://schemas.openxmlformats.org/officeDocument/2006/relationships/hyperlink" Target="https://github.com/DenisCarriere/geocoder" TargetMode="External"/><Relationship Id="rId495" Type="http://schemas.openxmlformats.org/officeDocument/2006/relationships/hyperlink" Target="https://github.com/DenisCarriere/geocoder" TargetMode="External"/><Relationship Id="rId252" Type="http://schemas.openxmlformats.org/officeDocument/2006/relationships/hyperlink" Target="https://github.com/DenisCarriere/geocoder" TargetMode="External"/><Relationship Id="rId494" Type="http://schemas.openxmlformats.org/officeDocument/2006/relationships/hyperlink" Target="https://github.com/DenisCarriere/geocoder" TargetMode="External"/><Relationship Id="rId251" Type="http://schemas.openxmlformats.org/officeDocument/2006/relationships/hyperlink" Target="https://github.com/DenisCarriere/geocoder" TargetMode="External"/><Relationship Id="rId493" Type="http://schemas.openxmlformats.org/officeDocument/2006/relationships/hyperlink" Target="https://github.com/DenisCarriere/geocoder" TargetMode="External"/><Relationship Id="rId250" Type="http://schemas.openxmlformats.org/officeDocument/2006/relationships/hyperlink" Target="https://github.com/DenisCarriere/geocoder" TargetMode="External"/><Relationship Id="rId492" Type="http://schemas.openxmlformats.org/officeDocument/2006/relationships/hyperlink" Target="https://github.com/DenisCarriere/geocoder" TargetMode="External"/><Relationship Id="rId257" Type="http://schemas.openxmlformats.org/officeDocument/2006/relationships/hyperlink" Target="https://github.com/DenisCarriere/geocoder" TargetMode="External"/><Relationship Id="rId499" Type="http://schemas.openxmlformats.org/officeDocument/2006/relationships/hyperlink" Target="https://github.com/DenisCarriere/geocoder" TargetMode="External"/><Relationship Id="rId256" Type="http://schemas.openxmlformats.org/officeDocument/2006/relationships/hyperlink" Target="https://github.com/DenisCarriere/geocoder" TargetMode="External"/><Relationship Id="rId498" Type="http://schemas.openxmlformats.org/officeDocument/2006/relationships/hyperlink" Target="https://github.com/DenisCarriere/geocoder" TargetMode="External"/><Relationship Id="rId255" Type="http://schemas.openxmlformats.org/officeDocument/2006/relationships/hyperlink" Target="https://github.com/DenisCarriere/geocoder" TargetMode="External"/><Relationship Id="rId497" Type="http://schemas.openxmlformats.org/officeDocument/2006/relationships/hyperlink" Target="https://github.com/DenisCarriere/geocoder" TargetMode="External"/><Relationship Id="rId254" Type="http://schemas.openxmlformats.org/officeDocument/2006/relationships/hyperlink" Target="https://github.com/DenisCarriere/geocoder" TargetMode="External"/><Relationship Id="rId496" Type="http://schemas.openxmlformats.org/officeDocument/2006/relationships/hyperlink" Target="https://github.com/DenisCarriere/geocoder" TargetMode="External"/><Relationship Id="rId293" Type="http://schemas.openxmlformats.org/officeDocument/2006/relationships/hyperlink" Target="https://github.com/DenisCarriere/geocoder" TargetMode="External"/><Relationship Id="rId292" Type="http://schemas.openxmlformats.org/officeDocument/2006/relationships/hyperlink" Target="https://github.com/DenisCarriere/geocoder" TargetMode="External"/><Relationship Id="rId291" Type="http://schemas.openxmlformats.org/officeDocument/2006/relationships/hyperlink" Target="https://github.com/DenisCarriere/geocoder" TargetMode="External"/><Relationship Id="rId290" Type="http://schemas.openxmlformats.org/officeDocument/2006/relationships/hyperlink" Target="https://github.com/DenisCarriere/geocoder" TargetMode="External"/><Relationship Id="rId286" Type="http://schemas.openxmlformats.org/officeDocument/2006/relationships/hyperlink" Target="https://github.com/DenisCarriere/geocoder" TargetMode="External"/><Relationship Id="rId285" Type="http://schemas.openxmlformats.org/officeDocument/2006/relationships/hyperlink" Target="https://github.com/DenisCarriere/geocoder" TargetMode="External"/><Relationship Id="rId284" Type="http://schemas.openxmlformats.org/officeDocument/2006/relationships/hyperlink" Target="https://github.com/DenisCarriere/geocoder" TargetMode="External"/><Relationship Id="rId283" Type="http://schemas.openxmlformats.org/officeDocument/2006/relationships/hyperlink" Target="https://github.com/DenisCarriere/geocoder" TargetMode="External"/><Relationship Id="rId289" Type="http://schemas.openxmlformats.org/officeDocument/2006/relationships/hyperlink" Target="https://github.com/DenisCarriere/geocoder" TargetMode="External"/><Relationship Id="rId288" Type="http://schemas.openxmlformats.org/officeDocument/2006/relationships/hyperlink" Target="https://github.com/DenisCarriere/geocoder" TargetMode="External"/><Relationship Id="rId287" Type="http://schemas.openxmlformats.org/officeDocument/2006/relationships/hyperlink" Target="https://github.com/DenisCarriere/geocoder" TargetMode="External"/><Relationship Id="rId282" Type="http://schemas.openxmlformats.org/officeDocument/2006/relationships/hyperlink" Target="https://github.com/DenisCarriere/geocoder" TargetMode="External"/><Relationship Id="rId281" Type="http://schemas.openxmlformats.org/officeDocument/2006/relationships/hyperlink" Target="https://github.com/DenisCarriere/geocoder" TargetMode="External"/><Relationship Id="rId280" Type="http://schemas.openxmlformats.org/officeDocument/2006/relationships/hyperlink" Target="https://github.com/DenisCarriere/geocoder" TargetMode="External"/><Relationship Id="rId275" Type="http://schemas.openxmlformats.org/officeDocument/2006/relationships/hyperlink" Target="https://github.com/DenisCarriere/geocoder" TargetMode="External"/><Relationship Id="rId274" Type="http://schemas.openxmlformats.org/officeDocument/2006/relationships/hyperlink" Target="https://github.com/DenisCarriere/geocoder" TargetMode="External"/><Relationship Id="rId273" Type="http://schemas.openxmlformats.org/officeDocument/2006/relationships/hyperlink" Target="https://github.com/DenisCarriere/geocoder" TargetMode="External"/><Relationship Id="rId272" Type="http://schemas.openxmlformats.org/officeDocument/2006/relationships/hyperlink" Target="https://github.com/DenisCarriere/geocoder" TargetMode="External"/><Relationship Id="rId279" Type="http://schemas.openxmlformats.org/officeDocument/2006/relationships/hyperlink" Target="https://github.com/DenisCarriere/geocoder" TargetMode="External"/><Relationship Id="rId278" Type="http://schemas.openxmlformats.org/officeDocument/2006/relationships/hyperlink" Target="https://github.com/DenisCarriere/geocoder" TargetMode="External"/><Relationship Id="rId277" Type="http://schemas.openxmlformats.org/officeDocument/2006/relationships/hyperlink" Target="https://github.com/DenisCarriere/geocoder" TargetMode="External"/><Relationship Id="rId276" Type="http://schemas.openxmlformats.org/officeDocument/2006/relationships/hyperlink" Target="https://github.com/DenisCarriere/geocoder" TargetMode="External"/><Relationship Id="rId629" Type="http://schemas.openxmlformats.org/officeDocument/2006/relationships/hyperlink" Target="https://github.com/DenisCarriere/geocoder" TargetMode="External"/><Relationship Id="rId624" Type="http://schemas.openxmlformats.org/officeDocument/2006/relationships/hyperlink" Target="https://github.com/DenisCarriere/geocoder" TargetMode="External"/><Relationship Id="rId623" Type="http://schemas.openxmlformats.org/officeDocument/2006/relationships/hyperlink" Target="https://github.com/DenisCarriere/geocoder" TargetMode="External"/><Relationship Id="rId622" Type="http://schemas.openxmlformats.org/officeDocument/2006/relationships/hyperlink" Target="https://github.com/DenisCarriere/geocoder" TargetMode="External"/><Relationship Id="rId621" Type="http://schemas.openxmlformats.org/officeDocument/2006/relationships/hyperlink" Target="https://github.com/DenisCarriere/geocoder" TargetMode="External"/><Relationship Id="rId628" Type="http://schemas.openxmlformats.org/officeDocument/2006/relationships/hyperlink" Target="https://github.com/DenisCarriere/geocoder" TargetMode="External"/><Relationship Id="rId627" Type="http://schemas.openxmlformats.org/officeDocument/2006/relationships/hyperlink" Target="https://github.com/DenisCarriere/geocoder" TargetMode="External"/><Relationship Id="rId626" Type="http://schemas.openxmlformats.org/officeDocument/2006/relationships/hyperlink" Target="https://github.com/DenisCarriere/geocoder" TargetMode="External"/><Relationship Id="rId625" Type="http://schemas.openxmlformats.org/officeDocument/2006/relationships/hyperlink" Target="https://github.com/DenisCarriere/geocoder" TargetMode="External"/><Relationship Id="rId620" Type="http://schemas.openxmlformats.org/officeDocument/2006/relationships/hyperlink" Target="https://github.com/DenisCarriere/geocoder" TargetMode="External"/><Relationship Id="rId619" Type="http://schemas.openxmlformats.org/officeDocument/2006/relationships/hyperlink" Target="https://github.com/DenisCarriere/geocoder" TargetMode="External"/><Relationship Id="rId618" Type="http://schemas.openxmlformats.org/officeDocument/2006/relationships/hyperlink" Target="https://github.com/DenisCarriere/geocoder" TargetMode="External"/><Relationship Id="rId613" Type="http://schemas.openxmlformats.org/officeDocument/2006/relationships/hyperlink" Target="https://github.com/DenisCarriere/geocoder" TargetMode="External"/><Relationship Id="rId612" Type="http://schemas.openxmlformats.org/officeDocument/2006/relationships/hyperlink" Target="https://github.com/DenisCarriere/geocoder" TargetMode="External"/><Relationship Id="rId611" Type="http://schemas.openxmlformats.org/officeDocument/2006/relationships/hyperlink" Target="https://github.com/DenisCarriere/geocoder" TargetMode="External"/><Relationship Id="rId610" Type="http://schemas.openxmlformats.org/officeDocument/2006/relationships/hyperlink" Target="https://github.com/DenisCarriere/geocoder" TargetMode="External"/><Relationship Id="rId617" Type="http://schemas.openxmlformats.org/officeDocument/2006/relationships/hyperlink" Target="https://github.com/DenisCarriere/geocoder" TargetMode="External"/><Relationship Id="rId616" Type="http://schemas.openxmlformats.org/officeDocument/2006/relationships/hyperlink" Target="https://github.com/DenisCarriere/geocoder" TargetMode="External"/><Relationship Id="rId615" Type="http://schemas.openxmlformats.org/officeDocument/2006/relationships/hyperlink" Target="https://github.com/DenisCarriere/geocoder" TargetMode="External"/><Relationship Id="rId614" Type="http://schemas.openxmlformats.org/officeDocument/2006/relationships/hyperlink" Target="https://github.com/DenisCarriere/geocoder" TargetMode="External"/><Relationship Id="rId409" Type="http://schemas.openxmlformats.org/officeDocument/2006/relationships/hyperlink" Target="https://github.com/DenisCarriere/geocoder" TargetMode="External"/><Relationship Id="rId404" Type="http://schemas.openxmlformats.org/officeDocument/2006/relationships/hyperlink" Target="https://github.com/DenisCarriere/geocoder" TargetMode="External"/><Relationship Id="rId646" Type="http://schemas.openxmlformats.org/officeDocument/2006/relationships/hyperlink" Target="https://github.com/DenisCarriere/geocoder" TargetMode="External"/><Relationship Id="rId403" Type="http://schemas.openxmlformats.org/officeDocument/2006/relationships/hyperlink" Target="https://github.com/DenisCarriere/geocoder" TargetMode="External"/><Relationship Id="rId645" Type="http://schemas.openxmlformats.org/officeDocument/2006/relationships/hyperlink" Target="https://github.com/DenisCarriere/geocoder" TargetMode="External"/><Relationship Id="rId402" Type="http://schemas.openxmlformats.org/officeDocument/2006/relationships/hyperlink" Target="https://github.com/DenisCarriere/geocoder" TargetMode="External"/><Relationship Id="rId644" Type="http://schemas.openxmlformats.org/officeDocument/2006/relationships/hyperlink" Target="https://github.com/DenisCarriere/geocoder" TargetMode="External"/><Relationship Id="rId401" Type="http://schemas.openxmlformats.org/officeDocument/2006/relationships/hyperlink" Target="https://github.com/DenisCarriere/geocoder" TargetMode="External"/><Relationship Id="rId643" Type="http://schemas.openxmlformats.org/officeDocument/2006/relationships/hyperlink" Target="https://github.com/DenisCarriere/geocoder" TargetMode="External"/><Relationship Id="rId408" Type="http://schemas.openxmlformats.org/officeDocument/2006/relationships/hyperlink" Target="https://github.com/DenisCarriere/geocoder" TargetMode="External"/><Relationship Id="rId407" Type="http://schemas.openxmlformats.org/officeDocument/2006/relationships/hyperlink" Target="https://github.com/DenisCarriere/geocoder" TargetMode="External"/><Relationship Id="rId649" Type="http://schemas.openxmlformats.org/officeDocument/2006/relationships/hyperlink" Target="https://github.com/DenisCarriere/geocoder" TargetMode="External"/><Relationship Id="rId406" Type="http://schemas.openxmlformats.org/officeDocument/2006/relationships/hyperlink" Target="https://github.com/DenisCarriere/geocoder" TargetMode="External"/><Relationship Id="rId648" Type="http://schemas.openxmlformats.org/officeDocument/2006/relationships/hyperlink" Target="https://github.com/DenisCarriere/geocoder" TargetMode="External"/><Relationship Id="rId405" Type="http://schemas.openxmlformats.org/officeDocument/2006/relationships/hyperlink" Target="https://github.com/DenisCarriere/geocoder" TargetMode="External"/><Relationship Id="rId647" Type="http://schemas.openxmlformats.org/officeDocument/2006/relationships/hyperlink" Target="https://github.com/DenisCarriere/geocoder" TargetMode="External"/><Relationship Id="rId400" Type="http://schemas.openxmlformats.org/officeDocument/2006/relationships/hyperlink" Target="https://github.com/DenisCarriere/geocoder" TargetMode="External"/><Relationship Id="rId642" Type="http://schemas.openxmlformats.org/officeDocument/2006/relationships/hyperlink" Target="https://github.com/DenisCarriere/geocoder" TargetMode="External"/><Relationship Id="rId641" Type="http://schemas.openxmlformats.org/officeDocument/2006/relationships/hyperlink" Target="https://github.com/DenisCarriere/geocoder" TargetMode="External"/><Relationship Id="rId640" Type="http://schemas.openxmlformats.org/officeDocument/2006/relationships/hyperlink" Target="https://github.com/DenisCarriere/geocoder" TargetMode="External"/><Relationship Id="rId635" Type="http://schemas.openxmlformats.org/officeDocument/2006/relationships/hyperlink" Target="https://github.com/DenisCarriere/geocoder" TargetMode="External"/><Relationship Id="rId634" Type="http://schemas.openxmlformats.org/officeDocument/2006/relationships/hyperlink" Target="https://github.com/DenisCarriere/geocoder" TargetMode="External"/><Relationship Id="rId633" Type="http://schemas.openxmlformats.org/officeDocument/2006/relationships/hyperlink" Target="https://github.com/DenisCarriere/geocoder" TargetMode="External"/><Relationship Id="rId632" Type="http://schemas.openxmlformats.org/officeDocument/2006/relationships/hyperlink" Target="https://github.com/DenisCarriere/geocoder" TargetMode="External"/><Relationship Id="rId639" Type="http://schemas.openxmlformats.org/officeDocument/2006/relationships/hyperlink" Target="https://github.com/DenisCarriere/geocoder" TargetMode="External"/><Relationship Id="rId638" Type="http://schemas.openxmlformats.org/officeDocument/2006/relationships/hyperlink" Target="https://github.com/DenisCarriere/geocoder" TargetMode="External"/><Relationship Id="rId637" Type="http://schemas.openxmlformats.org/officeDocument/2006/relationships/hyperlink" Target="https://github.com/DenisCarriere/geocoder" TargetMode="External"/><Relationship Id="rId636" Type="http://schemas.openxmlformats.org/officeDocument/2006/relationships/hyperlink" Target="https://github.com/DenisCarriere/geocoder" TargetMode="External"/><Relationship Id="rId631" Type="http://schemas.openxmlformats.org/officeDocument/2006/relationships/hyperlink" Target="https://github.com/DenisCarriere/geocoder" TargetMode="External"/><Relationship Id="rId630" Type="http://schemas.openxmlformats.org/officeDocument/2006/relationships/hyperlink" Target="https://github.com/DenisCarriere/geocoder" TargetMode="External"/><Relationship Id="rId829" Type="http://schemas.openxmlformats.org/officeDocument/2006/relationships/hyperlink" Target="https://github.com/DenisCarriere/geocoder" TargetMode="External"/><Relationship Id="rId828" Type="http://schemas.openxmlformats.org/officeDocument/2006/relationships/hyperlink" Target="https://github.com/DenisCarriere/geocoder" TargetMode="External"/><Relationship Id="rId827" Type="http://schemas.openxmlformats.org/officeDocument/2006/relationships/hyperlink" Target="https://github.com/DenisCarriere/geocoder" TargetMode="External"/><Relationship Id="rId822" Type="http://schemas.openxmlformats.org/officeDocument/2006/relationships/hyperlink" Target="https://github.com/DenisCarriere/geocoder" TargetMode="External"/><Relationship Id="rId821" Type="http://schemas.openxmlformats.org/officeDocument/2006/relationships/hyperlink" Target="https://github.com/DenisCarriere/geocoder" TargetMode="External"/><Relationship Id="rId820" Type="http://schemas.openxmlformats.org/officeDocument/2006/relationships/hyperlink" Target="https://github.com/DenisCarriere/geocoder" TargetMode="External"/><Relationship Id="rId826" Type="http://schemas.openxmlformats.org/officeDocument/2006/relationships/hyperlink" Target="https://github.com/DenisCarriere/geocoder" TargetMode="External"/><Relationship Id="rId825" Type="http://schemas.openxmlformats.org/officeDocument/2006/relationships/hyperlink" Target="https://github.com/DenisCarriere/geocoder" TargetMode="External"/><Relationship Id="rId824" Type="http://schemas.openxmlformats.org/officeDocument/2006/relationships/hyperlink" Target="https://github.com/DenisCarriere/geocoder" TargetMode="External"/><Relationship Id="rId823" Type="http://schemas.openxmlformats.org/officeDocument/2006/relationships/hyperlink" Target="https://github.com/DenisCarriere/geocoder" TargetMode="External"/><Relationship Id="rId819" Type="http://schemas.openxmlformats.org/officeDocument/2006/relationships/hyperlink" Target="https://github.com/DenisCarriere/geocoder" TargetMode="External"/><Relationship Id="rId818" Type="http://schemas.openxmlformats.org/officeDocument/2006/relationships/hyperlink" Target="https://github.com/DenisCarriere/geocoder" TargetMode="External"/><Relationship Id="rId817" Type="http://schemas.openxmlformats.org/officeDocument/2006/relationships/hyperlink" Target="https://github.com/DenisCarriere/geocoder" TargetMode="External"/><Relationship Id="rId816" Type="http://schemas.openxmlformats.org/officeDocument/2006/relationships/hyperlink" Target="https://github.com/DenisCarriere/geocoder" TargetMode="External"/><Relationship Id="rId811" Type="http://schemas.openxmlformats.org/officeDocument/2006/relationships/hyperlink" Target="https://github.com/DenisCarriere/geocoder" TargetMode="External"/><Relationship Id="rId810" Type="http://schemas.openxmlformats.org/officeDocument/2006/relationships/hyperlink" Target="https://github.com/DenisCarriere/geocoder" TargetMode="External"/><Relationship Id="rId815" Type="http://schemas.openxmlformats.org/officeDocument/2006/relationships/hyperlink" Target="https://github.com/DenisCarriere/geocoder" TargetMode="External"/><Relationship Id="rId814" Type="http://schemas.openxmlformats.org/officeDocument/2006/relationships/hyperlink" Target="https://github.com/DenisCarriere/geocoder" TargetMode="External"/><Relationship Id="rId813" Type="http://schemas.openxmlformats.org/officeDocument/2006/relationships/hyperlink" Target="https://github.com/DenisCarriere/geocoder" TargetMode="External"/><Relationship Id="rId812" Type="http://schemas.openxmlformats.org/officeDocument/2006/relationships/hyperlink" Target="https://github.com/DenisCarriere/geocoder" TargetMode="External"/><Relationship Id="rId609" Type="http://schemas.openxmlformats.org/officeDocument/2006/relationships/hyperlink" Target="https://github.com/DenisCarriere/geocoder" TargetMode="External"/><Relationship Id="rId608" Type="http://schemas.openxmlformats.org/officeDocument/2006/relationships/hyperlink" Target="https://github.com/DenisCarriere/geocoder" TargetMode="External"/><Relationship Id="rId607" Type="http://schemas.openxmlformats.org/officeDocument/2006/relationships/hyperlink" Target="https://github.com/DenisCarriere/geocoder" TargetMode="External"/><Relationship Id="rId849" Type="http://schemas.openxmlformats.org/officeDocument/2006/relationships/drawing" Target="../drawings/drawing1.xml"/><Relationship Id="rId602" Type="http://schemas.openxmlformats.org/officeDocument/2006/relationships/hyperlink" Target="https://github.com/DenisCarriere/geocoder" TargetMode="External"/><Relationship Id="rId844" Type="http://schemas.openxmlformats.org/officeDocument/2006/relationships/hyperlink" Target="https://github.com/DenisCarriere/geocoder" TargetMode="External"/><Relationship Id="rId601" Type="http://schemas.openxmlformats.org/officeDocument/2006/relationships/hyperlink" Target="https://github.com/DenisCarriere/geocoder" TargetMode="External"/><Relationship Id="rId843" Type="http://schemas.openxmlformats.org/officeDocument/2006/relationships/hyperlink" Target="https://github.com/DenisCarriere/geocoder" TargetMode="External"/><Relationship Id="rId600" Type="http://schemas.openxmlformats.org/officeDocument/2006/relationships/hyperlink" Target="https://github.com/DenisCarriere/geocoder" TargetMode="External"/><Relationship Id="rId842" Type="http://schemas.openxmlformats.org/officeDocument/2006/relationships/hyperlink" Target="https://github.com/DenisCarriere/geocoder" TargetMode="External"/><Relationship Id="rId841" Type="http://schemas.openxmlformats.org/officeDocument/2006/relationships/hyperlink" Target="https://github.com/DenisCarriere/geocoder" TargetMode="External"/><Relationship Id="rId606" Type="http://schemas.openxmlformats.org/officeDocument/2006/relationships/hyperlink" Target="https://github.com/DenisCarriere/geocoder" TargetMode="External"/><Relationship Id="rId848" Type="http://schemas.openxmlformats.org/officeDocument/2006/relationships/hyperlink" Target="https://github.com/DenisCarriere/geocoder" TargetMode="External"/><Relationship Id="rId605" Type="http://schemas.openxmlformats.org/officeDocument/2006/relationships/hyperlink" Target="https://github.com/DenisCarriere/geocoder" TargetMode="External"/><Relationship Id="rId847" Type="http://schemas.openxmlformats.org/officeDocument/2006/relationships/hyperlink" Target="https://github.com/DenisCarriere/geocoder" TargetMode="External"/><Relationship Id="rId604" Type="http://schemas.openxmlformats.org/officeDocument/2006/relationships/hyperlink" Target="https://github.com/DenisCarriere/geocoder" TargetMode="External"/><Relationship Id="rId846" Type="http://schemas.openxmlformats.org/officeDocument/2006/relationships/hyperlink" Target="https://github.com/DenisCarriere/geocoder" TargetMode="External"/><Relationship Id="rId603" Type="http://schemas.openxmlformats.org/officeDocument/2006/relationships/hyperlink" Target="https://github.com/DenisCarriere/geocoder" TargetMode="External"/><Relationship Id="rId845" Type="http://schemas.openxmlformats.org/officeDocument/2006/relationships/hyperlink" Target="https://github.com/DenisCarriere/geocoder" TargetMode="External"/><Relationship Id="rId840" Type="http://schemas.openxmlformats.org/officeDocument/2006/relationships/hyperlink" Target="https://github.com/DenisCarriere/geocoder" TargetMode="External"/><Relationship Id="rId839" Type="http://schemas.openxmlformats.org/officeDocument/2006/relationships/hyperlink" Target="https://github.com/DenisCarriere/geocoder" TargetMode="External"/><Relationship Id="rId838" Type="http://schemas.openxmlformats.org/officeDocument/2006/relationships/hyperlink" Target="https://github.com/DenisCarriere/geocoder" TargetMode="External"/><Relationship Id="rId833" Type="http://schemas.openxmlformats.org/officeDocument/2006/relationships/hyperlink" Target="https://github.com/DenisCarriere/geocoder" TargetMode="External"/><Relationship Id="rId832" Type="http://schemas.openxmlformats.org/officeDocument/2006/relationships/hyperlink" Target="https://github.com/DenisCarriere/geocoder" TargetMode="External"/><Relationship Id="rId831" Type="http://schemas.openxmlformats.org/officeDocument/2006/relationships/hyperlink" Target="https://github.com/DenisCarriere/geocoder" TargetMode="External"/><Relationship Id="rId830" Type="http://schemas.openxmlformats.org/officeDocument/2006/relationships/hyperlink" Target="https://github.com/DenisCarriere/geocoder" TargetMode="External"/><Relationship Id="rId837" Type="http://schemas.openxmlformats.org/officeDocument/2006/relationships/hyperlink" Target="https://github.com/DenisCarriere/geocoder" TargetMode="External"/><Relationship Id="rId836" Type="http://schemas.openxmlformats.org/officeDocument/2006/relationships/hyperlink" Target="https://github.com/DenisCarriere/geocoder" TargetMode="External"/><Relationship Id="rId835" Type="http://schemas.openxmlformats.org/officeDocument/2006/relationships/hyperlink" Target="https://github.com/DenisCarriere/geocoder" TargetMode="External"/><Relationship Id="rId834" Type="http://schemas.openxmlformats.org/officeDocument/2006/relationships/hyperlink" Target="https://github.com/DenisCarriere/geocoder" TargetMode="External"/><Relationship Id="rId228" Type="http://schemas.openxmlformats.org/officeDocument/2006/relationships/hyperlink" Target="https://github.com/DenisCarriere/geocoder" TargetMode="External"/><Relationship Id="rId227" Type="http://schemas.openxmlformats.org/officeDocument/2006/relationships/hyperlink" Target="https://github.com/DenisCarriere/geocoder" TargetMode="External"/><Relationship Id="rId469" Type="http://schemas.openxmlformats.org/officeDocument/2006/relationships/hyperlink" Target="https://github.com/DenisCarriere/geocoder" TargetMode="External"/><Relationship Id="rId226" Type="http://schemas.openxmlformats.org/officeDocument/2006/relationships/hyperlink" Target="https://github.com/DenisCarriere/geocoder" TargetMode="External"/><Relationship Id="rId468" Type="http://schemas.openxmlformats.org/officeDocument/2006/relationships/hyperlink" Target="https://github.com/DenisCarriere/geocoder" TargetMode="External"/><Relationship Id="rId225" Type="http://schemas.openxmlformats.org/officeDocument/2006/relationships/hyperlink" Target="https://github.com/DenisCarriere/geocoder" TargetMode="External"/><Relationship Id="rId467" Type="http://schemas.openxmlformats.org/officeDocument/2006/relationships/hyperlink" Target="https://github.com/DenisCarriere/geocoder" TargetMode="External"/><Relationship Id="rId229" Type="http://schemas.openxmlformats.org/officeDocument/2006/relationships/hyperlink" Target="http://setup.py" TargetMode="External"/><Relationship Id="rId220" Type="http://schemas.openxmlformats.org/officeDocument/2006/relationships/hyperlink" Target="https://github.com/DenisCarriere/geocoder" TargetMode="External"/><Relationship Id="rId462" Type="http://schemas.openxmlformats.org/officeDocument/2006/relationships/hyperlink" Target="https://github.com/DenisCarriere/geocoder" TargetMode="External"/><Relationship Id="rId461" Type="http://schemas.openxmlformats.org/officeDocument/2006/relationships/hyperlink" Target="https://github.com/DenisCarriere/geocoder" TargetMode="External"/><Relationship Id="rId460" Type="http://schemas.openxmlformats.org/officeDocument/2006/relationships/hyperlink" Target="https://github.com/DenisCarriere/geocoder" TargetMode="External"/><Relationship Id="rId224" Type="http://schemas.openxmlformats.org/officeDocument/2006/relationships/hyperlink" Target="https://github.com/DenisCarriere/geocoder" TargetMode="External"/><Relationship Id="rId466" Type="http://schemas.openxmlformats.org/officeDocument/2006/relationships/hyperlink" Target="https://github.com/DenisCarriere/geocoder" TargetMode="External"/><Relationship Id="rId223" Type="http://schemas.openxmlformats.org/officeDocument/2006/relationships/hyperlink" Target="https://github.com/DenisCarriere/geocoder" TargetMode="External"/><Relationship Id="rId465" Type="http://schemas.openxmlformats.org/officeDocument/2006/relationships/hyperlink" Target="https://github.com/DenisCarriere/geocoder" TargetMode="External"/><Relationship Id="rId222" Type="http://schemas.openxmlformats.org/officeDocument/2006/relationships/hyperlink" Target="https://github.com/DenisCarriere/geocoder" TargetMode="External"/><Relationship Id="rId464" Type="http://schemas.openxmlformats.org/officeDocument/2006/relationships/hyperlink" Target="https://github.com/DenisCarriere/geocoder" TargetMode="External"/><Relationship Id="rId221" Type="http://schemas.openxmlformats.org/officeDocument/2006/relationships/hyperlink" Target="https://github.com/DenisCarriere/geocoder" TargetMode="External"/><Relationship Id="rId463" Type="http://schemas.openxmlformats.org/officeDocument/2006/relationships/hyperlink" Target="https://github.com/DenisCarriere/geocoder" TargetMode="External"/><Relationship Id="rId217" Type="http://schemas.openxmlformats.org/officeDocument/2006/relationships/hyperlink" Target="https://github.com/DenisCarriere/geocoder" TargetMode="External"/><Relationship Id="rId459" Type="http://schemas.openxmlformats.org/officeDocument/2006/relationships/hyperlink" Target="https://github.com/DenisCarriere/geocoder" TargetMode="External"/><Relationship Id="rId216" Type="http://schemas.openxmlformats.org/officeDocument/2006/relationships/hyperlink" Target="https://github.com/DenisCarriere/geocoder" TargetMode="External"/><Relationship Id="rId458" Type="http://schemas.openxmlformats.org/officeDocument/2006/relationships/hyperlink" Target="https://github.com/DenisCarriere/geocoder" TargetMode="External"/><Relationship Id="rId215" Type="http://schemas.openxmlformats.org/officeDocument/2006/relationships/hyperlink" Target="https://github.com/DenisCarriere/geocoder" TargetMode="External"/><Relationship Id="rId457" Type="http://schemas.openxmlformats.org/officeDocument/2006/relationships/hyperlink" Target="https://github.com/DenisCarriere/geocoder" TargetMode="External"/><Relationship Id="rId699" Type="http://schemas.openxmlformats.org/officeDocument/2006/relationships/hyperlink" Target="https://github.com/DenisCarriere/geocoder" TargetMode="External"/><Relationship Id="rId214" Type="http://schemas.openxmlformats.org/officeDocument/2006/relationships/hyperlink" Target="https://github.com/DenisCarriere/geocoder" TargetMode="External"/><Relationship Id="rId456" Type="http://schemas.openxmlformats.org/officeDocument/2006/relationships/hyperlink" Target="https://github.com/DenisCarriere/geocoder" TargetMode="External"/><Relationship Id="rId698" Type="http://schemas.openxmlformats.org/officeDocument/2006/relationships/hyperlink" Target="https://github.com/DenisCarriere/geocoder" TargetMode="External"/><Relationship Id="rId219" Type="http://schemas.openxmlformats.org/officeDocument/2006/relationships/hyperlink" Target="https://github.com/DenisCarriere/geocoder" TargetMode="External"/><Relationship Id="rId218" Type="http://schemas.openxmlformats.org/officeDocument/2006/relationships/hyperlink" Target="https://github.com/DenisCarriere/geocoder" TargetMode="External"/><Relationship Id="rId451" Type="http://schemas.openxmlformats.org/officeDocument/2006/relationships/hyperlink" Target="https://github.com/DenisCarriere/geocoder" TargetMode="External"/><Relationship Id="rId693" Type="http://schemas.openxmlformats.org/officeDocument/2006/relationships/hyperlink" Target="https://github.com/DenisCarriere/geocoder" TargetMode="External"/><Relationship Id="rId450" Type="http://schemas.openxmlformats.org/officeDocument/2006/relationships/hyperlink" Target="https://github.com/DenisCarriere/geocoder" TargetMode="External"/><Relationship Id="rId692" Type="http://schemas.openxmlformats.org/officeDocument/2006/relationships/hyperlink" Target="https://github.com/DenisCarriere/geocoder" TargetMode="External"/><Relationship Id="rId691" Type="http://schemas.openxmlformats.org/officeDocument/2006/relationships/hyperlink" Target="https://github.com/DenisCarriere/geocoder" TargetMode="External"/><Relationship Id="rId690" Type="http://schemas.openxmlformats.org/officeDocument/2006/relationships/hyperlink" Target="https://github.com/DenisCarriere/geocoder" TargetMode="External"/><Relationship Id="rId213" Type="http://schemas.openxmlformats.org/officeDocument/2006/relationships/hyperlink" Target="https://github.com/DenisCarriere/geocoder" TargetMode="External"/><Relationship Id="rId455" Type="http://schemas.openxmlformats.org/officeDocument/2006/relationships/hyperlink" Target="https://github.com/DenisCarriere/geocoder" TargetMode="External"/><Relationship Id="rId697" Type="http://schemas.openxmlformats.org/officeDocument/2006/relationships/hyperlink" Target="https://github.com/DenisCarriere/geocoder" TargetMode="External"/><Relationship Id="rId212" Type="http://schemas.openxmlformats.org/officeDocument/2006/relationships/hyperlink" Target="https://github.com/DenisCarriere/geocoder" TargetMode="External"/><Relationship Id="rId454" Type="http://schemas.openxmlformats.org/officeDocument/2006/relationships/hyperlink" Target="https://github.com/DenisCarriere/geocoder" TargetMode="External"/><Relationship Id="rId696" Type="http://schemas.openxmlformats.org/officeDocument/2006/relationships/hyperlink" Target="https://github.com/DenisCarriere/geocoder" TargetMode="External"/><Relationship Id="rId211" Type="http://schemas.openxmlformats.org/officeDocument/2006/relationships/hyperlink" Target="https://github.com/DenisCarriere/geocoder" TargetMode="External"/><Relationship Id="rId453" Type="http://schemas.openxmlformats.org/officeDocument/2006/relationships/hyperlink" Target="https://github.com/DenisCarriere/geocoder" TargetMode="External"/><Relationship Id="rId695" Type="http://schemas.openxmlformats.org/officeDocument/2006/relationships/hyperlink" Target="https://github.com/DenisCarriere/geocoder" TargetMode="External"/><Relationship Id="rId210" Type="http://schemas.openxmlformats.org/officeDocument/2006/relationships/hyperlink" Target="https://github.com/DenisCarriere/geocoder" TargetMode="External"/><Relationship Id="rId452" Type="http://schemas.openxmlformats.org/officeDocument/2006/relationships/hyperlink" Target="https://github.com/DenisCarriere/geocoder" TargetMode="External"/><Relationship Id="rId694" Type="http://schemas.openxmlformats.org/officeDocument/2006/relationships/hyperlink" Target="https://github.com/DenisCarriere/geocoder" TargetMode="External"/><Relationship Id="rId491" Type="http://schemas.openxmlformats.org/officeDocument/2006/relationships/hyperlink" Target="https://github.com/DenisCarriere/geocoder" TargetMode="External"/><Relationship Id="rId490" Type="http://schemas.openxmlformats.org/officeDocument/2006/relationships/hyperlink" Target="https://github.com/DenisCarriere/geocoder" TargetMode="External"/><Relationship Id="rId249" Type="http://schemas.openxmlformats.org/officeDocument/2006/relationships/hyperlink" Target="http://setup.py" TargetMode="External"/><Relationship Id="rId248" Type="http://schemas.openxmlformats.org/officeDocument/2006/relationships/hyperlink" Target="https://github.com/DenisCarriere/geocoder" TargetMode="External"/><Relationship Id="rId247" Type="http://schemas.openxmlformats.org/officeDocument/2006/relationships/hyperlink" Target="http://setup.py" TargetMode="External"/><Relationship Id="rId489" Type="http://schemas.openxmlformats.org/officeDocument/2006/relationships/hyperlink" Target="https://github.com/DenisCarriere/geocoder" TargetMode="External"/><Relationship Id="rId242" Type="http://schemas.openxmlformats.org/officeDocument/2006/relationships/hyperlink" Target="https://github.com/DenisCarriere/geocoder" TargetMode="External"/><Relationship Id="rId484" Type="http://schemas.openxmlformats.org/officeDocument/2006/relationships/hyperlink" Target="https://github.com/DenisCarriere/geocoder" TargetMode="External"/><Relationship Id="rId241" Type="http://schemas.openxmlformats.org/officeDocument/2006/relationships/hyperlink" Target="https://github.com/DenisCarriere/geocoder" TargetMode="External"/><Relationship Id="rId483" Type="http://schemas.openxmlformats.org/officeDocument/2006/relationships/hyperlink" Target="https://github.com/DenisCarriere/geocoder" TargetMode="External"/><Relationship Id="rId240" Type="http://schemas.openxmlformats.org/officeDocument/2006/relationships/hyperlink" Target="https://github.com/DenisCarriere/geocoder" TargetMode="External"/><Relationship Id="rId482" Type="http://schemas.openxmlformats.org/officeDocument/2006/relationships/hyperlink" Target="https://github.com/DenisCarriere/geocoder" TargetMode="External"/><Relationship Id="rId481" Type="http://schemas.openxmlformats.org/officeDocument/2006/relationships/hyperlink" Target="https://github.com/DenisCarriere/geocoder" TargetMode="External"/><Relationship Id="rId246" Type="http://schemas.openxmlformats.org/officeDocument/2006/relationships/hyperlink" Target="https://github.com/DenisCarriere/geocoder" TargetMode="External"/><Relationship Id="rId488" Type="http://schemas.openxmlformats.org/officeDocument/2006/relationships/hyperlink" Target="https://github.com/DenisCarriere/geocoder" TargetMode="External"/><Relationship Id="rId245" Type="http://schemas.openxmlformats.org/officeDocument/2006/relationships/hyperlink" Target="http://setup.py" TargetMode="External"/><Relationship Id="rId487" Type="http://schemas.openxmlformats.org/officeDocument/2006/relationships/hyperlink" Target="https://github.com/DenisCarriere/geocoder" TargetMode="External"/><Relationship Id="rId244" Type="http://schemas.openxmlformats.org/officeDocument/2006/relationships/hyperlink" Target="https://github.com/DenisCarriere/geocoder" TargetMode="External"/><Relationship Id="rId486" Type="http://schemas.openxmlformats.org/officeDocument/2006/relationships/hyperlink" Target="https://github.com/DenisCarriere/geocoder" TargetMode="External"/><Relationship Id="rId243" Type="http://schemas.openxmlformats.org/officeDocument/2006/relationships/hyperlink" Target="https://github.com/DenisCarriere/geocoder" TargetMode="External"/><Relationship Id="rId485" Type="http://schemas.openxmlformats.org/officeDocument/2006/relationships/hyperlink" Target="https://github.com/DenisCarriere/geocoder" TargetMode="External"/><Relationship Id="rId480" Type="http://schemas.openxmlformats.org/officeDocument/2006/relationships/hyperlink" Target="https://github.com/DenisCarriere/geocoder" TargetMode="External"/><Relationship Id="rId239" Type="http://schemas.openxmlformats.org/officeDocument/2006/relationships/hyperlink" Target="https://github.com/DenisCarriere/geocoder" TargetMode="External"/><Relationship Id="rId238" Type="http://schemas.openxmlformats.org/officeDocument/2006/relationships/hyperlink" Target="https://github.com/DenisCarriere/geocoder" TargetMode="External"/><Relationship Id="rId237" Type="http://schemas.openxmlformats.org/officeDocument/2006/relationships/hyperlink" Target="https://github.com/DenisCarriere/geocoder" TargetMode="External"/><Relationship Id="rId479" Type="http://schemas.openxmlformats.org/officeDocument/2006/relationships/hyperlink" Target="https://github.com/DenisCarriere/geocoder" TargetMode="External"/><Relationship Id="rId236" Type="http://schemas.openxmlformats.org/officeDocument/2006/relationships/hyperlink" Target="https://github.com/DenisCarriere/geocoder" TargetMode="External"/><Relationship Id="rId478" Type="http://schemas.openxmlformats.org/officeDocument/2006/relationships/hyperlink" Target="https://github.com/DenisCarriere/geocoder" TargetMode="External"/><Relationship Id="rId231" Type="http://schemas.openxmlformats.org/officeDocument/2006/relationships/hyperlink" Target="https://github.com/DenisCarriere/geocoder" TargetMode="External"/><Relationship Id="rId473" Type="http://schemas.openxmlformats.org/officeDocument/2006/relationships/hyperlink" Target="https://github.com/DenisCarriere/geocoder" TargetMode="External"/><Relationship Id="rId230" Type="http://schemas.openxmlformats.org/officeDocument/2006/relationships/hyperlink" Target="https://github.com/DenisCarriere/geocoder" TargetMode="External"/><Relationship Id="rId472" Type="http://schemas.openxmlformats.org/officeDocument/2006/relationships/hyperlink" Target="https://github.com/DenisCarriere/geocoder" TargetMode="External"/><Relationship Id="rId471" Type="http://schemas.openxmlformats.org/officeDocument/2006/relationships/hyperlink" Target="https://github.com/DenisCarriere/geocoder" TargetMode="External"/><Relationship Id="rId470" Type="http://schemas.openxmlformats.org/officeDocument/2006/relationships/hyperlink" Target="https://github.com/DenisCarriere/geocoder" TargetMode="External"/><Relationship Id="rId235" Type="http://schemas.openxmlformats.org/officeDocument/2006/relationships/hyperlink" Target="https://github.com/DenisCarriere/geocoder" TargetMode="External"/><Relationship Id="rId477" Type="http://schemas.openxmlformats.org/officeDocument/2006/relationships/hyperlink" Target="https://github.com/DenisCarriere/geocoder" TargetMode="External"/><Relationship Id="rId234" Type="http://schemas.openxmlformats.org/officeDocument/2006/relationships/hyperlink" Target="https://github.com/DenisCarriere/geocoder" TargetMode="External"/><Relationship Id="rId476" Type="http://schemas.openxmlformats.org/officeDocument/2006/relationships/hyperlink" Target="https://github.com/DenisCarriere/geocoder" TargetMode="External"/><Relationship Id="rId233" Type="http://schemas.openxmlformats.org/officeDocument/2006/relationships/hyperlink" Target="https://github.com/DenisCarriere/geocoder" TargetMode="External"/><Relationship Id="rId475" Type="http://schemas.openxmlformats.org/officeDocument/2006/relationships/hyperlink" Target="https://github.com/DenisCarriere/geocoder" TargetMode="External"/><Relationship Id="rId232" Type="http://schemas.openxmlformats.org/officeDocument/2006/relationships/hyperlink" Target="https://github.com/DenisCarriere/geocoder" TargetMode="External"/><Relationship Id="rId474" Type="http://schemas.openxmlformats.org/officeDocument/2006/relationships/hyperlink" Target="https://github.com/DenisCarriere/geocoder" TargetMode="External"/><Relationship Id="rId426" Type="http://schemas.openxmlformats.org/officeDocument/2006/relationships/hyperlink" Target="https://github.com/DenisCarriere/geocoder" TargetMode="External"/><Relationship Id="rId668" Type="http://schemas.openxmlformats.org/officeDocument/2006/relationships/hyperlink" Target="https://github.com/DenisCarriere/geocoder" TargetMode="External"/><Relationship Id="rId425" Type="http://schemas.openxmlformats.org/officeDocument/2006/relationships/hyperlink" Target="https://github.com/DenisCarriere/geocoder" TargetMode="External"/><Relationship Id="rId667" Type="http://schemas.openxmlformats.org/officeDocument/2006/relationships/hyperlink" Target="https://github.com/DenisCarriere/geocoder" TargetMode="External"/><Relationship Id="rId424" Type="http://schemas.openxmlformats.org/officeDocument/2006/relationships/hyperlink" Target="https://github.com/DenisCarriere/geocoder" TargetMode="External"/><Relationship Id="rId666" Type="http://schemas.openxmlformats.org/officeDocument/2006/relationships/hyperlink" Target="https://github.com/DenisCarriere/geocoder" TargetMode="External"/><Relationship Id="rId423" Type="http://schemas.openxmlformats.org/officeDocument/2006/relationships/hyperlink" Target="https://github.com/DenisCarriere/geocoder" TargetMode="External"/><Relationship Id="rId665" Type="http://schemas.openxmlformats.org/officeDocument/2006/relationships/hyperlink" Target="https://github.com/DenisCarriere/geocoder" TargetMode="External"/><Relationship Id="rId429" Type="http://schemas.openxmlformats.org/officeDocument/2006/relationships/hyperlink" Target="https://github.com/DenisCarriere/geocoder" TargetMode="External"/><Relationship Id="rId428" Type="http://schemas.openxmlformats.org/officeDocument/2006/relationships/hyperlink" Target="https://github.com/DenisCarriere/geocoder" TargetMode="External"/><Relationship Id="rId427" Type="http://schemas.openxmlformats.org/officeDocument/2006/relationships/hyperlink" Target="https://github.com/DenisCarriere/geocoder" TargetMode="External"/><Relationship Id="rId669" Type="http://schemas.openxmlformats.org/officeDocument/2006/relationships/hyperlink" Target="https://github.com/DenisCarriere/geocoder" TargetMode="External"/><Relationship Id="rId660" Type="http://schemas.openxmlformats.org/officeDocument/2006/relationships/hyperlink" Target="https://github.com/DenisCarriere/geocoder" TargetMode="External"/><Relationship Id="rId422" Type="http://schemas.openxmlformats.org/officeDocument/2006/relationships/hyperlink" Target="https://github.com/DenisCarriere/geocoder" TargetMode="External"/><Relationship Id="rId664" Type="http://schemas.openxmlformats.org/officeDocument/2006/relationships/hyperlink" Target="https://github.com/DenisCarriere/geocoder" TargetMode="External"/><Relationship Id="rId421" Type="http://schemas.openxmlformats.org/officeDocument/2006/relationships/hyperlink" Target="https://github.com/DenisCarriere/geocoder" TargetMode="External"/><Relationship Id="rId663" Type="http://schemas.openxmlformats.org/officeDocument/2006/relationships/hyperlink" Target="https://github.com/DenisCarriere/geocoder" TargetMode="External"/><Relationship Id="rId420" Type="http://schemas.openxmlformats.org/officeDocument/2006/relationships/hyperlink" Target="https://github.com/DenisCarriere/geocoder" TargetMode="External"/><Relationship Id="rId662" Type="http://schemas.openxmlformats.org/officeDocument/2006/relationships/hyperlink" Target="https://github.com/DenisCarriere/geocoder" TargetMode="External"/><Relationship Id="rId661" Type="http://schemas.openxmlformats.org/officeDocument/2006/relationships/hyperlink" Target="https://github.com/DenisCarriere/geocoder" TargetMode="External"/><Relationship Id="rId415" Type="http://schemas.openxmlformats.org/officeDocument/2006/relationships/hyperlink" Target="https://github.com/DenisCarriere/geocoder" TargetMode="External"/><Relationship Id="rId657" Type="http://schemas.openxmlformats.org/officeDocument/2006/relationships/hyperlink" Target="https://github.com/DenisCarriere/geocoder" TargetMode="External"/><Relationship Id="rId414" Type="http://schemas.openxmlformats.org/officeDocument/2006/relationships/hyperlink" Target="https://github.com/DenisCarriere/geocoder" TargetMode="External"/><Relationship Id="rId656" Type="http://schemas.openxmlformats.org/officeDocument/2006/relationships/hyperlink" Target="https://github.com/DenisCarriere/geocoder" TargetMode="External"/><Relationship Id="rId413" Type="http://schemas.openxmlformats.org/officeDocument/2006/relationships/hyperlink" Target="https://github.com/DenisCarriere/geocoder" TargetMode="External"/><Relationship Id="rId655" Type="http://schemas.openxmlformats.org/officeDocument/2006/relationships/hyperlink" Target="https://github.com/DenisCarriere/geocoder" TargetMode="External"/><Relationship Id="rId412" Type="http://schemas.openxmlformats.org/officeDocument/2006/relationships/hyperlink" Target="https://github.com/DenisCarriere/geocoder" TargetMode="External"/><Relationship Id="rId654" Type="http://schemas.openxmlformats.org/officeDocument/2006/relationships/hyperlink" Target="https://github.com/DenisCarriere/geocoder" TargetMode="External"/><Relationship Id="rId419" Type="http://schemas.openxmlformats.org/officeDocument/2006/relationships/hyperlink" Target="https://github.com/DenisCarriere/geocoder" TargetMode="External"/><Relationship Id="rId418" Type="http://schemas.openxmlformats.org/officeDocument/2006/relationships/hyperlink" Target="https://github.com/DenisCarriere/geocoder" TargetMode="External"/><Relationship Id="rId417" Type="http://schemas.openxmlformats.org/officeDocument/2006/relationships/hyperlink" Target="https://github.com/DenisCarriere/geocoder" TargetMode="External"/><Relationship Id="rId659" Type="http://schemas.openxmlformats.org/officeDocument/2006/relationships/hyperlink" Target="https://github.com/DenisCarriere/geocoder" TargetMode="External"/><Relationship Id="rId416" Type="http://schemas.openxmlformats.org/officeDocument/2006/relationships/hyperlink" Target="https://github.com/DenisCarriere/geocoder" TargetMode="External"/><Relationship Id="rId658" Type="http://schemas.openxmlformats.org/officeDocument/2006/relationships/hyperlink" Target="https://github.com/DenisCarriere/geocoder" TargetMode="External"/><Relationship Id="rId411" Type="http://schemas.openxmlformats.org/officeDocument/2006/relationships/hyperlink" Target="https://github.com/DenisCarriere/geocoder" TargetMode="External"/><Relationship Id="rId653" Type="http://schemas.openxmlformats.org/officeDocument/2006/relationships/hyperlink" Target="https://github.com/DenisCarriere/geocoder" TargetMode="External"/><Relationship Id="rId410" Type="http://schemas.openxmlformats.org/officeDocument/2006/relationships/hyperlink" Target="https://github.com/DenisCarriere/geocoder" TargetMode="External"/><Relationship Id="rId652" Type="http://schemas.openxmlformats.org/officeDocument/2006/relationships/hyperlink" Target="https://github.com/DenisCarriere/geocoder" TargetMode="External"/><Relationship Id="rId651" Type="http://schemas.openxmlformats.org/officeDocument/2006/relationships/hyperlink" Target="https://github.com/DenisCarriere/geocoder" TargetMode="External"/><Relationship Id="rId650" Type="http://schemas.openxmlformats.org/officeDocument/2006/relationships/hyperlink" Target="https://github.com/DenisCarriere/geocoder" TargetMode="External"/><Relationship Id="rId206" Type="http://schemas.openxmlformats.org/officeDocument/2006/relationships/hyperlink" Target="https://github.com/DenisCarriere/geocoder" TargetMode="External"/><Relationship Id="rId448" Type="http://schemas.openxmlformats.org/officeDocument/2006/relationships/hyperlink" Target="https://github.com/DenisCarriere/geocoder" TargetMode="External"/><Relationship Id="rId205" Type="http://schemas.openxmlformats.org/officeDocument/2006/relationships/hyperlink" Target="https://github.com/DenisCarriere/geocoder" TargetMode="External"/><Relationship Id="rId447" Type="http://schemas.openxmlformats.org/officeDocument/2006/relationships/hyperlink" Target="https://github.com/DenisCarriere/geocoder" TargetMode="External"/><Relationship Id="rId689" Type="http://schemas.openxmlformats.org/officeDocument/2006/relationships/hyperlink" Target="https://github.com/DenisCarriere/geocoder" TargetMode="External"/><Relationship Id="rId204" Type="http://schemas.openxmlformats.org/officeDocument/2006/relationships/hyperlink" Target="https://github.com/DenisCarriere/geocoder" TargetMode="External"/><Relationship Id="rId446" Type="http://schemas.openxmlformats.org/officeDocument/2006/relationships/hyperlink" Target="https://github.com/DenisCarriere/geocoder" TargetMode="External"/><Relationship Id="rId688" Type="http://schemas.openxmlformats.org/officeDocument/2006/relationships/hyperlink" Target="https://github.com/DenisCarriere/geocoder" TargetMode="External"/><Relationship Id="rId203" Type="http://schemas.openxmlformats.org/officeDocument/2006/relationships/hyperlink" Target="https://github.com/DenisCarriere/geocoder" TargetMode="External"/><Relationship Id="rId445" Type="http://schemas.openxmlformats.org/officeDocument/2006/relationships/hyperlink" Target="https://github.com/DenisCarriere/geocoder" TargetMode="External"/><Relationship Id="rId687" Type="http://schemas.openxmlformats.org/officeDocument/2006/relationships/hyperlink" Target="https://github.com/DenisCarriere/geocoder" TargetMode="External"/><Relationship Id="rId209" Type="http://schemas.openxmlformats.org/officeDocument/2006/relationships/hyperlink" Target="https://github.com/DenisCarriere/geocoder" TargetMode="External"/><Relationship Id="rId208" Type="http://schemas.openxmlformats.org/officeDocument/2006/relationships/hyperlink" Target="https://github.com/DenisCarriere/geocoder" TargetMode="External"/><Relationship Id="rId207" Type="http://schemas.openxmlformats.org/officeDocument/2006/relationships/hyperlink" Target="https://github.com/DenisCarriere/geocoder" TargetMode="External"/><Relationship Id="rId449" Type="http://schemas.openxmlformats.org/officeDocument/2006/relationships/hyperlink" Target="https://github.com/DenisCarriere/geocoder" TargetMode="External"/><Relationship Id="rId440" Type="http://schemas.openxmlformats.org/officeDocument/2006/relationships/hyperlink" Target="https://github.com/DenisCarriere/geocoder" TargetMode="External"/><Relationship Id="rId682" Type="http://schemas.openxmlformats.org/officeDocument/2006/relationships/hyperlink" Target="https://github.com/DenisCarriere/geocoder" TargetMode="External"/><Relationship Id="rId681" Type="http://schemas.openxmlformats.org/officeDocument/2006/relationships/hyperlink" Target="https://github.com/DenisCarriere/geocoder" TargetMode="External"/><Relationship Id="rId680" Type="http://schemas.openxmlformats.org/officeDocument/2006/relationships/hyperlink" Target="https://github.com/DenisCarriere/geocoder" TargetMode="External"/><Relationship Id="rId202" Type="http://schemas.openxmlformats.org/officeDocument/2006/relationships/hyperlink" Target="https://github.com/DenisCarriere/geocoder" TargetMode="External"/><Relationship Id="rId444" Type="http://schemas.openxmlformats.org/officeDocument/2006/relationships/hyperlink" Target="https://github.com/DenisCarriere/geocoder" TargetMode="External"/><Relationship Id="rId686" Type="http://schemas.openxmlformats.org/officeDocument/2006/relationships/hyperlink" Target="https://github.com/DenisCarriere/geocoder" TargetMode="External"/><Relationship Id="rId201" Type="http://schemas.openxmlformats.org/officeDocument/2006/relationships/hyperlink" Target="https://github.com/DenisCarriere/geocoder" TargetMode="External"/><Relationship Id="rId443" Type="http://schemas.openxmlformats.org/officeDocument/2006/relationships/hyperlink" Target="https://github.com/DenisCarriere/geocoder" TargetMode="External"/><Relationship Id="rId685" Type="http://schemas.openxmlformats.org/officeDocument/2006/relationships/hyperlink" Target="https://github.com/DenisCarriere/geocoder" TargetMode="External"/><Relationship Id="rId200" Type="http://schemas.openxmlformats.org/officeDocument/2006/relationships/hyperlink" Target="https://github.com/DenisCarriere/geocoder" TargetMode="External"/><Relationship Id="rId442" Type="http://schemas.openxmlformats.org/officeDocument/2006/relationships/hyperlink" Target="https://github.com/DenisCarriere/geocoder" TargetMode="External"/><Relationship Id="rId684" Type="http://schemas.openxmlformats.org/officeDocument/2006/relationships/hyperlink" Target="https://github.com/DenisCarriere/geocoder" TargetMode="External"/><Relationship Id="rId441" Type="http://schemas.openxmlformats.org/officeDocument/2006/relationships/hyperlink" Target="https://github.com/DenisCarriere/geocoder" TargetMode="External"/><Relationship Id="rId683" Type="http://schemas.openxmlformats.org/officeDocument/2006/relationships/hyperlink" Target="https://github.com/DenisCarriere/geocoder" TargetMode="External"/><Relationship Id="rId437" Type="http://schemas.openxmlformats.org/officeDocument/2006/relationships/hyperlink" Target="https://github.com/DenisCarriere/geocoder" TargetMode="External"/><Relationship Id="rId679" Type="http://schemas.openxmlformats.org/officeDocument/2006/relationships/hyperlink" Target="https://github.com/DenisCarriere/geocoder" TargetMode="External"/><Relationship Id="rId436" Type="http://schemas.openxmlformats.org/officeDocument/2006/relationships/hyperlink" Target="https://github.com/DenisCarriere/geocoder" TargetMode="External"/><Relationship Id="rId678" Type="http://schemas.openxmlformats.org/officeDocument/2006/relationships/hyperlink" Target="https://github.com/DenisCarriere/geocoder" TargetMode="External"/><Relationship Id="rId435" Type="http://schemas.openxmlformats.org/officeDocument/2006/relationships/hyperlink" Target="https://github.com/DenisCarriere/geocoder" TargetMode="External"/><Relationship Id="rId677" Type="http://schemas.openxmlformats.org/officeDocument/2006/relationships/hyperlink" Target="https://github.com/DenisCarriere/geocoder" TargetMode="External"/><Relationship Id="rId434" Type="http://schemas.openxmlformats.org/officeDocument/2006/relationships/hyperlink" Target="https://github.com/DenisCarriere/geocoder" TargetMode="External"/><Relationship Id="rId676" Type="http://schemas.openxmlformats.org/officeDocument/2006/relationships/hyperlink" Target="https://github.com/DenisCarriere/geocoder" TargetMode="External"/><Relationship Id="rId439" Type="http://schemas.openxmlformats.org/officeDocument/2006/relationships/hyperlink" Target="https://github.com/DenisCarriere/geocoder" TargetMode="External"/><Relationship Id="rId438" Type="http://schemas.openxmlformats.org/officeDocument/2006/relationships/hyperlink" Target="https://github.com/DenisCarriere/geocoder" TargetMode="External"/><Relationship Id="rId671" Type="http://schemas.openxmlformats.org/officeDocument/2006/relationships/hyperlink" Target="https://github.com/DenisCarriere/geocoder" TargetMode="External"/><Relationship Id="rId670" Type="http://schemas.openxmlformats.org/officeDocument/2006/relationships/hyperlink" Target="https://github.com/DenisCarriere/geocoder" TargetMode="External"/><Relationship Id="rId433" Type="http://schemas.openxmlformats.org/officeDocument/2006/relationships/hyperlink" Target="https://github.com/DenisCarriere/geocoder" TargetMode="External"/><Relationship Id="rId675" Type="http://schemas.openxmlformats.org/officeDocument/2006/relationships/hyperlink" Target="https://github.com/DenisCarriere/geocoder" TargetMode="External"/><Relationship Id="rId432" Type="http://schemas.openxmlformats.org/officeDocument/2006/relationships/hyperlink" Target="https://github.com/DenisCarriere/geocoder" TargetMode="External"/><Relationship Id="rId674" Type="http://schemas.openxmlformats.org/officeDocument/2006/relationships/hyperlink" Target="https://github.com/DenisCarriere/geocoder" TargetMode="External"/><Relationship Id="rId431" Type="http://schemas.openxmlformats.org/officeDocument/2006/relationships/hyperlink" Target="https://github.com/DenisCarriere/geocoder" TargetMode="External"/><Relationship Id="rId673" Type="http://schemas.openxmlformats.org/officeDocument/2006/relationships/hyperlink" Target="https://github.com/DenisCarriere/geocoder" TargetMode="External"/><Relationship Id="rId430" Type="http://schemas.openxmlformats.org/officeDocument/2006/relationships/hyperlink" Target="https://github.com/DenisCarriere/geocoder" TargetMode="External"/><Relationship Id="rId672" Type="http://schemas.openxmlformats.org/officeDocument/2006/relationships/hyperlink" Target="https://github.com/DenisCarriere/geocod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DenisCarriere/geocoder" TargetMode="External"/><Relationship Id="rId2" Type="http://schemas.openxmlformats.org/officeDocument/2006/relationships/hyperlink" Target="https://github.com/DenisCarriere/geocoder" TargetMode="External"/><Relationship Id="rId3" Type="http://schemas.openxmlformats.org/officeDocument/2006/relationships/hyperlink" Target="https://github.com/DenisCarriere/geocoder" TargetMode="External"/><Relationship Id="rId4" Type="http://schemas.openxmlformats.org/officeDocument/2006/relationships/hyperlink" Target="https://github.com/DenisCarriere/geocoder" TargetMode="External"/><Relationship Id="rId9" Type="http://schemas.openxmlformats.org/officeDocument/2006/relationships/hyperlink" Target="http://setup.py" TargetMode="External"/><Relationship Id="rId5" Type="http://schemas.openxmlformats.org/officeDocument/2006/relationships/hyperlink" Target="https://github.com/DenisCarriere/geocoder" TargetMode="External"/><Relationship Id="rId6" Type="http://schemas.openxmlformats.org/officeDocument/2006/relationships/hyperlink" Target="https://github.com/DenisCarriere/geocoder" TargetMode="External"/><Relationship Id="rId7" Type="http://schemas.openxmlformats.org/officeDocument/2006/relationships/hyperlink" Target="http://setup.py" TargetMode="External"/><Relationship Id="rId8" Type="http://schemas.openxmlformats.org/officeDocument/2006/relationships/hyperlink" Target="https://github.com/DenisCarriere/geocoder" TargetMode="External"/><Relationship Id="rId20" Type="http://schemas.openxmlformats.org/officeDocument/2006/relationships/hyperlink" Target="https://github.com/DenisCarriere/geocoder" TargetMode="External"/><Relationship Id="rId22" Type="http://schemas.openxmlformats.org/officeDocument/2006/relationships/hyperlink" Target="https://github.com/DenisCarriere/geocoder" TargetMode="External"/><Relationship Id="rId21" Type="http://schemas.openxmlformats.org/officeDocument/2006/relationships/hyperlink" Target="https://github.com/DenisCarriere/geocoder" TargetMode="External"/><Relationship Id="rId24" Type="http://schemas.openxmlformats.org/officeDocument/2006/relationships/drawing" Target="../drawings/drawing2.xml"/><Relationship Id="rId23" Type="http://schemas.openxmlformats.org/officeDocument/2006/relationships/hyperlink" Target="https://github.com/DenisCarriere/geocoder" TargetMode="External"/><Relationship Id="rId11" Type="http://schemas.openxmlformats.org/officeDocument/2006/relationships/hyperlink" Target="https://github.com/DenisCarriere/geocoder" TargetMode="External"/><Relationship Id="rId10" Type="http://schemas.openxmlformats.org/officeDocument/2006/relationships/hyperlink" Target="https://github.com/DenisCarriere/geocoder" TargetMode="External"/><Relationship Id="rId13" Type="http://schemas.openxmlformats.org/officeDocument/2006/relationships/hyperlink" Target="https://github.com/DenisCarriere/geocoder" TargetMode="External"/><Relationship Id="rId12" Type="http://schemas.openxmlformats.org/officeDocument/2006/relationships/hyperlink" Target="https://github.com/DenisCarriere/geocoder" TargetMode="External"/><Relationship Id="rId15" Type="http://schemas.openxmlformats.org/officeDocument/2006/relationships/hyperlink" Target="http://setup.py" TargetMode="External"/><Relationship Id="rId14" Type="http://schemas.openxmlformats.org/officeDocument/2006/relationships/hyperlink" Target="https://github.com/DenisCarriere/geocoder" TargetMode="External"/><Relationship Id="rId17" Type="http://schemas.openxmlformats.org/officeDocument/2006/relationships/hyperlink" Target="https://github.com/DenisCarriere/geocoder" TargetMode="External"/><Relationship Id="rId16" Type="http://schemas.openxmlformats.org/officeDocument/2006/relationships/hyperlink" Target="https://github.com/DenisCarriere/geocoder" TargetMode="External"/><Relationship Id="rId19" Type="http://schemas.openxmlformats.org/officeDocument/2006/relationships/hyperlink" Target="https://github.com/DenisCarriere/geocoder" TargetMode="External"/><Relationship Id="rId18" Type="http://schemas.openxmlformats.org/officeDocument/2006/relationships/hyperlink" Target="https://github.com/DenisCarriere/geocod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38"/>
    <col customWidth="1" min="2" max="2" width="54.0"/>
    <col customWidth="1" min="4" max="4" width="54.5"/>
    <col customWidth="1" min="5" max="6" width="51.0"/>
    <col customWidth="1" min="18" max="18" width="65.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t="s">
        <v>18</v>
      </c>
      <c r="B2" s="1" t="s">
        <v>19</v>
      </c>
      <c r="C2" s="1" t="s">
        <v>20</v>
      </c>
      <c r="D2" s="1" t="s">
        <v>21</v>
      </c>
      <c r="E2" s="1" t="s">
        <v>22</v>
      </c>
      <c r="F2" s="1"/>
      <c r="G2" s="2" t="s">
        <v>23</v>
      </c>
      <c r="H2" s="1" t="s">
        <v>24</v>
      </c>
      <c r="I2" s="1" t="s">
        <v>25</v>
      </c>
      <c r="J2" s="1" t="s">
        <v>26</v>
      </c>
      <c r="K2" s="1">
        <v>0.0</v>
      </c>
      <c r="L2" s="1">
        <v>19.0</v>
      </c>
      <c r="M2" s="1" t="s">
        <v>27</v>
      </c>
      <c r="N2" s="1" t="s">
        <v>28</v>
      </c>
      <c r="O2" s="1" t="s">
        <v>29</v>
      </c>
      <c r="P2" s="1">
        <v>0.931838481115484</v>
      </c>
      <c r="Q2" s="1">
        <v>0.924855384583235</v>
      </c>
      <c r="R2" s="1" t="s">
        <v>30</v>
      </c>
    </row>
    <row r="3">
      <c r="A3" s="1" t="s">
        <v>31</v>
      </c>
      <c r="B3" s="1" t="s">
        <v>32</v>
      </c>
      <c r="C3" s="1" t="s">
        <v>33</v>
      </c>
      <c r="D3" s="1" t="s">
        <v>34</v>
      </c>
      <c r="E3" s="1" t="s">
        <v>22</v>
      </c>
      <c r="F3" s="1" t="s">
        <v>35</v>
      </c>
      <c r="G3" s="2" t="s">
        <v>23</v>
      </c>
      <c r="H3" s="1" t="s">
        <v>36</v>
      </c>
      <c r="I3" s="1" t="s">
        <v>25</v>
      </c>
      <c r="J3" s="1" t="s">
        <v>26</v>
      </c>
      <c r="K3" s="1">
        <v>0.0</v>
      </c>
      <c r="L3" s="1">
        <v>43.0</v>
      </c>
      <c r="M3" s="1" t="s">
        <v>37</v>
      </c>
      <c r="N3" s="1" t="s">
        <v>38</v>
      </c>
      <c r="O3" s="1" t="s">
        <v>39</v>
      </c>
      <c r="P3" s="1">
        <v>0.946459439963175</v>
      </c>
      <c r="Q3" s="1">
        <v>0.942294624744717</v>
      </c>
      <c r="R3" s="1" t="s">
        <v>40</v>
      </c>
    </row>
    <row r="4">
      <c r="A4" s="1" t="s">
        <v>41</v>
      </c>
      <c r="B4" s="1" t="s">
        <v>42</v>
      </c>
      <c r="C4" s="1" t="s">
        <v>43</v>
      </c>
      <c r="D4" s="1" t="s">
        <v>34</v>
      </c>
      <c r="E4" s="1" t="s">
        <v>22</v>
      </c>
      <c r="F4" s="1"/>
      <c r="G4" s="2" t="s">
        <v>23</v>
      </c>
      <c r="H4" s="1" t="s">
        <v>36</v>
      </c>
      <c r="I4" s="1" t="s">
        <v>25</v>
      </c>
      <c r="J4" s="1" t="s">
        <v>26</v>
      </c>
      <c r="K4" s="1">
        <v>0.0</v>
      </c>
      <c r="L4" s="1">
        <v>358.0</v>
      </c>
      <c r="M4" s="1" t="s">
        <v>44</v>
      </c>
      <c r="N4" s="1" t="s">
        <v>38</v>
      </c>
      <c r="O4" s="1" t="s">
        <v>39</v>
      </c>
      <c r="P4" s="1">
        <v>0.613824850066382</v>
      </c>
      <c r="Q4" s="1">
        <v>0.587985433197512</v>
      </c>
      <c r="R4" s="1" t="s">
        <v>45</v>
      </c>
    </row>
    <row r="5">
      <c r="A5" s="1" t="s">
        <v>46</v>
      </c>
      <c r="B5" s="1" t="s">
        <v>47</v>
      </c>
      <c r="C5" s="1" t="s">
        <v>48</v>
      </c>
      <c r="D5" s="1" t="s">
        <v>49</v>
      </c>
      <c r="E5" s="1" t="s">
        <v>22</v>
      </c>
      <c r="F5" s="1" t="s">
        <v>35</v>
      </c>
      <c r="G5" s="2" t="s">
        <v>23</v>
      </c>
      <c r="H5" s="1" t="s">
        <v>50</v>
      </c>
      <c r="I5" s="1" t="s">
        <v>25</v>
      </c>
      <c r="J5" s="1" t="s">
        <v>26</v>
      </c>
      <c r="K5" s="1">
        <v>0.0</v>
      </c>
      <c r="L5" s="1">
        <v>275.0</v>
      </c>
      <c r="M5" s="1" t="s">
        <v>51</v>
      </c>
      <c r="N5" s="1" t="s">
        <v>52</v>
      </c>
      <c r="O5" s="1" t="s">
        <v>53</v>
      </c>
      <c r="P5" s="1">
        <v>0.619273239044492</v>
      </c>
      <c r="Q5" s="1">
        <v>0.594377171182966</v>
      </c>
      <c r="R5" s="1" t="s">
        <v>54</v>
      </c>
    </row>
    <row r="6">
      <c r="A6" s="1" t="s">
        <v>55</v>
      </c>
      <c r="B6" s="1" t="s">
        <v>56</v>
      </c>
      <c r="C6" s="1" t="s">
        <v>57</v>
      </c>
      <c r="D6" s="1" t="s">
        <v>58</v>
      </c>
      <c r="E6" s="1" t="s">
        <v>22</v>
      </c>
      <c r="F6" s="1" t="s">
        <v>35</v>
      </c>
      <c r="G6" s="2" t="s">
        <v>23</v>
      </c>
      <c r="H6" s="1" t="s">
        <v>59</v>
      </c>
      <c r="I6" s="1" t="s">
        <v>25</v>
      </c>
      <c r="J6" s="1" t="s">
        <v>26</v>
      </c>
      <c r="K6" s="1">
        <v>0.0</v>
      </c>
      <c r="L6" s="1">
        <v>41.0</v>
      </c>
      <c r="M6" s="1" t="s">
        <v>60</v>
      </c>
      <c r="N6" s="1" t="s">
        <v>61</v>
      </c>
      <c r="O6" s="1" t="s">
        <v>62</v>
      </c>
      <c r="P6" s="1">
        <v>0.941435681721807</v>
      </c>
      <c r="Q6" s="1">
        <v>0.936595235084086</v>
      </c>
      <c r="R6" s="1" t="s">
        <v>63</v>
      </c>
    </row>
    <row r="7">
      <c r="A7" s="1" t="s">
        <v>47</v>
      </c>
      <c r="B7" s="1" t="s">
        <v>64</v>
      </c>
      <c r="C7" s="1" t="s">
        <v>65</v>
      </c>
      <c r="D7" s="1" t="s">
        <v>66</v>
      </c>
      <c r="E7" s="1" t="s">
        <v>67</v>
      </c>
      <c r="F7" s="1" t="s">
        <v>35</v>
      </c>
      <c r="G7" s="2" t="s">
        <v>23</v>
      </c>
      <c r="H7" s="1" t="s">
        <v>50</v>
      </c>
      <c r="I7" s="1" t="s">
        <v>68</v>
      </c>
      <c r="J7" s="1" t="s">
        <v>69</v>
      </c>
      <c r="K7" s="1">
        <v>0.0</v>
      </c>
      <c r="L7" s="1">
        <v>344.0</v>
      </c>
      <c r="M7" s="1" t="s">
        <v>70</v>
      </c>
      <c r="N7" s="1" t="s">
        <v>52</v>
      </c>
      <c r="O7" s="1" t="s">
        <v>53</v>
      </c>
      <c r="P7" s="1">
        <v>1.0</v>
      </c>
      <c r="Q7" s="1">
        <v>1.0</v>
      </c>
      <c r="R7" s="1" t="s">
        <v>71</v>
      </c>
    </row>
    <row r="8">
      <c r="A8" s="1" t="s">
        <v>72</v>
      </c>
      <c r="B8" s="1" t="s">
        <v>73</v>
      </c>
      <c r="C8" s="1" t="s">
        <v>74</v>
      </c>
      <c r="D8" s="1" t="s">
        <v>75</v>
      </c>
      <c r="E8" s="1" t="s">
        <v>76</v>
      </c>
      <c r="F8" s="1" t="s">
        <v>35</v>
      </c>
      <c r="G8" s="2" t="s">
        <v>23</v>
      </c>
      <c r="H8" s="1" t="s">
        <v>77</v>
      </c>
      <c r="I8" s="1" t="s">
        <v>78</v>
      </c>
      <c r="J8" s="1" t="s">
        <v>79</v>
      </c>
      <c r="K8" s="1">
        <v>0.0</v>
      </c>
      <c r="L8" s="1">
        <v>35.0</v>
      </c>
      <c r="M8" s="1" t="s">
        <v>80</v>
      </c>
      <c r="N8" s="1" t="s">
        <v>81</v>
      </c>
      <c r="O8" s="1" t="s">
        <v>82</v>
      </c>
      <c r="P8" s="1">
        <v>0.808891183508417</v>
      </c>
      <c r="Q8" s="1">
        <v>0.804430581945082</v>
      </c>
      <c r="R8" s="1" t="s">
        <v>83</v>
      </c>
    </row>
    <row r="9">
      <c r="A9" s="1" t="s">
        <v>84</v>
      </c>
      <c r="B9" s="1" t="s">
        <v>85</v>
      </c>
      <c r="C9" s="1" t="s">
        <v>86</v>
      </c>
      <c r="D9" s="1" t="s">
        <v>75</v>
      </c>
      <c r="E9" s="1" t="s">
        <v>76</v>
      </c>
      <c r="F9" s="1"/>
      <c r="G9" s="2" t="s">
        <v>23</v>
      </c>
      <c r="H9" s="1" t="s">
        <v>77</v>
      </c>
      <c r="I9" s="1" t="s">
        <v>78</v>
      </c>
      <c r="J9" s="1" t="s">
        <v>79</v>
      </c>
      <c r="K9" s="1">
        <v>0.0</v>
      </c>
      <c r="L9" s="1">
        <v>65.0</v>
      </c>
      <c r="M9" s="1" t="s">
        <v>87</v>
      </c>
      <c r="N9" s="1" t="s">
        <v>81</v>
      </c>
      <c r="O9" s="1" t="s">
        <v>82</v>
      </c>
      <c r="P9" s="1">
        <v>0.578814171572927</v>
      </c>
      <c r="Q9" s="1">
        <v>0.555781584130452</v>
      </c>
      <c r="R9" s="1" t="s">
        <v>88</v>
      </c>
    </row>
    <row r="10">
      <c r="A10" s="1" t="s">
        <v>89</v>
      </c>
      <c r="B10" s="1" t="s">
        <v>90</v>
      </c>
      <c r="C10" s="1" t="s">
        <v>91</v>
      </c>
      <c r="D10" s="1" t="s">
        <v>75</v>
      </c>
      <c r="E10" s="1" t="s">
        <v>76</v>
      </c>
      <c r="F10" s="1"/>
      <c r="G10" s="2" t="s">
        <v>23</v>
      </c>
      <c r="H10" s="1" t="s">
        <v>77</v>
      </c>
      <c r="I10" s="1" t="s">
        <v>78</v>
      </c>
      <c r="J10" s="1" t="s">
        <v>79</v>
      </c>
      <c r="K10" s="1">
        <v>0.0</v>
      </c>
      <c r="L10" s="1">
        <v>247.0</v>
      </c>
      <c r="M10" s="1" t="s">
        <v>92</v>
      </c>
      <c r="N10" s="1" t="s">
        <v>81</v>
      </c>
      <c r="O10" s="1" t="s">
        <v>82</v>
      </c>
      <c r="P10" s="1">
        <v>0.433258021443464</v>
      </c>
      <c r="Q10" s="1">
        <v>0.360028767661252</v>
      </c>
      <c r="R10" s="1" t="s">
        <v>93</v>
      </c>
    </row>
    <row r="11">
      <c r="A11" s="1" t="s">
        <v>94</v>
      </c>
      <c r="B11" s="1" t="s">
        <v>95</v>
      </c>
      <c r="C11" s="1" t="s">
        <v>96</v>
      </c>
      <c r="D11" s="1" t="s">
        <v>75</v>
      </c>
      <c r="E11" s="1" t="s">
        <v>76</v>
      </c>
      <c r="F11" s="1"/>
      <c r="G11" s="2" t="s">
        <v>23</v>
      </c>
      <c r="H11" s="1" t="s">
        <v>77</v>
      </c>
      <c r="I11" s="1" t="s">
        <v>78</v>
      </c>
      <c r="J11" s="1" t="s">
        <v>79</v>
      </c>
      <c r="K11" s="1">
        <v>0.0</v>
      </c>
      <c r="L11" s="1">
        <v>276.0</v>
      </c>
      <c r="M11" s="1" t="s">
        <v>97</v>
      </c>
      <c r="N11" s="1" t="s">
        <v>81</v>
      </c>
      <c r="O11" s="1" t="s">
        <v>82</v>
      </c>
      <c r="P11" s="1">
        <v>0.350784192085697</v>
      </c>
      <c r="Q11" s="1">
        <v>0.301505681595283</v>
      </c>
      <c r="R11" s="1" t="s">
        <v>98</v>
      </c>
    </row>
    <row r="12">
      <c r="A12" s="1" t="s">
        <v>99</v>
      </c>
      <c r="B12" s="1" t="s">
        <v>100</v>
      </c>
      <c r="C12" s="1" t="s">
        <v>101</v>
      </c>
      <c r="D12" s="1" t="s">
        <v>75</v>
      </c>
      <c r="E12" s="1" t="s">
        <v>76</v>
      </c>
      <c r="F12" s="1"/>
      <c r="G12" s="2" t="s">
        <v>23</v>
      </c>
      <c r="H12" s="1" t="s">
        <v>77</v>
      </c>
      <c r="I12" s="1" t="s">
        <v>78</v>
      </c>
      <c r="J12" s="1" t="s">
        <v>79</v>
      </c>
      <c r="K12" s="1">
        <v>0.0</v>
      </c>
      <c r="L12" s="1">
        <v>299.0</v>
      </c>
      <c r="M12" s="1" t="s">
        <v>102</v>
      </c>
      <c r="N12" s="1" t="s">
        <v>81</v>
      </c>
      <c r="O12" s="1" t="s">
        <v>82</v>
      </c>
      <c r="P12" s="1">
        <v>0.635910436649639</v>
      </c>
      <c r="Q12" s="1">
        <v>0.565888009683149</v>
      </c>
      <c r="R12" s="1" t="s">
        <v>103</v>
      </c>
    </row>
    <row r="13">
      <c r="A13" s="1" t="s">
        <v>104</v>
      </c>
      <c r="B13" s="1" t="s">
        <v>105</v>
      </c>
      <c r="C13" s="1" t="s">
        <v>106</v>
      </c>
      <c r="D13" s="1" t="s">
        <v>75</v>
      </c>
      <c r="E13" s="1" t="s">
        <v>76</v>
      </c>
      <c r="F13" s="1"/>
      <c r="G13" s="2" t="s">
        <v>23</v>
      </c>
      <c r="H13" s="1" t="s">
        <v>77</v>
      </c>
      <c r="I13" s="1" t="s">
        <v>78</v>
      </c>
      <c r="J13" s="1" t="s">
        <v>79</v>
      </c>
      <c r="K13" s="1">
        <v>0.0</v>
      </c>
      <c r="L13" s="1">
        <v>322.0</v>
      </c>
      <c r="M13" s="1" t="s">
        <v>102</v>
      </c>
      <c r="N13" s="1" t="s">
        <v>81</v>
      </c>
      <c r="O13" s="1" t="s">
        <v>82</v>
      </c>
      <c r="P13" s="1">
        <v>0.635910436649639</v>
      </c>
      <c r="Q13" s="1">
        <v>0.565888009683149</v>
      </c>
      <c r="R13" s="1" t="s">
        <v>107</v>
      </c>
    </row>
    <row r="14">
      <c r="A14" s="1" t="s">
        <v>108</v>
      </c>
      <c r="B14" s="1" t="s">
        <v>109</v>
      </c>
      <c r="C14" s="1" t="s">
        <v>110</v>
      </c>
      <c r="D14" s="1" t="s">
        <v>75</v>
      </c>
      <c r="E14" s="1" t="s">
        <v>76</v>
      </c>
      <c r="F14" s="1"/>
      <c r="G14" s="2" t="s">
        <v>23</v>
      </c>
      <c r="H14" s="1" t="s">
        <v>77</v>
      </c>
      <c r="I14" s="1" t="s">
        <v>78</v>
      </c>
      <c r="J14" s="1" t="s">
        <v>79</v>
      </c>
      <c r="K14" s="1">
        <v>0.0</v>
      </c>
      <c r="L14" s="1">
        <v>345.0</v>
      </c>
      <c r="M14" s="1" t="s">
        <v>111</v>
      </c>
      <c r="N14" s="1" t="s">
        <v>81</v>
      </c>
      <c r="O14" s="1" t="s">
        <v>82</v>
      </c>
      <c r="P14" s="1">
        <v>0.567876325335587</v>
      </c>
      <c r="Q14" s="1">
        <v>0.476240071616466</v>
      </c>
      <c r="R14" s="1" t="s">
        <v>112</v>
      </c>
    </row>
    <row r="15">
      <c r="A15" s="1" t="s">
        <v>113</v>
      </c>
      <c r="B15" s="1" t="s">
        <v>114</v>
      </c>
      <c r="C15" s="1" t="s">
        <v>115</v>
      </c>
      <c r="D15" s="1" t="s">
        <v>116</v>
      </c>
      <c r="E15" s="1" t="s">
        <v>117</v>
      </c>
      <c r="F15" s="1"/>
      <c r="G15" s="2" t="s">
        <v>23</v>
      </c>
      <c r="H15" s="2" t="s">
        <v>118</v>
      </c>
      <c r="I15" s="1" t="s">
        <v>119</v>
      </c>
      <c r="J15" s="1" t="s">
        <v>120</v>
      </c>
      <c r="K15" s="1">
        <v>0.0</v>
      </c>
      <c r="L15" s="1">
        <v>93.0</v>
      </c>
      <c r="M15" s="1" t="s">
        <v>121</v>
      </c>
      <c r="N15" s="1" t="s">
        <v>122</v>
      </c>
      <c r="O15" s="1" t="s">
        <v>122</v>
      </c>
      <c r="P15" s="1">
        <v>0.915481947516892</v>
      </c>
      <c r="Q15" s="1">
        <v>0.911387129469166</v>
      </c>
      <c r="R15" s="1" t="s">
        <v>123</v>
      </c>
    </row>
    <row r="16">
      <c r="A16" s="1" t="s">
        <v>124</v>
      </c>
      <c r="B16" s="1" t="s">
        <v>125</v>
      </c>
      <c r="C16" s="1" t="s">
        <v>126</v>
      </c>
      <c r="D16" s="1" t="s">
        <v>127</v>
      </c>
      <c r="E16" s="1" t="s">
        <v>128</v>
      </c>
      <c r="F16" s="1" t="s">
        <v>35</v>
      </c>
      <c r="G16" s="2" t="s">
        <v>23</v>
      </c>
      <c r="H16" s="2" t="s">
        <v>118</v>
      </c>
      <c r="I16" s="1" t="s">
        <v>129</v>
      </c>
      <c r="J16" s="1" t="s">
        <v>130</v>
      </c>
      <c r="K16" s="1">
        <v>0.0</v>
      </c>
      <c r="L16" s="1">
        <v>109.0</v>
      </c>
      <c r="M16" s="1" t="s">
        <v>131</v>
      </c>
      <c r="N16" s="1" t="s">
        <v>122</v>
      </c>
      <c r="O16" s="1" t="s">
        <v>122</v>
      </c>
      <c r="P16" s="1">
        <v>0.624459188569923</v>
      </c>
      <c r="Q16" s="1">
        <v>0.610988534341071</v>
      </c>
      <c r="R16" s="1" t="s">
        <v>132</v>
      </c>
    </row>
    <row r="17">
      <c r="A17" s="1" t="s">
        <v>133</v>
      </c>
      <c r="B17" s="1" t="s">
        <v>134</v>
      </c>
      <c r="C17" s="1" t="s">
        <v>135</v>
      </c>
      <c r="D17" s="1" t="s">
        <v>127</v>
      </c>
      <c r="E17" s="1" t="s">
        <v>128</v>
      </c>
      <c r="F17" s="1"/>
      <c r="G17" s="2" t="s">
        <v>23</v>
      </c>
      <c r="H17" s="2" t="s">
        <v>118</v>
      </c>
      <c r="I17" s="1" t="s">
        <v>129</v>
      </c>
      <c r="J17" s="1" t="s">
        <v>130</v>
      </c>
      <c r="K17" s="1">
        <v>0.0</v>
      </c>
      <c r="L17" s="1">
        <v>245.0</v>
      </c>
      <c r="M17" s="1" t="s">
        <v>136</v>
      </c>
      <c r="N17" s="1" t="s">
        <v>122</v>
      </c>
      <c r="O17" s="1" t="s">
        <v>122</v>
      </c>
      <c r="P17" s="1">
        <v>0.673078001818707</v>
      </c>
      <c r="Q17" s="1">
        <v>0.660071844857667</v>
      </c>
      <c r="R17" s="1" t="s">
        <v>137</v>
      </c>
    </row>
    <row r="18">
      <c r="A18" s="1" t="s">
        <v>138</v>
      </c>
      <c r="B18" s="1" t="s">
        <v>139</v>
      </c>
      <c r="C18" s="1" t="s">
        <v>140</v>
      </c>
      <c r="D18" s="1" t="s">
        <v>141</v>
      </c>
      <c r="E18" s="1" t="s">
        <v>142</v>
      </c>
      <c r="F18" s="1" t="s">
        <v>143</v>
      </c>
      <c r="G18" s="2" t="s">
        <v>23</v>
      </c>
      <c r="H18" s="2" t="s">
        <v>118</v>
      </c>
      <c r="I18" s="1" t="s">
        <v>144</v>
      </c>
      <c r="J18" s="1" t="s">
        <v>145</v>
      </c>
      <c r="K18" s="1">
        <v>0.0</v>
      </c>
      <c r="L18" s="1">
        <v>230.0</v>
      </c>
      <c r="M18" s="1" t="s">
        <v>146</v>
      </c>
      <c r="N18" s="1" t="s">
        <v>122</v>
      </c>
      <c r="O18" s="1" t="s">
        <v>122</v>
      </c>
      <c r="P18" s="1">
        <v>0.951643331352253</v>
      </c>
      <c r="Q18" s="1">
        <v>0.946990358520705</v>
      </c>
      <c r="R18" s="1" t="s">
        <v>147</v>
      </c>
    </row>
    <row r="19">
      <c r="A19" s="1" t="s">
        <v>148</v>
      </c>
      <c r="B19" s="1" t="s">
        <v>149</v>
      </c>
      <c r="C19" s="1" t="s">
        <v>150</v>
      </c>
      <c r="D19" s="1" t="s">
        <v>151</v>
      </c>
      <c r="E19" s="1" t="s">
        <v>152</v>
      </c>
      <c r="F19" s="1" t="s">
        <v>153</v>
      </c>
      <c r="G19" s="2" t="s">
        <v>23</v>
      </c>
      <c r="H19" s="1" t="s">
        <v>154</v>
      </c>
      <c r="I19" s="1" t="s">
        <v>155</v>
      </c>
      <c r="J19" s="1" t="s">
        <v>156</v>
      </c>
      <c r="K19" s="1">
        <v>0.0</v>
      </c>
      <c r="L19" s="1">
        <v>218.0</v>
      </c>
      <c r="M19" s="1" t="s">
        <v>157</v>
      </c>
      <c r="N19" s="1" t="s">
        <v>158</v>
      </c>
      <c r="O19" s="1" t="s">
        <v>159</v>
      </c>
      <c r="P19" s="1">
        <v>0.756945458650253</v>
      </c>
      <c r="Q19" s="1">
        <v>0.757014659150811</v>
      </c>
      <c r="R19" s="1" t="s">
        <v>160</v>
      </c>
    </row>
    <row r="20">
      <c r="A20" s="1" t="s">
        <v>148</v>
      </c>
      <c r="B20" s="1" t="s">
        <v>149</v>
      </c>
      <c r="C20" s="1" t="s">
        <v>161</v>
      </c>
      <c r="D20" s="1" t="s">
        <v>151</v>
      </c>
      <c r="E20" s="1" t="s">
        <v>152</v>
      </c>
      <c r="F20" s="1"/>
      <c r="G20" s="2" t="s">
        <v>23</v>
      </c>
      <c r="H20" s="1" t="s">
        <v>154</v>
      </c>
      <c r="I20" s="1" t="s">
        <v>155</v>
      </c>
      <c r="J20" s="1" t="s">
        <v>156</v>
      </c>
      <c r="K20" s="1">
        <v>0.0</v>
      </c>
      <c r="L20" s="1">
        <v>242.0</v>
      </c>
      <c r="M20" s="1" t="s">
        <v>157</v>
      </c>
      <c r="N20" s="1" t="s">
        <v>158</v>
      </c>
      <c r="O20" s="1" t="s">
        <v>159</v>
      </c>
      <c r="P20" s="1">
        <v>0.756945458650253</v>
      </c>
      <c r="Q20" s="1">
        <v>0.757014659150811</v>
      </c>
      <c r="R20" s="1" t="s">
        <v>160</v>
      </c>
    </row>
    <row r="21">
      <c r="A21" s="1" t="s">
        <v>162</v>
      </c>
      <c r="B21" s="1" t="s">
        <v>163</v>
      </c>
      <c r="C21" s="1" t="s">
        <v>164</v>
      </c>
      <c r="D21" s="1" t="s">
        <v>165</v>
      </c>
      <c r="E21" s="1" t="s">
        <v>166</v>
      </c>
      <c r="F21" s="1" t="s">
        <v>35</v>
      </c>
      <c r="G21" s="2" t="s">
        <v>23</v>
      </c>
      <c r="H21" s="1" t="s">
        <v>167</v>
      </c>
      <c r="I21" s="1" t="s">
        <v>168</v>
      </c>
      <c r="J21" s="1" t="s">
        <v>155</v>
      </c>
      <c r="K21" s="1">
        <v>0.0</v>
      </c>
      <c r="L21" s="1">
        <v>10.0</v>
      </c>
      <c r="M21" s="1" t="s">
        <v>169</v>
      </c>
      <c r="N21" s="1" t="s">
        <v>170</v>
      </c>
      <c r="O21" s="1" t="s">
        <v>171</v>
      </c>
      <c r="P21" s="1">
        <v>0.0822842567275796</v>
      </c>
      <c r="Q21" s="1">
        <v>0.0743767188533529</v>
      </c>
      <c r="R21" s="1" t="s">
        <v>172</v>
      </c>
    </row>
    <row r="22">
      <c r="A22" s="1" t="s">
        <v>173</v>
      </c>
      <c r="B22" s="1" t="s">
        <v>163</v>
      </c>
      <c r="C22" s="1" t="s">
        <v>174</v>
      </c>
      <c r="D22" s="1" t="s">
        <v>165</v>
      </c>
      <c r="E22" s="1" t="s">
        <v>166</v>
      </c>
      <c r="F22" s="1"/>
      <c r="G22" s="2" t="s">
        <v>23</v>
      </c>
      <c r="H22" s="1" t="s">
        <v>167</v>
      </c>
      <c r="I22" s="1" t="s">
        <v>168</v>
      </c>
      <c r="J22" s="1" t="s">
        <v>155</v>
      </c>
      <c r="K22" s="1">
        <v>0.0</v>
      </c>
      <c r="L22" s="1">
        <v>130.0</v>
      </c>
      <c r="M22" s="1" t="s">
        <v>175</v>
      </c>
      <c r="N22" s="1" t="s">
        <v>170</v>
      </c>
      <c r="O22" s="1" t="s">
        <v>171</v>
      </c>
      <c r="P22" s="1">
        <v>0.362509014199032</v>
      </c>
      <c r="Q22" s="1">
        <v>0.361300634007095</v>
      </c>
      <c r="R22" s="1" t="s">
        <v>176</v>
      </c>
    </row>
    <row r="23">
      <c r="A23" s="1" t="s">
        <v>139</v>
      </c>
      <c r="B23" s="1" t="s">
        <v>177</v>
      </c>
      <c r="C23" s="1" t="s">
        <v>140</v>
      </c>
      <c r="D23" s="1" t="s">
        <v>141</v>
      </c>
      <c r="E23" s="1" t="s">
        <v>166</v>
      </c>
      <c r="F23" s="1"/>
      <c r="G23" s="2" t="s">
        <v>23</v>
      </c>
      <c r="H23" s="2" t="s">
        <v>118</v>
      </c>
      <c r="I23" s="1" t="s">
        <v>168</v>
      </c>
      <c r="J23" s="1" t="s">
        <v>155</v>
      </c>
      <c r="K23" s="1">
        <v>0.0</v>
      </c>
      <c r="L23" s="1">
        <v>230.0</v>
      </c>
      <c r="M23" s="1" t="s">
        <v>146</v>
      </c>
      <c r="N23" s="1" t="s">
        <v>122</v>
      </c>
      <c r="O23" s="1" t="s">
        <v>122</v>
      </c>
      <c r="P23" s="1">
        <v>0.951643331352253</v>
      </c>
      <c r="Q23" s="1">
        <v>0.946990358520705</v>
      </c>
      <c r="R23" s="1" t="s">
        <v>178</v>
      </c>
    </row>
    <row r="24">
      <c r="A24" s="1" t="s">
        <v>179</v>
      </c>
      <c r="B24" s="1" t="s">
        <v>180</v>
      </c>
      <c r="C24" s="1" t="s">
        <v>181</v>
      </c>
      <c r="D24" s="1" t="s">
        <v>182</v>
      </c>
      <c r="E24" s="1" t="s">
        <v>183</v>
      </c>
      <c r="F24" s="1" t="s">
        <v>35</v>
      </c>
      <c r="G24" s="2" t="s">
        <v>23</v>
      </c>
      <c r="H24" s="1" t="s">
        <v>184</v>
      </c>
      <c r="I24" s="1" t="s">
        <v>185</v>
      </c>
      <c r="J24" s="1" t="s">
        <v>186</v>
      </c>
      <c r="K24" s="1">
        <v>0.0</v>
      </c>
      <c r="L24" s="1">
        <v>431.0</v>
      </c>
      <c r="M24" s="1" t="s">
        <v>187</v>
      </c>
      <c r="N24" s="1" t="s">
        <v>188</v>
      </c>
      <c r="O24" s="1" t="s">
        <v>189</v>
      </c>
      <c r="P24" s="1">
        <v>0.977006452488203</v>
      </c>
      <c r="Q24" s="1">
        <v>0.972872300368378</v>
      </c>
      <c r="R24" s="1" t="s">
        <v>190</v>
      </c>
    </row>
    <row r="25">
      <c r="A25" s="1" t="s">
        <v>191</v>
      </c>
      <c r="B25" s="1" t="s">
        <v>192</v>
      </c>
      <c r="C25" s="1" t="s">
        <v>193</v>
      </c>
      <c r="D25" s="1" t="s">
        <v>194</v>
      </c>
      <c r="E25" s="1" t="s">
        <v>195</v>
      </c>
      <c r="F25" s="1"/>
      <c r="G25" s="2" t="s">
        <v>23</v>
      </c>
      <c r="H25" s="1" t="s">
        <v>36</v>
      </c>
      <c r="I25" s="1" t="s">
        <v>196</v>
      </c>
      <c r="J25" s="1" t="s">
        <v>197</v>
      </c>
      <c r="K25" s="1">
        <v>0.0</v>
      </c>
      <c r="L25" s="1">
        <v>55.0</v>
      </c>
      <c r="M25" s="1" t="s">
        <v>198</v>
      </c>
      <c r="N25" s="1" t="s">
        <v>199</v>
      </c>
      <c r="O25" s="1" t="s">
        <v>200</v>
      </c>
      <c r="P25" s="1">
        <v>0.955809191177935</v>
      </c>
      <c r="Q25" s="1">
        <v>0.95267459362716</v>
      </c>
      <c r="R25" s="1" t="s">
        <v>201</v>
      </c>
    </row>
    <row r="26">
      <c r="A26" s="1" t="s">
        <v>202</v>
      </c>
      <c r="B26" s="1" t="s">
        <v>203</v>
      </c>
      <c r="C26" s="1" t="s">
        <v>74</v>
      </c>
      <c r="D26" s="1" t="s">
        <v>204</v>
      </c>
      <c r="E26" s="1" t="s">
        <v>195</v>
      </c>
      <c r="F26" s="1"/>
      <c r="G26" s="2" t="s">
        <v>23</v>
      </c>
      <c r="H26" s="1" t="s">
        <v>59</v>
      </c>
      <c r="I26" s="1" t="s">
        <v>196</v>
      </c>
      <c r="J26" s="1" t="s">
        <v>197</v>
      </c>
      <c r="K26" s="1">
        <v>0.0</v>
      </c>
      <c r="L26" s="1">
        <v>53.0</v>
      </c>
      <c r="M26" s="1" t="s">
        <v>205</v>
      </c>
      <c r="N26" s="1" t="s">
        <v>206</v>
      </c>
      <c r="O26" s="1" t="s">
        <v>207</v>
      </c>
      <c r="P26" s="1">
        <v>0.95939958145121</v>
      </c>
      <c r="Q26" s="1">
        <v>0.95643235007843</v>
      </c>
      <c r="R26" s="1" t="s">
        <v>208</v>
      </c>
    </row>
    <row r="27">
      <c r="A27" s="1" t="s">
        <v>209</v>
      </c>
      <c r="B27" s="1" t="s">
        <v>210</v>
      </c>
      <c r="C27" s="1" t="s">
        <v>74</v>
      </c>
      <c r="D27" s="1" t="s">
        <v>211</v>
      </c>
      <c r="E27" s="1" t="s">
        <v>212</v>
      </c>
      <c r="F27" s="1" t="s">
        <v>143</v>
      </c>
      <c r="G27" s="2" t="s">
        <v>23</v>
      </c>
      <c r="H27" s="1" t="s">
        <v>24</v>
      </c>
      <c r="I27" s="1" t="s">
        <v>213</v>
      </c>
      <c r="J27" s="1" t="s">
        <v>214</v>
      </c>
      <c r="K27" s="1">
        <v>0.0</v>
      </c>
      <c r="L27" s="1">
        <v>31.0</v>
      </c>
      <c r="M27" s="1" t="s">
        <v>215</v>
      </c>
      <c r="N27" s="1" t="s">
        <v>122</v>
      </c>
      <c r="O27" s="1" t="s">
        <v>122</v>
      </c>
      <c r="P27" s="1">
        <v>0.38682878195969</v>
      </c>
      <c r="Q27" s="1">
        <v>0.35793277769135</v>
      </c>
      <c r="R27" s="1" t="s">
        <v>216</v>
      </c>
    </row>
    <row r="28">
      <c r="A28" s="1" t="s">
        <v>217</v>
      </c>
      <c r="B28" s="1" t="s">
        <v>218</v>
      </c>
      <c r="C28" s="1" t="s">
        <v>33</v>
      </c>
      <c r="D28" s="1" t="s">
        <v>211</v>
      </c>
      <c r="E28" s="1" t="s">
        <v>212</v>
      </c>
      <c r="F28" s="1"/>
      <c r="G28" s="2" t="s">
        <v>23</v>
      </c>
      <c r="H28" s="1" t="s">
        <v>24</v>
      </c>
      <c r="I28" s="1" t="s">
        <v>213</v>
      </c>
      <c r="J28" s="1" t="s">
        <v>214</v>
      </c>
      <c r="K28" s="1">
        <v>0.0</v>
      </c>
      <c r="L28" s="1">
        <v>63.0</v>
      </c>
      <c r="M28" s="1" t="s">
        <v>219</v>
      </c>
      <c r="N28" s="1" t="s">
        <v>122</v>
      </c>
      <c r="O28" s="1" t="s">
        <v>122</v>
      </c>
      <c r="P28" s="1">
        <v>0.394113003534967</v>
      </c>
      <c r="Q28" s="1">
        <v>0.357018796277794</v>
      </c>
      <c r="R28" s="1" t="s">
        <v>220</v>
      </c>
    </row>
    <row r="29">
      <c r="A29" s="1" t="s">
        <v>221</v>
      </c>
      <c r="B29" s="1" t="s">
        <v>222</v>
      </c>
      <c r="C29" s="1" t="s">
        <v>223</v>
      </c>
      <c r="D29" s="1" t="s">
        <v>211</v>
      </c>
      <c r="E29" s="1" t="s">
        <v>212</v>
      </c>
      <c r="F29" s="1"/>
      <c r="G29" s="2" t="s">
        <v>23</v>
      </c>
      <c r="H29" s="1" t="s">
        <v>24</v>
      </c>
      <c r="I29" s="1" t="s">
        <v>213</v>
      </c>
      <c r="J29" s="1" t="s">
        <v>214</v>
      </c>
      <c r="K29" s="1">
        <v>0.0</v>
      </c>
      <c r="L29" s="1">
        <v>71.0</v>
      </c>
      <c r="M29" s="1" t="s">
        <v>224</v>
      </c>
      <c r="N29" s="1" t="s">
        <v>122</v>
      </c>
      <c r="O29" s="1" t="s">
        <v>122</v>
      </c>
      <c r="P29" s="1">
        <v>0.320709037722881</v>
      </c>
      <c r="Q29" s="1">
        <v>0.278096319586115</v>
      </c>
      <c r="R29" s="1" t="s">
        <v>225</v>
      </c>
    </row>
    <row r="30">
      <c r="A30" s="1" t="s">
        <v>226</v>
      </c>
      <c r="B30" s="1" t="s">
        <v>227</v>
      </c>
      <c r="C30" s="1" t="s">
        <v>228</v>
      </c>
      <c r="D30" s="1" t="s">
        <v>211</v>
      </c>
      <c r="E30" s="1" t="s">
        <v>212</v>
      </c>
      <c r="F30" s="1"/>
      <c r="G30" s="2" t="s">
        <v>23</v>
      </c>
      <c r="H30" s="1" t="s">
        <v>24</v>
      </c>
      <c r="I30" s="1" t="s">
        <v>213</v>
      </c>
      <c r="J30" s="1" t="s">
        <v>214</v>
      </c>
      <c r="K30" s="1">
        <v>0.0</v>
      </c>
      <c r="L30" s="1">
        <v>25.0</v>
      </c>
      <c r="M30" s="1" t="s">
        <v>229</v>
      </c>
      <c r="N30" s="1" t="s">
        <v>122</v>
      </c>
      <c r="O30" s="1" t="s">
        <v>122</v>
      </c>
      <c r="P30" s="1">
        <v>0.403890694501406</v>
      </c>
      <c r="Q30" s="1">
        <v>0.395671672945243</v>
      </c>
      <c r="R30" s="1" t="s">
        <v>230</v>
      </c>
    </row>
    <row r="31">
      <c r="A31" s="1" t="s">
        <v>231</v>
      </c>
      <c r="B31" s="1" t="s">
        <v>232</v>
      </c>
      <c r="C31" s="1" t="s">
        <v>233</v>
      </c>
      <c r="D31" s="1" t="s">
        <v>211</v>
      </c>
      <c r="E31" s="1" t="s">
        <v>212</v>
      </c>
      <c r="F31" s="1"/>
      <c r="G31" s="2" t="s">
        <v>23</v>
      </c>
      <c r="H31" s="1" t="s">
        <v>24</v>
      </c>
      <c r="I31" s="1" t="s">
        <v>213</v>
      </c>
      <c r="J31" s="1" t="s">
        <v>214</v>
      </c>
      <c r="K31" s="1">
        <v>0.0</v>
      </c>
      <c r="L31" s="1">
        <v>98.0</v>
      </c>
      <c r="M31" s="1" t="s">
        <v>234</v>
      </c>
      <c r="N31" s="1" t="s">
        <v>122</v>
      </c>
      <c r="O31" s="1" t="s">
        <v>122</v>
      </c>
      <c r="P31" s="1">
        <v>0.775033834112709</v>
      </c>
      <c r="Q31" s="1">
        <v>0.759607157779445</v>
      </c>
      <c r="R31" s="1" t="s">
        <v>235</v>
      </c>
    </row>
    <row r="32">
      <c r="A32" s="1" t="s">
        <v>236</v>
      </c>
      <c r="B32" s="1" t="s">
        <v>237</v>
      </c>
      <c r="C32" s="1" t="s">
        <v>193</v>
      </c>
      <c r="D32" s="1" t="s">
        <v>238</v>
      </c>
      <c r="E32" s="1" t="s">
        <v>212</v>
      </c>
      <c r="F32" s="1"/>
      <c r="G32" s="2" t="s">
        <v>23</v>
      </c>
      <c r="H32" s="2" t="s">
        <v>118</v>
      </c>
      <c r="I32" s="1" t="s">
        <v>213</v>
      </c>
      <c r="J32" s="1" t="s">
        <v>214</v>
      </c>
      <c r="K32" s="1">
        <v>0.0</v>
      </c>
      <c r="L32" s="1">
        <v>41.0</v>
      </c>
      <c r="M32" s="1" t="s">
        <v>239</v>
      </c>
      <c r="N32" s="1" t="s">
        <v>122</v>
      </c>
      <c r="O32" s="1" t="s">
        <v>122</v>
      </c>
      <c r="P32" s="1">
        <v>0.951643331352253</v>
      </c>
      <c r="Q32" s="1">
        <v>0.948177203090953</v>
      </c>
      <c r="R32" s="1" t="s">
        <v>240</v>
      </c>
    </row>
    <row r="33">
      <c r="A33" s="1" t="s">
        <v>241</v>
      </c>
      <c r="B33" s="1" t="s">
        <v>242</v>
      </c>
      <c r="C33" s="1" t="s">
        <v>74</v>
      </c>
      <c r="D33" s="1" t="s">
        <v>243</v>
      </c>
      <c r="E33" s="1" t="s">
        <v>244</v>
      </c>
      <c r="F33" s="1"/>
      <c r="G33" s="2" t="s">
        <v>23</v>
      </c>
      <c r="H33" s="1" t="s">
        <v>184</v>
      </c>
      <c r="I33" s="1" t="s">
        <v>245</v>
      </c>
      <c r="J33" s="1" t="s">
        <v>246</v>
      </c>
      <c r="K33" s="1">
        <v>0.0</v>
      </c>
      <c r="L33" s="1">
        <v>31.0</v>
      </c>
      <c r="M33" s="1" t="s">
        <v>247</v>
      </c>
      <c r="N33" s="1" t="s">
        <v>248</v>
      </c>
      <c r="O33" s="1" t="s">
        <v>249</v>
      </c>
      <c r="P33" s="1">
        <v>0.961365859386155</v>
      </c>
      <c r="Q33" s="1">
        <v>0.959890846156564</v>
      </c>
      <c r="R33" s="1" t="s">
        <v>250</v>
      </c>
    </row>
    <row r="34">
      <c r="A34" s="1" t="s">
        <v>251</v>
      </c>
      <c r="B34" s="1" t="s">
        <v>252</v>
      </c>
      <c r="C34" s="1" t="s">
        <v>253</v>
      </c>
      <c r="D34" s="1" t="s">
        <v>254</v>
      </c>
      <c r="E34" s="1" t="s">
        <v>244</v>
      </c>
      <c r="F34" s="1" t="s">
        <v>35</v>
      </c>
      <c r="G34" s="2" t="s">
        <v>23</v>
      </c>
      <c r="H34" s="2" t="s">
        <v>118</v>
      </c>
      <c r="I34" s="1" t="s">
        <v>245</v>
      </c>
      <c r="J34" s="1" t="s">
        <v>246</v>
      </c>
      <c r="K34" s="1">
        <v>0.0</v>
      </c>
      <c r="L34" s="1">
        <v>70.0</v>
      </c>
      <c r="M34" s="1" t="s">
        <v>255</v>
      </c>
      <c r="N34" s="1" t="s">
        <v>122</v>
      </c>
      <c r="O34" s="1" t="s">
        <v>122</v>
      </c>
      <c r="P34" s="1">
        <v>0.939845866293638</v>
      </c>
      <c r="Q34" s="1">
        <v>0.937246928892886</v>
      </c>
      <c r="R34" s="1" t="s">
        <v>256</v>
      </c>
    </row>
    <row r="35">
      <c r="A35" s="1" t="s">
        <v>257</v>
      </c>
      <c r="B35" s="1" t="s">
        <v>258</v>
      </c>
      <c r="C35" s="1" t="s">
        <v>259</v>
      </c>
      <c r="D35" s="1" t="s">
        <v>21</v>
      </c>
      <c r="E35" s="1" t="s">
        <v>260</v>
      </c>
      <c r="F35" s="1"/>
      <c r="G35" s="2" t="s">
        <v>23</v>
      </c>
      <c r="H35" s="1" t="s">
        <v>24</v>
      </c>
      <c r="I35" s="1" t="s">
        <v>261</v>
      </c>
      <c r="J35" s="1" t="s">
        <v>262</v>
      </c>
      <c r="K35" s="1">
        <v>0.0</v>
      </c>
      <c r="L35" s="1">
        <v>33.0</v>
      </c>
      <c r="M35" s="1" t="s">
        <v>263</v>
      </c>
      <c r="N35" s="1" t="s">
        <v>122</v>
      </c>
      <c r="O35" s="1" t="s">
        <v>122</v>
      </c>
      <c r="P35" s="1">
        <v>0.925751807101175</v>
      </c>
      <c r="Q35" s="1">
        <v>0.920415839590326</v>
      </c>
      <c r="R35" s="1" t="s">
        <v>264</v>
      </c>
    </row>
    <row r="36">
      <c r="A36" s="1" t="s">
        <v>265</v>
      </c>
      <c r="B36" s="1" t="s">
        <v>266</v>
      </c>
      <c r="C36" s="1" t="s">
        <v>267</v>
      </c>
      <c r="D36" s="1" t="s">
        <v>268</v>
      </c>
      <c r="E36" s="1" t="s">
        <v>260</v>
      </c>
      <c r="F36" s="1"/>
      <c r="G36" s="2" t="s">
        <v>23</v>
      </c>
      <c r="H36" s="2" t="s">
        <v>118</v>
      </c>
      <c r="I36" s="1" t="s">
        <v>261</v>
      </c>
      <c r="J36" s="1" t="s">
        <v>262</v>
      </c>
      <c r="K36" s="1">
        <v>0.0</v>
      </c>
      <c r="L36" s="1">
        <v>87.0</v>
      </c>
      <c r="M36" s="1" t="s">
        <v>269</v>
      </c>
      <c r="N36" s="1" t="s">
        <v>122</v>
      </c>
      <c r="O36" s="1" t="s">
        <v>122</v>
      </c>
      <c r="P36" s="1">
        <v>0.961954175410497</v>
      </c>
      <c r="Q36" s="1">
        <v>0.958761825882362</v>
      </c>
      <c r="R36" s="1" t="s">
        <v>270</v>
      </c>
    </row>
    <row r="37">
      <c r="A37" s="1" t="s">
        <v>271</v>
      </c>
      <c r="B37" s="1" t="s">
        <v>272</v>
      </c>
      <c r="C37" s="1" t="s">
        <v>273</v>
      </c>
      <c r="D37" s="1" t="s">
        <v>274</v>
      </c>
      <c r="E37" s="1" t="s">
        <v>275</v>
      </c>
      <c r="F37" s="1"/>
      <c r="G37" s="2" t="s">
        <v>23</v>
      </c>
      <c r="H37" s="1" t="s">
        <v>24</v>
      </c>
      <c r="I37" s="1" t="s">
        <v>276</v>
      </c>
      <c r="J37" s="1" t="s">
        <v>277</v>
      </c>
      <c r="K37" s="1">
        <v>0.0</v>
      </c>
      <c r="L37" s="1">
        <v>41.0</v>
      </c>
      <c r="M37" s="1" t="s">
        <v>278</v>
      </c>
      <c r="N37" s="1" t="s">
        <v>122</v>
      </c>
      <c r="O37" s="1" t="s">
        <v>122</v>
      </c>
      <c r="P37" s="1">
        <v>0.93855223076313</v>
      </c>
      <c r="Q37" s="1">
        <v>0.93487792006857</v>
      </c>
      <c r="R37" s="1" t="s">
        <v>279</v>
      </c>
    </row>
    <row r="38">
      <c r="A38" s="1" t="s">
        <v>280</v>
      </c>
      <c r="B38" s="1" t="s">
        <v>281</v>
      </c>
      <c r="C38" s="1" t="s">
        <v>282</v>
      </c>
      <c r="D38" s="1" t="s">
        <v>274</v>
      </c>
      <c r="E38" s="1" t="s">
        <v>275</v>
      </c>
      <c r="F38" s="1"/>
      <c r="G38" s="2" t="s">
        <v>23</v>
      </c>
      <c r="H38" s="1" t="s">
        <v>24</v>
      </c>
      <c r="I38" s="1" t="s">
        <v>276</v>
      </c>
      <c r="J38" s="1" t="s">
        <v>277</v>
      </c>
      <c r="K38" s="1">
        <v>0.0</v>
      </c>
      <c r="L38" s="1">
        <v>122.0</v>
      </c>
      <c r="M38" s="1" t="s">
        <v>283</v>
      </c>
      <c r="N38" s="1" t="s">
        <v>122</v>
      </c>
      <c r="O38" s="1" t="s">
        <v>122</v>
      </c>
      <c r="P38" s="1">
        <v>0.900181664963514</v>
      </c>
      <c r="Q38" s="1">
        <v>0.894992374428565</v>
      </c>
      <c r="R38" s="1" t="s">
        <v>284</v>
      </c>
    </row>
    <row r="39">
      <c r="A39" s="1" t="s">
        <v>285</v>
      </c>
      <c r="B39" s="1" t="s">
        <v>286</v>
      </c>
      <c r="C39" s="1" t="s">
        <v>267</v>
      </c>
      <c r="D39" s="1" t="s">
        <v>287</v>
      </c>
      <c r="E39" s="1" t="s">
        <v>275</v>
      </c>
      <c r="F39" s="1"/>
      <c r="G39" s="2" t="s">
        <v>23</v>
      </c>
      <c r="H39" s="2" t="s">
        <v>118</v>
      </c>
      <c r="I39" s="1" t="s">
        <v>276</v>
      </c>
      <c r="J39" s="1" t="s">
        <v>277</v>
      </c>
      <c r="K39" s="1">
        <v>0.0</v>
      </c>
      <c r="L39" s="1">
        <v>87.0</v>
      </c>
      <c r="M39" s="1" t="s">
        <v>288</v>
      </c>
      <c r="N39" s="1" t="s">
        <v>122</v>
      </c>
      <c r="O39" s="1" t="s">
        <v>122</v>
      </c>
      <c r="P39" s="1">
        <v>0.960132862288072</v>
      </c>
      <c r="Q39" s="1">
        <v>0.957032829117252</v>
      </c>
      <c r="R39" s="1" t="s">
        <v>289</v>
      </c>
    </row>
    <row r="40">
      <c r="A40" s="1" t="s">
        <v>290</v>
      </c>
      <c r="B40" s="1" t="s">
        <v>291</v>
      </c>
      <c r="C40" s="1" t="s">
        <v>292</v>
      </c>
      <c r="D40" s="1" t="s">
        <v>293</v>
      </c>
      <c r="E40" s="1" t="s">
        <v>294</v>
      </c>
      <c r="F40" s="1"/>
      <c r="G40" s="2" t="s">
        <v>23</v>
      </c>
      <c r="H40" s="1" t="s">
        <v>295</v>
      </c>
      <c r="I40" s="1" t="s">
        <v>296</v>
      </c>
      <c r="J40" s="1" t="s">
        <v>297</v>
      </c>
      <c r="K40" s="1">
        <v>0.0</v>
      </c>
      <c r="L40" s="1">
        <v>315.0</v>
      </c>
      <c r="M40" s="1" t="s">
        <v>298</v>
      </c>
      <c r="N40" s="1" t="s">
        <v>299</v>
      </c>
      <c r="O40" s="1" t="s">
        <v>300</v>
      </c>
      <c r="P40" s="1">
        <v>0.697807641376686</v>
      </c>
      <c r="Q40" s="1">
        <v>0.689024146979066</v>
      </c>
      <c r="R40" s="1" t="s">
        <v>301</v>
      </c>
    </row>
    <row r="41">
      <c r="A41" s="1" t="s">
        <v>302</v>
      </c>
      <c r="B41" s="1" t="s">
        <v>303</v>
      </c>
      <c r="C41" s="1" t="s">
        <v>304</v>
      </c>
      <c r="D41" s="1" t="s">
        <v>305</v>
      </c>
      <c r="E41" s="1" t="s">
        <v>294</v>
      </c>
      <c r="F41" s="1"/>
      <c r="G41" s="2" t="s">
        <v>23</v>
      </c>
      <c r="H41" s="1" t="s">
        <v>306</v>
      </c>
      <c r="I41" s="1" t="s">
        <v>296</v>
      </c>
      <c r="J41" s="1" t="s">
        <v>297</v>
      </c>
      <c r="K41" s="1">
        <v>0.0</v>
      </c>
      <c r="L41" s="1">
        <v>52.0</v>
      </c>
      <c r="M41" s="1" t="s">
        <v>307</v>
      </c>
      <c r="N41" s="1" t="s">
        <v>308</v>
      </c>
      <c r="O41" s="1" t="s">
        <v>309</v>
      </c>
      <c r="P41" s="1">
        <v>0.498854573657159</v>
      </c>
      <c r="Q41" s="1">
        <v>0.482329286927218</v>
      </c>
      <c r="R41" s="1" t="s">
        <v>310</v>
      </c>
    </row>
    <row r="42">
      <c r="A42" s="1" t="s">
        <v>311</v>
      </c>
      <c r="B42" s="1" t="s">
        <v>312</v>
      </c>
      <c r="C42" s="1" t="s">
        <v>313</v>
      </c>
      <c r="D42" s="1" t="s">
        <v>305</v>
      </c>
      <c r="E42" s="1" t="s">
        <v>294</v>
      </c>
      <c r="F42" s="1"/>
      <c r="G42" s="2" t="s">
        <v>23</v>
      </c>
      <c r="H42" s="1" t="s">
        <v>306</v>
      </c>
      <c r="I42" s="1" t="s">
        <v>296</v>
      </c>
      <c r="J42" s="1" t="s">
        <v>297</v>
      </c>
      <c r="K42" s="1">
        <v>0.0</v>
      </c>
      <c r="L42" s="1">
        <v>101.0</v>
      </c>
      <c r="M42" s="1" t="s">
        <v>314</v>
      </c>
      <c r="N42" s="1" t="s">
        <v>308</v>
      </c>
      <c r="O42" s="1" t="s">
        <v>309</v>
      </c>
      <c r="P42" s="1">
        <v>0.578067374187315</v>
      </c>
      <c r="Q42" s="1">
        <v>0.579159102136375</v>
      </c>
      <c r="R42" s="1" t="s">
        <v>315</v>
      </c>
    </row>
    <row r="43">
      <c r="A43" s="1" t="s">
        <v>316</v>
      </c>
      <c r="B43" s="1" t="s">
        <v>317</v>
      </c>
      <c r="C43" s="1" t="s">
        <v>318</v>
      </c>
      <c r="D43" s="1" t="s">
        <v>305</v>
      </c>
      <c r="E43" s="1" t="s">
        <v>294</v>
      </c>
      <c r="F43" s="1"/>
      <c r="G43" s="2" t="s">
        <v>23</v>
      </c>
      <c r="H43" s="1" t="s">
        <v>306</v>
      </c>
      <c r="I43" s="1" t="s">
        <v>296</v>
      </c>
      <c r="J43" s="1" t="s">
        <v>297</v>
      </c>
      <c r="K43" s="1">
        <v>0.0</v>
      </c>
      <c r="L43" s="1">
        <v>208.0</v>
      </c>
      <c r="M43" s="1" t="s">
        <v>319</v>
      </c>
      <c r="N43" s="1" t="s">
        <v>308</v>
      </c>
      <c r="O43" s="1" t="s">
        <v>309</v>
      </c>
      <c r="P43" s="1">
        <v>0.506288445441655</v>
      </c>
      <c r="Q43" s="1">
        <v>0.493319839750336</v>
      </c>
      <c r="R43" s="1" t="s">
        <v>320</v>
      </c>
    </row>
    <row r="44">
      <c r="A44" s="1" t="s">
        <v>316</v>
      </c>
      <c r="B44" s="1" t="s">
        <v>317</v>
      </c>
      <c r="C44" s="1" t="s">
        <v>321</v>
      </c>
      <c r="D44" s="1" t="s">
        <v>305</v>
      </c>
      <c r="E44" s="1" t="s">
        <v>294</v>
      </c>
      <c r="F44" s="1"/>
      <c r="G44" s="2" t="s">
        <v>23</v>
      </c>
      <c r="H44" s="1" t="s">
        <v>306</v>
      </c>
      <c r="I44" s="1" t="s">
        <v>296</v>
      </c>
      <c r="J44" s="1" t="s">
        <v>297</v>
      </c>
      <c r="K44" s="1">
        <v>0.0</v>
      </c>
      <c r="L44" s="1">
        <v>237.0</v>
      </c>
      <c r="M44" s="1" t="s">
        <v>319</v>
      </c>
      <c r="N44" s="1" t="s">
        <v>308</v>
      </c>
      <c r="O44" s="1" t="s">
        <v>309</v>
      </c>
      <c r="P44" s="1">
        <v>0.506288445441655</v>
      </c>
      <c r="Q44" s="1">
        <v>0.493319839750336</v>
      </c>
      <c r="R44" s="1" t="s">
        <v>320</v>
      </c>
    </row>
    <row r="45">
      <c r="A45" s="1" t="s">
        <v>316</v>
      </c>
      <c r="B45" s="1" t="s">
        <v>317</v>
      </c>
      <c r="C45" s="1" t="s">
        <v>322</v>
      </c>
      <c r="D45" s="1" t="s">
        <v>305</v>
      </c>
      <c r="E45" s="1" t="s">
        <v>294</v>
      </c>
      <c r="F45" s="1"/>
      <c r="G45" s="2" t="s">
        <v>23</v>
      </c>
      <c r="H45" s="1" t="s">
        <v>306</v>
      </c>
      <c r="I45" s="1" t="s">
        <v>296</v>
      </c>
      <c r="J45" s="1" t="s">
        <v>297</v>
      </c>
      <c r="K45" s="1">
        <v>0.0</v>
      </c>
      <c r="L45" s="1">
        <v>264.0</v>
      </c>
      <c r="M45" s="1" t="s">
        <v>319</v>
      </c>
      <c r="N45" s="1" t="s">
        <v>308</v>
      </c>
      <c r="O45" s="1" t="s">
        <v>309</v>
      </c>
      <c r="P45" s="1">
        <v>0.506288445441655</v>
      </c>
      <c r="Q45" s="1">
        <v>0.493319839750336</v>
      </c>
      <c r="R45" s="1" t="s">
        <v>320</v>
      </c>
    </row>
    <row r="46">
      <c r="A46" s="1" t="s">
        <v>323</v>
      </c>
      <c r="B46" s="1" t="s">
        <v>324</v>
      </c>
      <c r="C46" s="1" t="s">
        <v>325</v>
      </c>
      <c r="D46" s="1" t="s">
        <v>305</v>
      </c>
      <c r="E46" s="1" t="s">
        <v>294</v>
      </c>
      <c r="F46" s="1"/>
      <c r="G46" s="2" t="s">
        <v>23</v>
      </c>
      <c r="H46" s="1" t="s">
        <v>306</v>
      </c>
      <c r="I46" s="1" t="s">
        <v>296</v>
      </c>
      <c r="J46" s="1" t="s">
        <v>297</v>
      </c>
      <c r="K46" s="1">
        <v>0.0</v>
      </c>
      <c r="L46" s="1">
        <v>343.0</v>
      </c>
      <c r="M46" s="1" t="s">
        <v>326</v>
      </c>
      <c r="N46" s="1" t="s">
        <v>308</v>
      </c>
      <c r="O46" s="1" t="s">
        <v>309</v>
      </c>
      <c r="P46" s="1">
        <v>0.225204369667503</v>
      </c>
      <c r="Q46" s="1">
        <v>0.206964875820241</v>
      </c>
      <c r="R46" s="1" t="s">
        <v>327</v>
      </c>
    </row>
    <row r="47">
      <c r="A47" s="1" t="s">
        <v>328</v>
      </c>
      <c r="B47" s="1" t="s">
        <v>329</v>
      </c>
      <c r="C47" s="1" t="s">
        <v>330</v>
      </c>
      <c r="D47" s="1" t="s">
        <v>305</v>
      </c>
      <c r="E47" s="1" t="s">
        <v>294</v>
      </c>
      <c r="F47" s="1"/>
      <c r="G47" s="2" t="s">
        <v>23</v>
      </c>
      <c r="H47" s="1" t="s">
        <v>306</v>
      </c>
      <c r="I47" s="1" t="s">
        <v>296</v>
      </c>
      <c r="J47" s="1" t="s">
        <v>297</v>
      </c>
      <c r="K47" s="1">
        <v>0.0</v>
      </c>
      <c r="L47" s="1">
        <v>488.0</v>
      </c>
      <c r="M47" s="1" t="s">
        <v>331</v>
      </c>
      <c r="N47" s="1" t="s">
        <v>308</v>
      </c>
      <c r="O47" s="1" t="s">
        <v>309</v>
      </c>
      <c r="P47" s="1">
        <v>0.502459309793026</v>
      </c>
      <c r="Q47" s="1">
        <v>0.475160802725956</v>
      </c>
      <c r="R47" s="1" t="s">
        <v>332</v>
      </c>
    </row>
    <row r="48">
      <c r="A48" s="1" t="s">
        <v>333</v>
      </c>
      <c r="B48" s="1" t="s">
        <v>334</v>
      </c>
      <c r="C48" s="1" t="s">
        <v>335</v>
      </c>
      <c r="D48" s="1" t="s">
        <v>305</v>
      </c>
      <c r="E48" s="1" t="s">
        <v>294</v>
      </c>
      <c r="F48" s="1"/>
      <c r="G48" s="2" t="s">
        <v>23</v>
      </c>
      <c r="H48" s="1" t="s">
        <v>306</v>
      </c>
      <c r="I48" s="1" t="s">
        <v>296</v>
      </c>
      <c r="J48" s="1" t="s">
        <v>297</v>
      </c>
      <c r="K48" s="1">
        <v>0.0</v>
      </c>
      <c r="L48" s="1">
        <v>501.0</v>
      </c>
      <c r="M48" s="1" t="s">
        <v>336</v>
      </c>
      <c r="N48" s="1" t="s">
        <v>308</v>
      </c>
      <c r="O48" s="1" t="s">
        <v>309</v>
      </c>
      <c r="P48" s="1">
        <v>0.331117369334765</v>
      </c>
      <c r="Q48" s="1">
        <v>0.282340491502852</v>
      </c>
      <c r="R48" s="1" t="s">
        <v>337</v>
      </c>
    </row>
    <row r="49">
      <c r="A49" s="1" t="s">
        <v>338</v>
      </c>
      <c r="B49" s="1" t="s">
        <v>339</v>
      </c>
      <c r="C49" s="1" t="s">
        <v>340</v>
      </c>
      <c r="D49" s="1" t="s">
        <v>341</v>
      </c>
      <c r="E49" s="1" t="s">
        <v>342</v>
      </c>
      <c r="F49" s="1"/>
      <c r="G49" s="2" t="s">
        <v>23</v>
      </c>
      <c r="H49" s="1" t="s">
        <v>343</v>
      </c>
      <c r="I49" s="1" t="s">
        <v>344</v>
      </c>
      <c r="J49" s="1" t="s">
        <v>345</v>
      </c>
      <c r="K49" s="1">
        <v>0.0</v>
      </c>
      <c r="L49" s="1">
        <v>319.0</v>
      </c>
      <c r="M49" s="1" t="s">
        <v>346</v>
      </c>
      <c r="N49" s="1" t="s">
        <v>347</v>
      </c>
      <c r="O49" s="1" t="s">
        <v>348</v>
      </c>
      <c r="P49" s="1">
        <v>0.950463959105394</v>
      </c>
      <c r="Q49" s="1">
        <v>0.947803611165713</v>
      </c>
      <c r="R49" s="1" t="s">
        <v>349</v>
      </c>
    </row>
    <row r="50">
      <c r="A50" s="1" t="s">
        <v>338</v>
      </c>
      <c r="B50" s="1" t="s">
        <v>339</v>
      </c>
      <c r="C50" s="1" t="s">
        <v>350</v>
      </c>
      <c r="D50" s="1" t="s">
        <v>341</v>
      </c>
      <c r="E50" s="1" t="s">
        <v>342</v>
      </c>
      <c r="F50" s="1"/>
      <c r="G50" s="2" t="s">
        <v>23</v>
      </c>
      <c r="H50" s="1" t="s">
        <v>343</v>
      </c>
      <c r="I50" s="1" t="s">
        <v>344</v>
      </c>
      <c r="J50" s="1" t="s">
        <v>345</v>
      </c>
      <c r="K50" s="1">
        <v>0.0</v>
      </c>
      <c r="L50" s="1">
        <v>565.0</v>
      </c>
      <c r="M50" s="1" t="s">
        <v>346</v>
      </c>
      <c r="N50" s="1" t="s">
        <v>347</v>
      </c>
      <c r="O50" s="1" t="s">
        <v>348</v>
      </c>
      <c r="P50" s="1">
        <v>0.950463959105394</v>
      </c>
      <c r="Q50" s="1">
        <v>0.947803611165713</v>
      </c>
      <c r="R50" s="1" t="s">
        <v>349</v>
      </c>
    </row>
    <row r="51">
      <c r="A51" s="1" t="s">
        <v>351</v>
      </c>
      <c r="B51" s="1" t="s">
        <v>352</v>
      </c>
      <c r="C51" s="1" t="s">
        <v>353</v>
      </c>
      <c r="D51" s="1" t="s">
        <v>341</v>
      </c>
      <c r="E51" s="1" t="s">
        <v>342</v>
      </c>
      <c r="F51" s="1" t="s">
        <v>143</v>
      </c>
      <c r="G51" s="2" t="s">
        <v>23</v>
      </c>
      <c r="H51" s="1" t="s">
        <v>343</v>
      </c>
      <c r="I51" s="1" t="s">
        <v>344</v>
      </c>
      <c r="J51" s="1" t="s">
        <v>345</v>
      </c>
      <c r="K51" s="1">
        <v>0.0</v>
      </c>
      <c r="L51" s="1">
        <v>1149.0</v>
      </c>
      <c r="M51" s="1" t="s">
        <v>354</v>
      </c>
      <c r="N51" s="1" t="s">
        <v>347</v>
      </c>
      <c r="O51" s="1" t="s">
        <v>348</v>
      </c>
      <c r="P51" s="1">
        <v>0.763570597142042</v>
      </c>
      <c r="Q51" s="1">
        <v>0.739414884462482</v>
      </c>
      <c r="R51" s="1" t="s">
        <v>355</v>
      </c>
    </row>
    <row r="52">
      <c r="A52" s="1" t="s">
        <v>317</v>
      </c>
      <c r="B52" s="1" t="s">
        <v>356</v>
      </c>
      <c r="C52" s="1" t="s">
        <v>357</v>
      </c>
      <c r="D52" s="1" t="s">
        <v>358</v>
      </c>
      <c r="E52" s="1" t="s">
        <v>342</v>
      </c>
      <c r="F52" s="1"/>
      <c r="G52" s="2" t="s">
        <v>23</v>
      </c>
      <c r="H52" s="1" t="s">
        <v>306</v>
      </c>
      <c r="I52" s="1" t="s">
        <v>344</v>
      </c>
      <c r="J52" s="1" t="s">
        <v>345</v>
      </c>
      <c r="K52" s="1">
        <v>0.0</v>
      </c>
      <c r="L52" s="1">
        <v>225.0</v>
      </c>
      <c r="M52" s="1" t="s">
        <v>359</v>
      </c>
      <c r="N52" s="1" t="s">
        <v>360</v>
      </c>
      <c r="O52" s="1" t="s">
        <v>361</v>
      </c>
      <c r="P52" s="1">
        <v>0.423128579631659</v>
      </c>
      <c r="Q52" s="1">
        <v>0.400414073913972</v>
      </c>
      <c r="R52" s="1" t="s">
        <v>362</v>
      </c>
    </row>
    <row r="53">
      <c r="A53" s="1" t="s">
        <v>363</v>
      </c>
      <c r="B53" s="1" t="s">
        <v>364</v>
      </c>
      <c r="C53" s="1" t="s">
        <v>365</v>
      </c>
      <c r="D53" s="1" t="s">
        <v>358</v>
      </c>
      <c r="E53" s="1" t="s">
        <v>342</v>
      </c>
      <c r="F53" s="1"/>
      <c r="G53" s="2" t="s">
        <v>23</v>
      </c>
      <c r="H53" s="1" t="s">
        <v>306</v>
      </c>
      <c r="I53" s="1" t="s">
        <v>344</v>
      </c>
      <c r="J53" s="1" t="s">
        <v>345</v>
      </c>
      <c r="K53" s="1">
        <v>0.0</v>
      </c>
      <c r="L53" s="1">
        <v>577.0</v>
      </c>
      <c r="M53" s="1" t="s">
        <v>366</v>
      </c>
      <c r="N53" s="1" t="s">
        <v>360</v>
      </c>
      <c r="O53" s="1" t="s">
        <v>361</v>
      </c>
      <c r="P53" s="1">
        <v>0.439723277461813</v>
      </c>
      <c r="Q53" s="1">
        <v>0.444288955547356</v>
      </c>
      <c r="R53" s="1" t="s">
        <v>367</v>
      </c>
    </row>
    <row r="54">
      <c r="A54" s="1" t="s">
        <v>329</v>
      </c>
      <c r="B54" s="1" t="s">
        <v>368</v>
      </c>
      <c r="C54" s="1" t="s">
        <v>369</v>
      </c>
      <c r="D54" s="1" t="s">
        <v>358</v>
      </c>
      <c r="E54" s="1" t="s">
        <v>342</v>
      </c>
      <c r="F54" s="1"/>
      <c r="G54" s="2" t="s">
        <v>23</v>
      </c>
      <c r="H54" s="1" t="s">
        <v>306</v>
      </c>
      <c r="I54" s="1" t="s">
        <v>344</v>
      </c>
      <c r="J54" s="1" t="s">
        <v>345</v>
      </c>
      <c r="K54" s="1">
        <v>0.0</v>
      </c>
      <c r="L54" s="1">
        <v>668.0</v>
      </c>
      <c r="M54" s="1" t="s">
        <v>370</v>
      </c>
      <c r="N54" s="1" t="s">
        <v>360</v>
      </c>
      <c r="O54" s="1" t="s">
        <v>361</v>
      </c>
      <c r="P54" s="1">
        <v>0.362822372415211</v>
      </c>
      <c r="Q54" s="1">
        <v>0.340085811943294</v>
      </c>
      <c r="R54" s="1" t="s">
        <v>371</v>
      </c>
    </row>
    <row r="55">
      <c r="A55" s="1" t="s">
        <v>334</v>
      </c>
      <c r="B55" s="1" t="s">
        <v>372</v>
      </c>
      <c r="C55" s="1" t="s">
        <v>373</v>
      </c>
      <c r="D55" s="1" t="s">
        <v>358</v>
      </c>
      <c r="E55" s="1" t="s">
        <v>342</v>
      </c>
      <c r="F55" s="1"/>
      <c r="G55" s="2" t="s">
        <v>23</v>
      </c>
      <c r="H55" s="1" t="s">
        <v>306</v>
      </c>
      <c r="I55" s="1" t="s">
        <v>344</v>
      </c>
      <c r="J55" s="1" t="s">
        <v>345</v>
      </c>
      <c r="K55" s="1">
        <v>0.0</v>
      </c>
      <c r="L55" s="1">
        <v>722.0</v>
      </c>
      <c r="M55" s="1" t="s">
        <v>374</v>
      </c>
      <c r="N55" s="1" t="s">
        <v>360</v>
      </c>
      <c r="O55" s="1" t="s">
        <v>361</v>
      </c>
      <c r="P55" s="1">
        <v>0.439708074929203</v>
      </c>
      <c r="Q55" s="1">
        <v>0.419984151115274</v>
      </c>
      <c r="R55" s="1" t="s">
        <v>375</v>
      </c>
    </row>
    <row r="56">
      <c r="A56" s="1" t="s">
        <v>376</v>
      </c>
      <c r="B56" s="1" t="s">
        <v>377</v>
      </c>
      <c r="C56" s="1" t="s">
        <v>378</v>
      </c>
      <c r="D56" s="1" t="s">
        <v>379</v>
      </c>
      <c r="E56" s="1" t="s">
        <v>380</v>
      </c>
      <c r="F56" s="1"/>
      <c r="G56" s="2" t="s">
        <v>23</v>
      </c>
      <c r="H56" s="1" t="s">
        <v>381</v>
      </c>
      <c r="I56" s="1" t="s">
        <v>382</v>
      </c>
      <c r="J56" s="1" t="s">
        <v>383</v>
      </c>
      <c r="K56" s="1">
        <v>0.0</v>
      </c>
      <c r="L56" s="1">
        <v>488.0</v>
      </c>
      <c r="M56" s="1" t="s">
        <v>384</v>
      </c>
      <c r="N56" s="1" t="s">
        <v>385</v>
      </c>
      <c r="O56" s="1" t="s">
        <v>386</v>
      </c>
      <c r="P56" s="1">
        <v>0.993089014164298</v>
      </c>
      <c r="Q56" s="1">
        <v>0.992486485772032</v>
      </c>
      <c r="R56" s="1" t="s">
        <v>387</v>
      </c>
    </row>
    <row r="57">
      <c r="A57" s="1" t="s">
        <v>377</v>
      </c>
      <c r="B57" s="1" t="s">
        <v>388</v>
      </c>
      <c r="C57" s="1" t="s">
        <v>378</v>
      </c>
      <c r="D57" s="1" t="s">
        <v>389</v>
      </c>
      <c r="E57" s="1" t="s">
        <v>390</v>
      </c>
      <c r="F57" s="1"/>
      <c r="G57" s="2" t="s">
        <v>23</v>
      </c>
      <c r="H57" s="1" t="s">
        <v>381</v>
      </c>
      <c r="I57" s="1" t="s">
        <v>391</v>
      </c>
      <c r="J57" s="1" t="s">
        <v>382</v>
      </c>
      <c r="K57" s="1">
        <v>0.0</v>
      </c>
      <c r="L57" s="1">
        <v>487.0</v>
      </c>
      <c r="M57" s="1" t="s">
        <v>392</v>
      </c>
      <c r="N57" s="1" t="s">
        <v>385</v>
      </c>
      <c r="O57" s="1" t="s">
        <v>386</v>
      </c>
      <c r="P57" s="1">
        <v>0.993096599516404</v>
      </c>
      <c r="Q57" s="1">
        <v>0.993079064603703</v>
      </c>
      <c r="R57" s="1" t="s">
        <v>393</v>
      </c>
    </row>
    <row r="58">
      <c r="A58" s="1" t="s">
        <v>394</v>
      </c>
      <c r="B58" s="1" t="s">
        <v>395</v>
      </c>
      <c r="C58" s="1" t="s">
        <v>396</v>
      </c>
      <c r="D58" s="1" t="s">
        <v>397</v>
      </c>
      <c r="E58" s="1" t="s">
        <v>398</v>
      </c>
      <c r="F58" s="1"/>
      <c r="G58" s="2" t="s">
        <v>23</v>
      </c>
      <c r="H58" s="1" t="s">
        <v>295</v>
      </c>
      <c r="I58" s="1" t="s">
        <v>399</v>
      </c>
      <c r="J58" s="1" t="s">
        <v>400</v>
      </c>
      <c r="K58" s="1">
        <v>0.0</v>
      </c>
      <c r="L58" s="1">
        <v>2552.0</v>
      </c>
      <c r="M58" s="1" t="s">
        <v>401</v>
      </c>
      <c r="N58" s="1" t="s">
        <v>402</v>
      </c>
      <c r="O58" s="1" t="s">
        <v>403</v>
      </c>
      <c r="P58" s="1">
        <v>0.442578632251653</v>
      </c>
      <c r="Q58" s="1">
        <v>0.428706679179366</v>
      </c>
      <c r="R58" s="1" t="s">
        <v>404</v>
      </c>
    </row>
    <row r="59">
      <c r="A59" s="1" t="s">
        <v>405</v>
      </c>
      <c r="B59" s="1" t="s">
        <v>406</v>
      </c>
      <c r="C59" s="1" t="s">
        <v>407</v>
      </c>
      <c r="D59" s="1" t="s">
        <v>408</v>
      </c>
      <c r="E59" s="1" t="s">
        <v>409</v>
      </c>
      <c r="F59" s="1"/>
      <c r="G59" s="2" t="s">
        <v>23</v>
      </c>
      <c r="H59" s="1" t="s">
        <v>410</v>
      </c>
      <c r="I59" s="1" t="s">
        <v>411</v>
      </c>
      <c r="J59" s="1" t="s">
        <v>412</v>
      </c>
      <c r="K59" s="1">
        <v>0.0</v>
      </c>
      <c r="L59" s="1">
        <v>11.0</v>
      </c>
      <c r="M59" s="1" t="s">
        <v>413</v>
      </c>
      <c r="N59" s="1" t="s">
        <v>414</v>
      </c>
      <c r="O59" s="1" t="s">
        <v>415</v>
      </c>
      <c r="P59" s="1">
        <v>0.809642721610159</v>
      </c>
      <c r="Q59" s="1">
        <v>0.793076857582637</v>
      </c>
      <c r="R59" s="1" t="s">
        <v>416</v>
      </c>
    </row>
    <row r="60">
      <c r="A60" s="1" t="s">
        <v>417</v>
      </c>
      <c r="B60" s="1" t="s">
        <v>418</v>
      </c>
      <c r="C60" s="1" t="s">
        <v>419</v>
      </c>
      <c r="D60" s="1" t="s">
        <v>420</v>
      </c>
      <c r="E60" s="1" t="s">
        <v>421</v>
      </c>
      <c r="F60" s="1" t="s">
        <v>153</v>
      </c>
      <c r="G60" s="2" t="s">
        <v>23</v>
      </c>
      <c r="H60" s="1" t="s">
        <v>410</v>
      </c>
      <c r="I60" s="1" t="s">
        <v>422</v>
      </c>
      <c r="J60" s="1" t="s">
        <v>423</v>
      </c>
      <c r="K60" s="1">
        <v>0.0</v>
      </c>
      <c r="L60" s="1">
        <v>216.0</v>
      </c>
      <c r="M60" s="1" t="s">
        <v>424</v>
      </c>
      <c r="N60" s="1" t="s">
        <v>425</v>
      </c>
      <c r="O60" s="1" t="s">
        <v>426</v>
      </c>
      <c r="P60" s="1">
        <v>0.668132704742666</v>
      </c>
      <c r="Q60" s="1">
        <v>0.664718942201313</v>
      </c>
      <c r="R60" s="1" t="s">
        <v>427</v>
      </c>
    </row>
    <row r="61">
      <c r="A61" s="1" t="s">
        <v>428</v>
      </c>
      <c r="B61" s="1" t="s">
        <v>429</v>
      </c>
      <c r="C61" s="1" t="s">
        <v>430</v>
      </c>
      <c r="D61" s="1" t="s">
        <v>431</v>
      </c>
      <c r="E61" s="1" t="s">
        <v>432</v>
      </c>
      <c r="F61" s="1" t="s">
        <v>143</v>
      </c>
      <c r="G61" s="2" t="s">
        <v>23</v>
      </c>
      <c r="H61" s="1" t="s">
        <v>167</v>
      </c>
      <c r="I61" s="1" t="s">
        <v>433</v>
      </c>
      <c r="J61" s="1" t="s">
        <v>434</v>
      </c>
      <c r="K61" s="1">
        <v>0.0</v>
      </c>
      <c r="L61" s="1">
        <v>370.0</v>
      </c>
      <c r="M61" s="1" t="s">
        <v>435</v>
      </c>
      <c r="N61" s="1" t="s">
        <v>436</v>
      </c>
      <c r="O61" s="1" t="s">
        <v>437</v>
      </c>
      <c r="P61" s="1">
        <v>0.773093693791553</v>
      </c>
      <c r="Q61" s="1">
        <v>0.775508500749835</v>
      </c>
      <c r="R61" s="1" t="s">
        <v>438</v>
      </c>
    </row>
    <row r="62">
      <c r="A62" s="1" t="s">
        <v>428</v>
      </c>
      <c r="B62" s="1" t="s">
        <v>429</v>
      </c>
      <c r="C62" s="1" t="s">
        <v>439</v>
      </c>
      <c r="D62" s="1" t="s">
        <v>431</v>
      </c>
      <c r="E62" s="1" t="s">
        <v>432</v>
      </c>
      <c r="F62" s="1"/>
      <c r="G62" s="2" t="s">
        <v>23</v>
      </c>
      <c r="H62" s="1" t="s">
        <v>167</v>
      </c>
      <c r="I62" s="1" t="s">
        <v>433</v>
      </c>
      <c r="J62" s="1" t="s">
        <v>434</v>
      </c>
      <c r="K62" s="1">
        <v>0.0</v>
      </c>
      <c r="L62" s="1">
        <v>371.0</v>
      </c>
      <c r="M62" s="1" t="s">
        <v>435</v>
      </c>
      <c r="N62" s="1" t="s">
        <v>436</v>
      </c>
      <c r="O62" s="1" t="s">
        <v>437</v>
      </c>
      <c r="P62" s="1">
        <v>0.773093693791553</v>
      </c>
      <c r="Q62" s="1">
        <v>0.775508500749835</v>
      </c>
      <c r="R62" s="1" t="s">
        <v>438</v>
      </c>
    </row>
    <row r="63">
      <c r="A63" s="1" t="s">
        <v>428</v>
      </c>
      <c r="B63" s="1" t="s">
        <v>429</v>
      </c>
      <c r="C63" s="1" t="s">
        <v>440</v>
      </c>
      <c r="D63" s="1" t="s">
        <v>431</v>
      </c>
      <c r="E63" s="1" t="s">
        <v>432</v>
      </c>
      <c r="F63" s="1"/>
      <c r="G63" s="2" t="s">
        <v>23</v>
      </c>
      <c r="H63" s="1" t="s">
        <v>167</v>
      </c>
      <c r="I63" s="1" t="s">
        <v>433</v>
      </c>
      <c r="J63" s="1" t="s">
        <v>434</v>
      </c>
      <c r="K63" s="1">
        <v>0.0</v>
      </c>
      <c r="L63" s="1">
        <v>392.0</v>
      </c>
      <c r="M63" s="1" t="s">
        <v>435</v>
      </c>
      <c r="N63" s="1" t="s">
        <v>436</v>
      </c>
      <c r="O63" s="1" t="s">
        <v>437</v>
      </c>
      <c r="P63" s="1">
        <v>0.773093693791553</v>
      </c>
      <c r="Q63" s="1">
        <v>0.775508500749835</v>
      </c>
      <c r="R63" s="1" t="s">
        <v>438</v>
      </c>
    </row>
    <row r="64">
      <c r="A64" s="1" t="s">
        <v>441</v>
      </c>
      <c r="B64" s="1" t="s">
        <v>442</v>
      </c>
      <c r="C64" s="1" t="s">
        <v>443</v>
      </c>
      <c r="D64" s="1" t="s">
        <v>431</v>
      </c>
      <c r="E64" s="1" t="s">
        <v>432</v>
      </c>
      <c r="F64" s="1"/>
      <c r="G64" s="2" t="s">
        <v>23</v>
      </c>
      <c r="H64" s="1" t="s">
        <v>167</v>
      </c>
      <c r="I64" s="1" t="s">
        <v>433</v>
      </c>
      <c r="J64" s="1" t="s">
        <v>434</v>
      </c>
      <c r="K64" s="1">
        <v>0.0</v>
      </c>
      <c r="L64" s="1">
        <v>515.0</v>
      </c>
      <c r="M64" s="1" t="s">
        <v>444</v>
      </c>
      <c r="N64" s="1" t="s">
        <v>436</v>
      </c>
      <c r="O64" s="1" t="s">
        <v>437</v>
      </c>
      <c r="P64" s="1">
        <v>0.612973430438151</v>
      </c>
      <c r="Q64" s="1">
        <v>0.593519743133119</v>
      </c>
      <c r="R64" s="1" t="s">
        <v>445</v>
      </c>
    </row>
    <row r="65">
      <c r="A65" s="1" t="s">
        <v>446</v>
      </c>
      <c r="B65" s="1" t="s">
        <v>447</v>
      </c>
      <c r="C65" s="1" t="s">
        <v>448</v>
      </c>
      <c r="D65" s="1" t="s">
        <v>431</v>
      </c>
      <c r="E65" s="1" t="s">
        <v>432</v>
      </c>
      <c r="F65" s="1"/>
      <c r="G65" s="2" t="s">
        <v>23</v>
      </c>
      <c r="H65" s="1" t="s">
        <v>167</v>
      </c>
      <c r="I65" s="1" t="s">
        <v>433</v>
      </c>
      <c r="J65" s="1" t="s">
        <v>434</v>
      </c>
      <c r="K65" s="1">
        <v>0.0</v>
      </c>
      <c r="L65" s="1">
        <v>555.0</v>
      </c>
      <c r="M65" s="1" t="s">
        <v>449</v>
      </c>
      <c r="N65" s="1" t="s">
        <v>436</v>
      </c>
      <c r="O65" s="1" t="s">
        <v>437</v>
      </c>
      <c r="P65" s="1">
        <v>0.486351528999015</v>
      </c>
      <c r="Q65" s="1">
        <v>0.464453202514094</v>
      </c>
      <c r="R65" s="1" t="s">
        <v>450</v>
      </c>
    </row>
    <row r="66">
      <c r="A66" s="1" t="s">
        <v>451</v>
      </c>
      <c r="B66" s="1" t="s">
        <v>452</v>
      </c>
      <c r="C66" s="1" t="s">
        <v>453</v>
      </c>
      <c r="D66" s="1" t="s">
        <v>431</v>
      </c>
      <c r="E66" s="1" t="s">
        <v>432</v>
      </c>
      <c r="F66" s="1"/>
      <c r="G66" s="2" t="s">
        <v>23</v>
      </c>
      <c r="H66" s="1" t="s">
        <v>167</v>
      </c>
      <c r="I66" s="1" t="s">
        <v>433</v>
      </c>
      <c r="J66" s="1" t="s">
        <v>434</v>
      </c>
      <c r="K66" s="1">
        <v>0.0</v>
      </c>
      <c r="L66" s="1">
        <v>618.0</v>
      </c>
      <c r="M66" s="1" t="s">
        <v>454</v>
      </c>
      <c r="N66" s="1" t="s">
        <v>436</v>
      </c>
      <c r="O66" s="1" t="s">
        <v>437</v>
      </c>
      <c r="P66" s="1">
        <v>0.496975969793134</v>
      </c>
      <c r="Q66" s="1">
        <v>0.475778936684061</v>
      </c>
      <c r="R66" s="1" t="s">
        <v>455</v>
      </c>
    </row>
    <row r="67">
      <c r="A67" s="1" t="s">
        <v>456</v>
      </c>
      <c r="B67" s="1" t="s">
        <v>457</v>
      </c>
      <c r="C67" s="1" t="s">
        <v>458</v>
      </c>
      <c r="D67" s="1" t="s">
        <v>431</v>
      </c>
      <c r="E67" s="1" t="s">
        <v>432</v>
      </c>
      <c r="F67" s="1"/>
      <c r="G67" s="2" t="s">
        <v>23</v>
      </c>
      <c r="H67" s="1" t="s">
        <v>167</v>
      </c>
      <c r="I67" s="1" t="s">
        <v>433</v>
      </c>
      <c r="J67" s="1" t="s">
        <v>434</v>
      </c>
      <c r="K67" s="1">
        <v>0.0</v>
      </c>
      <c r="L67" s="1">
        <v>667.0</v>
      </c>
      <c r="M67" s="1" t="s">
        <v>459</v>
      </c>
      <c r="N67" s="1" t="s">
        <v>436</v>
      </c>
      <c r="O67" s="1" t="s">
        <v>437</v>
      </c>
      <c r="P67" s="1">
        <v>0.611229118997044</v>
      </c>
      <c r="Q67" s="1">
        <v>0.592134681059604</v>
      </c>
      <c r="R67" s="1" t="s">
        <v>460</v>
      </c>
    </row>
    <row r="68">
      <c r="A68" s="1" t="s">
        <v>461</v>
      </c>
      <c r="B68" s="1" t="s">
        <v>462</v>
      </c>
      <c r="C68" s="1" t="s">
        <v>463</v>
      </c>
      <c r="D68" s="1" t="s">
        <v>431</v>
      </c>
      <c r="E68" s="1" t="s">
        <v>432</v>
      </c>
      <c r="F68" s="1"/>
      <c r="G68" s="2" t="s">
        <v>23</v>
      </c>
      <c r="H68" s="1" t="s">
        <v>167</v>
      </c>
      <c r="I68" s="1" t="s">
        <v>433</v>
      </c>
      <c r="J68" s="1" t="s">
        <v>434</v>
      </c>
      <c r="K68" s="1">
        <v>0.0</v>
      </c>
      <c r="L68" s="1">
        <v>1492.0</v>
      </c>
      <c r="M68" s="1" t="s">
        <v>464</v>
      </c>
      <c r="N68" s="1" t="s">
        <v>436</v>
      </c>
      <c r="O68" s="1" t="s">
        <v>437</v>
      </c>
      <c r="P68" s="1">
        <v>0.64954453812854</v>
      </c>
      <c r="Q68" s="1">
        <v>0.620718870235171</v>
      </c>
      <c r="R68" s="1" t="s">
        <v>465</v>
      </c>
    </row>
    <row r="69">
      <c r="A69" s="1" t="s">
        <v>466</v>
      </c>
      <c r="B69" s="1" t="s">
        <v>467</v>
      </c>
      <c r="C69" s="1" t="s">
        <v>468</v>
      </c>
      <c r="D69" s="1" t="s">
        <v>21</v>
      </c>
      <c r="E69" s="1" t="s">
        <v>469</v>
      </c>
      <c r="F69" s="1"/>
      <c r="G69" s="2" t="s">
        <v>23</v>
      </c>
      <c r="H69" s="1" t="s">
        <v>24</v>
      </c>
      <c r="I69" s="1" t="s">
        <v>470</v>
      </c>
      <c r="J69" s="1" t="s">
        <v>471</v>
      </c>
      <c r="K69" s="1">
        <v>0.0</v>
      </c>
      <c r="L69" s="1">
        <v>41.0</v>
      </c>
      <c r="M69" s="1" t="s">
        <v>278</v>
      </c>
      <c r="N69" s="1" t="s">
        <v>122</v>
      </c>
      <c r="O69" s="1" t="s">
        <v>122</v>
      </c>
      <c r="P69" s="1">
        <v>0.93855223076313</v>
      </c>
      <c r="Q69" s="1">
        <v>0.93487792006857</v>
      </c>
      <c r="R69" s="1" t="s">
        <v>472</v>
      </c>
    </row>
    <row r="70">
      <c r="A70" s="1" t="s">
        <v>473</v>
      </c>
      <c r="B70" s="1" t="s">
        <v>474</v>
      </c>
      <c r="C70" s="1" t="s">
        <v>475</v>
      </c>
      <c r="D70" s="1" t="s">
        <v>476</v>
      </c>
      <c r="E70" s="1" t="s">
        <v>469</v>
      </c>
      <c r="F70" s="1"/>
      <c r="G70" s="2" t="s">
        <v>23</v>
      </c>
      <c r="H70" s="1" t="s">
        <v>295</v>
      </c>
      <c r="I70" s="1" t="s">
        <v>470</v>
      </c>
      <c r="J70" s="1" t="s">
        <v>471</v>
      </c>
      <c r="K70" s="1">
        <v>0.0</v>
      </c>
      <c r="L70" s="1">
        <v>346.0</v>
      </c>
      <c r="M70" s="1" t="s">
        <v>477</v>
      </c>
      <c r="N70" s="1" t="s">
        <v>478</v>
      </c>
      <c r="O70" s="1" t="s">
        <v>479</v>
      </c>
      <c r="P70" s="1">
        <v>0.462344261423258</v>
      </c>
      <c r="Q70" s="1">
        <v>0.460349756771531</v>
      </c>
      <c r="R70" s="1" t="s">
        <v>480</v>
      </c>
    </row>
    <row r="71">
      <c r="A71" s="1" t="s">
        <v>481</v>
      </c>
      <c r="B71" s="1" t="s">
        <v>482</v>
      </c>
      <c r="C71" s="1" t="s">
        <v>483</v>
      </c>
      <c r="D71" s="1" t="s">
        <v>484</v>
      </c>
      <c r="E71" s="1" t="s">
        <v>469</v>
      </c>
      <c r="F71" s="1"/>
      <c r="G71" s="2" t="s">
        <v>23</v>
      </c>
      <c r="H71" s="1" t="s">
        <v>167</v>
      </c>
      <c r="I71" s="1" t="s">
        <v>470</v>
      </c>
      <c r="J71" s="1" t="s">
        <v>471</v>
      </c>
      <c r="K71" s="1">
        <v>0.0</v>
      </c>
      <c r="L71" s="1">
        <v>269.0</v>
      </c>
      <c r="M71" s="1" t="s">
        <v>485</v>
      </c>
      <c r="N71" s="1" t="s">
        <v>486</v>
      </c>
      <c r="O71" s="1" t="s">
        <v>487</v>
      </c>
      <c r="P71" s="1">
        <v>0.898634447814116</v>
      </c>
      <c r="Q71" s="1">
        <v>0.900723128189827</v>
      </c>
      <c r="R71" s="1" t="s">
        <v>488</v>
      </c>
    </row>
    <row r="72">
      <c r="A72" s="1" t="s">
        <v>489</v>
      </c>
      <c r="B72" s="1" t="s">
        <v>490</v>
      </c>
      <c r="C72" s="1" t="s">
        <v>491</v>
      </c>
      <c r="D72" s="1" t="s">
        <v>484</v>
      </c>
      <c r="E72" s="1" t="s">
        <v>469</v>
      </c>
      <c r="F72" s="1"/>
      <c r="G72" s="2" t="s">
        <v>23</v>
      </c>
      <c r="H72" s="1" t="s">
        <v>167</v>
      </c>
      <c r="I72" s="1" t="s">
        <v>470</v>
      </c>
      <c r="J72" s="1" t="s">
        <v>471</v>
      </c>
      <c r="K72" s="1">
        <v>0.0</v>
      </c>
      <c r="L72" s="1">
        <v>339.0</v>
      </c>
      <c r="M72" s="1" t="s">
        <v>492</v>
      </c>
      <c r="N72" s="1" t="s">
        <v>486</v>
      </c>
      <c r="O72" s="1" t="s">
        <v>487</v>
      </c>
      <c r="P72" s="1">
        <v>0.913793025996941</v>
      </c>
      <c r="Q72" s="1">
        <v>0.916465441885606</v>
      </c>
      <c r="R72" s="1" t="s">
        <v>493</v>
      </c>
    </row>
    <row r="73">
      <c r="A73" s="1" t="s">
        <v>489</v>
      </c>
      <c r="B73" s="1" t="s">
        <v>490</v>
      </c>
      <c r="C73" s="1" t="s">
        <v>494</v>
      </c>
      <c r="D73" s="1" t="s">
        <v>484</v>
      </c>
      <c r="E73" s="1" t="s">
        <v>469</v>
      </c>
      <c r="F73" s="1" t="s">
        <v>35</v>
      </c>
      <c r="G73" s="2" t="s">
        <v>23</v>
      </c>
      <c r="H73" s="1" t="s">
        <v>167</v>
      </c>
      <c r="I73" s="1" t="s">
        <v>470</v>
      </c>
      <c r="J73" s="1" t="s">
        <v>471</v>
      </c>
      <c r="K73" s="1">
        <v>0.0</v>
      </c>
      <c r="L73" s="1">
        <v>360.0</v>
      </c>
      <c r="M73" s="1" t="s">
        <v>492</v>
      </c>
      <c r="N73" s="1" t="s">
        <v>486</v>
      </c>
      <c r="O73" s="1" t="s">
        <v>487</v>
      </c>
      <c r="P73" s="1">
        <v>0.913793025996941</v>
      </c>
      <c r="Q73" s="1">
        <v>0.916465441885606</v>
      </c>
      <c r="R73" s="1" t="s">
        <v>493</v>
      </c>
    </row>
    <row r="74">
      <c r="A74" s="1" t="s">
        <v>495</v>
      </c>
      <c r="B74" s="1" t="s">
        <v>496</v>
      </c>
      <c r="C74" s="1" t="s">
        <v>497</v>
      </c>
      <c r="D74" s="1" t="s">
        <v>484</v>
      </c>
      <c r="E74" s="1" t="s">
        <v>469</v>
      </c>
      <c r="F74" s="1"/>
      <c r="G74" s="2" t="s">
        <v>23</v>
      </c>
      <c r="H74" s="1" t="s">
        <v>167</v>
      </c>
      <c r="I74" s="1" t="s">
        <v>470</v>
      </c>
      <c r="J74" s="1" t="s">
        <v>471</v>
      </c>
      <c r="K74" s="1">
        <v>0.0</v>
      </c>
      <c r="L74" s="1">
        <v>499.0</v>
      </c>
      <c r="M74" s="1" t="s">
        <v>498</v>
      </c>
      <c r="N74" s="1" t="s">
        <v>486</v>
      </c>
      <c r="O74" s="1" t="s">
        <v>487</v>
      </c>
      <c r="P74" s="1">
        <v>0.871365654034696</v>
      </c>
      <c r="Q74" s="1">
        <v>0.872699874198269</v>
      </c>
      <c r="R74" s="1" t="s">
        <v>499</v>
      </c>
    </row>
    <row r="75">
      <c r="A75" s="1" t="s">
        <v>500</v>
      </c>
      <c r="B75" s="1" t="s">
        <v>501</v>
      </c>
      <c r="C75" s="1" t="s">
        <v>502</v>
      </c>
      <c r="D75" s="1" t="s">
        <v>484</v>
      </c>
      <c r="E75" s="1" t="s">
        <v>469</v>
      </c>
      <c r="F75" s="1"/>
      <c r="G75" s="2" t="s">
        <v>23</v>
      </c>
      <c r="H75" s="1" t="s">
        <v>167</v>
      </c>
      <c r="I75" s="1" t="s">
        <v>470</v>
      </c>
      <c r="J75" s="1" t="s">
        <v>471</v>
      </c>
      <c r="K75" s="1">
        <v>0.0</v>
      </c>
      <c r="L75" s="1">
        <v>532.0</v>
      </c>
      <c r="M75" s="1" t="s">
        <v>503</v>
      </c>
      <c r="N75" s="1" t="s">
        <v>486</v>
      </c>
      <c r="O75" s="1" t="s">
        <v>487</v>
      </c>
      <c r="P75" s="1">
        <v>0.681191693658414</v>
      </c>
      <c r="Q75" s="1">
        <v>0.663659011981381</v>
      </c>
      <c r="R75" s="1" t="s">
        <v>504</v>
      </c>
    </row>
    <row r="76">
      <c r="A76" s="1" t="s">
        <v>505</v>
      </c>
      <c r="B76" s="1" t="s">
        <v>506</v>
      </c>
      <c r="C76" s="1" t="s">
        <v>507</v>
      </c>
      <c r="D76" s="1" t="s">
        <v>484</v>
      </c>
      <c r="E76" s="1" t="s">
        <v>469</v>
      </c>
      <c r="F76" s="1"/>
      <c r="G76" s="2" t="s">
        <v>23</v>
      </c>
      <c r="H76" s="1" t="s">
        <v>167</v>
      </c>
      <c r="I76" s="1" t="s">
        <v>470</v>
      </c>
      <c r="J76" s="1" t="s">
        <v>471</v>
      </c>
      <c r="K76" s="1">
        <v>0.0</v>
      </c>
      <c r="L76" s="1">
        <v>562.0</v>
      </c>
      <c r="M76" s="1" t="s">
        <v>508</v>
      </c>
      <c r="N76" s="1" t="s">
        <v>486</v>
      </c>
      <c r="O76" s="1" t="s">
        <v>487</v>
      </c>
      <c r="P76" s="1">
        <v>0.446289011031746</v>
      </c>
      <c r="Q76" s="1">
        <v>0.442528506063992</v>
      </c>
      <c r="R76" s="1" t="s">
        <v>509</v>
      </c>
    </row>
    <row r="77">
      <c r="A77" s="1" t="s">
        <v>510</v>
      </c>
      <c r="B77" s="1" t="s">
        <v>511</v>
      </c>
      <c r="C77" s="1" t="s">
        <v>512</v>
      </c>
      <c r="D77" s="1" t="s">
        <v>484</v>
      </c>
      <c r="E77" s="1" t="s">
        <v>469</v>
      </c>
      <c r="F77" s="1"/>
      <c r="G77" s="2" t="s">
        <v>23</v>
      </c>
      <c r="H77" s="1" t="s">
        <v>167</v>
      </c>
      <c r="I77" s="1" t="s">
        <v>470</v>
      </c>
      <c r="J77" s="1" t="s">
        <v>471</v>
      </c>
      <c r="K77" s="1">
        <v>0.0</v>
      </c>
      <c r="L77" s="1">
        <v>588.0</v>
      </c>
      <c r="M77" s="1" t="s">
        <v>513</v>
      </c>
      <c r="N77" s="1" t="s">
        <v>486</v>
      </c>
      <c r="O77" s="1" t="s">
        <v>487</v>
      </c>
      <c r="P77" s="1">
        <v>0.248157627302239</v>
      </c>
      <c r="Q77" s="1">
        <v>0.235160978096207</v>
      </c>
      <c r="R77" s="1" t="s">
        <v>514</v>
      </c>
    </row>
    <row r="78">
      <c r="A78" s="1" t="s">
        <v>515</v>
      </c>
      <c r="B78" s="1" t="s">
        <v>516</v>
      </c>
      <c r="C78" s="1" t="s">
        <v>517</v>
      </c>
      <c r="D78" s="1" t="s">
        <v>484</v>
      </c>
      <c r="E78" s="1" t="s">
        <v>469</v>
      </c>
      <c r="F78" s="1"/>
      <c r="G78" s="2" t="s">
        <v>23</v>
      </c>
      <c r="H78" s="1" t="s">
        <v>167</v>
      </c>
      <c r="I78" s="1" t="s">
        <v>470</v>
      </c>
      <c r="J78" s="1" t="s">
        <v>471</v>
      </c>
      <c r="K78" s="1">
        <v>0.0</v>
      </c>
      <c r="L78" s="1">
        <v>623.0</v>
      </c>
      <c r="M78" s="1" t="s">
        <v>518</v>
      </c>
      <c r="N78" s="1" t="s">
        <v>486</v>
      </c>
      <c r="O78" s="1" t="s">
        <v>487</v>
      </c>
      <c r="P78" s="1">
        <v>0.487963653516682</v>
      </c>
      <c r="Q78" s="1">
        <v>0.477866857251175</v>
      </c>
      <c r="R78" s="1" t="s">
        <v>519</v>
      </c>
    </row>
    <row r="79">
      <c r="A79" s="1" t="s">
        <v>520</v>
      </c>
      <c r="B79" s="1" t="s">
        <v>521</v>
      </c>
      <c r="C79" s="1" t="s">
        <v>522</v>
      </c>
      <c r="D79" s="1" t="s">
        <v>484</v>
      </c>
      <c r="E79" s="1" t="s">
        <v>469</v>
      </c>
      <c r="F79" s="1"/>
      <c r="G79" s="2" t="s">
        <v>23</v>
      </c>
      <c r="H79" s="1" t="s">
        <v>167</v>
      </c>
      <c r="I79" s="1" t="s">
        <v>470</v>
      </c>
      <c r="J79" s="1" t="s">
        <v>471</v>
      </c>
      <c r="K79" s="1">
        <v>0.0</v>
      </c>
      <c r="L79" s="1">
        <v>732.0</v>
      </c>
      <c r="M79" s="1" t="s">
        <v>523</v>
      </c>
      <c r="N79" s="1" t="s">
        <v>486</v>
      </c>
      <c r="O79" s="1" t="s">
        <v>487</v>
      </c>
      <c r="P79" s="1">
        <v>0.508891858469751</v>
      </c>
      <c r="Q79" s="1">
        <v>0.495851356814983</v>
      </c>
      <c r="R79" s="1" t="s">
        <v>524</v>
      </c>
    </row>
    <row r="80">
      <c r="A80" s="1" t="s">
        <v>525</v>
      </c>
      <c r="B80" s="1" t="s">
        <v>526</v>
      </c>
      <c r="C80" s="1" t="s">
        <v>527</v>
      </c>
      <c r="D80" s="1" t="s">
        <v>484</v>
      </c>
      <c r="E80" s="1" t="s">
        <v>469</v>
      </c>
      <c r="F80" s="1"/>
      <c r="G80" s="2" t="s">
        <v>23</v>
      </c>
      <c r="H80" s="1" t="s">
        <v>167</v>
      </c>
      <c r="I80" s="1" t="s">
        <v>470</v>
      </c>
      <c r="J80" s="1" t="s">
        <v>471</v>
      </c>
      <c r="K80" s="1">
        <v>0.0</v>
      </c>
      <c r="L80" s="1">
        <v>773.0</v>
      </c>
      <c r="M80" s="1" t="s">
        <v>528</v>
      </c>
      <c r="N80" s="1" t="s">
        <v>486</v>
      </c>
      <c r="O80" s="1" t="s">
        <v>487</v>
      </c>
      <c r="P80" s="1">
        <v>0.396244696420306</v>
      </c>
      <c r="Q80" s="1">
        <v>0.390501679849403</v>
      </c>
      <c r="R80" s="1" t="s">
        <v>529</v>
      </c>
    </row>
    <row r="81">
      <c r="A81" s="1" t="s">
        <v>525</v>
      </c>
      <c r="B81" s="1" t="s">
        <v>526</v>
      </c>
      <c r="C81" s="1" t="s">
        <v>530</v>
      </c>
      <c r="D81" s="1" t="s">
        <v>484</v>
      </c>
      <c r="E81" s="1" t="s">
        <v>469</v>
      </c>
      <c r="F81" s="1"/>
      <c r="G81" s="2" t="s">
        <v>23</v>
      </c>
      <c r="H81" s="1" t="s">
        <v>167</v>
      </c>
      <c r="I81" s="1" t="s">
        <v>470</v>
      </c>
      <c r="J81" s="1" t="s">
        <v>471</v>
      </c>
      <c r="K81" s="1">
        <v>0.0</v>
      </c>
      <c r="L81" s="1">
        <v>797.0</v>
      </c>
      <c r="M81" s="1" t="s">
        <v>528</v>
      </c>
      <c r="N81" s="1" t="s">
        <v>486</v>
      </c>
      <c r="O81" s="1" t="s">
        <v>487</v>
      </c>
      <c r="P81" s="1">
        <v>0.396244696420306</v>
      </c>
      <c r="Q81" s="1">
        <v>0.390501679849403</v>
      </c>
      <c r="R81" s="1" t="s">
        <v>529</v>
      </c>
    </row>
    <row r="82">
      <c r="A82" s="1" t="s">
        <v>531</v>
      </c>
      <c r="B82" s="1" t="s">
        <v>532</v>
      </c>
      <c r="C82" s="1" t="s">
        <v>533</v>
      </c>
      <c r="D82" s="1" t="s">
        <v>484</v>
      </c>
      <c r="E82" s="1" t="s">
        <v>469</v>
      </c>
      <c r="F82" s="1"/>
      <c r="G82" s="2" t="s">
        <v>23</v>
      </c>
      <c r="H82" s="1" t="s">
        <v>167</v>
      </c>
      <c r="I82" s="1" t="s">
        <v>470</v>
      </c>
      <c r="J82" s="1" t="s">
        <v>471</v>
      </c>
      <c r="K82" s="1">
        <v>0.0</v>
      </c>
      <c r="L82" s="1">
        <v>838.0</v>
      </c>
      <c r="M82" s="1" t="s">
        <v>534</v>
      </c>
      <c r="N82" s="1" t="s">
        <v>486</v>
      </c>
      <c r="O82" s="1" t="s">
        <v>487</v>
      </c>
      <c r="P82" s="1">
        <v>0.438088442467077</v>
      </c>
      <c r="Q82" s="1">
        <v>0.392048489677728</v>
      </c>
      <c r="R82" s="1" t="s">
        <v>535</v>
      </c>
    </row>
    <row r="83">
      <c r="A83" s="1" t="s">
        <v>531</v>
      </c>
      <c r="B83" s="1" t="s">
        <v>532</v>
      </c>
      <c r="C83" s="1" t="s">
        <v>536</v>
      </c>
      <c r="D83" s="1" t="s">
        <v>484</v>
      </c>
      <c r="E83" s="1" t="s">
        <v>469</v>
      </c>
      <c r="F83" s="1"/>
      <c r="G83" s="2" t="s">
        <v>23</v>
      </c>
      <c r="H83" s="1" t="s">
        <v>167</v>
      </c>
      <c r="I83" s="1" t="s">
        <v>470</v>
      </c>
      <c r="J83" s="1" t="s">
        <v>471</v>
      </c>
      <c r="K83" s="1">
        <v>0.0</v>
      </c>
      <c r="L83" s="1">
        <v>862.0</v>
      </c>
      <c r="M83" s="1" t="s">
        <v>534</v>
      </c>
      <c r="N83" s="1" t="s">
        <v>486</v>
      </c>
      <c r="O83" s="1" t="s">
        <v>487</v>
      </c>
      <c r="P83" s="1">
        <v>0.438088442467077</v>
      </c>
      <c r="Q83" s="1">
        <v>0.392048489677728</v>
      </c>
      <c r="R83" s="1" t="s">
        <v>535</v>
      </c>
    </row>
    <row r="84">
      <c r="A84" s="1" t="s">
        <v>537</v>
      </c>
      <c r="B84" s="1" t="s">
        <v>538</v>
      </c>
      <c r="C84" s="1" t="s">
        <v>539</v>
      </c>
      <c r="D84" s="1" t="s">
        <v>484</v>
      </c>
      <c r="E84" s="1" t="s">
        <v>469</v>
      </c>
      <c r="F84" s="1"/>
      <c r="G84" s="2" t="s">
        <v>23</v>
      </c>
      <c r="H84" s="1" t="s">
        <v>167</v>
      </c>
      <c r="I84" s="1" t="s">
        <v>470</v>
      </c>
      <c r="J84" s="1" t="s">
        <v>471</v>
      </c>
      <c r="K84" s="1">
        <v>0.0</v>
      </c>
      <c r="L84" s="1">
        <v>903.0</v>
      </c>
      <c r="M84" s="1" t="s">
        <v>534</v>
      </c>
      <c r="N84" s="1" t="s">
        <v>486</v>
      </c>
      <c r="O84" s="1" t="s">
        <v>487</v>
      </c>
      <c r="P84" s="1">
        <v>0.438088442467077</v>
      </c>
      <c r="Q84" s="1">
        <v>0.392048489677728</v>
      </c>
      <c r="R84" s="1" t="s">
        <v>540</v>
      </c>
    </row>
    <row r="85">
      <c r="A85" s="1" t="s">
        <v>537</v>
      </c>
      <c r="B85" s="1" t="s">
        <v>538</v>
      </c>
      <c r="C85" s="1" t="s">
        <v>541</v>
      </c>
      <c r="D85" s="1" t="s">
        <v>484</v>
      </c>
      <c r="E85" s="1" t="s">
        <v>469</v>
      </c>
      <c r="F85" s="1"/>
      <c r="G85" s="2" t="s">
        <v>23</v>
      </c>
      <c r="H85" s="1" t="s">
        <v>167</v>
      </c>
      <c r="I85" s="1" t="s">
        <v>470</v>
      </c>
      <c r="J85" s="1" t="s">
        <v>471</v>
      </c>
      <c r="K85" s="1">
        <v>0.0</v>
      </c>
      <c r="L85" s="1">
        <v>927.0</v>
      </c>
      <c r="M85" s="1" t="s">
        <v>534</v>
      </c>
      <c r="N85" s="1" t="s">
        <v>486</v>
      </c>
      <c r="O85" s="1" t="s">
        <v>487</v>
      </c>
      <c r="P85" s="1">
        <v>0.438088442467077</v>
      </c>
      <c r="Q85" s="1">
        <v>0.392048489677728</v>
      </c>
      <c r="R85" s="1" t="s">
        <v>540</v>
      </c>
    </row>
    <row r="86">
      <c r="A86" s="1" t="s">
        <v>542</v>
      </c>
      <c r="B86" s="1" t="s">
        <v>543</v>
      </c>
      <c r="C86" s="1" t="s">
        <v>544</v>
      </c>
      <c r="D86" s="1" t="s">
        <v>484</v>
      </c>
      <c r="E86" s="1" t="s">
        <v>469</v>
      </c>
      <c r="F86" s="1"/>
      <c r="G86" s="2" t="s">
        <v>23</v>
      </c>
      <c r="H86" s="1" t="s">
        <v>167</v>
      </c>
      <c r="I86" s="1" t="s">
        <v>470</v>
      </c>
      <c r="J86" s="1" t="s">
        <v>471</v>
      </c>
      <c r="K86" s="1">
        <v>0.0</v>
      </c>
      <c r="L86" s="1">
        <v>968.0</v>
      </c>
      <c r="M86" s="1" t="s">
        <v>534</v>
      </c>
      <c r="N86" s="1" t="s">
        <v>486</v>
      </c>
      <c r="O86" s="1" t="s">
        <v>487</v>
      </c>
      <c r="P86" s="1">
        <v>0.438088442467077</v>
      </c>
      <c r="Q86" s="1">
        <v>0.392048489677728</v>
      </c>
      <c r="R86" s="1" t="s">
        <v>545</v>
      </c>
    </row>
    <row r="87">
      <c r="A87" s="1" t="s">
        <v>542</v>
      </c>
      <c r="B87" s="1" t="s">
        <v>543</v>
      </c>
      <c r="C87" s="1" t="s">
        <v>546</v>
      </c>
      <c r="D87" s="1" t="s">
        <v>484</v>
      </c>
      <c r="E87" s="1" t="s">
        <v>469</v>
      </c>
      <c r="F87" s="1"/>
      <c r="G87" s="2" t="s">
        <v>23</v>
      </c>
      <c r="H87" s="1" t="s">
        <v>167</v>
      </c>
      <c r="I87" s="1" t="s">
        <v>470</v>
      </c>
      <c r="J87" s="1" t="s">
        <v>471</v>
      </c>
      <c r="K87" s="1">
        <v>0.0</v>
      </c>
      <c r="L87" s="1">
        <v>992.0</v>
      </c>
      <c r="M87" s="1" t="s">
        <v>534</v>
      </c>
      <c r="N87" s="1" t="s">
        <v>486</v>
      </c>
      <c r="O87" s="1" t="s">
        <v>487</v>
      </c>
      <c r="P87" s="1">
        <v>0.438088442467077</v>
      </c>
      <c r="Q87" s="1">
        <v>0.392048489677728</v>
      </c>
      <c r="R87" s="1" t="s">
        <v>545</v>
      </c>
    </row>
    <row r="88">
      <c r="A88" s="1" t="s">
        <v>547</v>
      </c>
      <c r="B88" s="1" t="s">
        <v>548</v>
      </c>
      <c r="C88" s="1" t="s">
        <v>549</v>
      </c>
      <c r="D88" s="1" t="s">
        <v>484</v>
      </c>
      <c r="E88" s="1" t="s">
        <v>469</v>
      </c>
      <c r="F88" s="1"/>
      <c r="G88" s="2" t="s">
        <v>23</v>
      </c>
      <c r="H88" s="1" t="s">
        <v>167</v>
      </c>
      <c r="I88" s="1" t="s">
        <v>470</v>
      </c>
      <c r="J88" s="1" t="s">
        <v>471</v>
      </c>
      <c r="K88" s="1">
        <v>0.0</v>
      </c>
      <c r="L88" s="1">
        <v>1033.0</v>
      </c>
      <c r="M88" s="1" t="s">
        <v>534</v>
      </c>
      <c r="N88" s="1" t="s">
        <v>486</v>
      </c>
      <c r="O88" s="1" t="s">
        <v>487</v>
      </c>
      <c r="P88" s="1">
        <v>0.438088442467077</v>
      </c>
      <c r="Q88" s="1">
        <v>0.392048489677728</v>
      </c>
      <c r="R88" s="1" t="s">
        <v>550</v>
      </c>
    </row>
    <row r="89">
      <c r="A89" s="1" t="s">
        <v>547</v>
      </c>
      <c r="B89" s="1" t="s">
        <v>548</v>
      </c>
      <c r="C89" s="1" t="s">
        <v>551</v>
      </c>
      <c r="D89" s="1" t="s">
        <v>484</v>
      </c>
      <c r="E89" s="1" t="s">
        <v>469</v>
      </c>
      <c r="F89" s="1"/>
      <c r="G89" s="2" t="s">
        <v>23</v>
      </c>
      <c r="H89" s="1" t="s">
        <v>167</v>
      </c>
      <c r="I89" s="1" t="s">
        <v>470</v>
      </c>
      <c r="J89" s="1" t="s">
        <v>471</v>
      </c>
      <c r="K89" s="1">
        <v>0.0</v>
      </c>
      <c r="L89" s="1">
        <v>1057.0</v>
      </c>
      <c r="M89" s="1" t="s">
        <v>534</v>
      </c>
      <c r="N89" s="1" t="s">
        <v>486</v>
      </c>
      <c r="O89" s="1" t="s">
        <v>487</v>
      </c>
      <c r="P89" s="1">
        <v>0.438088442467077</v>
      </c>
      <c r="Q89" s="1">
        <v>0.392048489677728</v>
      </c>
      <c r="R89" s="1" t="s">
        <v>550</v>
      </c>
    </row>
    <row r="90">
      <c r="A90" s="1" t="s">
        <v>552</v>
      </c>
      <c r="B90" s="1" t="s">
        <v>553</v>
      </c>
      <c r="C90" s="1" t="s">
        <v>554</v>
      </c>
      <c r="D90" s="1" t="s">
        <v>484</v>
      </c>
      <c r="E90" s="1" t="s">
        <v>469</v>
      </c>
      <c r="F90" s="1"/>
      <c r="G90" s="2" t="s">
        <v>23</v>
      </c>
      <c r="H90" s="1" t="s">
        <v>167</v>
      </c>
      <c r="I90" s="1" t="s">
        <v>470</v>
      </c>
      <c r="J90" s="1" t="s">
        <v>471</v>
      </c>
      <c r="K90" s="1">
        <v>0.0</v>
      </c>
      <c r="L90" s="1">
        <v>1163.0</v>
      </c>
      <c r="M90" s="1" t="s">
        <v>534</v>
      </c>
      <c r="N90" s="1" t="s">
        <v>486</v>
      </c>
      <c r="O90" s="1" t="s">
        <v>487</v>
      </c>
      <c r="P90" s="1">
        <v>0.515492982177231</v>
      </c>
      <c r="Q90" s="1">
        <v>0.470535568671512</v>
      </c>
      <c r="R90" s="1" t="s">
        <v>555</v>
      </c>
    </row>
    <row r="91">
      <c r="A91" s="1" t="s">
        <v>552</v>
      </c>
      <c r="B91" s="1" t="s">
        <v>553</v>
      </c>
      <c r="C91" s="1" t="s">
        <v>556</v>
      </c>
      <c r="D91" s="1" t="s">
        <v>484</v>
      </c>
      <c r="E91" s="1" t="s">
        <v>469</v>
      </c>
      <c r="F91" s="1"/>
      <c r="G91" s="2" t="s">
        <v>23</v>
      </c>
      <c r="H91" s="1" t="s">
        <v>167</v>
      </c>
      <c r="I91" s="1" t="s">
        <v>470</v>
      </c>
      <c r="J91" s="1" t="s">
        <v>471</v>
      </c>
      <c r="K91" s="1">
        <v>0.0</v>
      </c>
      <c r="L91" s="1">
        <v>1187.0</v>
      </c>
      <c r="M91" s="1" t="s">
        <v>534</v>
      </c>
      <c r="N91" s="1" t="s">
        <v>486</v>
      </c>
      <c r="O91" s="1" t="s">
        <v>487</v>
      </c>
      <c r="P91" s="1">
        <v>0.515492982177231</v>
      </c>
      <c r="Q91" s="1">
        <v>0.470535568671512</v>
      </c>
      <c r="R91" s="1" t="s">
        <v>555</v>
      </c>
    </row>
    <row r="92">
      <c r="A92" s="1" t="s">
        <v>557</v>
      </c>
      <c r="B92" s="1" t="s">
        <v>558</v>
      </c>
      <c r="C92" s="1" t="s">
        <v>559</v>
      </c>
      <c r="D92" s="1" t="s">
        <v>484</v>
      </c>
      <c r="E92" s="1" t="s">
        <v>469</v>
      </c>
      <c r="F92" s="1"/>
      <c r="G92" s="2" t="s">
        <v>23</v>
      </c>
      <c r="H92" s="1" t="s">
        <v>167</v>
      </c>
      <c r="I92" s="1" t="s">
        <v>470</v>
      </c>
      <c r="J92" s="1" t="s">
        <v>471</v>
      </c>
      <c r="K92" s="1">
        <v>0.0</v>
      </c>
      <c r="L92" s="1">
        <v>1228.0</v>
      </c>
      <c r="M92" s="1" t="s">
        <v>534</v>
      </c>
      <c r="N92" s="1" t="s">
        <v>486</v>
      </c>
      <c r="O92" s="1" t="s">
        <v>487</v>
      </c>
      <c r="P92" s="1">
        <v>0.438088442467077</v>
      </c>
      <c r="Q92" s="1">
        <v>0.392048489677728</v>
      </c>
      <c r="R92" s="1" t="s">
        <v>560</v>
      </c>
    </row>
    <row r="93">
      <c r="A93" s="1" t="s">
        <v>557</v>
      </c>
      <c r="B93" s="1" t="s">
        <v>558</v>
      </c>
      <c r="C93" s="1" t="s">
        <v>561</v>
      </c>
      <c r="D93" s="1" t="s">
        <v>484</v>
      </c>
      <c r="E93" s="1" t="s">
        <v>469</v>
      </c>
      <c r="F93" s="1"/>
      <c r="G93" s="2" t="s">
        <v>23</v>
      </c>
      <c r="H93" s="1" t="s">
        <v>167</v>
      </c>
      <c r="I93" s="1" t="s">
        <v>470</v>
      </c>
      <c r="J93" s="1" t="s">
        <v>471</v>
      </c>
      <c r="K93" s="1">
        <v>0.0</v>
      </c>
      <c r="L93" s="1">
        <v>1252.0</v>
      </c>
      <c r="M93" s="1" t="s">
        <v>534</v>
      </c>
      <c r="N93" s="1" t="s">
        <v>486</v>
      </c>
      <c r="O93" s="1" t="s">
        <v>487</v>
      </c>
      <c r="P93" s="1">
        <v>0.438088442467077</v>
      </c>
      <c r="Q93" s="1">
        <v>0.392048489677728</v>
      </c>
      <c r="R93" s="1" t="s">
        <v>560</v>
      </c>
    </row>
    <row r="94">
      <c r="A94" s="1" t="s">
        <v>562</v>
      </c>
      <c r="B94" s="1" t="s">
        <v>563</v>
      </c>
      <c r="C94" s="1" t="s">
        <v>564</v>
      </c>
      <c r="D94" s="1" t="s">
        <v>484</v>
      </c>
      <c r="E94" s="1" t="s">
        <v>469</v>
      </c>
      <c r="F94" s="1"/>
      <c r="G94" s="2" t="s">
        <v>23</v>
      </c>
      <c r="H94" s="1" t="s">
        <v>167</v>
      </c>
      <c r="I94" s="1" t="s">
        <v>470</v>
      </c>
      <c r="J94" s="1" t="s">
        <v>471</v>
      </c>
      <c r="K94" s="1">
        <v>0.0</v>
      </c>
      <c r="L94" s="1">
        <v>1293.0</v>
      </c>
      <c r="M94" s="1" t="s">
        <v>534</v>
      </c>
      <c r="N94" s="1" t="s">
        <v>486</v>
      </c>
      <c r="O94" s="1" t="s">
        <v>487</v>
      </c>
      <c r="P94" s="1">
        <v>0.438088442467077</v>
      </c>
      <c r="Q94" s="1">
        <v>0.392048489677728</v>
      </c>
      <c r="R94" s="1" t="s">
        <v>565</v>
      </c>
    </row>
    <row r="95">
      <c r="A95" s="1" t="s">
        <v>562</v>
      </c>
      <c r="B95" s="1" t="s">
        <v>563</v>
      </c>
      <c r="C95" s="1" t="s">
        <v>566</v>
      </c>
      <c r="D95" s="1" t="s">
        <v>484</v>
      </c>
      <c r="E95" s="1" t="s">
        <v>469</v>
      </c>
      <c r="F95" s="1"/>
      <c r="G95" s="2" t="s">
        <v>23</v>
      </c>
      <c r="H95" s="1" t="s">
        <v>167</v>
      </c>
      <c r="I95" s="1" t="s">
        <v>470</v>
      </c>
      <c r="J95" s="1" t="s">
        <v>471</v>
      </c>
      <c r="K95" s="1">
        <v>0.0</v>
      </c>
      <c r="L95" s="1">
        <v>1317.0</v>
      </c>
      <c r="M95" s="1" t="s">
        <v>534</v>
      </c>
      <c r="N95" s="1" t="s">
        <v>486</v>
      </c>
      <c r="O95" s="1" t="s">
        <v>487</v>
      </c>
      <c r="P95" s="1">
        <v>0.438088442467077</v>
      </c>
      <c r="Q95" s="1">
        <v>0.392048489677728</v>
      </c>
      <c r="R95" s="1" t="s">
        <v>565</v>
      </c>
    </row>
    <row r="96">
      <c r="A96" s="1" t="s">
        <v>567</v>
      </c>
      <c r="B96" s="1" t="s">
        <v>568</v>
      </c>
      <c r="C96" s="1" t="s">
        <v>569</v>
      </c>
      <c r="D96" s="1" t="s">
        <v>484</v>
      </c>
      <c r="E96" s="1" t="s">
        <v>469</v>
      </c>
      <c r="F96" s="1"/>
      <c r="G96" s="2" t="s">
        <v>23</v>
      </c>
      <c r="H96" s="1" t="s">
        <v>167</v>
      </c>
      <c r="I96" s="1" t="s">
        <v>470</v>
      </c>
      <c r="J96" s="1" t="s">
        <v>471</v>
      </c>
      <c r="K96" s="1">
        <v>0.0</v>
      </c>
      <c r="L96" s="1">
        <v>1358.0</v>
      </c>
      <c r="M96" s="1" t="s">
        <v>534</v>
      </c>
      <c r="N96" s="1" t="s">
        <v>486</v>
      </c>
      <c r="O96" s="1" t="s">
        <v>487</v>
      </c>
      <c r="P96" s="1">
        <v>0.474378793272858</v>
      </c>
      <c r="Q96" s="1">
        <v>0.43221072040443</v>
      </c>
      <c r="R96" s="1" t="s">
        <v>570</v>
      </c>
    </row>
    <row r="97">
      <c r="A97" s="1" t="s">
        <v>567</v>
      </c>
      <c r="B97" s="1" t="s">
        <v>568</v>
      </c>
      <c r="C97" s="1" t="s">
        <v>571</v>
      </c>
      <c r="D97" s="1" t="s">
        <v>484</v>
      </c>
      <c r="E97" s="1" t="s">
        <v>469</v>
      </c>
      <c r="F97" s="1"/>
      <c r="G97" s="2" t="s">
        <v>23</v>
      </c>
      <c r="H97" s="1" t="s">
        <v>167</v>
      </c>
      <c r="I97" s="1" t="s">
        <v>470</v>
      </c>
      <c r="J97" s="1" t="s">
        <v>471</v>
      </c>
      <c r="K97" s="1">
        <v>0.0</v>
      </c>
      <c r="L97" s="1">
        <v>1382.0</v>
      </c>
      <c r="M97" s="1" t="s">
        <v>534</v>
      </c>
      <c r="N97" s="1" t="s">
        <v>486</v>
      </c>
      <c r="O97" s="1" t="s">
        <v>487</v>
      </c>
      <c r="P97" s="1">
        <v>0.474378793272858</v>
      </c>
      <c r="Q97" s="1">
        <v>0.43221072040443</v>
      </c>
      <c r="R97" s="1" t="s">
        <v>570</v>
      </c>
    </row>
    <row r="98">
      <c r="A98" s="1" t="s">
        <v>572</v>
      </c>
      <c r="B98" s="1" t="s">
        <v>573</v>
      </c>
      <c r="C98" s="1" t="s">
        <v>574</v>
      </c>
      <c r="D98" s="1" t="s">
        <v>484</v>
      </c>
      <c r="E98" s="1" t="s">
        <v>469</v>
      </c>
      <c r="F98" s="1"/>
      <c r="G98" s="2" t="s">
        <v>23</v>
      </c>
      <c r="H98" s="1" t="s">
        <v>167</v>
      </c>
      <c r="I98" s="1" t="s">
        <v>470</v>
      </c>
      <c r="J98" s="1" t="s">
        <v>471</v>
      </c>
      <c r="K98" s="1">
        <v>0.0</v>
      </c>
      <c r="L98" s="1">
        <v>1406.0</v>
      </c>
      <c r="M98" s="1" t="s">
        <v>575</v>
      </c>
      <c r="N98" s="1" t="s">
        <v>486</v>
      </c>
      <c r="O98" s="1" t="s">
        <v>487</v>
      </c>
      <c r="P98" s="1">
        <v>0.373528921933352</v>
      </c>
      <c r="Q98" s="1">
        <v>0.356776691399586</v>
      </c>
      <c r="R98" s="1" t="s">
        <v>576</v>
      </c>
    </row>
    <row r="99">
      <c r="A99" s="1" t="s">
        <v>577</v>
      </c>
      <c r="B99" s="1" t="s">
        <v>578</v>
      </c>
      <c r="C99" s="1" t="s">
        <v>267</v>
      </c>
      <c r="D99" s="1" t="s">
        <v>287</v>
      </c>
      <c r="E99" s="1" t="s">
        <v>469</v>
      </c>
      <c r="F99" s="1"/>
      <c r="G99" s="2" t="s">
        <v>23</v>
      </c>
      <c r="H99" s="2" t="s">
        <v>118</v>
      </c>
      <c r="I99" s="1" t="s">
        <v>470</v>
      </c>
      <c r="J99" s="1" t="s">
        <v>471</v>
      </c>
      <c r="K99" s="1">
        <v>0.0</v>
      </c>
      <c r="L99" s="1">
        <v>87.0</v>
      </c>
      <c r="M99" s="1" t="s">
        <v>579</v>
      </c>
      <c r="N99" s="1" t="s">
        <v>122</v>
      </c>
      <c r="O99" s="1" t="s">
        <v>122</v>
      </c>
      <c r="P99" s="1">
        <v>0.958128263193445</v>
      </c>
      <c r="Q99" s="1">
        <v>0.954895228914449</v>
      </c>
      <c r="R99" s="1" t="s">
        <v>580</v>
      </c>
    </row>
    <row r="100">
      <c r="A100" s="1" t="s">
        <v>581</v>
      </c>
      <c r="B100" s="1" t="s">
        <v>582</v>
      </c>
      <c r="C100" s="1" t="s">
        <v>583</v>
      </c>
      <c r="D100" s="1" t="s">
        <v>584</v>
      </c>
      <c r="E100" s="1" t="s">
        <v>585</v>
      </c>
      <c r="F100" s="1"/>
      <c r="G100" s="2" t="s">
        <v>23</v>
      </c>
      <c r="H100" s="1" t="s">
        <v>24</v>
      </c>
      <c r="I100" s="1" t="s">
        <v>586</v>
      </c>
      <c r="J100" s="1" t="s">
        <v>587</v>
      </c>
      <c r="K100" s="1">
        <v>0.0</v>
      </c>
      <c r="L100" s="1">
        <v>155.0</v>
      </c>
      <c r="M100" s="1" t="s">
        <v>588</v>
      </c>
      <c r="N100" s="1" t="s">
        <v>122</v>
      </c>
      <c r="O100" s="1" t="s">
        <v>122</v>
      </c>
      <c r="P100" s="1">
        <v>0.905766335288725</v>
      </c>
      <c r="Q100" s="1">
        <v>0.89091267435107</v>
      </c>
      <c r="R100" s="1" t="s">
        <v>589</v>
      </c>
    </row>
    <row r="101">
      <c r="A101" s="1" t="s">
        <v>590</v>
      </c>
      <c r="B101" s="1" t="s">
        <v>591</v>
      </c>
      <c r="C101" s="1" t="s">
        <v>592</v>
      </c>
      <c r="D101" s="1" t="s">
        <v>593</v>
      </c>
      <c r="E101" s="1" t="s">
        <v>585</v>
      </c>
      <c r="F101" s="1"/>
      <c r="G101" s="2" t="s">
        <v>23</v>
      </c>
      <c r="H101" s="1" t="s">
        <v>594</v>
      </c>
      <c r="I101" s="1" t="s">
        <v>586</v>
      </c>
      <c r="J101" s="1" t="s">
        <v>587</v>
      </c>
      <c r="K101" s="1">
        <v>0.0</v>
      </c>
      <c r="L101" s="1">
        <v>15.0</v>
      </c>
      <c r="M101" s="1" t="s">
        <v>595</v>
      </c>
      <c r="N101" s="1" t="s">
        <v>596</v>
      </c>
      <c r="O101" s="1" t="s">
        <v>597</v>
      </c>
      <c r="P101" s="1">
        <v>0.912759211447229</v>
      </c>
      <c r="Q101" s="1">
        <v>0.905543157660528</v>
      </c>
      <c r="R101" s="1" t="s">
        <v>598</v>
      </c>
    </row>
    <row r="102">
      <c r="A102" s="1" t="s">
        <v>599</v>
      </c>
      <c r="B102" s="1" t="s">
        <v>600</v>
      </c>
      <c r="C102" s="1" t="s">
        <v>74</v>
      </c>
      <c r="D102" s="1" t="s">
        <v>601</v>
      </c>
      <c r="E102" s="1" t="s">
        <v>585</v>
      </c>
      <c r="F102" s="1"/>
      <c r="G102" s="2" t="s">
        <v>23</v>
      </c>
      <c r="H102" s="1" t="s">
        <v>295</v>
      </c>
      <c r="I102" s="1" t="s">
        <v>586</v>
      </c>
      <c r="J102" s="1" t="s">
        <v>587</v>
      </c>
      <c r="K102" s="1">
        <v>0.0</v>
      </c>
      <c r="L102" s="1">
        <v>30.0</v>
      </c>
      <c r="M102" s="1" t="s">
        <v>602</v>
      </c>
      <c r="N102" s="1" t="s">
        <v>603</v>
      </c>
      <c r="O102" s="1" t="s">
        <v>479</v>
      </c>
      <c r="P102" s="1">
        <v>0.951643331352253</v>
      </c>
      <c r="Q102" s="1">
        <v>0.946030741122861</v>
      </c>
      <c r="R102" s="1" t="s">
        <v>604</v>
      </c>
    </row>
    <row r="103">
      <c r="A103" s="1" t="s">
        <v>605</v>
      </c>
      <c r="B103" s="1" t="s">
        <v>606</v>
      </c>
      <c r="C103" s="1" t="s">
        <v>607</v>
      </c>
      <c r="D103" s="1" t="s">
        <v>601</v>
      </c>
      <c r="E103" s="1" t="s">
        <v>585</v>
      </c>
      <c r="F103" s="1"/>
      <c r="G103" s="2" t="s">
        <v>23</v>
      </c>
      <c r="H103" s="1" t="s">
        <v>295</v>
      </c>
      <c r="I103" s="1" t="s">
        <v>586</v>
      </c>
      <c r="J103" s="1" t="s">
        <v>587</v>
      </c>
      <c r="K103" s="1">
        <v>0.0</v>
      </c>
      <c r="L103" s="1">
        <v>980.0</v>
      </c>
      <c r="M103" s="1" t="s">
        <v>608</v>
      </c>
      <c r="N103" s="1" t="s">
        <v>603</v>
      </c>
      <c r="O103" s="1" t="s">
        <v>479</v>
      </c>
      <c r="P103" s="1">
        <v>0.65928876926758</v>
      </c>
      <c r="Q103" s="1">
        <v>0.690550917735147</v>
      </c>
      <c r="R103" s="1" t="s">
        <v>609</v>
      </c>
    </row>
    <row r="104">
      <c r="A104" s="1" t="s">
        <v>605</v>
      </c>
      <c r="B104" s="1" t="s">
        <v>606</v>
      </c>
      <c r="C104" s="1" t="s">
        <v>610</v>
      </c>
      <c r="D104" s="1" t="s">
        <v>601</v>
      </c>
      <c r="E104" s="1" t="s">
        <v>585</v>
      </c>
      <c r="F104" s="1"/>
      <c r="G104" s="2" t="s">
        <v>23</v>
      </c>
      <c r="H104" s="1" t="s">
        <v>295</v>
      </c>
      <c r="I104" s="1" t="s">
        <v>586</v>
      </c>
      <c r="J104" s="1" t="s">
        <v>587</v>
      </c>
      <c r="K104" s="1">
        <v>0.0</v>
      </c>
      <c r="L104" s="1">
        <v>1085.0</v>
      </c>
      <c r="M104" s="1" t="s">
        <v>608</v>
      </c>
      <c r="N104" s="1" t="s">
        <v>603</v>
      </c>
      <c r="O104" s="1" t="s">
        <v>479</v>
      </c>
      <c r="P104" s="1">
        <v>0.65928876926758</v>
      </c>
      <c r="Q104" s="1">
        <v>0.690550917735147</v>
      </c>
      <c r="R104" s="1" t="s">
        <v>609</v>
      </c>
    </row>
    <row r="105">
      <c r="A105" s="1" t="s">
        <v>605</v>
      </c>
      <c r="B105" s="1" t="s">
        <v>606</v>
      </c>
      <c r="C105" s="1" t="s">
        <v>611</v>
      </c>
      <c r="D105" s="1" t="s">
        <v>601</v>
      </c>
      <c r="E105" s="1" t="s">
        <v>585</v>
      </c>
      <c r="F105" s="1"/>
      <c r="G105" s="2" t="s">
        <v>23</v>
      </c>
      <c r="H105" s="1" t="s">
        <v>295</v>
      </c>
      <c r="I105" s="1" t="s">
        <v>586</v>
      </c>
      <c r="J105" s="1" t="s">
        <v>587</v>
      </c>
      <c r="K105" s="1">
        <v>0.0</v>
      </c>
      <c r="L105" s="1">
        <v>1102.0</v>
      </c>
      <c r="M105" s="1" t="s">
        <v>608</v>
      </c>
      <c r="N105" s="1" t="s">
        <v>603</v>
      </c>
      <c r="O105" s="1" t="s">
        <v>479</v>
      </c>
      <c r="P105" s="1">
        <v>0.65928876926758</v>
      </c>
      <c r="Q105" s="1">
        <v>0.690550917735147</v>
      </c>
      <c r="R105" s="1" t="s">
        <v>609</v>
      </c>
    </row>
    <row r="106">
      <c r="A106" s="1" t="s">
        <v>605</v>
      </c>
      <c r="B106" s="1" t="s">
        <v>606</v>
      </c>
      <c r="C106" s="1" t="s">
        <v>612</v>
      </c>
      <c r="D106" s="1" t="s">
        <v>601</v>
      </c>
      <c r="E106" s="1" t="s">
        <v>585</v>
      </c>
      <c r="F106" s="1"/>
      <c r="G106" s="2" t="s">
        <v>23</v>
      </c>
      <c r="H106" s="1" t="s">
        <v>295</v>
      </c>
      <c r="I106" s="1" t="s">
        <v>586</v>
      </c>
      <c r="J106" s="1" t="s">
        <v>587</v>
      </c>
      <c r="K106" s="1">
        <v>0.0</v>
      </c>
      <c r="L106" s="1">
        <v>1185.0</v>
      </c>
      <c r="M106" s="1" t="s">
        <v>608</v>
      </c>
      <c r="N106" s="1" t="s">
        <v>603</v>
      </c>
      <c r="O106" s="1" t="s">
        <v>479</v>
      </c>
      <c r="P106" s="1">
        <v>0.65928876926758</v>
      </c>
      <c r="Q106" s="1">
        <v>0.690550917735147</v>
      </c>
      <c r="R106" s="1" t="s">
        <v>609</v>
      </c>
    </row>
    <row r="107">
      <c r="A107" s="1" t="s">
        <v>605</v>
      </c>
      <c r="B107" s="1" t="s">
        <v>606</v>
      </c>
      <c r="C107" s="1" t="s">
        <v>613</v>
      </c>
      <c r="D107" s="1" t="s">
        <v>601</v>
      </c>
      <c r="E107" s="1" t="s">
        <v>585</v>
      </c>
      <c r="F107" s="1"/>
      <c r="G107" s="2" t="s">
        <v>23</v>
      </c>
      <c r="H107" s="1" t="s">
        <v>295</v>
      </c>
      <c r="I107" s="1" t="s">
        <v>586</v>
      </c>
      <c r="J107" s="1" t="s">
        <v>587</v>
      </c>
      <c r="K107" s="1">
        <v>0.0</v>
      </c>
      <c r="L107" s="1">
        <v>1202.0</v>
      </c>
      <c r="M107" s="1" t="s">
        <v>608</v>
      </c>
      <c r="N107" s="1" t="s">
        <v>603</v>
      </c>
      <c r="O107" s="1" t="s">
        <v>479</v>
      </c>
      <c r="P107" s="1">
        <v>0.65928876926758</v>
      </c>
      <c r="Q107" s="1">
        <v>0.690550917735147</v>
      </c>
      <c r="R107" s="1" t="s">
        <v>609</v>
      </c>
    </row>
    <row r="108">
      <c r="A108" s="1" t="s">
        <v>614</v>
      </c>
      <c r="B108" s="1" t="s">
        <v>615</v>
      </c>
      <c r="C108" s="1" t="s">
        <v>616</v>
      </c>
      <c r="D108" s="1" t="s">
        <v>601</v>
      </c>
      <c r="E108" s="1" t="s">
        <v>585</v>
      </c>
      <c r="F108" s="1"/>
      <c r="G108" s="2" t="s">
        <v>23</v>
      </c>
      <c r="H108" s="1" t="s">
        <v>295</v>
      </c>
      <c r="I108" s="1" t="s">
        <v>586</v>
      </c>
      <c r="J108" s="1" t="s">
        <v>587</v>
      </c>
      <c r="K108" s="1">
        <v>0.0</v>
      </c>
      <c r="L108" s="1">
        <v>1352.0</v>
      </c>
      <c r="M108" s="1" t="s">
        <v>617</v>
      </c>
      <c r="N108" s="1" t="s">
        <v>603</v>
      </c>
      <c r="O108" s="1" t="s">
        <v>479</v>
      </c>
      <c r="P108" s="1">
        <v>0.659202534861848</v>
      </c>
      <c r="Q108" s="1">
        <v>0.656397192734668</v>
      </c>
      <c r="R108" s="1" t="s">
        <v>618</v>
      </c>
    </row>
    <row r="109">
      <c r="A109" s="1" t="s">
        <v>614</v>
      </c>
      <c r="B109" s="1" t="s">
        <v>615</v>
      </c>
      <c r="C109" s="1" t="s">
        <v>619</v>
      </c>
      <c r="D109" s="1" t="s">
        <v>601</v>
      </c>
      <c r="E109" s="1" t="s">
        <v>585</v>
      </c>
      <c r="F109" s="1"/>
      <c r="G109" s="2" t="s">
        <v>23</v>
      </c>
      <c r="H109" s="1" t="s">
        <v>295</v>
      </c>
      <c r="I109" s="1" t="s">
        <v>586</v>
      </c>
      <c r="J109" s="1" t="s">
        <v>587</v>
      </c>
      <c r="K109" s="1">
        <v>0.0</v>
      </c>
      <c r="L109" s="1">
        <v>1385.0</v>
      </c>
      <c r="M109" s="1" t="s">
        <v>617</v>
      </c>
      <c r="N109" s="1" t="s">
        <v>603</v>
      </c>
      <c r="O109" s="1" t="s">
        <v>479</v>
      </c>
      <c r="P109" s="1">
        <v>0.659202534861848</v>
      </c>
      <c r="Q109" s="1">
        <v>0.656397192734668</v>
      </c>
      <c r="R109" s="1" t="s">
        <v>618</v>
      </c>
    </row>
    <row r="110">
      <c r="A110" s="1" t="s">
        <v>620</v>
      </c>
      <c r="B110" s="1" t="s">
        <v>621</v>
      </c>
      <c r="C110" s="1" t="s">
        <v>407</v>
      </c>
      <c r="D110" s="1" t="s">
        <v>622</v>
      </c>
      <c r="E110" s="1" t="s">
        <v>585</v>
      </c>
      <c r="F110" s="1"/>
      <c r="G110" s="2" t="s">
        <v>23</v>
      </c>
      <c r="H110" s="1" t="s">
        <v>36</v>
      </c>
      <c r="I110" s="1" t="s">
        <v>586</v>
      </c>
      <c r="J110" s="1" t="s">
        <v>587</v>
      </c>
      <c r="K110" s="1">
        <v>0.0</v>
      </c>
      <c r="L110" s="1">
        <v>11.0</v>
      </c>
      <c r="M110" s="1" t="s">
        <v>623</v>
      </c>
      <c r="N110" s="1" t="s">
        <v>624</v>
      </c>
      <c r="O110" s="1" t="s">
        <v>625</v>
      </c>
      <c r="P110" s="1">
        <v>0.793755920502468</v>
      </c>
      <c r="Q110" s="1">
        <v>0.773121240316664</v>
      </c>
      <c r="R110" s="1" t="s">
        <v>626</v>
      </c>
    </row>
    <row r="111">
      <c r="A111" s="1" t="s">
        <v>627</v>
      </c>
      <c r="B111" s="1" t="s">
        <v>628</v>
      </c>
      <c r="C111" s="1" t="s">
        <v>629</v>
      </c>
      <c r="D111" s="1" t="s">
        <v>630</v>
      </c>
      <c r="E111" s="1" t="s">
        <v>585</v>
      </c>
      <c r="F111" s="1"/>
      <c r="G111" s="2" t="s">
        <v>23</v>
      </c>
      <c r="H111" s="1" t="s">
        <v>631</v>
      </c>
      <c r="I111" s="1" t="s">
        <v>586</v>
      </c>
      <c r="J111" s="1" t="s">
        <v>587</v>
      </c>
      <c r="K111" s="1">
        <v>0.0</v>
      </c>
      <c r="L111" s="1">
        <v>11.0</v>
      </c>
      <c r="M111" s="1" t="s">
        <v>632</v>
      </c>
      <c r="N111" s="1" t="s">
        <v>633</v>
      </c>
      <c r="O111" s="1" t="s">
        <v>634</v>
      </c>
      <c r="P111" s="1">
        <v>0.63291357200587</v>
      </c>
      <c r="Q111" s="1">
        <v>0.602298639479216</v>
      </c>
      <c r="R111" s="1" t="s">
        <v>635</v>
      </c>
    </row>
    <row r="112">
      <c r="A112" s="1" t="s">
        <v>636</v>
      </c>
      <c r="B112" s="1" t="s">
        <v>637</v>
      </c>
      <c r="C112" s="1" t="s">
        <v>638</v>
      </c>
      <c r="D112" s="1" t="s">
        <v>639</v>
      </c>
      <c r="E112" s="1" t="s">
        <v>585</v>
      </c>
      <c r="F112" s="1"/>
      <c r="G112" s="2" t="s">
        <v>23</v>
      </c>
      <c r="H112" s="1" t="s">
        <v>640</v>
      </c>
      <c r="I112" s="1" t="s">
        <v>586</v>
      </c>
      <c r="J112" s="1" t="s">
        <v>587</v>
      </c>
      <c r="K112" s="1">
        <v>0.0</v>
      </c>
      <c r="L112" s="1">
        <v>19.0</v>
      </c>
      <c r="M112" s="1" t="s">
        <v>641</v>
      </c>
      <c r="N112" s="1" t="s">
        <v>642</v>
      </c>
      <c r="O112" s="1" t="s">
        <v>643</v>
      </c>
      <c r="P112" s="1">
        <v>0.748877410414731</v>
      </c>
      <c r="Q112" s="1">
        <v>0.728139756415053</v>
      </c>
      <c r="R112" s="1" t="s">
        <v>644</v>
      </c>
    </row>
    <row r="113">
      <c r="A113" s="1" t="s">
        <v>645</v>
      </c>
      <c r="B113" s="1" t="s">
        <v>646</v>
      </c>
      <c r="C113" s="1" t="s">
        <v>647</v>
      </c>
      <c r="D113" s="1" t="s">
        <v>648</v>
      </c>
      <c r="E113" s="1" t="s">
        <v>585</v>
      </c>
      <c r="F113" s="1"/>
      <c r="G113" s="2" t="s">
        <v>23</v>
      </c>
      <c r="H113" s="1" t="s">
        <v>381</v>
      </c>
      <c r="I113" s="1" t="s">
        <v>586</v>
      </c>
      <c r="J113" s="1" t="s">
        <v>587</v>
      </c>
      <c r="K113" s="1">
        <v>0.0</v>
      </c>
      <c r="L113" s="1">
        <v>29.0</v>
      </c>
      <c r="M113" s="1" t="s">
        <v>649</v>
      </c>
      <c r="N113" s="1" t="s">
        <v>385</v>
      </c>
      <c r="O113" s="1" t="s">
        <v>386</v>
      </c>
      <c r="P113" s="1">
        <v>0.937001145181296</v>
      </c>
      <c r="Q113" s="1">
        <v>0.929955703931182</v>
      </c>
      <c r="R113" s="1" t="s">
        <v>598</v>
      </c>
    </row>
    <row r="114">
      <c r="A114" s="1" t="s">
        <v>388</v>
      </c>
      <c r="B114" s="1" t="s">
        <v>650</v>
      </c>
      <c r="C114" s="1" t="s">
        <v>651</v>
      </c>
      <c r="D114" s="1" t="s">
        <v>648</v>
      </c>
      <c r="E114" s="1" t="s">
        <v>585</v>
      </c>
      <c r="F114" s="1"/>
      <c r="G114" s="2" t="s">
        <v>23</v>
      </c>
      <c r="H114" s="1" t="s">
        <v>381</v>
      </c>
      <c r="I114" s="1" t="s">
        <v>586</v>
      </c>
      <c r="J114" s="1" t="s">
        <v>587</v>
      </c>
      <c r="K114" s="1">
        <v>0.0</v>
      </c>
      <c r="L114" s="1">
        <v>385.0</v>
      </c>
      <c r="M114" s="1" t="s">
        <v>652</v>
      </c>
      <c r="N114" s="1" t="s">
        <v>385</v>
      </c>
      <c r="O114" s="1" t="s">
        <v>386</v>
      </c>
      <c r="P114" s="1">
        <v>1.0</v>
      </c>
      <c r="Q114" s="1">
        <v>1.0</v>
      </c>
      <c r="R114" s="1" t="s">
        <v>653</v>
      </c>
    </row>
    <row r="115">
      <c r="A115" s="1" t="s">
        <v>654</v>
      </c>
      <c r="B115" s="1" t="s">
        <v>655</v>
      </c>
      <c r="C115" s="1" t="s">
        <v>647</v>
      </c>
      <c r="D115" s="1" t="s">
        <v>656</v>
      </c>
      <c r="E115" s="1" t="s">
        <v>585</v>
      </c>
      <c r="F115" s="1"/>
      <c r="G115" s="2" t="s">
        <v>23</v>
      </c>
      <c r="H115" s="1" t="s">
        <v>657</v>
      </c>
      <c r="I115" s="1" t="s">
        <v>586</v>
      </c>
      <c r="J115" s="1" t="s">
        <v>587</v>
      </c>
      <c r="K115" s="1">
        <v>0.0</v>
      </c>
      <c r="L115" s="1">
        <v>19.0</v>
      </c>
      <c r="M115" s="1" t="s">
        <v>658</v>
      </c>
      <c r="N115" s="1" t="s">
        <v>659</v>
      </c>
      <c r="O115" s="1" t="s">
        <v>660</v>
      </c>
      <c r="P115" s="1">
        <v>0.921050020749082</v>
      </c>
      <c r="Q115" s="1">
        <v>0.914784010629251</v>
      </c>
      <c r="R115" s="1" t="s">
        <v>661</v>
      </c>
    </row>
    <row r="116">
      <c r="A116" s="1" t="s">
        <v>662</v>
      </c>
      <c r="B116" s="1" t="s">
        <v>663</v>
      </c>
      <c r="C116" s="1" t="s">
        <v>20</v>
      </c>
      <c r="D116" s="1" t="s">
        <v>664</v>
      </c>
      <c r="E116" s="1" t="s">
        <v>585</v>
      </c>
      <c r="F116" s="1"/>
      <c r="G116" s="2" t="s">
        <v>23</v>
      </c>
      <c r="H116" s="1" t="s">
        <v>665</v>
      </c>
      <c r="I116" s="1" t="s">
        <v>586</v>
      </c>
      <c r="J116" s="1" t="s">
        <v>587</v>
      </c>
      <c r="K116" s="1">
        <v>0.0</v>
      </c>
      <c r="L116" s="1">
        <v>11.0</v>
      </c>
      <c r="M116" s="1" t="s">
        <v>666</v>
      </c>
      <c r="N116" s="1" t="s">
        <v>667</v>
      </c>
      <c r="O116" s="1" t="s">
        <v>668</v>
      </c>
      <c r="P116" s="1">
        <v>0.906187443487964</v>
      </c>
      <c r="Q116" s="1">
        <v>0.898539608341964</v>
      </c>
      <c r="R116" s="1" t="s">
        <v>669</v>
      </c>
    </row>
    <row r="117">
      <c r="A117" s="1" t="s">
        <v>670</v>
      </c>
      <c r="B117" s="1" t="s">
        <v>671</v>
      </c>
      <c r="C117" s="1" t="s">
        <v>407</v>
      </c>
      <c r="D117" s="1" t="s">
        <v>584</v>
      </c>
      <c r="E117" s="1" t="s">
        <v>585</v>
      </c>
      <c r="F117" s="1"/>
      <c r="G117" s="2" t="s">
        <v>23</v>
      </c>
      <c r="H117" s="1" t="s">
        <v>184</v>
      </c>
      <c r="I117" s="1" t="s">
        <v>586</v>
      </c>
      <c r="J117" s="1" t="s">
        <v>587</v>
      </c>
      <c r="K117" s="1">
        <v>0.0</v>
      </c>
      <c r="L117" s="1">
        <v>11.0</v>
      </c>
      <c r="M117" s="1" t="s">
        <v>413</v>
      </c>
      <c r="N117" s="1" t="s">
        <v>672</v>
      </c>
      <c r="O117" s="1" t="s">
        <v>673</v>
      </c>
      <c r="P117" s="1">
        <v>0.809642721610159</v>
      </c>
      <c r="Q117" s="1">
        <v>0.793076857582637</v>
      </c>
      <c r="R117" s="1" t="s">
        <v>674</v>
      </c>
    </row>
    <row r="118">
      <c r="A118" s="1" t="s">
        <v>675</v>
      </c>
      <c r="B118" s="1" t="s">
        <v>676</v>
      </c>
      <c r="C118" s="1" t="s">
        <v>647</v>
      </c>
      <c r="D118" s="1" t="s">
        <v>677</v>
      </c>
      <c r="E118" s="1" t="s">
        <v>585</v>
      </c>
      <c r="F118" s="1"/>
      <c r="G118" s="2" t="s">
        <v>23</v>
      </c>
      <c r="H118" s="1" t="s">
        <v>167</v>
      </c>
      <c r="I118" s="1" t="s">
        <v>586</v>
      </c>
      <c r="J118" s="1" t="s">
        <v>587</v>
      </c>
      <c r="K118" s="1">
        <v>0.0</v>
      </c>
      <c r="L118" s="1">
        <v>19.0</v>
      </c>
      <c r="M118" s="1" t="s">
        <v>658</v>
      </c>
      <c r="N118" s="1" t="s">
        <v>486</v>
      </c>
      <c r="O118" s="1" t="s">
        <v>487</v>
      </c>
      <c r="P118" s="1">
        <v>0.921050020749082</v>
      </c>
      <c r="Q118" s="1">
        <v>0.914784010629251</v>
      </c>
      <c r="R118" s="1" t="s">
        <v>678</v>
      </c>
    </row>
    <row r="119">
      <c r="A119" s="1" t="s">
        <v>490</v>
      </c>
      <c r="B119" s="1" t="s">
        <v>679</v>
      </c>
      <c r="C119" s="1" t="s">
        <v>680</v>
      </c>
      <c r="D119" s="1" t="s">
        <v>677</v>
      </c>
      <c r="E119" s="1" t="s">
        <v>585</v>
      </c>
      <c r="F119" s="1"/>
      <c r="G119" s="2" t="s">
        <v>23</v>
      </c>
      <c r="H119" s="1" t="s">
        <v>167</v>
      </c>
      <c r="I119" s="1" t="s">
        <v>586</v>
      </c>
      <c r="J119" s="1" t="s">
        <v>587</v>
      </c>
      <c r="K119" s="1">
        <v>0.0</v>
      </c>
      <c r="L119" s="1">
        <v>441.0</v>
      </c>
      <c r="M119" s="1" t="s">
        <v>681</v>
      </c>
      <c r="N119" s="1" t="s">
        <v>486</v>
      </c>
      <c r="O119" s="1" t="s">
        <v>487</v>
      </c>
      <c r="P119" s="1">
        <v>0.901137445127205</v>
      </c>
      <c r="Q119" s="1">
        <v>0.900783774132455</v>
      </c>
      <c r="R119" s="1" t="s">
        <v>682</v>
      </c>
    </row>
    <row r="120">
      <c r="A120" s="1" t="s">
        <v>683</v>
      </c>
      <c r="B120" s="1" t="s">
        <v>684</v>
      </c>
      <c r="C120" s="1" t="s">
        <v>685</v>
      </c>
      <c r="D120" s="1" t="s">
        <v>686</v>
      </c>
      <c r="E120" s="1" t="s">
        <v>585</v>
      </c>
      <c r="F120" s="1"/>
      <c r="G120" s="2" t="s">
        <v>23</v>
      </c>
      <c r="H120" s="1" t="s">
        <v>687</v>
      </c>
      <c r="I120" s="1" t="s">
        <v>586</v>
      </c>
      <c r="J120" s="1" t="s">
        <v>587</v>
      </c>
      <c r="K120" s="1">
        <v>0.0</v>
      </c>
      <c r="L120" s="1">
        <v>11.0</v>
      </c>
      <c r="M120" s="1" t="s">
        <v>688</v>
      </c>
      <c r="N120" s="1" t="s">
        <v>689</v>
      </c>
      <c r="O120" s="1" t="s">
        <v>690</v>
      </c>
      <c r="P120" s="1">
        <v>0.683932947710335</v>
      </c>
      <c r="Q120" s="1">
        <v>0.655491361059518</v>
      </c>
      <c r="R120" s="1" t="s">
        <v>691</v>
      </c>
    </row>
    <row r="121">
      <c r="A121" s="1" t="s">
        <v>692</v>
      </c>
      <c r="B121" s="1" t="s">
        <v>693</v>
      </c>
      <c r="C121" s="1" t="s">
        <v>694</v>
      </c>
      <c r="D121" s="1" t="s">
        <v>695</v>
      </c>
      <c r="E121" s="1" t="s">
        <v>585</v>
      </c>
      <c r="F121" s="1"/>
      <c r="G121" s="2" t="s">
        <v>23</v>
      </c>
      <c r="H121" s="1" t="s">
        <v>306</v>
      </c>
      <c r="I121" s="1" t="s">
        <v>586</v>
      </c>
      <c r="J121" s="1" t="s">
        <v>587</v>
      </c>
      <c r="K121" s="1">
        <v>0.0</v>
      </c>
      <c r="L121" s="1">
        <v>836.0</v>
      </c>
      <c r="M121" s="1" t="s">
        <v>696</v>
      </c>
      <c r="N121" s="1" t="s">
        <v>697</v>
      </c>
      <c r="O121" s="1" t="s">
        <v>698</v>
      </c>
      <c r="P121" s="1">
        <v>0.668356193710289</v>
      </c>
      <c r="Q121" s="1">
        <v>0.71223712607502</v>
      </c>
      <c r="R121" s="1" t="s">
        <v>699</v>
      </c>
    </row>
    <row r="122">
      <c r="A122" s="1" t="s">
        <v>700</v>
      </c>
      <c r="B122" s="1" t="s">
        <v>701</v>
      </c>
      <c r="C122" s="1" t="s">
        <v>702</v>
      </c>
      <c r="D122" s="1" t="s">
        <v>695</v>
      </c>
      <c r="E122" s="1" t="s">
        <v>585</v>
      </c>
      <c r="F122" s="1"/>
      <c r="G122" s="2" t="s">
        <v>23</v>
      </c>
      <c r="H122" s="1" t="s">
        <v>306</v>
      </c>
      <c r="I122" s="1" t="s">
        <v>586</v>
      </c>
      <c r="J122" s="1" t="s">
        <v>587</v>
      </c>
      <c r="K122" s="1">
        <v>0.0</v>
      </c>
      <c r="L122" s="1">
        <v>848.0</v>
      </c>
      <c r="M122" s="1" t="s">
        <v>703</v>
      </c>
      <c r="N122" s="1" t="s">
        <v>697</v>
      </c>
      <c r="O122" s="1" t="s">
        <v>698</v>
      </c>
      <c r="P122" s="1">
        <v>0.533315984452413</v>
      </c>
      <c r="Q122" s="1">
        <v>0.586677260103856</v>
      </c>
      <c r="R122" s="1" t="s">
        <v>704</v>
      </c>
    </row>
    <row r="123">
      <c r="A123" s="1" t="s">
        <v>705</v>
      </c>
      <c r="B123" s="1" t="s">
        <v>706</v>
      </c>
      <c r="C123" s="1" t="s">
        <v>707</v>
      </c>
      <c r="D123" s="1" t="s">
        <v>708</v>
      </c>
      <c r="E123" s="1" t="s">
        <v>585</v>
      </c>
      <c r="F123" s="1"/>
      <c r="G123" s="2" t="s">
        <v>23</v>
      </c>
      <c r="H123" s="1" t="s">
        <v>77</v>
      </c>
      <c r="I123" s="1" t="s">
        <v>586</v>
      </c>
      <c r="J123" s="1" t="s">
        <v>587</v>
      </c>
      <c r="K123" s="1">
        <v>0.0</v>
      </c>
      <c r="L123" s="1">
        <v>19.0</v>
      </c>
      <c r="M123" s="1" t="s">
        <v>709</v>
      </c>
      <c r="N123" s="1" t="s">
        <v>710</v>
      </c>
      <c r="O123" s="1" t="s">
        <v>711</v>
      </c>
      <c r="P123" s="1">
        <v>0.845278514711985</v>
      </c>
      <c r="Q123" s="1">
        <v>0.832914122280514</v>
      </c>
      <c r="R123" s="1" t="s">
        <v>712</v>
      </c>
    </row>
    <row r="124">
      <c r="A124" s="1" t="s">
        <v>713</v>
      </c>
      <c r="B124" s="1" t="s">
        <v>714</v>
      </c>
      <c r="C124" s="1" t="s">
        <v>629</v>
      </c>
      <c r="D124" s="1" t="s">
        <v>715</v>
      </c>
      <c r="E124" s="1" t="s">
        <v>585</v>
      </c>
      <c r="F124" s="1"/>
      <c r="G124" s="2" t="s">
        <v>23</v>
      </c>
      <c r="H124" s="1" t="s">
        <v>716</v>
      </c>
      <c r="I124" s="1" t="s">
        <v>586</v>
      </c>
      <c r="J124" s="1" t="s">
        <v>587</v>
      </c>
      <c r="K124" s="1">
        <v>0.0</v>
      </c>
      <c r="L124" s="1">
        <v>11.0</v>
      </c>
      <c r="M124" s="1" t="s">
        <v>632</v>
      </c>
      <c r="N124" s="1" t="s">
        <v>717</v>
      </c>
      <c r="O124" s="1" t="s">
        <v>718</v>
      </c>
      <c r="P124" s="1">
        <v>0.63291357200587</v>
      </c>
      <c r="Q124" s="1">
        <v>0.602298639479216</v>
      </c>
      <c r="R124" s="1" t="s">
        <v>719</v>
      </c>
    </row>
    <row r="125">
      <c r="A125" s="1" t="s">
        <v>720</v>
      </c>
      <c r="B125" s="1" t="s">
        <v>721</v>
      </c>
      <c r="C125" s="1" t="s">
        <v>20</v>
      </c>
      <c r="D125" s="1" t="s">
        <v>722</v>
      </c>
      <c r="E125" s="1" t="s">
        <v>585</v>
      </c>
      <c r="F125" s="1"/>
      <c r="G125" s="2" t="s">
        <v>23</v>
      </c>
      <c r="H125" s="1" t="s">
        <v>723</v>
      </c>
      <c r="I125" s="1" t="s">
        <v>586</v>
      </c>
      <c r="J125" s="1" t="s">
        <v>587</v>
      </c>
      <c r="K125" s="1">
        <v>0.0</v>
      </c>
      <c r="L125" s="1">
        <v>11.0</v>
      </c>
      <c r="M125" s="1" t="s">
        <v>724</v>
      </c>
      <c r="N125" s="1" t="s">
        <v>725</v>
      </c>
      <c r="O125" s="1" t="s">
        <v>726</v>
      </c>
      <c r="P125" s="1">
        <v>0.902513979958788</v>
      </c>
      <c r="Q125" s="1">
        <v>0.894038731759118</v>
      </c>
      <c r="R125" s="1" t="s">
        <v>727</v>
      </c>
    </row>
    <row r="126">
      <c r="A126" s="1" t="s">
        <v>405</v>
      </c>
      <c r="B126" s="1" t="s">
        <v>406</v>
      </c>
      <c r="C126" s="1" t="s">
        <v>407</v>
      </c>
      <c r="D126" s="1" t="s">
        <v>408</v>
      </c>
      <c r="E126" s="1" t="s">
        <v>585</v>
      </c>
      <c r="F126" s="1"/>
      <c r="G126" s="2" t="s">
        <v>23</v>
      </c>
      <c r="H126" s="1" t="s">
        <v>410</v>
      </c>
      <c r="I126" s="1" t="s">
        <v>586</v>
      </c>
      <c r="J126" s="1" t="s">
        <v>587</v>
      </c>
      <c r="K126" s="1">
        <v>0.0</v>
      </c>
      <c r="L126" s="1">
        <v>11.0</v>
      </c>
      <c r="M126" s="1" t="s">
        <v>413</v>
      </c>
      <c r="N126" s="1" t="s">
        <v>728</v>
      </c>
      <c r="O126" s="1" t="s">
        <v>729</v>
      </c>
      <c r="P126" s="1">
        <v>0.809642721610159</v>
      </c>
      <c r="Q126" s="1">
        <v>0.793076857582637</v>
      </c>
      <c r="R126" s="1" t="s">
        <v>416</v>
      </c>
    </row>
    <row r="127">
      <c r="A127" s="1" t="s">
        <v>730</v>
      </c>
      <c r="B127" s="1" t="s">
        <v>731</v>
      </c>
      <c r="C127" s="1" t="s">
        <v>629</v>
      </c>
      <c r="D127" s="1" t="s">
        <v>732</v>
      </c>
      <c r="E127" s="1" t="s">
        <v>585</v>
      </c>
      <c r="F127" s="1"/>
      <c r="G127" s="2" t="s">
        <v>23</v>
      </c>
      <c r="H127" s="1" t="s">
        <v>733</v>
      </c>
      <c r="I127" s="1" t="s">
        <v>586</v>
      </c>
      <c r="J127" s="1" t="s">
        <v>587</v>
      </c>
      <c r="K127" s="1">
        <v>0.0</v>
      </c>
      <c r="L127" s="1">
        <v>11.0</v>
      </c>
      <c r="M127" s="1" t="s">
        <v>632</v>
      </c>
      <c r="N127" s="1" t="s">
        <v>734</v>
      </c>
      <c r="O127" s="1" t="s">
        <v>735</v>
      </c>
      <c r="P127" s="1">
        <v>0.63291357200587</v>
      </c>
      <c r="Q127" s="1">
        <v>0.602298639479216</v>
      </c>
      <c r="R127" s="1" t="s">
        <v>736</v>
      </c>
    </row>
    <row r="128">
      <c r="A128" s="1" t="s">
        <v>737</v>
      </c>
      <c r="B128" s="1" t="s">
        <v>738</v>
      </c>
      <c r="C128" s="1" t="s">
        <v>20</v>
      </c>
      <c r="D128" s="1" t="s">
        <v>739</v>
      </c>
      <c r="E128" s="1" t="s">
        <v>585</v>
      </c>
      <c r="F128" s="1"/>
      <c r="G128" s="2" t="s">
        <v>23</v>
      </c>
      <c r="H128" s="1" t="s">
        <v>50</v>
      </c>
      <c r="I128" s="1" t="s">
        <v>586</v>
      </c>
      <c r="J128" s="1" t="s">
        <v>587</v>
      </c>
      <c r="K128" s="1">
        <v>0.0</v>
      </c>
      <c r="L128" s="1">
        <v>11.0</v>
      </c>
      <c r="M128" s="1" t="s">
        <v>724</v>
      </c>
      <c r="N128" s="1" t="s">
        <v>740</v>
      </c>
      <c r="O128" s="1" t="s">
        <v>741</v>
      </c>
      <c r="P128" s="1">
        <v>0.902513979958788</v>
      </c>
      <c r="Q128" s="1">
        <v>0.894038731759118</v>
      </c>
      <c r="R128" s="1" t="s">
        <v>742</v>
      </c>
    </row>
    <row r="129">
      <c r="A129" s="1" t="s">
        <v>743</v>
      </c>
      <c r="B129" s="1" t="s">
        <v>744</v>
      </c>
      <c r="C129" s="1" t="s">
        <v>592</v>
      </c>
      <c r="D129" s="1" t="s">
        <v>745</v>
      </c>
      <c r="E129" s="1" t="s">
        <v>585</v>
      </c>
      <c r="F129" s="1"/>
      <c r="G129" s="2" t="s">
        <v>23</v>
      </c>
      <c r="H129" s="1" t="s">
        <v>746</v>
      </c>
      <c r="I129" s="1" t="s">
        <v>586</v>
      </c>
      <c r="J129" s="1" t="s">
        <v>587</v>
      </c>
      <c r="K129" s="1">
        <v>0.0</v>
      </c>
      <c r="L129" s="1">
        <v>15.0</v>
      </c>
      <c r="M129" s="1" t="s">
        <v>595</v>
      </c>
      <c r="N129" s="1" t="s">
        <v>747</v>
      </c>
      <c r="O129" s="1" t="s">
        <v>748</v>
      </c>
      <c r="P129" s="1">
        <v>0.912759211447229</v>
      </c>
      <c r="Q129" s="1">
        <v>0.905543157660528</v>
      </c>
      <c r="R129" s="1" t="s">
        <v>749</v>
      </c>
    </row>
    <row r="130">
      <c r="A130" s="1" t="s">
        <v>750</v>
      </c>
      <c r="B130" s="1" t="s">
        <v>751</v>
      </c>
      <c r="C130" s="1" t="s">
        <v>407</v>
      </c>
      <c r="D130" s="1" t="s">
        <v>752</v>
      </c>
      <c r="E130" s="1" t="s">
        <v>585</v>
      </c>
      <c r="F130" s="1"/>
      <c r="G130" s="2" t="s">
        <v>23</v>
      </c>
      <c r="H130" s="1" t="s">
        <v>59</v>
      </c>
      <c r="I130" s="1" t="s">
        <v>586</v>
      </c>
      <c r="J130" s="1" t="s">
        <v>587</v>
      </c>
      <c r="K130" s="1">
        <v>0.0</v>
      </c>
      <c r="L130" s="1">
        <v>11.0</v>
      </c>
      <c r="M130" s="1" t="s">
        <v>753</v>
      </c>
      <c r="N130" s="1" t="s">
        <v>754</v>
      </c>
      <c r="O130" s="1" t="s">
        <v>755</v>
      </c>
      <c r="P130" s="1">
        <v>0.829318125981013</v>
      </c>
      <c r="Q130" s="1">
        <v>0.815136521545719</v>
      </c>
      <c r="R130" s="1" t="s">
        <v>712</v>
      </c>
    </row>
    <row r="131">
      <c r="A131" s="1" t="s">
        <v>756</v>
      </c>
      <c r="B131" s="1" t="s">
        <v>757</v>
      </c>
      <c r="C131" s="1" t="s">
        <v>20</v>
      </c>
      <c r="D131" s="1" t="s">
        <v>758</v>
      </c>
      <c r="E131" s="1" t="s">
        <v>585</v>
      </c>
      <c r="F131" s="1"/>
      <c r="G131" s="2" t="s">
        <v>23</v>
      </c>
      <c r="H131" s="1" t="s">
        <v>759</v>
      </c>
      <c r="I131" s="1" t="s">
        <v>586</v>
      </c>
      <c r="J131" s="1" t="s">
        <v>587</v>
      </c>
      <c r="K131" s="1">
        <v>0.0</v>
      </c>
      <c r="L131" s="1">
        <v>11.0</v>
      </c>
      <c r="M131" s="1" t="s">
        <v>724</v>
      </c>
      <c r="N131" s="1" t="s">
        <v>760</v>
      </c>
      <c r="O131" s="1" t="s">
        <v>761</v>
      </c>
      <c r="P131" s="1">
        <v>0.902513979958788</v>
      </c>
      <c r="Q131" s="1">
        <v>0.894038731759118</v>
      </c>
      <c r="R131" s="1" t="s">
        <v>762</v>
      </c>
    </row>
    <row r="132">
      <c r="A132" s="1" t="s">
        <v>606</v>
      </c>
      <c r="B132" s="1" t="s">
        <v>763</v>
      </c>
      <c r="C132" s="1" t="s">
        <v>610</v>
      </c>
      <c r="D132" s="1" t="s">
        <v>764</v>
      </c>
      <c r="E132" s="1" t="s">
        <v>765</v>
      </c>
      <c r="F132" s="1" t="s">
        <v>143</v>
      </c>
      <c r="G132" s="2" t="s">
        <v>23</v>
      </c>
      <c r="H132" s="1" t="s">
        <v>295</v>
      </c>
      <c r="I132" s="1" t="s">
        <v>766</v>
      </c>
      <c r="J132" s="1" t="s">
        <v>767</v>
      </c>
      <c r="K132" s="1">
        <v>0.0</v>
      </c>
      <c r="L132" s="1">
        <v>1110.0</v>
      </c>
      <c r="M132" s="1" t="s">
        <v>768</v>
      </c>
      <c r="N132" s="1" t="s">
        <v>603</v>
      </c>
      <c r="O132" s="1" t="s">
        <v>479</v>
      </c>
      <c r="P132" s="1">
        <v>0.90140577862457</v>
      </c>
      <c r="Q132" s="1">
        <v>0.89603993044333</v>
      </c>
      <c r="R132" s="1" t="s">
        <v>769</v>
      </c>
    </row>
    <row r="133">
      <c r="A133" s="1" t="s">
        <v>606</v>
      </c>
      <c r="B133" s="1" t="s">
        <v>763</v>
      </c>
      <c r="C133" s="1" t="s">
        <v>770</v>
      </c>
      <c r="D133" s="1" t="s">
        <v>764</v>
      </c>
      <c r="E133" s="1" t="s">
        <v>765</v>
      </c>
      <c r="F133" s="1"/>
      <c r="G133" s="2" t="s">
        <v>23</v>
      </c>
      <c r="H133" s="1" t="s">
        <v>295</v>
      </c>
      <c r="I133" s="1" t="s">
        <v>766</v>
      </c>
      <c r="J133" s="1" t="s">
        <v>767</v>
      </c>
      <c r="K133" s="1">
        <v>0.0</v>
      </c>
      <c r="L133" s="1">
        <v>1131.0</v>
      </c>
      <c r="M133" s="1" t="s">
        <v>768</v>
      </c>
      <c r="N133" s="1" t="s">
        <v>603</v>
      </c>
      <c r="O133" s="1" t="s">
        <v>479</v>
      </c>
      <c r="P133" s="1">
        <v>0.90140577862457</v>
      </c>
      <c r="Q133" s="1">
        <v>0.89603993044333</v>
      </c>
      <c r="R133" s="1" t="s">
        <v>769</v>
      </c>
    </row>
    <row r="134">
      <c r="A134" s="1" t="s">
        <v>606</v>
      </c>
      <c r="B134" s="1" t="s">
        <v>763</v>
      </c>
      <c r="C134" s="1" t="s">
        <v>612</v>
      </c>
      <c r="D134" s="1" t="s">
        <v>764</v>
      </c>
      <c r="E134" s="1" t="s">
        <v>765</v>
      </c>
      <c r="F134" s="1"/>
      <c r="G134" s="2" t="s">
        <v>23</v>
      </c>
      <c r="H134" s="1" t="s">
        <v>295</v>
      </c>
      <c r="I134" s="1" t="s">
        <v>766</v>
      </c>
      <c r="J134" s="1" t="s">
        <v>767</v>
      </c>
      <c r="K134" s="1">
        <v>0.0</v>
      </c>
      <c r="L134" s="1">
        <v>1234.0</v>
      </c>
      <c r="M134" s="1" t="s">
        <v>768</v>
      </c>
      <c r="N134" s="1" t="s">
        <v>603</v>
      </c>
      <c r="O134" s="1" t="s">
        <v>479</v>
      </c>
      <c r="P134" s="1">
        <v>0.90140577862457</v>
      </c>
      <c r="Q134" s="1">
        <v>0.89603993044333</v>
      </c>
      <c r="R134" s="1" t="s">
        <v>769</v>
      </c>
    </row>
    <row r="135">
      <c r="A135" s="1" t="s">
        <v>606</v>
      </c>
      <c r="B135" s="1" t="s">
        <v>763</v>
      </c>
      <c r="C135" s="1" t="s">
        <v>771</v>
      </c>
      <c r="D135" s="1" t="s">
        <v>764</v>
      </c>
      <c r="E135" s="1" t="s">
        <v>765</v>
      </c>
      <c r="F135" s="1"/>
      <c r="G135" s="2" t="s">
        <v>23</v>
      </c>
      <c r="H135" s="1" t="s">
        <v>295</v>
      </c>
      <c r="I135" s="1" t="s">
        <v>766</v>
      </c>
      <c r="J135" s="1" t="s">
        <v>767</v>
      </c>
      <c r="K135" s="1">
        <v>0.0</v>
      </c>
      <c r="L135" s="1">
        <v>1255.0</v>
      </c>
      <c r="M135" s="1" t="s">
        <v>768</v>
      </c>
      <c r="N135" s="1" t="s">
        <v>603</v>
      </c>
      <c r="O135" s="1" t="s">
        <v>479</v>
      </c>
      <c r="P135" s="1">
        <v>0.90140577862457</v>
      </c>
      <c r="Q135" s="1">
        <v>0.89603993044333</v>
      </c>
      <c r="R135" s="1" t="s">
        <v>769</v>
      </c>
    </row>
    <row r="136">
      <c r="A136" s="1" t="s">
        <v>763</v>
      </c>
      <c r="B136" s="1" t="s">
        <v>772</v>
      </c>
      <c r="C136" s="1" t="s">
        <v>773</v>
      </c>
      <c r="D136" s="1" t="s">
        <v>774</v>
      </c>
      <c r="E136" s="1" t="s">
        <v>775</v>
      </c>
      <c r="F136" s="1"/>
      <c r="G136" s="2" t="s">
        <v>23</v>
      </c>
      <c r="H136" s="1" t="s">
        <v>295</v>
      </c>
      <c r="I136" s="1" t="s">
        <v>776</v>
      </c>
      <c r="J136" s="1" t="s">
        <v>766</v>
      </c>
      <c r="K136" s="1">
        <v>0.0</v>
      </c>
      <c r="L136" s="1">
        <v>986.0</v>
      </c>
      <c r="M136" s="1" t="s">
        <v>777</v>
      </c>
      <c r="N136" s="1" t="s">
        <v>603</v>
      </c>
      <c r="O136" s="1" t="s">
        <v>479</v>
      </c>
      <c r="P136" s="1">
        <v>0.981494951941723</v>
      </c>
      <c r="Q136" s="1">
        <v>0.981494951941723</v>
      </c>
      <c r="R136" s="1" t="s">
        <v>778</v>
      </c>
    </row>
    <row r="137">
      <c r="A137" s="1" t="s">
        <v>779</v>
      </c>
      <c r="B137" s="1" t="s">
        <v>780</v>
      </c>
      <c r="C137" s="1" t="s">
        <v>781</v>
      </c>
      <c r="D137" s="1" t="s">
        <v>782</v>
      </c>
      <c r="E137" s="1" t="s">
        <v>783</v>
      </c>
      <c r="F137" s="1"/>
      <c r="G137" s="2" t="s">
        <v>23</v>
      </c>
      <c r="H137" s="1" t="s">
        <v>167</v>
      </c>
      <c r="I137" s="1" t="s">
        <v>784</v>
      </c>
      <c r="J137" s="1" t="s">
        <v>785</v>
      </c>
      <c r="K137" s="1">
        <v>0.0</v>
      </c>
      <c r="L137" s="1">
        <v>1526.0</v>
      </c>
      <c r="M137" s="1" t="s">
        <v>786</v>
      </c>
      <c r="N137" s="1" t="s">
        <v>486</v>
      </c>
      <c r="O137" s="1" t="s">
        <v>487</v>
      </c>
      <c r="P137" s="1">
        <v>0.922063047302406</v>
      </c>
      <c r="Q137" s="1">
        <v>0.934962166683164</v>
      </c>
      <c r="R137" s="1" t="s">
        <v>787</v>
      </c>
    </row>
    <row r="138">
      <c r="A138" s="1" t="s">
        <v>788</v>
      </c>
      <c r="B138" s="1" t="s">
        <v>789</v>
      </c>
      <c r="C138" s="1" t="s">
        <v>790</v>
      </c>
      <c r="D138" s="1" t="s">
        <v>791</v>
      </c>
      <c r="E138" s="1" t="s">
        <v>792</v>
      </c>
      <c r="F138" s="1"/>
      <c r="G138" s="2" t="s">
        <v>23</v>
      </c>
      <c r="H138" s="1" t="s">
        <v>594</v>
      </c>
      <c r="I138" s="1" t="s">
        <v>793</v>
      </c>
      <c r="J138" s="1" t="s">
        <v>794</v>
      </c>
      <c r="K138" s="1">
        <v>0.0</v>
      </c>
      <c r="L138" s="1">
        <v>422.0</v>
      </c>
      <c r="M138" s="1" t="s">
        <v>795</v>
      </c>
      <c r="N138" s="1" t="s">
        <v>596</v>
      </c>
      <c r="O138" s="1" t="s">
        <v>597</v>
      </c>
      <c r="P138" s="1">
        <v>0.96490254336119</v>
      </c>
      <c r="Q138" s="1">
        <v>0.966183390199622</v>
      </c>
      <c r="R138" s="1" t="s">
        <v>796</v>
      </c>
    </row>
    <row r="139">
      <c r="A139" s="1" t="s">
        <v>797</v>
      </c>
      <c r="B139" s="1" t="s">
        <v>798</v>
      </c>
      <c r="C139" s="1" t="s">
        <v>799</v>
      </c>
      <c r="D139" s="1" t="s">
        <v>800</v>
      </c>
      <c r="E139" s="1" t="s">
        <v>792</v>
      </c>
      <c r="F139" s="1"/>
      <c r="G139" s="2" t="s">
        <v>23</v>
      </c>
      <c r="H139" s="1" t="s">
        <v>295</v>
      </c>
      <c r="I139" s="1" t="s">
        <v>793</v>
      </c>
      <c r="J139" s="1" t="s">
        <v>794</v>
      </c>
      <c r="K139" s="1">
        <v>0.0</v>
      </c>
      <c r="L139" s="1">
        <v>1488.0</v>
      </c>
      <c r="M139" s="1" t="s">
        <v>801</v>
      </c>
      <c r="N139" s="1" t="s">
        <v>802</v>
      </c>
      <c r="O139" s="1" t="s">
        <v>803</v>
      </c>
      <c r="P139" s="1">
        <v>0.358252367781944</v>
      </c>
      <c r="Q139" s="1">
        <v>0.350954133237313</v>
      </c>
      <c r="R139" s="1" t="s">
        <v>804</v>
      </c>
    </row>
    <row r="140">
      <c r="A140" s="1" t="s">
        <v>797</v>
      </c>
      <c r="B140" s="1" t="s">
        <v>798</v>
      </c>
      <c r="C140" s="1" t="s">
        <v>805</v>
      </c>
      <c r="D140" s="1" t="s">
        <v>800</v>
      </c>
      <c r="E140" s="1" t="s">
        <v>792</v>
      </c>
      <c r="F140" s="1"/>
      <c r="G140" s="2" t="s">
        <v>23</v>
      </c>
      <c r="H140" s="1" t="s">
        <v>295</v>
      </c>
      <c r="I140" s="1" t="s">
        <v>793</v>
      </c>
      <c r="J140" s="1" t="s">
        <v>794</v>
      </c>
      <c r="K140" s="1">
        <v>0.0</v>
      </c>
      <c r="L140" s="1">
        <v>1651.0</v>
      </c>
      <c r="M140" s="1" t="s">
        <v>801</v>
      </c>
      <c r="N140" s="1" t="s">
        <v>802</v>
      </c>
      <c r="O140" s="1" t="s">
        <v>803</v>
      </c>
      <c r="P140" s="1">
        <v>0.358252367781944</v>
      </c>
      <c r="Q140" s="1">
        <v>0.350954133237313</v>
      </c>
      <c r="R140" s="1" t="s">
        <v>804</v>
      </c>
    </row>
    <row r="141">
      <c r="A141" s="1" t="s">
        <v>806</v>
      </c>
      <c r="B141" s="1" t="s">
        <v>807</v>
      </c>
      <c r="C141" s="1" t="s">
        <v>808</v>
      </c>
      <c r="D141" s="1" t="s">
        <v>809</v>
      </c>
      <c r="E141" s="1" t="s">
        <v>792</v>
      </c>
      <c r="F141" s="1"/>
      <c r="G141" s="2" t="s">
        <v>23</v>
      </c>
      <c r="H141" s="1" t="s">
        <v>36</v>
      </c>
      <c r="I141" s="1" t="s">
        <v>793</v>
      </c>
      <c r="J141" s="1" t="s">
        <v>794</v>
      </c>
      <c r="K141" s="1">
        <v>0.0</v>
      </c>
      <c r="L141" s="1">
        <v>501.0</v>
      </c>
      <c r="M141" s="1" t="s">
        <v>810</v>
      </c>
      <c r="N141" s="1" t="s">
        <v>624</v>
      </c>
      <c r="O141" s="1" t="s">
        <v>625</v>
      </c>
      <c r="P141" s="1">
        <v>0.928264323937461</v>
      </c>
      <c r="Q141" s="1">
        <v>0.932096947878327</v>
      </c>
      <c r="R141" s="1" t="s">
        <v>811</v>
      </c>
    </row>
    <row r="142">
      <c r="A142" s="1" t="s">
        <v>679</v>
      </c>
      <c r="B142" s="1" t="s">
        <v>812</v>
      </c>
      <c r="C142" s="1" t="s">
        <v>680</v>
      </c>
      <c r="D142" s="1" t="s">
        <v>813</v>
      </c>
      <c r="E142" s="1" t="s">
        <v>792</v>
      </c>
      <c r="F142" s="1" t="s">
        <v>153</v>
      </c>
      <c r="G142" s="2" t="s">
        <v>23</v>
      </c>
      <c r="H142" s="1" t="s">
        <v>167</v>
      </c>
      <c r="I142" s="1" t="s">
        <v>793</v>
      </c>
      <c r="J142" s="1" t="s">
        <v>794</v>
      </c>
      <c r="K142" s="1">
        <v>0.0</v>
      </c>
      <c r="L142" s="1">
        <v>433.0</v>
      </c>
      <c r="M142" s="1" t="s">
        <v>814</v>
      </c>
      <c r="N142" s="1" t="s">
        <v>486</v>
      </c>
      <c r="O142" s="1" t="s">
        <v>487</v>
      </c>
      <c r="P142" s="1">
        <v>0.907067587584596</v>
      </c>
      <c r="Q142" s="1">
        <v>0.9097671166941</v>
      </c>
      <c r="R142" s="1" t="s">
        <v>815</v>
      </c>
    </row>
    <row r="143">
      <c r="A143" s="1" t="s">
        <v>816</v>
      </c>
      <c r="B143" s="1" t="s">
        <v>817</v>
      </c>
      <c r="C143" s="1" t="s">
        <v>818</v>
      </c>
      <c r="D143" s="1" t="s">
        <v>819</v>
      </c>
      <c r="E143" s="1" t="s">
        <v>820</v>
      </c>
      <c r="F143" s="1" t="s">
        <v>35</v>
      </c>
      <c r="G143" s="2" t="s">
        <v>23</v>
      </c>
      <c r="H143" s="1" t="s">
        <v>50</v>
      </c>
      <c r="I143" s="1" t="s">
        <v>821</v>
      </c>
      <c r="J143" s="1" t="s">
        <v>822</v>
      </c>
      <c r="K143" s="1">
        <v>0.0</v>
      </c>
      <c r="L143" s="1">
        <v>83.0</v>
      </c>
      <c r="M143" s="1" t="s">
        <v>823</v>
      </c>
      <c r="N143" s="1" t="s">
        <v>824</v>
      </c>
      <c r="O143" s="1" t="s">
        <v>825</v>
      </c>
      <c r="P143" s="1">
        <v>0.970138172270591</v>
      </c>
      <c r="Q143" s="1">
        <v>0.966847197264769</v>
      </c>
      <c r="R143" s="1" t="s">
        <v>826</v>
      </c>
    </row>
    <row r="144">
      <c r="A144" s="1" t="s">
        <v>827</v>
      </c>
      <c r="B144" s="1" t="s">
        <v>828</v>
      </c>
      <c r="C144" s="1" t="s">
        <v>829</v>
      </c>
      <c r="D144" s="1" t="s">
        <v>830</v>
      </c>
      <c r="E144" s="1" t="s">
        <v>831</v>
      </c>
      <c r="F144" s="1"/>
      <c r="G144" s="2" t="s">
        <v>23</v>
      </c>
      <c r="H144" s="1" t="s">
        <v>410</v>
      </c>
      <c r="I144" s="1" t="s">
        <v>832</v>
      </c>
      <c r="J144" s="1" t="s">
        <v>833</v>
      </c>
      <c r="K144" s="1">
        <v>0.0</v>
      </c>
      <c r="L144" s="1">
        <v>103.0</v>
      </c>
      <c r="M144" s="1" t="s">
        <v>834</v>
      </c>
      <c r="N144" s="1" t="s">
        <v>728</v>
      </c>
      <c r="O144" s="1" t="s">
        <v>729</v>
      </c>
      <c r="P144" s="1">
        <v>0.952829323579064</v>
      </c>
      <c r="Q144" s="1">
        <v>0.949322744302067</v>
      </c>
      <c r="R144" s="1" t="s">
        <v>472</v>
      </c>
    </row>
    <row r="145">
      <c r="A145" s="1" t="s">
        <v>835</v>
      </c>
      <c r="B145" s="1" t="s">
        <v>836</v>
      </c>
      <c r="C145" s="1" t="s">
        <v>837</v>
      </c>
      <c r="D145" s="1" t="s">
        <v>116</v>
      </c>
      <c r="E145" s="1" t="s">
        <v>831</v>
      </c>
      <c r="F145" s="1"/>
      <c r="G145" s="2" t="s">
        <v>23</v>
      </c>
      <c r="H145" s="2" t="s">
        <v>118</v>
      </c>
      <c r="I145" s="1" t="s">
        <v>832</v>
      </c>
      <c r="J145" s="1" t="s">
        <v>833</v>
      </c>
      <c r="K145" s="1">
        <v>0.0</v>
      </c>
      <c r="L145" s="1">
        <v>341.0</v>
      </c>
      <c r="M145" s="1" t="s">
        <v>838</v>
      </c>
      <c r="N145" s="1" t="s">
        <v>122</v>
      </c>
      <c r="O145" s="1" t="s">
        <v>122</v>
      </c>
      <c r="P145" s="1">
        <v>0.547905397611541</v>
      </c>
      <c r="Q145" s="1">
        <v>0.528195195628864</v>
      </c>
      <c r="R145" s="1" t="s">
        <v>839</v>
      </c>
    </row>
    <row r="146">
      <c r="A146" s="1" t="s">
        <v>840</v>
      </c>
      <c r="B146" s="1" t="s">
        <v>841</v>
      </c>
      <c r="C146" s="1" t="s">
        <v>842</v>
      </c>
      <c r="D146" s="1" t="s">
        <v>843</v>
      </c>
      <c r="E146" s="1" t="s">
        <v>844</v>
      </c>
      <c r="F146" s="1"/>
      <c r="G146" s="2" t="s">
        <v>23</v>
      </c>
      <c r="H146" s="1" t="s">
        <v>594</v>
      </c>
      <c r="I146" s="1" t="s">
        <v>845</v>
      </c>
      <c r="J146" s="1" t="s">
        <v>846</v>
      </c>
      <c r="K146" s="1">
        <v>0.0</v>
      </c>
      <c r="L146" s="1">
        <v>625.0</v>
      </c>
      <c r="M146" s="1" t="s">
        <v>847</v>
      </c>
      <c r="N146" s="1" t="s">
        <v>596</v>
      </c>
      <c r="O146" s="1" t="s">
        <v>597</v>
      </c>
      <c r="P146" s="1">
        <v>1.0</v>
      </c>
      <c r="Q146" s="1">
        <v>1.0</v>
      </c>
      <c r="R146" s="1" t="s">
        <v>71</v>
      </c>
    </row>
    <row r="147">
      <c r="A147" s="1" t="s">
        <v>848</v>
      </c>
      <c r="B147" s="1" t="s">
        <v>849</v>
      </c>
      <c r="C147" s="1" t="s">
        <v>850</v>
      </c>
      <c r="D147" s="1" t="s">
        <v>851</v>
      </c>
      <c r="E147" s="1" t="s">
        <v>844</v>
      </c>
      <c r="F147" s="1" t="s">
        <v>153</v>
      </c>
      <c r="G147" s="2" t="s">
        <v>23</v>
      </c>
      <c r="H147" s="1" t="s">
        <v>295</v>
      </c>
      <c r="I147" s="1" t="s">
        <v>845</v>
      </c>
      <c r="J147" s="1" t="s">
        <v>846</v>
      </c>
      <c r="K147" s="1">
        <v>0.0</v>
      </c>
      <c r="L147" s="1">
        <v>371.0</v>
      </c>
      <c r="M147" s="1" t="s">
        <v>852</v>
      </c>
      <c r="N147" s="1" t="s">
        <v>802</v>
      </c>
      <c r="O147" s="1" t="s">
        <v>803</v>
      </c>
      <c r="P147" s="1">
        <v>1.0</v>
      </c>
      <c r="Q147" s="1">
        <v>1.0</v>
      </c>
      <c r="R147" s="1" t="s">
        <v>853</v>
      </c>
    </row>
    <row r="148">
      <c r="A148" s="1" t="s">
        <v>848</v>
      </c>
      <c r="B148" s="1" t="s">
        <v>849</v>
      </c>
      <c r="C148" s="1" t="s">
        <v>854</v>
      </c>
      <c r="D148" s="1" t="s">
        <v>851</v>
      </c>
      <c r="E148" s="1" t="s">
        <v>844</v>
      </c>
      <c r="F148" s="1"/>
      <c r="G148" s="2" t="s">
        <v>23</v>
      </c>
      <c r="H148" s="1" t="s">
        <v>295</v>
      </c>
      <c r="I148" s="1" t="s">
        <v>845</v>
      </c>
      <c r="J148" s="1" t="s">
        <v>846</v>
      </c>
      <c r="K148" s="1">
        <v>0.0</v>
      </c>
      <c r="L148" s="1">
        <v>421.0</v>
      </c>
      <c r="M148" s="1" t="s">
        <v>852</v>
      </c>
      <c r="N148" s="1" t="s">
        <v>802</v>
      </c>
      <c r="O148" s="1" t="s">
        <v>803</v>
      </c>
      <c r="P148" s="1">
        <v>1.0</v>
      </c>
      <c r="Q148" s="1">
        <v>1.0</v>
      </c>
      <c r="R148" s="1" t="s">
        <v>853</v>
      </c>
    </row>
    <row r="149">
      <c r="A149" s="1" t="s">
        <v>855</v>
      </c>
      <c r="B149" s="1" t="s">
        <v>856</v>
      </c>
      <c r="C149" s="1" t="s">
        <v>857</v>
      </c>
      <c r="D149" s="1" t="s">
        <v>851</v>
      </c>
      <c r="E149" s="1" t="s">
        <v>844</v>
      </c>
      <c r="F149" s="1"/>
      <c r="G149" s="2" t="s">
        <v>23</v>
      </c>
      <c r="H149" s="1" t="s">
        <v>295</v>
      </c>
      <c r="I149" s="1" t="s">
        <v>845</v>
      </c>
      <c r="J149" s="1" t="s">
        <v>846</v>
      </c>
      <c r="K149" s="1">
        <v>0.0</v>
      </c>
      <c r="L149" s="1">
        <v>564.0</v>
      </c>
      <c r="M149" s="1" t="s">
        <v>858</v>
      </c>
      <c r="N149" s="1" t="s">
        <v>802</v>
      </c>
      <c r="O149" s="1" t="s">
        <v>803</v>
      </c>
      <c r="P149" s="1">
        <v>1.0</v>
      </c>
      <c r="Q149" s="1">
        <v>1.0</v>
      </c>
      <c r="R149" s="1" t="s">
        <v>727</v>
      </c>
    </row>
    <row r="150">
      <c r="A150" s="1" t="s">
        <v>859</v>
      </c>
      <c r="B150" s="1" t="s">
        <v>860</v>
      </c>
      <c r="C150" s="1" t="s">
        <v>861</v>
      </c>
      <c r="D150" s="1" t="s">
        <v>851</v>
      </c>
      <c r="E150" s="1" t="s">
        <v>844</v>
      </c>
      <c r="F150" s="1"/>
      <c r="G150" s="2" t="s">
        <v>23</v>
      </c>
      <c r="H150" s="1" t="s">
        <v>295</v>
      </c>
      <c r="I150" s="1" t="s">
        <v>845</v>
      </c>
      <c r="J150" s="1" t="s">
        <v>846</v>
      </c>
      <c r="K150" s="1">
        <v>0.0</v>
      </c>
      <c r="L150" s="1">
        <v>1860.0</v>
      </c>
      <c r="M150" s="1" t="s">
        <v>862</v>
      </c>
      <c r="N150" s="1" t="s">
        <v>802</v>
      </c>
      <c r="O150" s="1" t="s">
        <v>803</v>
      </c>
      <c r="P150" s="1">
        <v>1.0</v>
      </c>
      <c r="Q150" s="1">
        <v>1.0</v>
      </c>
      <c r="R150" s="1" t="s">
        <v>863</v>
      </c>
    </row>
    <row r="151">
      <c r="A151" s="1" t="s">
        <v>864</v>
      </c>
      <c r="B151" s="1" t="s">
        <v>865</v>
      </c>
      <c r="C151" s="1" t="s">
        <v>866</v>
      </c>
      <c r="D151" s="1" t="s">
        <v>851</v>
      </c>
      <c r="E151" s="1" t="s">
        <v>844</v>
      </c>
      <c r="F151" s="1"/>
      <c r="G151" s="2" t="s">
        <v>23</v>
      </c>
      <c r="H151" s="1" t="s">
        <v>295</v>
      </c>
      <c r="I151" s="1" t="s">
        <v>845</v>
      </c>
      <c r="J151" s="1" t="s">
        <v>846</v>
      </c>
      <c r="K151" s="1">
        <v>0.0</v>
      </c>
      <c r="L151" s="1">
        <v>2610.0</v>
      </c>
      <c r="M151" s="1" t="s">
        <v>867</v>
      </c>
      <c r="N151" s="1" t="s">
        <v>802</v>
      </c>
      <c r="O151" s="1" t="s">
        <v>803</v>
      </c>
      <c r="P151" s="1">
        <v>1.0</v>
      </c>
      <c r="Q151" s="1">
        <v>1.0</v>
      </c>
      <c r="R151" s="1" t="s">
        <v>868</v>
      </c>
    </row>
    <row r="152">
      <c r="A152" s="1" t="s">
        <v>869</v>
      </c>
      <c r="B152" s="1" t="s">
        <v>870</v>
      </c>
      <c r="C152" s="1" t="s">
        <v>871</v>
      </c>
      <c r="D152" s="1" t="s">
        <v>872</v>
      </c>
      <c r="E152" s="1" t="s">
        <v>844</v>
      </c>
      <c r="F152" s="1"/>
      <c r="G152" s="2" t="s">
        <v>23</v>
      </c>
      <c r="H152" s="1" t="s">
        <v>36</v>
      </c>
      <c r="I152" s="1" t="s">
        <v>845</v>
      </c>
      <c r="J152" s="1" t="s">
        <v>846</v>
      </c>
      <c r="K152" s="1">
        <v>0.0</v>
      </c>
      <c r="L152" s="1">
        <v>359.0</v>
      </c>
      <c r="M152" s="1" t="s">
        <v>873</v>
      </c>
      <c r="N152" s="1" t="s">
        <v>874</v>
      </c>
      <c r="O152" s="1" t="s">
        <v>875</v>
      </c>
      <c r="P152" s="1">
        <v>1.0</v>
      </c>
      <c r="Q152" s="1">
        <v>1.0</v>
      </c>
      <c r="R152" s="1" t="s">
        <v>876</v>
      </c>
    </row>
    <row r="153">
      <c r="A153" s="1" t="s">
        <v>877</v>
      </c>
      <c r="B153" s="1" t="s">
        <v>878</v>
      </c>
      <c r="C153" s="1" t="s">
        <v>879</v>
      </c>
      <c r="D153" s="1" t="s">
        <v>872</v>
      </c>
      <c r="E153" s="1" t="s">
        <v>844</v>
      </c>
      <c r="F153" s="1"/>
      <c r="G153" s="2" t="s">
        <v>23</v>
      </c>
      <c r="H153" s="1" t="s">
        <v>36</v>
      </c>
      <c r="I153" s="1" t="s">
        <v>845</v>
      </c>
      <c r="J153" s="1" t="s">
        <v>846</v>
      </c>
      <c r="K153" s="1">
        <v>0.0</v>
      </c>
      <c r="L153" s="1">
        <v>922.0</v>
      </c>
      <c r="M153" s="1" t="s">
        <v>880</v>
      </c>
      <c r="N153" s="1" t="s">
        <v>874</v>
      </c>
      <c r="O153" s="1" t="s">
        <v>875</v>
      </c>
      <c r="P153" s="1">
        <v>1.0</v>
      </c>
      <c r="Q153" s="1">
        <v>1.0</v>
      </c>
      <c r="R153" s="1" t="s">
        <v>71</v>
      </c>
    </row>
    <row r="154">
      <c r="A154" s="1" t="s">
        <v>881</v>
      </c>
      <c r="B154" s="1" t="s">
        <v>882</v>
      </c>
      <c r="C154" s="1" t="s">
        <v>883</v>
      </c>
      <c r="D154" s="1" t="s">
        <v>884</v>
      </c>
      <c r="E154" s="1" t="s">
        <v>844</v>
      </c>
      <c r="F154" s="1"/>
      <c r="G154" s="2" t="s">
        <v>23</v>
      </c>
      <c r="H154" s="1" t="s">
        <v>631</v>
      </c>
      <c r="I154" s="1" t="s">
        <v>845</v>
      </c>
      <c r="J154" s="1" t="s">
        <v>846</v>
      </c>
      <c r="K154" s="1">
        <v>0.0</v>
      </c>
      <c r="L154" s="1">
        <v>282.0</v>
      </c>
      <c r="M154" s="1" t="s">
        <v>885</v>
      </c>
      <c r="N154" s="1" t="s">
        <v>633</v>
      </c>
      <c r="O154" s="1" t="s">
        <v>634</v>
      </c>
      <c r="P154" s="1">
        <v>1.0</v>
      </c>
      <c r="Q154" s="1">
        <v>1.0</v>
      </c>
      <c r="R154" s="1" t="s">
        <v>886</v>
      </c>
    </row>
    <row r="155">
      <c r="A155" s="1" t="s">
        <v>887</v>
      </c>
      <c r="B155" s="1" t="s">
        <v>888</v>
      </c>
      <c r="C155" s="1" t="s">
        <v>889</v>
      </c>
      <c r="D155" s="1" t="s">
        <v>890</v>
      </c>
      <c r="E155" s="1" t="s">
        <v>844</v>
      </c>
      <c r="F155" s="1"/>
      <c r="G155" s="2" t="s">
        <v>23</v>
      </c>
      <c r="H155" s="1" t="s">
        <v>640</v>
      </c>
      <c r="I155" s="1" t="s">
        <v>845</v>
      </c>
      <c r="J155" s="1" t="s">
        <v>846</v>
      </c>
      <c r="K155" s="1">
        <v>0.0</v>
      </c>
      <c r="L155" s="1">
        <v>72.0</v>
      </c>
      <c r="M155" s="1" t="s">
        <v>891</v>
      </c>
      <c r="N155" s="1" t="s">
        <v>642</v>
      </c>
      <c r="O155" s="1" t="s">
        <v>643</v>
      </c>
      <c r="P155" s="1">
        <v>1.0</v>
      </c>
      <c r="Q155" s="1">
        <v>1.0</v>
      </c>
      <c r="R155" s="1" t="s">
        <v>892</v>
      </c>
    </row>
    <row r="156">
      <c r="A156" s="1" t="s">
        <v>893</v>
      </c>
      <c r="B156" s="1" t="s">
        <v>894</v>
      </c>
      <c r="C156" s="1" t="s">
        <v>895</v>
      </c>
      <c r="D156" s="1" t="s">
        <v>890</v>
      </c>
      <c r="E156" s="1" t="s">
        <v>844</v>
      </c>
      <c r="F156" s="1"/>
      <c r="G156" s="2" t="s">
        <v>23</v>
      </c>
      <c r="H156" s="1" t="s">
        <v>640</v>
      </c>
      <c r="I156" s="1" t="s">
        <v>845</v>
      </c>
      <c r="J156" s="1" t="s">
        <v>846</v>
      </c>
      <c r="K156" s="1">
        <v>0.0</v>
      </c>
      <c r="L156" s="1">
        <v>211.0</v>
      </c>
      <c r="M156" s="1" t="s">
        <v>896</v>
      </c>
      <c r="N156" s="1" t="s">
        <v>642</v>
      </c>
      <c r="O156" s="1" t="s">
        <v>643</v>
      </c>
      <c r="P156" s="1">
        <v>1.0</v>
      </c>
      <c r="Q156" s="1">
        <v>1.0</v>
      </c>
      <c r="R156" s="1" t="s">
        <v>897</v>
      </c>
    </row>
    <row r="157">
      <c r="A157" s="1" t="s">
        <v>898</v>
      </c>
      <c r="B157" s="1" t="s">
        <v>899</v>
      </c>
      <c r="C157" s="1" t="s">
        <v>610</v>
      </c>
      <c r="D157" s="1" t="s">
        <v>890</v>
      </c>
      <c r="E157" s="1" t="s">
        <v>844</v>
      </c>
      <c r="F157" s="1"/>
      <c r="G157" s="2" t="s">
        <v>23</v>
      </c>
      <c r="H157" s="1" t="s">
        <v>640</v>
      </c>
      <c r="I157" s="1" t="s">
        <v>845</v>
      </c>
      <c r="J157" s="1" t="s">
        <v>846</v>
      </c>
      <c r="K157" s="1">
        <v>0.0</v>
      </c>
      <c r="L157" s="1">
        <v>670.0</v>
      </c>
      <c r="M157" s="1" t="s">
        <v>900</v>
      </c>
      <c r="N157" s="1" t="s">
        <v>642</v>
      </c>
      <c r="O157" s="1" t="s">
        <v>643</v>
      </c>
      <c r="P157" s="1">
        <v>1.0</v>
      </c>
      <c r="Q157" s="1">
        <v>1.0</v>
      </c>
      <c r="R157" s="1" t="s">
        <v>264</v>
      </c>
    </row>
    <row r="158">
      <c r="A158" s="1" t="s">
        <v>901</v>
      </c>
      <c r="B158" s="1" t="s">
        <v>902</v>
      </c>
      <c r="C158" s="1" t="s">
        <v>903</v>
      </c>
      <c r="D158" s="1" t="s">
        <v>890</v>
      </c>
      <c r="E158" s="1" t="s">
        <v>844</v>
      </c>
      <c r="F158" s="1"/>
      <c r="G158" s="2" t="s">
        <v>23</v>
      </c>
      <c r="H158" s="1" t="s">
        <v>640</v>
      </c>
      <c r="I158" s="1" t="s">
        <v>845</v>
      </c>
      <c r="J158" s="1" t="s">
        <v>846</v>
      </c>
      <c r="K158" s="1">
        <v>0.0</v>
      </c>
      <c r="L158" s="1">
        <v>1139.0</v>
      </c>
      <c r="M158" s="1" t="s">
        <v>904</v>
      </c>
      <c r="N158" s="1" t="s">
        <v>642</v>
      </c>
      <c r="O158" s="1" t="s">
        <v>643</v>
      </c>
      <c r="P158" s="1">
        <v>1.0</v>
      </c>
      <c r="Q158" s="1">
        <v>1.0</v>
      </c>
      <c r="R158" s="1" t="s">
        <v>886</v>
      </c>
    </row>
    <row r="159">
      <c r="A159" s="1" t="s">
        <v>650</v>
      </c>
      <c r="B159" s="1" t="s">
        <v>905</v>
      </c>
      <c r="C159" s="1" t="s">
        <v>140</v>
      </c>
      <c r="D159" s="1" t="s">
        <v>906</v>
      </c>
      <c r="E159" s="1" t="s">
        <v>844</v>
      </c>
      <c r="F159" s="1"/>
      <c r="G159" s="2" t="s">
        <v>23</v>
      </c>
      <c r="H159" s="1" t="s">
        <v>381</v>
      </c>
      <c r="I159" s="1" t="s">
        <v>845</v>
      </c>
      <c r="J159" s="1" t="s">
        <v>846</v>
      </c>
      <c r="K159" s="1">
        <v>0.0</v>
      </c>
      <c r="L159" s="1">
        <v>451.0</v>
      </c>
      <c r="M159" s="1" t="s">
        <v>652</v>
      </c>
      <c r="N159" s="1" t="s">
        <v>385</v>
      </c>
      <c r="O159" s="1" t="s">
        <v>386</v>
      </c>
      <c r="P159" s="1">
        <v>1.0</v>
      </c>
      <c r="Q159" s="1">
        <v>1.0</v>
      </c>
      <c r="R159" s="1" t="s">
        <v>826</v>
      </c>
    </row>
    <row r="160">
      <c r="A160" s="1" t="s">
        <v>650</v>
      </c>
      <c r="B160" s="1" t="s">
        <v>905</v>
      </c>
      <c r="C160" s="1" t="s">
        <v>907</v>
      </c>
      <c r="D160" s="1" t="s">
        <v>906</v>
      </c>
      <c r="E160" s="1" t="s">
        <v>844</v>
      </c>
      <c r="F160" s="1"/>
      <c r="G160" s="2" t="s">
        <v>23</v>
      </c>
      <c r="H160" s="1" t="s">
        <v>381</v>
      </c>
      <c r="I160" s="1" t="s">
        <v>845</v>
      </c>
      <c r="J160" s="1" t="s">
        <v>846</v>
      </c>
      <c r="K160" s="1">
        <v>0.0</v>
      </c>
      <c r="L160" s="1">
        <v>528.0</v>
      </c>
      <c r="M160" s="1" t="s">
        <v>652</v>
      </c>
      <c r="N160" s="1" t="s">
        <v>385</v>
      </c>
      <c r="O160" s="1" t="s">
        <v>386</v>
      </c>
      <c r="P160" s="1">
        <v>1.0</v>
      </c>
      <c r="Q160" s="1">
        <v>1.0</v>
      </c>
      <c r="R160" s="1" t="s">
        <v>826</v>
      </c>
    </row>
    <row r="161">
      <c r="A161" s="1" t="s">
        <v>908</v>
      </c>
      <c r="B161" s="1" t="s">
        <v>909</v>
      </c>
      <c r="C161" s="1" t="s">
        <v>910</v>
      </c>
      <c r="D161" s="1" t="s">
        <v>911</v>
      </c>
      <c r="E161" s="1" t="s">
        <v>844</v>
      </c>
      <c r="F161" s="1"/>
      <c r="G161" s="2" t="s">
        <v>23</v>
      </c>
      <c r="H161" s="1" t="s">
        <v>657</v>
      </c>
      <c r="I161" s="1" t="s">
        <v>845</v>
      </c>
      <c r="J161" s="1" t="s">
        <v>846</v>
      </c>
      <c r="K161" s="1">
        <v>0.0</v>
      </c>
      <c r="L161" s="1">
        <v>59.0</v>
      </c>
      <c r="M161" s="1" t="s">
        <v>912</v>
      </c>
      <c r="N161" s="1" t="s">
        <v>659</v>
      </c>
      <c r="O161" s="1" t="s">
        <v>660</v>
      </c>
      <c r="P161" s="1">
        <v>1.0</v>
      </c>
      <c r="Q161" s="1">
        <v>1.0</v>
      </c>
      <c r="R161" s="1" t="s">
        <v>913</v>
      </c>
    </row>
    <row r="162">
      <c r="A162" s="1" t="s">
        <v>914</v>
      </c>
      <c r="B162" s="1" t="s">
        <v>915</v>
      </c>
      <c r="C162" s="1" t="s">
        <v>916</v>
      </c>
      <c r="D162" s="1" t="s">
        <v>911</v>
      </c>
      <c r="E162" s="1" t="s">
        <v>844</v>
      </c>
      <c r="F162" s="1"/>
      <c r="G162" s="2" t="s">
        <v>23</v>
      </c>
      <c r="H162" s="1" t="s">
        <v>657</v>
      </c>
      <c r="I162" s="1" t="s">
        <v>845</v>
      </c>
      <c r="J162" s="1" t="s">
        <v>846</v>
      </c>
      <c r="K162" s="1">
        <v>0.0</v>
      </c>
      <c r="L162" s="1">
        <v>116.0</v>
      </c>
      <c r="M162" s="1" t="s">
        <v>917</v>
      </c>
      <c r="N162" s="1" t="s">
        <v>659</v>
      </c>
      <c r="O162" s="1" t="s">
        <v>660</v>
      </c>
      <c r="P162" s="1">
        <v>1.0</v>
      </c>
      <c r="Q162" s="1">
        <v>1.0</v>
      </c>
      <c r="R162" s="1" t="s">
        <v>279</v>
      </c>
    </row>
    <row r="163">
      <c r="A163" s="1" t="s">
        <v>918</v>
      </c>
      <c r="B163" s="1" t="s">
        <v>919</v>
      </c>
      <c r="C163" s="1" t="s">
        <v>920</v>
      </c>
      <c r="D163" s="1" t="s">
        <v>921</v>
      </c>
      <c r="E163" s="1" t="s">
        <v>844</v>
      </c>
      <c r="F163" s="1"/>
      <c r="G163" s="2" t="s">
        <v>23</v>
      </c>
      <c r="H163" s="1" t="s">
        <v>665</v>
      </c>
      <c r="I163" s="1" t="s">
        <v>845</v>
      </c>
      <c r="J163" s="1" t="s">
        <v>846</v>
      </c>
      <c r="K163" s="1">
        <v>0.0</v>
      </c>
      <c r="L163" s="1">
        <v>503.0</v>
      </c>
      <c r="M163" s="1" t="s">
        <v>922</v>
      </c>
      <c r="N163" s="1" t="s">
        <v>667</v>
      </c>
      <c r="O163" s="1" t="s">
        <v>668</v>
      </c>
      <c r="P163" s="1">
        <v>1.0</v>
      </c>
      <c r="Q163" s="1">
        <v>1.0</v>
      </c>
      <c r="R163" s="1" t="s">
        <v>886</v>
      </c>
    </row>
    <row r="164">
      <c r="A164" s="1" t="s">
        <v>923</v>
      </c>
      <c r="B164" s="1" t="s">
        <v>924</v>
      </c>
      <c r="C164" s="1" t="s">
        <v>925</v>
      </c>
      <c r="D164" s="1" t="s">
        <v>926</v>
      </c>
      <c r="E164" s="1" t="s">
        <v>844</v>
      </c>
      <c r="F164" s="1"/>
      <c r="G164" s="2" t="s">
        <v>23</v>
      </c>
      <c r="H164" s="1" t="s">
        <v>184</v>
      </c>
      <c r="I164" s="1" t="s">
        <v>845</v>
      </c>
      <c r="J164" s="1" t="s">
        <v>846</v>
      </c>
      <c r="K164" s="1">
        <v>0.0</v>
      </c>
      <c r="L164" s="1">
        <v>344.0</v>
      </c>
      <c r="M164" s="1" t="s">
        <v>927</v>
      </c>
      <c r="N164" s="1" t="s">
        <v>672</v>
      </c>
      <c r="O164" s="1" t="s">
        <v>673</v>
      </c>
      <c r="P164" s="1">
        <v>1.0</v>
      </c>
      <c r="Q164" s="1">
        <v>1.0</v>
      </c>
      <c r="R164" s="1" t="s">
        <v>727</v>
      </c>
    </row>
    <row r="165">
      <c r="A165" s="1" t="s">
        <v>928</v>
      </c>
      <c r="B165" s="1" t="s">
        <v>929</v>
      </c>
      <c r="C165" s="1" t="s">
        <v>930</v>
      </c>
      <c r="D165" s="1" t="s">
        <v>926</v>
      </c>
      <c r="E165" s="1" t="s">
        <v>844</v>
      </c>
      <c r="F165" s="1"/>
      <c r="G165" s="2" t="s">
        <v>23</v>
      </c>
      <c r="H165" s="1" t="s">
        <v>184</v>
      </c>
      <c r="I165" s="1" t="s">
        <v>845</v>
      </c>
      <c r="J165" s="1" t="s">
        <v>846</v>
      </c>
      <c r="K165" s="1">
        <v>0.0</v>
      </c>
      <c r="L165" s="1">
        <v>587.0</v>
      </c>
      <c r="M165" s="1" t="s">
        <v>904</v>
      </c>
      <c r="N165" s="1" t="s">
        <v>672</v>
      </c>
      <c r="O165" s="1" t="s">
        <v>673</v>
      </c>
      <c r="P165" s="1">
        <v>1.0</v>
      </c>
      <c r="Q165" s="1">
        <v>1.0</v>
      </c>
      <c r="R165" s="1" t="s">
        <v>71</v>
      </c>
    </row>
    <row r="166">
      <c r="A166" s="1" t="s">
        <v>931</v>
      </c>
      <c r="B166" s="1" t="s">
        <v>932</v>
      </c>
      <c r="C166" s="1" t="s">
        <v>583</v>
      </c>
      <c r="D166" s="1" t="s">
        <v>933</v>
      </c>
      <c r="E166" s="1" t="s">
        <v>844</v>
      </c>
      <c r="F166" s="1"/>
      <c r="G166" s="2" t="s">
        <v>23</v>
      </c>
      <c r="H166" s="1" t="s">
        <v>687</v>
      </c>
      <c r="I166" s="1" t="s">
        <v>845</v>
      </c>
      <c r="J166" s="1" t="s">
        <v>846</v>
      </c>
      <c r="K166" s="1">
        <v>0.0</v>
      </c>
      <c r="L166" s="1">
        <v>263.0</v>
      </c>
      <c r="M166" s="1" t="s">
        <v>885</v>
      </c>
      <c r="N166" s="1" t="s">
        <v>689</v>
      </c>
      <c r="O166" s="1" t="s">
        <v>690</v>
      </c>
      <c r="P166" s="1">
        <v>1.0</v>
      </c>
      <c r="Q166" s="1">
        <v>1.0</v>
      </c>
      <c r="R166" s="1" t="s">
        <v>886</v>
      </c>
    </row>
    <row r="167">
      <c r="A167" s="1" t="s">
        <v>934</v>
      </c>
      <c r="B167" s="1" t="s">
        <v>935</v>
      </c>
      <c r="C167" s="1" t="s">
        <v>936</v>
      </c>
      <c r="D167" s="1" t="s">
        <v>937</v>
      </c>
      <c r="E167" s="1" t="s">
        <v>844</v>
      </c>
      <c r="F167" s="1"/>
      <c r="G167" s="2" t="s">
        <v>23</v>
      </c>
      <c r="H167" s="1" t="s">
        <v>938</v>
      </c>
      <c r="I167" s="1" t="s">
        <v>845</v>
      </c>
      <c r="J167" s="1" t="s">
        <v>846</v>
      </c>
      <c r="K167" s="1">
        <v>0.0</v>
      </c>
      <c r="L167" s="1">
        <v>67.0</v>
      </c>
      <c r="M167" s="1" t="s">
        <v>939</v>
      </c>
      <c r="N167" s="1" t="s">
        <v>940</v>
      </c>
      <c r="O167" s="1" t="s">
        <v>941</v>
      </c>
      <c r="P167" s="1">
        <v>1.0</v>
      </c>
      <c r="Q167" s="1">
        <v>1.0</v>
      </c>
      <c r="R167" s="1" t="s">
        <v>942</v>
      </c>
    </row>
    <row r="168">
      <c r="A168" s="1" t="s">
        <v>943</v>
      </c>
      <c r="B168" s="1" t="s">
        <v>944</v>
      </c>
      <c r="C168" s="1" t="s">
        <v>936</v>
      </c>
      <c r="D168" s="1" t="s">
        <v>945</v>
      </c>
      <c r="E168" s="1" t="s">
        <v>844</v>
      </c>
      <c r="F168" s="1"/>
      <c r="G168" s="2" t="s">
        <v>23</v>
      </c>
      <c r="H168" s="1" t="s">
        <v>946</v>
      </c>
      <c r="I168" s="1" t="s">
        <v>845</v>
      </c>
      <c r="J168" s="1" t="s">
        <v>846</v>
      </c>
      <c r="K168" s="1">
        <v>0.0</v>
      </c>
      <c r="L168" s="1">
        <v>77.0</v>
      </c>
      <c r="M168" s="1" t="s">
        <v>939</v>
      </c>
      <c r="N168" s="1" t="s">
        <v>947</v>
      </c>
      <c r="O168" s="1" t="s">
        <v>948</v>
      </c>
      <c r="P168" s="1">
        <v>1.0</v>
      </c>
      <c r="Q168" s="1">
        <v>1.0</v>
      </c>
      <c r="R168" s="1" t="s">
        <v>472</v>
      </c>
    </row>
    <row r="169">
      <c r="A169" s="1" t="s">
        <v>949</v>
      </c>
      <c r="B169" s="1" t="s">
        <v>950</v>
      </c>
      <c r="C169" s="1" t="s">
        <v>951</v>
      </c>
      <c r="D169" s="1" t="s">
        <v>952</v>
      </c>
      <c r="E169" s="1" t="s">
        <v>844</v>
      </c>
      <c r="F169" s="1"/>
      <c r="G169" s="2" t="s">
        <v>23</v>
      </c>
      <c r="H169" s="1" t="s">
        <v>77</v>
      </c>
      <c r="I169" s="1" t="s">
        <v>845</v>
      </c>
      <c r="J169" s="1" t="s">
        <v>846</v>
      </c>
      <c r="K169" s="1">
        <v>0.0</v>
      </c>
      <c r="L169" s="1">
        <v>81.0</v>
      </c>
      <c r="M169" s="1" t="s">
        <v>953</v>
      </c>
      <c r="N169" s="1" t="s">
        <v>710</v>
      </c>
      <c r="O169" s="1" t="s">
        <v>711</v>
      </c>
      <c r="P169" s="1">
        <v>1.0</v>
      </c>
      <c r="Q169" s="1">
        <v>1.0</v>
      </c>
      <c r="R169" s="1" t="s">
        <v>954</v>
      </c>
    </row>
    <row r="170">
      <c r="A170" s="1" t="s">
        <v>955</v>
      </c>
      <c r="B170" s="1" t="s">
        <v>956</v>
      </c>
      <c r="C170" s="1" t="s">
        <v>951</v>
      </c>
      <c r="D170" s="1" t="s">
        <v>957</v>
      </c>
      <c r="E170" s="1" t="s">
        <v>844</v>
      </c>
      <c r="F170" s="1"/>
      <c r="G170" s="2" t="s">
        <v>23</v>
      </c>
      <c r="H170" s="1" t="s">
        <v>716</v>
      </c>
      <c r="I170" s="1" t="s">
        <v>845</v>
      </c>
      <c r="J170" s="1" t="s">
        <v>846</v>
      </c>
      <c r="K170" s="1">
        <v>0.0</v>
      </c>
      <c r="L170" s="1">
        <v>95.0</v>
      </c>
      <c r="M170" s="1" t="s">
        <v>958</v>
      </c>
      <c r="N170" s="1" t="s">
        <v>717</v>
      </c>
      <c r="O170" s="1" t="s">
        <v>718</v>
      </c>
      <c r="P170" s="1">
        <v>1.0</v>
      </c>
      <c r="Q170" s="1">
        <v>1.0</v>
      </c>
      <c r="R170" s="1" t="s">
        <v>954</v>
      </c>
    </row>
    <row r="171">
      <c r="A171" s="1" t="s">
        <v>959</v>
      </c>
      <c r="B171" s="1" t="s">
        <v>960</v>
      </c>
      <c r="C171" s="1" t="s">
        <v>259</v>
      </c>
      <c r="D171" s="1" t="s">
        <v>957</v>
      </c>
      <c r="E171" s="1" t="s">
        <v>844</v>
      </c>
      <c r="F171" s="1"/>
      <c r="G171" s="2" t="s">
        <v>23</v>
      </c>
      <c r="H171" s="1" t="s">
        <v>716</v>
      </c>
      <c r="I171" s="1" t="s">
        <v>845</v>
      </c>
      <c r="J171" s="1" t="s">
        <v>846</v>
      </c>
      <c r="K171" s="1">
        <v>0.0</v>
      </c>
      <c r="L171" s="1">
        <v>171.0</v>
      </c>
      <c r="M171" s="1" t="s">
        <v>961</v>
      </c>
      <c r="N171" s="1" t="s">
        <v>717</v>
      </c>
      <c r="O171" s="1" t="s">
        <v>718</v>
      </c>
      <c r="P171" s="1">
        <v>1.0</v>
      </c>
      <c r="Q171" s="1">
        <v>1.0</v>
      </c>
      <c r="R171" s="1" t="s">
        <v>826</v>
      </c>
    </row>
    <row r="172">
      <c r="A172" s="1" t="s">
        <v>962</v>
      </c>
      <c r="B172" s="1" t="s">
        <v>963</v>
      </c>
      <c r="C172" s="1" t="s">
        <v>115</v>
      </c>
      <c r="D172" s="1" t="s">
        <v>745</v>
      </c>
      <c r="E172" s="1" t="s">
        <v>844</v>
      </c>
      <c r="F172" s="1"/>
      <c r="G172" s="2" t="s">
        <v>23</v>
      </c>
      <c r="H172" s="1" t="s">
        <v>746</v>
      </c>
      <c r="I172" s="1" t="s">
        <v>845</v>
      </c>
      <c r="J172" s="1" t="s">
        <v>846</v>
      </c>
      <c r="K172" s="1">
        <v>0.0</v>
      </c>
      <c r="L172" s="1">
        <v>157.0</v>
      </c>
      <c r="M172" s="1" t="s">
        <v>964</v>
      </c>
      <c r="N172" s="1" t="s">
        <v>747</v>
      </c>
      <c r="O172" s="1" t="s">
        <v>748</v>
      </c>
      <c r="P172" s="1">
        <v>1.0</v>
      </c>
      <c r="Q172" s="1">
        <v>1.0</v>
      </c>
      <c r="R172" s="1" t="s">
        <v>876</v>
      </c>
    </row>
    <row r="173">
      <c r="A173" s="1" t="s">
        <v>965</v>
      </c>
      <c r="B173" s="1" t="s">
        <v>966</v>
      </c>
      <c r="C173" s="1" t="s">
        <v>967</v>
      </c>
      <c r="D173" s="1" t="s">
        <v>745</v>
      </c>
      <c r="E173" s="1" t="s">
        <v>844</v>
      </c>
      <c r="F173" s="1"/>
      <c r="G173" s="2" t="s">
        <v>23</v>
      </c>
      <c r="H173" s="1" t="s">
        <v>746</v>
      </c>
      <c r="I173" s="1" t="s">
        <v>845</v>
      </c>
      <c r="J173" s="1" t="s">
        <v>846</v>
      </c>
      <c r="K173" s="1">
        <v>0.0</v>
      </c>
      <c r="L173" s="1">
        <v>145.0</v>
      </c>
      <c r="M173" s="1" t="s">
        <v>968</v>
      </c>
      <c r="N173" s="1" t="s">
        <v>747</v>
      </c>
      <c r="O173" s="1" t="s">
        <v>748</v>
      </c>
      <c r="P173" s="1">
        <v>1.0</v>
      </c>
      <c r="Q173" s="1">
        <v>1.0</v>
      </c>
      <c r="R173" s="1" t="s">
        <v>969</v>
      </c>
    </row>
    <row r="174">
      <c r="A174" s="1" t="s">
        <v>970</v>
      </c>
      <c r="B174" s="1" t="s">
        <v>971</v>
      </c>
      <c r="C174" s="1" t="s">
        <v>972</v>
      </c>
      <c r="D174" s="1" t="s">
        <v>973</v>
      </c>
      <c r="E174" s="1" t="s">
        <v>974</v>
      </c>
      <c r="F174" s="1"/>
      <c r="G174" s="2" t="s">
        <v>23</v>
      </c>
      <c r="H174" s="1" t="s">
        <v>343</v>
      </c>
      <c r="I174" s="1" t="s">
        <v>975</v>
      </c>
      <c r="J174" s="1" t="s">
        <v>845</v>
      </c>
      <c r="K174" s="1">
        <v>0.0</v>
      </c>
      <c r="L174" s="1">
        <v>304.0</v>
      </c>
      <c r="M174" s="1" t="s">
        <v>976</v>
      </c>
      <c r="N174" s="1" t="s">
        <v>977</v>
      </c>
      <c r="O174" s="1" t="s">
        <v>978</v>
      </c>
      <c r="P174" s="1">
        <v>0.986927630951177</v>
      </c>
      <c r="Q174" s="1">
        <v>0.985079993926794</v>
      </c>
      <c r="R174" s="1" t="s">
        <v>979</v>
      </c>
    </row>
    <row r="175">
      <c r="A175" s="1" t="s">
        <v>980</v>
      </c>
      <c r="B175" s="1" t="s">
        <v>981</v>
      </c>
      <c r="C175" s="1" t="s">
        <v>982</v>
      </c>
      <c r="D175" s="1" t="s">
        <v>983</v>
      </c>
      <c r="E175" s="1" t="s">
        <v>974</v>
      </c>
      <c r="F175" s="1"/>
      <c r="G175" s="2" t="s">
        <v>23</v>
      </c>
      <c r="H175" s="1" t="s">
        <v>295</v>
      </c>
      <c r="I175" s="1" t="s">
        <v>975</v>
      </c>
      <c r="J175" s="1" t="s">
        <v>845</v>
      </c>
      <c r="K175" s="1">
        <v>0.0</v>
      </c>
      <c r="L175" s="1">
        <v>82.0</v>
      </c>
      <c r="M175" s="1" t="s">
        <v>984</v>
      </c>
      <c r="N175" s="1" t="s">
        <v>802</v>
      </c>
      <c r="O175" s="1" t="s">
        <v>985</v>
      </c>
      <c r="P175" s="1">
        <v>0.748134401875564</v>
      </c>
      <c r="Q175" s="1">
        <v>0.74223976780097</v>
      </c>
      <c r="R175" s="1" t="s">
        <v>986</v>
      </c>
    </row>
    <row r="176">
      <c r="A176" s="1" t="s">
        <v>987</v>
      </c>
      <c r="B176" s="1" t="s">
        <v>988</v>
      </c>
      <c r="C176" s="1" t="s">
        <v>989</v>
      </c>
      <c r="D176" s="1" t="s">
        <v>983</v>
      </c>
      <c r="E176" s="1" t="s">
        <v>974</v>
      </c>
      <c r="F176" s="1"/>
      <c r="G176" s="2" t="s">
        <v>23</v>
      </c>
      <c r="H176" s="1" t="s">
        <v>295</v>
      </c>
      <c r="I176" s="1" t="s">
        <v>975</v>
      </c>
      <c r="J176" s="1" t="s">
        <v>845</v>
      </c>
      <c r="K176" s="1">
        <v>0.0</v>
      </c>
      <c r="L176" s="1">
        <v>1125.0</v>
      </c>
      <c r="M176" s="1" t="s">
        <v>990</v>
      </c>
      <c r="N176" s="1" t="s">
        <v>802</v>
      </c>
      <c r="O176" s="1" t="s">
        <v>985</v>
      </c>
      <c r="P176" s="1">
        <v>0.793264708127961</v>
      </c>
      <c r="Q176" s="1">
        <v>0.788036084893944</v>
      </c>
      <c r="R176" s="1" t="s">
        <v>991</v>
      </c>
    </row>
    <row r="177">
      <c r="A177" s="1" t="s">
        <v>905</v>
      </c>
      <c r="B177" s="1" t="s">
        <v>992</v>
      </c>
      <c r="C177" s="1" t="s">
        <v>993</v>
      </c>
      <c r="D177" s="1" t="s">
        <v>994</v>
      </c>
      <c r="E177" s="1" t="s">
        <v>974</v>
      </c>
      <c r="F177" s="1"/>
      <c r="G177" s="2" t="s">
        <v>23</v>
      </c>
      <c r="H177" s="1" t="s">
        <v>381</v>
      </c>
      <c r="I177" s="1" t="s">
        <v>975</v>
      </c>
      <c r="J177" s="1" t="s">
        <v>845</v>
      </c>
      <c r="K177" s="1">
        <v>0.0</v>
      </c>
      <c r="L177" s="1">
        <v>146.0</v>
      </c>
      <c r="M177" s="1" t="s">
        <v>652</v>
      </c>
      <c r="N177" s="1" t="s">
        <v>385</v>
      </c>
      <c r="O177" s="1" t="s">
        <v>386</v>
      </c>
      <c r="P177" s="1">
        <v>0.747415903916734</v>
      </c>
      <c r="Q177" s="1">
        <v>0.741309135862538</v>
      </c>
      <c r="R177" s="1" t="s">
        <v>995</v>
      </c>
    </row>
    <row r="178">
      <c r="A178" s="1" t="s">
        <v>996</v>
      </c>
      <c r="B178" s="1" t="s">
        <v>997</v>
      </c>
      <c r="C178" s="1" t="s">
        <v>998</v>
      </c>
      <c r="D178" s="1" t="s">
        <v>243</v>
      </c>
      <c r="E178" s="1" t="s">
        <v>974</v>
      </c>
      <c r="F178" s="1"/>
      <c r="G178" s="2" t="s">
        <v>23</v>
      </c>
      <c r="H178" s="1" t="s">
        <v>184</v>
      </c>
      <c r="I178" s="1" t="s">
        <v>975</v>
      </c>
      <c r="J178" s="1" t="s">
        <v>845</v>
      </c>
      <c r="K178" s="1">
        <v>0.0</v>
      </c>
      <c r="L178" s="1">
        <v>565.0</v>
      </c>
      <c r="M178" s="1" t="s">
        <v>999</v>
      </c>
      <c r="N178" s="1" t="s">
        <v>672</v>
      </c>
      <c r="O178" s="1" t="s">
        <v>673</v>
      </c>
      <c r="P178" s="1">
        <v>0.907614171669739</v>
      </c>
      <c r="Q178" s="1">
        <v>0.896668721701322</v>
      </c>
      <c r="R178" s="1" t="s">
        <v>1000</v>
      </c>
    </row>
    <row r="179">
      <c r="A179" s="1" t="s">
        <v>1001</v>
      </c>
      <c r="B179" s="1" t="s">
        <v>1002</v>
      </c>
      <c r="C179" s="1" t="s">
        <v>1003</v>
      </c>
      <c r="D179" s="1" t="s">
        <v>1004</v>
      </c>
      <c r="E179" s="1" t="s">
        <v>974</v>
      </c>
      <c r="F179" s="1"/>
      <c r="G179" s="2" t="s">
        <v>23</v>
      </c>
      <c r="H179" s="1" t="s">
        <v>77</v>
      </c>
      <c r="I179" s="1" t="s">
        <v>975</v>
      </c>
      <c r="J179" s="1" t="s">
        <v>845</v>
      </c>
      <c r="K179" s="1">
        <v>0.0</v>
      </c>
      <c r="L179" s="1">
        <v>114.0</v>
      </c>
      <c r="M179" s="1" t="s">
        <v>1005</v>
      </c>
      <c r="N179" s="1" t="s">
        <v>710</v>
      </c>
      <c r="O179" s="1" t="s">
        <v>711</v>
      </c>
      <c r="P179" s="1">
        <v>1.0</v>
      </c>
      <c r="Q179" s="1">
        <v>1.0</v>
      </c>
      <c r="R179" s="1" t="s">
        <v>969</v>
      </c>
    </row>
    <row r="180">
      <c r="A180" s="1" t="s">
        <v>1006</v>
      </c>
      <c r="B180" s="1" t="s">
        <v>1007</v>
      </c>
      <c r="C180" s="1" t="s">
        <v>1008</v>
      </c>
      <c r="D180" s="1" t="s">
        <v>1004</v>
      </c>
      <c r="E180" s="1" t="s">
        <v>974</v>
      </c>
      <c r="F180" s="1"/>
      <c r="G180" s="2" t="s">
        <v>23</v>
      </c>
      <c r="H180" s="1" t="s">
        <v>77</v>
      </c>
      <c r="I180" s="1" t="s">
        <v>975</v>
      </c>
      <c r="J180" s="1" t="s">
        <v>845</v>
      </c>
      <c r="K180" s="1">
        <v>0.0</v>
      </c>
      <c r="L180" s="1">
        <v>889.0</v>
      </c>
      <c r="M180" s="1" t="s">
        <v>904</v>
      </c>
      <c r="N180" s="1" t="s">
        <v>710</v>
      </c>
      <c r="O180" s="1" t="s">
        <v>711</v>
      </c>
      <c r="P180" s="1">
        <v>1.0</v>
      </c>
      <c r="Q180" s="1">
        <v>1.0</v>
      </c>
      <c r="R180" s="1" t="s">
        <v>886</v>
      </c>
    </row>
    <row r="181">
      <c r="A181" s="1" t="s">
        <v>1009</v>
      </c>
      <c r="B181" s="1" t="s">
        <v>1010</v>
      </c>
      <c r="C181" s="1" t="s">
        <v>1011</v>
      </c>
      <c r="D181" s="1" t="s">
        <v>1012</v>
      </c>
      <c r="E181" s="1" t="s">
        <v>974</v>
      </c>
      <c r="F181" s="1"/>
      <c r="G181" s="2" t="s">
        <v>23</v>
      </c>
      <c r="H181" s="1" t="s">
        <v>716</v>
      </c>
      <c r="I181" s="1" t="s">
        <v>975</v>
      </c>
      <c r="J181" s="1" t="s">
        <v>845</v>
      </c>
      <c r="K181" s="1">
        <v>0.0</v>
      </c>
      <c r="L181" s="1">
        <v>136.0</v>
      </c>
      <c r="M181" s="1" t="s">
        <v>1013</v>
      </c>
      <c r="N181" s="1" t="s">
        <v>717</v>
      </c>
      <c r="O181" s="1" t="s">
        <v>718</v>
      </c>
      <c r="P181" s="1">
        <v>1.0</v>
      </c>
      <c r="Q181" s="1">
        <v>1.0</v>
      </c>
      <c r="R181" s="1" t="s">
        <v>969</v>
      </c>
    </row>
    <row r="182">
      <c r="A182" s="1" t="s">
        <v>1014</v>
      </c>
      <c r="B182" s="1" t="s">
        <v>1015</v>
      </c>
      <c r="C182" s="1" t="s">
        <v>1016</v>
      </c>
      <c r="D182" s="1" t="s">
        <v>1012</v>
      </c>
      <c r="E182" s="1" t="s">
        <v>974</v>
      </c>
      <c r="F182" s="1"/>
      <c r="G182" s="2" t="s">
        <v>23</v>
      </c>
      <c r="H182" s="1" t="s">
        <v>716</v>
      </c>
      <c r="I182" s="1" t="s">
        <v>975</v>
      </c>
      <c r="J182" s="1" t="s">
        <v>845</v>
      </c>
      <c r="K182" s="1">
        <v>0.0</v>
      </c>
      <c r="L182" s="1">
        <v>264.0</v>
      </c>
      <c r="M182" s="1" t="s">
        <v>1017</v>
      </c>
      <c r="N182" s="1" t="s">
        <v>717</v>
      </c>
      <c r="O182" s="1" t="s">
        <v>718</v>
      </c>
      <c r="P182" s="1">
        <v>1.0</v>
      </c>
      <c r="Q182" s="1">
        <v>1.0</v>
      </c>
      <c r="R182" s="1" t="s">
        <v>1018</v>
      </c>
    </row>
    <row r="183">
      <c r="A183" s="1" t="s">
        <v>1019</v>
      </c>
      <c r="B183" s="1" t="s">
        <v>1020</v>
      </c>
      <c r="C183" s="1" t="s">
        <v>1021</v>
      </c>
      <c r="D183" s="1" t="s">
        <v>1022</v>
      </c>
      <c r="E183" s="1" t="s">
        <v>974</v>
      </c>
      <c r="F183" s="1"/>
      <c r="G183" s="2" t="s">
        <v>23</v>
      </c>
      <c r="H183" s="1" t="s">
        <v>723</v>
      </c>
      <c r="I183" s="1" t="s">
        <v>975</v>
      </c>
      <c r="J183" s="1" t="s">
        <v>845</v>
      </c>
      <c r="K183" s="1">
        <v>0.0</v>
      </c>
      <c r="L183" s="1">
        <v>123.0</v>
      </c>
      <c r="M183" s="1" t="s">
        <v>1023</v>
      </c>
      <c r="N183" s="1" t="s">
        <v>725</v>
      </c>
      <c r="O183" s="1" t="s">
        <v>1024</v>
      </c>
      <c r="P183" s="1">
        <v>0.971944855229976</v>
      </c>
      <c r="Q183" s="1">
        <v>0.971848519734758</v>
      </c>
      <c r="R183" s="1" t="s">
        <v>876</v>
      </c>
    </row>
    <row r="184">
      <c r="A184" s="1" t="s">
        <v>1025</v>
      </c>
      <c r="B184" s="1" t="s">
        <v>1026</v>
      </c>
      <c r="C184" s="1" t="s">
        <v>1027</v>
      </c>
      <c r="D184" s="1" t="s">
        <v>1022</v>
      </c>
      <c r="E184" s="1" t="s">
        <v>974</v>
      </c>
      <c r="F184" s="1"/>
      <c r="G184" s="2" t="s">
        <v>23</v>
      </c>
      <c r="H184" s="1" t="s">
        <v>723</v>
      </c>
      <c r="I184" s="1" t="s">
        <v>975</v>
      </c>
      <c r="J184" s="1" t="s">
        <v>845</v>
      </c>
      <c r="K184" s="1">
        <v>0.0</v>
      </c>
      <c r="L184" s="1">
        <v>919.0</v>
      </c>
      <c r="M184" s="1" t="s">
        <v>1028</v>
      </c>
      <c r="N184" s="1" t="s">
        <v>725</v>
      </c>
      <c r="O184" s="1" t="s">
        <v>1024</v>
      </c>
      <c r="P184" s="1">
        <v>1.0</v>
      </c>
      <c r="Q184" s="1">
        <v>1.0</v>
      </c>
      <c r="R184" s="1" t="s">
        <v>886</v>
      </c>
    </row>
    <row r="185">
      <c r="A185" s="1" t="s">
        <v>966</v>
      </c>
      <c r="B185" s="1" t="s">
        <v>1029</v>
      </c>
      <c r="C185" s="1" t="s">
        <v>1030</v>
      </c>
      <c r="D185" s="1" t="s">
        <v>1031</v>
      </c>
      <c r="E185" s="1" t="s">
        <v>974</v>
      </c>
      <c r="F185" s="1"/>
      <c r="G185" s="2" t="s">
        <v>23</v>
      </c>
      <c r="H185" s="1" t="s">
        <v>746</v>
      </c>
      <c r="I185" s="1" t="s">
        <v>975</v>
      </c>
      <c r="J185" s="1" t="s">
        <v>845</v>
      </c>
      <c r="K185" s="1">
        <v>0.0</v>
      </c>
      <c r="L185" s="1">
        <v>123.0</v>
      </c>
      <c r="M185" s="1" t="s">
        <v>968</v>
      </c>
      <c r="N185" s="1" t="s">
        <v>747</v>
      </c>
      <c r="O185" s="1" t="s">
        <v>748</v>
      </c>
      <c r="P185" s="1">
        <v>0.97049078327454</v>
      </c>
      <c r="Q185" s="1">
        <v>0.96764833630684</v>
      </c>
      <c r="R185" s="1" t="s">
        <v>1000</v>
      </c>
    </row>
    <row r="186">
      <c r="A186" s="1" t="s">
        <v>1032</v>
      </c>
      <c r="B186" s="1" t="s">
        <v>1033</v>
      </c>
      <c r="C186" s="1" t="s">
        <v>930</v>
      </c>
      <c r="D186" s="1" t="s">
        <v>1031</v>
      </c>
      <c r="E186" s="1" t="s">
        <v>974</v>
      </c>
      <c r="F186" s="1"/>
      <c r="G186" s="2" t="s">
        <v>23</v>
      </c>
      <c r="H186" s="1" t="s">
        <v>746</v>
      </c>
      <c r="I186" s="1" t="s">
        <v>975</v>
      </c>
      <c r="J186" s="1" t="s">
        <v>845</v>
      </c>
      <c r="K186" s="1">
        <v>0.0</v>
      </c>
      <c r="L186" s="1">
        <v>590.0</v>
      </c>
      <c r="M186" s="1" t="s">
        <v>904</v>
      </c>
      <c r="N186" s="1" t="s">
        <v>747</v>
      </c>
      <c r="O186" s="1" t="s">
        <v>748</v>
      </c>
      <c r="P186" s="1">
        <v>1.0</v>
      </c>
      <c r="Q186" s="1">
        <v>1.0</v>
      </c>
      <c r="R186" s="1" t="s">
        <v>886</v>
      </c>
    </row>
    <row r="187">
      <c r="A187" s="1" t="s">
        <v>981</v>
      </c>
      <c r="B187" s="1" t="s">
        <v>980</v>
      </c>
      <c r="C187" s="1" t="s">
        <v>1034</v>
      </c>
      <c r="D187" s="1" t="s">
        <v>983</v>
      </c>
      <c r="E187" s="1" t="s">
        <v>844</v>
      </c>
      <c r="F187" s="1"/>
      <c r="G187" s="2" t="s">
        <v>23</v>
      </c>
      <c r="H187" s="1" t="s">
        <v>295</v>
      </c>
      <c r="I187" s="1" t="s">
        <v>1035</v>
      </c>
      <c r="J187" s="1" t="s">
        <v>1036</v>
      </c>
      <c r="K187" s="1">
        <v>0.0</v>
      </c>
      <c r="L187" s="1">
        <v>77.0</v>
      </c>
      <c r="M187" s="1" t="s">
        <v>1037</v>
      </c>
      <c r="N187" s="1" t="s">
        <v>1038</v>
      </c>
      <c r="O187" s="1" t="s">
        <v>803</v>
      </c>
      <c r="P187" s="1">
        <v>0.755368253017259</v>
      </c>
      <c r="Q187" s="1">
        <v>0.75148002849058</v>
      </c>
      <c r="R187" s="1" t="s">
        <v>1039</v>
      </c>
    </row>
    <row r="188">
      <c r="A188" s="1" t="s">
        <v>988</v>
      </c>
      <c r="B188" s="1" t="s">
        <v>987</v>
      </c>
      <c r="C188" s="1" t="s">
        <v>1040</v>
      </c>
      <c r="D188" s="1" t="s">
        <v>983</v>
      </c>
      <c r="E188" s="1" t="s">
        <v>844</v>
      </c>
      <c r="F188" s="1"/>
      <c r="G188" s="2" t="s">
        <v>23</v>
      </c>
      <c r="H188" s="1" t="s">
        <v>295</v>
      </c>
      <c r="I188" s="1" t="s">
        <v>1035</v>
      </c>
      <c r="J188" s="1" t="s">
        <v>1036</v>
      </c>
      <c r="K188" s="1">
        <v>0.0</v>
      </c>
      <c r="L188" s="1">
        <v>1125.0</v>
      </c>
      <c r="M188" s="1" t="s">
        <v>990</v>
      </c>
      <c r="N188" s="1" t="s">
        <v>1038</v>
      </c>
      <c r="O188" s="1" t="s">
        <v>803</v>
      </c>
      <c r="P188" s="1">
        <v>0.793264708127961</v>
      </c>
      <c r="Q188" s="1">
        <v>0.788036084893944</v>
      </c>
      <c r="R188" s="1" t="s">
        <v>1041</v>
      </c>
    </row>
    <row r="189">
      <c r="A189" s="1" t="s">
        <v>992</v>
      </c>
      <c r="B189" s="1" t="s">
        <v>905</v>
      </c>
      <c r="C189" s="1" t="s">
        <v>1042</v>
      </c>
      <c r="D189" s="1" t="s">
        <v>1043</v>
      </c>
      <c r="E189" s="1" t="s">
        <v>844</v>
      </c>
      <c r="F189" s="1"/>
      <c r="G189" s="2" t="s">
        <v>23</v>
      </c>
      <c r="H189" s="1" t="s">
        <v>381</v>
      </c>
      <c r="I189" s="1" t="s">
        <v>1035</v>
      </c>
      <c r="J189" s="1" t="s">
        <v>1036</v>
      </c>
      <c r="K189" s="1">
        <v>0.0</v>
      </c>
      <c r="L189" s="1">
        <v>136.0</v>
      </c>
      <c r="M189" s="1" t="s">
        <v>1044</v>
      </c>
      <c r="N189" s="1" t="s">
        <v>385</v>
      </c>
      <c r="O189" s="1" t="s">
        <v>386</v>
      </c>
      <c r="P189" s="1">
        <v>0.747220754594413</v>
      </c>
      <c r="Q189" s="1">
        <v>0.746242627750114</v>
      </c>
      <c r="R189" s="1" t="s">
        <v>1045</v>
      </c>
    </row>
    <row r="190">
      <c r="A190" s="1" t="s">
        <v>997</v>
      </c>
      <c r="B190" s="1" t="s">
        <v>996</v>
      </c>
      <c r="C190" s="1" t="s">
        <v>998</v>
      </c>
      <c r="D190" s="1" t="s">
        <v>243</v>
      </c>
      <c r="E190" s="1" t="s">
        <v>844</v>
      </c>
      <c r="F190" s="1"/>
      <c r="G190" s="2" t="s">
        <v>23</v>
      </c>
      <c r="H190" s="1" t="s">
        <v>184</v>
      </c>
      <c r="I190" s="1" t="s">
        <v>1035</v>
      </c>
      <c r="J190" s="1" t="s">
        <v>1036</v>
      </c>
      <c r="K190" s="1">
        <v>0.0</v>
      </c>
      <c r="L190" s="1">
        <v>565.0</v>
      </c>
      <c r="M190" s="1" t="s">
        <v>999</v>
      </c>
      <c r="N190" s="1" t="s">
        <v>672</v>
      </c>
      <c r="O190" s="1" t="s">
        <v>673</v>
      </c>
      <c r="P190" s="1">
        <v>0.908248909555981</v>
      </c>
      <c r="Q190" s="1">
        <v>0.90238567196344</v>
      </c>
      <c r="R190" s="1" t="s">
        <v>1000</v>
      </c>
    </row>
    <row r="191">
      <c r="A191" s="1" t="s">
        <v>1002</v>
      </c>
      <c r="B191" s="1" t="s">
        <v>1001</v>
      </c>
      <c r="C191" s="1" t="s">
        <v>1003</v>
      </c>
      <c r="D191" s="1" t="s">
        <v>1046</v>
      </c>
      <c r="E191" s="1" t="s">
        <v>844</v>
      </c>
      <c r="F191" s="1"/>
      <c r="G191" s="2" t="s">
        <v>23</v>
      </c>
      <c r="H191" s="1" t="s">
        <v>77</v>
      </c>
      <c r="I191" s="1" t="s">
        <v>1035</v>
      </c>
      <c r="J191" s="1" t="s">
        <v>1036</v>
      </c>
      <c r="K191" s="1">
        <v>0.0</v>
      </c>
      <c r="L191" s="1">
        <v>114.0</v>
      </c>
      <c r="M191" s="1" t="s">
        <v>1005</v>
      </c>
      <c r="N191" s="1" t="s">
        <v>710</v>
      </c>
      <c r="O191" s="1" t="s">
        <v>711</v>
      </c>
      <c r="P191" s="1">
        <v>1.0</v>
      </c>
      <c r="Q191" s="1">
        <v>1.0</v>
      </c>
      <c r="R191" s="1" t="s">
        <v>969</v>
      </c>
    </row>
    <row r="192">
      <c r="A192" s="1" t="s">
        <v>1007</v>
      </c>
      <c r="B192" s="1" t="s">
        <v>1006</v>
      </c>
      <c r="C192" s="1" t="s">
        <v>1008</v>
      </c>
      <c r="D192" s="1" t="s">
        <v>1046</v>
      </c>
      <c r="E192" s="1" t="s">
        <v>844</v>
      </c>
      <c r="F192" s="1"/>
      <c r="G192" s="2" t="s">
        <v>23</v>
      </c>
      <c r="H192" s="1" t="s">
        <v>77</v>
      </c>
      <c r="I192" s="1" t="s">
        <v>1035</v>
      </c>
      <c r="J192" s="1" t="s">
        <v>1036</v>
      </c>
      <c r="K192" s="1">
        <v>0.0</v>
      </c>
      <c r="L192" s="1">
        <v>889.0</v>
      </c>
      <c r="M192" s="1" t="s">
        <v>1047</v>
      </c>
      <c r="N192" s="1" t="s">
        <v>710</v>
      </c>
      <c r="O192" s="1" t="s">
        <v>711</v>
      </c>
      <c r="P192" s="1">
        <v>1.0</v>
      </c>
      <c r="Q192" s="1">
        <v>1.0</v>
      </c>
      <c r="R192" s="1" t="s">
        <v>886</v>
      </c>
    </row>
    <row r="193">
      <c r="A193" s="1" t="s">
        <v>1010</v>
      </c>
      <c r="B193" s="1" t="s">
        <v>1009</v>
      </c>
      <c r="C193" s="1" t="s">
        <v>1011</v>
      </c>
      <c r="D193" s="1" t="s">
        <v>1048</v>
      </c>
      <c r="E193" s="1" t="s">
        <v>844</v>
      </c>
      <c r="F193" s="1"/>
      <c r="G193" s="2" t="s">
        <v>23</v>
      </c>
      <c r="H193" s="1" t="s">
        <v>716</v>
      </c>
      <c r="I193" s="1" t="s">
        <v>1035</v>
      </c>
      <c r="J193" s="1" t="s">
        <v>1036</v>
      </c>
      <c r="K193" s="1">
        <v>0.0</v>
      </c>
      <c r="L193" s="1">
        <v>136.0</v>
      </c>
      <c r="M193" s="1" t="s">
        <v>1013</v>
      </c>
      <c r="N193" s="1" t="s">
        <v>717</v>
      </c>
      <c r="O193" s="1" t="s">
        <v>718</v>
      </c>
      <c r="P193" s="1">
        <v>1.0</v>
      </c>
      <c r="Q193" s="1">
        <v>1.0</v>
      </c>
      <c r="R193" s="1" t="s">
        <v>969</v>
      </c>
    </row>
    <row r="194">
      <c r="A194" s="1" t="s">
        <v>1015</v>
      </c>
      <c r="B194" s="1" t="s">
        <v>1014</v>
      </c>
      <c r="C194" s="1" t="s">
        <v>1016</v>
      </c>
      <c r="D194" s="1" t="s">
        <v>1048</v>
      </c>
      <c r="E194" s="1" t="s">
        <v>844</v>
      </c>
      <c r="F194" s="1"/>
      <c r="G194" s="2" t="s">
        <v>23</v>
      </c>
      <c r="H194" s="1" t="s">
        <v>716</v>
      </c>
      <c r="I194" s="1" t="s">
        <v>1035</v>
      </c>
      <c r="J194" s="1" t="s">
        <v>1036</v>
      </c>
      <c r="K194" s="1">
        <v>0.0</v>
      </c>
      <c r="L194" s="1">
        <v>264.0</v>
      </c>
      <c r="M194" s="1" t="s">
        <v>1049</v>
      </c>
      <c r="N194" s="1" t="s">
        <v>717</v>
      </c>
      <c r="O194" s="1" t="s">
        <v>718</v>
      </c>
      <c r="P194" s="1">
        <v>1.0</v>
      </c>
      <c r="Q194" s="1">
        <v>1.0</v>
      </c>
      <c r="R194" s="1" t="s">
        <v>1018</v>
      </c>
    </row>
    <row r="195">
      <c r="A195" s="1" t="s">
        <v>1029</v>
      </c>
      <c r="B195" s="1" t="s">
        <v>966</v>
      </c>
      <c r="C195" s="1" t="s">
        <v>1030</v>
      </c>
      <c r="D195" s="1" t="s">
        <v>745</v>
      </c>
      <c r="E195" s="1" t="s">
        <v>844</v>
      </c>
      <c r="F195" s="1"/>
      <c r="G195" s="2" t="s">
        <v>23</v>
      </c>
      <c r="H195" s="1" t="s">
        <v>746</v>
      </c>
      <c r="I195" s="1" t="s">
        <v>1035</v>
      </c>
      <c r="J195" s="1" t="s">
        <v>1036</v>
      </c>
      <c r="K195" s="1">
        <v>0.0</v>
      </c>
      <c r="L195" s="1">
        <v>123.0</v>
      </c>
      <c r="M195" s="1" t="s">
        <v>968</v>
      </c>
      <c r="N195" s="1" t="s">
        <v>747</v>
      </c>
      <c r="O195" s="1" t="s">
        <v>748</v>
      </c>
      <c r="P195" s="1">
        <v>0.97049078327454</v>
      </c>
      <c r="Q195" s="1">
        <v>0.96764833630684</v>
      </c>
      <c r="R195" s="1" t="s">
        <v>1000</v>
      </c>
    </row>
    <row r="196">
      <c r="A196" s="1" t="s">
        <v>1033</v>
      </c>
      <c r="B196" s="1" t="s">
        <v>1032</v>
      </c>
      <c r="C196" s="1" t="s">
        <v>930</v>
      </c>
      <c r="D196" s="1" t="s">
        <v>745</v>
      </c>
      <c r="E196" s="1" t="s">
        <v>844</v>
      </c>
      <c r="F196" s="1"/>
      <c r="G196" s="2" t="s">
        <v>23</v>
      </c>
      <c r="H196" s="1" t="s">
        <v>746</v>
      </c>
      <c r="I196" s="1" t="s">
        <v>1035</v>
      </c>
      <c r="J196" s="1" t="s">
        <v>1036</v>
      </c>
      <c r="K196" s="1">
        <v>0.0</v>
      </c>
      <c r="L196" s="1">
        <v>590.0</v>
      </c>
      <c r="M196" s="1" t="s">
        <v>1047</v>
      </c>
      <c r="N196" s="1" t="s">
        <v>747</v>
      </c>
      <c r="O196" s="1" t="s">
        <v>748</v>
      </c>
      <c r="P196" s="1">
        <v>1.0</v>
      </c>
      <c r="Q196" s="1">
        <v>1.0</v>
      </c>
      <c r="R196" s="1" t="s">
        <v>886</v>
      </c>
    </row>
    <row r="197">
      <c r="A197" s="1" t="s">
        <v>1050</v>
      </c>
      <c r="B197" s="1" t="s">
        <v>1051</v>
      </c>
      <c r="C197" s="1" t="s">
        <v>883</v>
      </c>
      <c r="D197" s="1" t="s">
        <v>1052</v>
      </c>
      <c r="E197" s="1" t="s">
        <v>1053</v>
      </c>
      <c r="F197" s="1"/>
      <c r="G197" s="2" t="s">
        <v>23</v>
      </c>
      <c r="H197" s="1" t="s">
        <v>343</v>
      </c>
      <c r="I197" s="1" t="s">
        <v>1054</v>
      </c>
      <c r="J197" s="1" t="s">
        <v>1055</v>
      </c>
      <c r="K197" s="1">
        <v>0.0</v>
      </c>
      <c r="L197" s="1">
        <v>406.0</v>
      </c>
      <c r="M197" s="1" t="s">
        <v>1056</v>
      </c>
      <c r="N197" s="1" t="s">
        <v>1057</v>
      </c>
      <c r="O197" s="1" t="s">
        <v>1058</v>
      </c>
      <c r="P197" s="1">
        <v>0.698923369579259</v>
      </c>
      <c r="Q197" s="1">
        <v>0.654355206663499</v>
      </c>
      <c r="R197" s="1" t="s">
        <v>1059</v>
      </c>
    </row>
    <row r="198">
      <c r="A198" s="1" t="s">
        <v>1060</v>
      </c>
      <c r="B198" s="1" t="s">
        <v>1061</v>
      </c>
      <c r="C198" s="1" t="s">
        <v>407</v>
      </c>
      <c r="D198" s="1" t="s">
        <v>1062</v>
      </c>
      <c r="E198" s="1" t="s">
        <v>1063</v>
      </c>
      <c r="F198" s="1"/>
      <c r="G198" s="2" t="s">
        <v>23</v>
      </c>
      <c r="H198" s="1" t="s">
        <v>1064</v>
      </c>
      <c r="I198" s="1" t="s">
        <v>1065</v>
      </c>
      <c r="J198" s="1" t="s">
        <v>1066</v>
      </c>
      <c r="K198" s="1">
        <v>0.0</v>
      </c>
      <c r="L198" s="1">
        <v>11.0</v>
      </c>
      <c r="M198" s="1" t="s">
        <v>413</v>
      </c>
      <c r="N198" s="1" t="s">
        <v>1067</v>
      </c>
      <c r="O198" s="1" t="s">
        <v>1068</v>
      </c>
      <c r="P198" s="1">
        <v>0.809642721610159</v>
      </c>
      <c r="Q198" s="1">
        <v>0.793076857582637</v>
      </c>
      <c r="R198" s="1" t="s">
        <v>1069</v>
      </c>
    </row>
    <row r="199">
      <c r="A199" s="1" t="s">
        <v>1070</v>
      </c>
      <c r="B199" s="1" t="s">
        <v>1071</v>
      </c>
      <c r="C199" s="1" t="s">
        <v>1072</v>
      </c>
      <c r="D199" s="1" t="s">
        <v>1073</v>
      </c>
      <c r="E199" s="1" t="s">
        <v>1074</v>
      </c>
      <c r="F199" s="1"/>
      <c r="G199" s="2" t="s">
        <v>23</v>
      </c>
      <c r="H199" s="1" t="s">
        <v>343</v>
      </c>
      <c r="I199" s="1" t="s">
        <v>1075</v>
      </c>
      <c r="J199" s="1" t="s">
        <v>1076</v>
      </c>
      <c r="K199" s="1">
        <v>0.0</v>
      </c>
      <c r="L199" s="1">
        <v>1702.0</v>
      </c>
      <c r="M199" s="1" t="s">
        <v>1077</v>
      </c>
      <c r="N199" s="1" t="s">
        <v>1078</v>
      </c>
      <c r="O199" s="1" t="s">
        <v>1079</v>
      </c>
      <c r="P199" s="1">
        <v>0.843894442828365</v>
      </c>
      <c r="Q199" s="1">
        <v>0.843026981230274</v>
      </c>
      <c r="R199" s="1" t="s">
        <v>1080</v>
      </c>
    </row>
    <row r="200">
      <c r="A200" s="1" t="s">
        <v>1081</v>
      </c>
      <c r="B200" s="1" t="s">
        <v>1082</v>
      </c>
      <c r="C200" s="1" t="s">
        <v>1083</v>
      </c>
      <c r="D200" s="1" t="s">
        <v>1084</v>
      </c>
      <c r="E200" s="1" t="s">
        <v>1074</v>
      </c>
      <c r="F200" s="1"/>
      <c r="G200" s="2" t="s">
        <v>23</v>
      </c>
      <c r="H200" s="1" t="s">
        <v>640</v>
      </c>
      <c r="I200" s="1" t="s">
        <v>1075</v>
      </c>
      <c r="J200" s="1" t="s">
        <v>1076</v>
      </c>
      <c r="K200" s="1">
        <v>0.0</v>
      </c>
      <c r="L200" s="1">
        <v>42.0</v>
      </c>
      <c r="M200" s="1" t="s">
        <v>1085</v>
      </c>
      <c r="N200" s="1" t="s">
        <v>642</v>
      </c>
      <c r="O200" s="1" t="s">
        <v>1086</v>
      </c>
      <c r="P200" s="1">
        <v>0.102206335759916</v>
      </c>
      <c r="Q200" s="1">
        <v>0.0844439972562691</v>
      </c>
      <c r="R200" s="1" t="s">
        <v>1087</v>
      </c>
    </row>
    <row r="201">
      <c r="A201" s="1" t="s">
        <v>894</v>
      </c>
      <c r="B201" s="1" t="s">
        <v>1088</v>
      </c>
      <c r="C201" s="1" t="s">
        <v>1089</v>
      </c>
      <c r="D201" s="1" t="s">
        <v>1084</v>
      </c>
      <c r="E201" s="1" t="s">
        <v>1074</v>
      </c>
      <c r="F201" s="1"/>
      <c r="G201" s="2" t="s">
        <v>23</v>
      </c>
      <c r="H201" s="1" t="s">
        <v>640</v>
      </c>
      <c r="I201" s="1" t="s">
        <v>1075</v>
      </c>
      <c r="J201" s="1" t="s">
        <v>1076</v>
      </c>
      <c r="K201" s="1">
        <v>0.0</v>
      </c>
      <c r="L201" s="1">
        <v>212.0</v>
      </c>
      <c r="M201" s="1" t="s">
        <v>896</v>
      </c>
      <c r="N201" s="1" t="s">
        <v>642</v>
      </c>
      <c r="O201" s="1" t="s">
        <v>1086</v>
      </c>
      <c r="P201" s="1">
        <v>0.503695995338599</v>
      </c>
      <c r="Q201" s="1">
        <v>0.492267481189381</v>
      </c>
      <c r="R201" s="1" t="s">
        <v>1090</v>
      </c>
    </row>
    <row r="202">
      <c r="A202" s="1" t="s">
        <v>1091</v>
      </c>
      <c r="B202" s="1" t="s">
        <v>1092</v>
      </c>
      <c r="C202" s="1" t="s">
        <v>1093</v>
      </c>
      <c r="D202" s="1" t="s">
        <v>1084</v>
      </c>
      <c r="E202" s="1" t="s">
        <v>1074</v>
      </c>
      <c r="F202" s="1"/>
      <c r="G202" s="2" t="s">
        <v>23</v>
      </c>
      <c r="H202" s="1" t="s">
        <v>640</v>
      </c>
      <c r="I202" s="1" t="s">
        <v>1075</v>
      </c>
      <c r="J202" s="1" t="s">
        <v>1076</v>
      </c>
      <c r="K202" s="1">
        <v>0.0</v>
      </c>
      <c r="L202" s="1">
        <v>326.0</v>
      </c>
      <c r="M202" s="1" t="s">
        <v>1094</v>
      </c>
      <c r="N202" s="1" t="s">
        <v>642</v>
      </c>
      <c r="O202" s="1" t="s">
        <v>1086</v>
      </c>
      <c r="P202" s="1">
        <v>0.568130044571733</v>
      </c>
      <c r="Q202" s="1">
        <v>0.52486119750727</v>
      </c>
      <c r="R202" s="1" t="s">
        <v>1095</v>
      </c>
    </row>
    <row r="203">
      <c r="A203" s="1" t="s">
        <v>899</v>
      </c>
      <c r="B203" s="1" t="s">
        <v>1096</v>
      </c>
      <c r="C203" s="1" t="s">
        <v>1097</v>
      </c>
      <c r="D203" s="1" t="s">
        <v>1084</v>
      </c>
      <c r="E203" s="1" t="s">
        <v>1074</v>
      </c>
      <c r="F203" s="1"/>
      <c r="G203" s="2" t="s">
        <v>23</v>
      </c>
      <c r="H203" s="1" t="s">
        <v>640</v>
      </c>
      <c r="I203" s="1" t="s">
        <v>1075</v>
      </c>
      <c r="J203" s="1" t="s">
        <v>1076</v>
      </c>
      <c r="K203" s="1">
        <v>0.0</v>
      </c>
      <c r="L203" s="1">
        <v>565.0</v>
      </c>
      <c r="M203" s="1" t="s">
        <v>900</v>
      </c>
      <c r="N203" s="1" t="s">
        <v>642</v>
      </c>
      <c r="O203" s="1" t="s">
        <v>1086</v>
      </c>
      <c r="P203" s="1">
        <v>0.53446237172869</v>
      </c>
      <c r="Q203" s="1">
        <v>0.522470616605668</v>
      </c>
      <c r="R203" s="1" t="s">
        <v>1098</v>
      </c>
    </row>
    <row r="204">
      <c r="A204" s="1" t="s">
        <v>899</v>
      </c>
      <c r="B204" s="1" t="s">
        <v>1096</v>
      </c>
      <c r="C204" s="1" t="s">
        <v>1099</v>
      </c>
      <c r="D204" s="1" t="s">
        <v>1084</v>
      </c>
      <c r="E204" s="1" t="s">
        <v>1074</v>
      </c>
      <c r="F204" s="1"/>
      <c r="G204" s="2" t="s">
        <v>23</v>
      </c>
      <c r="H204" s="1" t="s">
        <v>640</v>
      </c>
      <c r="I204" s="1" t="s">
        <v>1075</v>
      </c>
      <c r="J204" s="1" t="s">
        <v>1076</v>
      </c>
      <c r="K204" s="1">
        <v>0.0</v>
      </c>
      <c r="L204" s="1">
        <v>613.0</v>
      </c>
      <c r="M204" s="1" t="s">
        <v>900</v>
      </c>
      <c r="N204" s="1" t="s">
        <v>642</v>
      </c>
      <c r="O204" s="1" t="s">
        <v>1086</v>
      </c>
      <c r="P204" s="1">
        <v>0.53446237172869</v>
      </c>
      <c r="Q204" s="1">
        <v>0.522470616605668</v>
      </c>
      <c r="R204" s="1" t="s">
        <v>1098</v>
      </c>
    </row>
    <row r="205">
      <c r="A205" s="1" t="s">
        <v>1100</v>
      </c>
      <c r="B205" s="1" t="s">
        <v>1101</v>
      </c>
      <c r="C205" s="1" t="s">
        <v>1102</v>
      </c>
      <c r="D205" s="1" t="s">
        <v>1103</v>
      </c>
      <c r="E205" s="1" t="s">
        <v>1104</v>
      </c>
      <c r="F205" s="1"/>
      <c r="G205" s="2" t="s">
        <v>23</v>
      </c>
      <c r="H205" s="1" t="s">
        <v>295</v>
      </c>
      <c r="I205" s="1" t="s">
        <v>1105</v>
      </c>
      <c r="J205" s="1" t="s">
        <v>1106</v>
      </c>
      <c r="K205" s="1">
        <v>0.0</v>
      </c>
      <c r="L205" s="1">
        <v>1443.0</v>
      </c>
      <c r="M205" s="1" t="s">
        <v>1107</v>
      </c>
      <c r="N205" s="1" t="s">
        <v>1038</v>
      </c>
      <c r="O205" s="1" t="s">
        <v>985</v>
      </c>
      <c r="P205" s="1">
        <v>0.816017275419808</v>
      </c>
      <c r="Q205" s="1">
        <v>0.787624971285461</v>
      </c>
      <c r="R205" s="1" t="s">
        <v>1108</v>
      </c>
    </row>
    <row r="206">
      <c r="A206" s="1" t="s">
        <v>1109</v>
      </c>
      <c r="B206" s="1" t="s">
        <v>1110</v>
      </c>
      <c r="C206" s="1" t="s">
        <v>1111</v>
      </c>
      <c r="D206" s="1" t="s">
        <v>1103</v>
      </c>
      <c r="E206" s="1" t="s">
        <v>1104</v>
      </c>
      <c r="F206" s="1"/>
      <c r="G206" s="2" t="s">
        <v>23</v>
      </c>
      <c r="H206" s="1" t="s">
        <v>295</v>
      </c>
      <c r="I206" s="1" t="s">
        <v>1105</v>
      </c>
      <c r="J206" s="1" t="s">
        <v>1106</v>
      </c>
      <c r="K206" s="1">
        <v>0.0</v>
      </c>
      <c r="L206" s="1">
        <v>1963.0</v>
      </c>
      <c r="M206" s="1" t="s">
        <v>1112</v>
      </c>
      <c r="N206" s="1" t="s">
        <v>1038</v>
      </c>
      <c r="O206" s="1" t="s">
        <v>985</v>
      </c>
      <c r="P206" s="1">
        <v>0.65728810066173</v>
      </c>
      <c r="Q206" s="1">
        <v>0.653267339589516</v>
      </c>
      <c r="R206" s="1" t="s">
        <v>1113</v>
      </c>
    </row>
    <row r="207">
      <c r="A207" s="1" t="s">
        <v>1114</v>
      </c>
      <c r="B207" s="1" t="s">
        <v>1115</v>
      </c>
      <c r="C207" s="1" t="s">
        <v>1116</v>
      </c>
      <c r="D207" s="1" t="s">
        <v>1117</v>
      </c>
      <c r="E207" s="1" t="s">
        <v>1118</v>
      </c>
      <c r="F207" s="1"/>
      <c r="G207" s="2" t="s">
        <v>23</v>
      </c>
      <c r="H207" s="1" t="s">
        <v>295</v>
      </c>
      <c r="I207" s="1" t="s">
        <v>1119</v>
      </c>
      <c r="J207" s="1" t="s">
        <v>1120</v>
      </c>
      <c r="K207" s="1">
        <v>0.0</v>
      </c>
      <c r="L207" s="1">
        <v>1754.0</v>
      </c>
      <c r="M207" s="1" t="s">
        <v>1121</v>
      </c>
      <c r="N207" s="1" t="s">
        <v>1038</v>
      </c>
      <c r="O207" s="1" t="s">
        <v>985</v>
      </c>
      <c r="P207" s="1">
        <v>0.624224143691054</v>
      </c>
      <c r="Q207" s="1">
        <v>0.622158541270518</v>
      </c>
      <c r="R207" s="1" t="s">
        <v>1122</v>
      </c>
    </row>
    <row r="208">
      <c r="A208" s="1" t="s">
        <v>1123</v>
      </c>
      <c r="B208" s="1" t="s">
        <v>1124</v>
      </c>
      <c r="C208" s="1" t="s">
        <v>1125</v>
      </c>
      <c r="D208" s="1" t="s">
        <v>1126</v>
      </c>
      <c r="E208" s="1" t="s">
        <v>1118</v>
      </c>
      <c r="F208" s="1"/>
      <c r="G208" s="2" t="s">
        <v>23</v>
      </c>
      <c r="H208" s="1" t="s">
        <v>1127</v>
      </c>
      <c r="I208" s="1" t="s">
        <v>1119</v>
      </c>
      <c r="J208" s="1" t="s">
        <v>1120</v>
      </c>
      <c r="K208" s="1">
        <v>0.0</v>
      </c>
      <c r="L208" s="1">
        <v>516.0</v>
      </c>
      <c r="M208" s="1" t="s">
        <v>1128</v>
      </c>
      <c r="N208" s="1" t="s">
        <v>1129</v>
      </c>
      <c r="O208" s="1" t="s">
        <v>1130</v>
      </c>
      <c r="P208" s="1">
        <v>0.689553489144611</v>
      </c>
      <c r="Q208" s="1">
        <v>0.677539669377948</v>
      </c>
      <c r="R208" s="1" t="s">
        <v>1131</v>
      </c>
    </row>
    <row r="209">
      <c r="A209" s="1" t="s">
        <v>1132</v>
      </c>
      <c r="B209" s="1" t="s">
        <v>1133</v>
      </c>
      <c r="C209" s="1" t="s">
        <v>1134</v>
      </c>
      <c r="D209" s="1" t="s">
        <v>1135</v>
      </c>
      <c r="E209" s="1" t="s">
        <v>1136</v>
      </c>
      <c r="F209" s="1"/>
      <c r="G209" s="2" t="s">
        <v>23</v>
      </c>
      <c r="H209" s="1" t="s">
        <v>24</v>
      </c>
      <c r="I209" s="1" t="s">
        <v>1137</v>
      </c>
      <c r="J209" s="1" t="s">
        <v>1119</v>
      </c>
      <c r="K209" s="1">
        <v>0.0</v>
      </c>
      <c r="L209" s="1">
        <v>41.0</v>
      </c>
      <c r="M209" s="1" t="s">
        <v>278</v>
      </c>
      <c r="N209" s="1" t="s">
        <v>122</v>
      </c>
      <c r="O209" s="1" t="s">
        <v>122</v>
      </c>
      <c r="P209" s="1">
        <v>0.93855223076313</v>
      </c>
      <c r="Q209" s="1">
        <v>0.93487792006857</v>
      </c>
      <c r="R209" s="1" t="s">
        <v>653</v>
      </c>
    </row>
    <row r="210">
      <c r="A210" s="1" t="s">
        <v>1138</v>
      </c>
      <c r="B210" s="1" t="s">
        <v>1139</v>
      </c>
      <c r="C210" s="1" t="s">
        <v>1140</v>
      </c>
      <c r="D210" s="1" t="s">
        <v>1141</v>
      </c>
      <c r="E210" s="1" t="s">
        <v>1136</v>
      </c>
      <c r="F210" s="1"/>
      <c r="G210" s="2" t="s">
        <v>23</v>
      </c>
      <c r="H210" s="1" t="s">
        <v>381</v>
      </c>
      <c r="I210" s="1" t="s">
        <v>1137</v>
      </c>
      <c r="J210" s="1" t="s">
        <v>1119</v>
      </c>
      <c r="K210" s="1">
        <v>0.0</v>
      </c>
      <c r="L210" s="1">
        <v>6.0</v>
      </c>
      <c r="M210" s="1" t="s">
        <v>1142</v>
      </c>
      <c r="N210" s="1" t="s">
        <v>1143</v>
      </c>
      <c r="O210" s="1" t="s">
        <v>1144</v>
      </c>
      <c r="P210" s="3">
        <v>8.38826642100846E-155</v>
      </c>
      <c r="Q210" s="1">
        <v>0.0</v>
      </c>
      <c r="R210" s="1" t="s">
        <v>1145</v>
      </c>
    </row>
    <row r="211">
      <c r="A211" s="1" t="s">
        <v>1146</v>
      </c>
      <c r="B211" s="1" t="s">
        <v>1147</v>
      </c>
      <c r="C211" s="1" t="s">
        <v>1148</v>
      </c>
      <c r="D211" s="1" t="s">
        <v>1141</v>
      </c>
      <c r="E211" s="1" t="s">
        <v>1136</v>
      </c>
      <c r="F211" s="1"/>
      <c r="G211" s="2" t="s">
        <v>23</v>
      </c>
      <c r="H211" s="1" t="s">
        <v>381</v>
      </c>
      <c r="I211" s="1" t="s">
        <v>1137</v>
      </c>
      <c r="J211" s="1" t="s">
        <v>1119</v>
      </c>
      <c r="K211" s="1">
        <v>0.0</v>
      </c>
      <c r="L211" s="1">
        <v>32.0</v>
      </c>
      <c r="M211" s="1" t="s">
        <v>1149</v>
      </c>
      <c r="N211" s="1" t="s">
        <v>1143</v>
      </c>
      <c r="O211" s="1" t="s">
        <v>1144</v>
      </c>
      <c r="P211" s="3">
        <v>5.66342990971896E-155</v>
      </c>
      <c r="Q211" s="3">
        <v>5.33533769829887E-155</v>
      </c>
      <c r="R211" s="1" t="s">
        <v>1150</v>
      </c>
    </row>
    <row r="212">
      <c r="A212" s="1" t="s">
        <v>1151</v>
      </c>
      <c r="B212" s="1" t="s">
        <v>1152</v>
      </c>
      <c r="C212" s="1" t="s">
        <v>1153</v>
      </c>
      <c r="D212" s="1" t="s">
        <v>1141</v>
      </c>
      <c r="E212" s="1" t="s">
        <v>1136</v>
      </c>
      <c r="F212" s="1"/>
      <c r="G212" s="2" t="s">
        <v>23</v>
      </c>
      <c r="H212" s="1" t="s">
        <v>381</v>
      </c>
      <c r="I212" s="1" t="s">
        <v>1137</v>
      </c>
      <c r="J212" s="1" t="s">
        <v>1119</v>
      </c>
      <c r="K212" s="1">
        <v>0.0</v>
      </c>
      <c r="L212" s="1">
        <v>41.0</v>
      </c>
      <c r="M212" s="1" t="s">
        <v>1154</v>
      </c>
      <c r="N212" s="1" t="s">
        <v>1143</v>
      </c>
      <c r="O212" s="1" t="s">
        <v>1144</v>
      </c>
      <c r="P212" s="3">
        <v>2.77202057192423E-155</v>
      </c>
      <c r="Q212" s="3">
        <v>2.5766649034438E-155</v>
      </c>
      <c r="R212" s="1" t="s">
        <v>1155</v>
      </c>
    </row>
    <row r="213">
      <c r="A213" s="1" t="s">
        <v>1156</v>
      </c>
      <c r="B213" s="1" t="s">
        <v>1157</v>
      </c>
      <c r="C213" s="1" t="s">
        <v>1158</v>
      </c>
      <c r="D213" s="1" t="s">
        <v>1141</v>
      </c>
      <c r="E213" s="1" t="s">
        <v>1136</v>
      </c>
      <c r="F213" s="1"/>
      <c r="G213" s="2" t="s">
        <v>23</v>
      </c>
      <c r="H213" s="1" t="s">
        <v>381</v>
      </c>
      <c r="I213" s="1" t="s">
        <v>1137</v>
      </c>
      <c r="J213" s="1" t="s">
        <v>1119</v>
      </c>
      <c r="K213" s="1">
        <v>0.0</v>
      </c>
      <c r="L213" s="1">
        <v>93.0</v>
      </c>
      <c r="M213" s="1" t="s">
        <v>1159</v>
      </c>
      <c r="N213" s="1" t="s">
        <v>1143</v>
      </c>
      <c r="O213" s="1" t="s">
        <v>1144</v>
      </c>
      <c r="P213" s="1">
        <v>0.0482486452974489</v>
      </c>
      <c r="Q213" s="1">
        <v>0.0435903950102627</v>
      </c>
      <c r="R213" s="1" t="s">
        <v>1160</v>
      </c>
    </row>
    <row r="214">
      <c r="A214" s="1" t="s">
        <v>1156</v>
      </c>
      <c r="B214" s="1" t="s">
        <v>1157</v>
      </c>
      <c r="C214" s="1" t="s">
        <v>1161</v>
      </c>
      <c r="D214" s="1" t="s">
        <v>1141</v>
      </c>
      <c r="E214" s="1" t="s">
        <v>1136</v>
      </c>
      <c r="F214" s="1"/>
      <c r="G214" s="2" t="s">
        <v>23</v>
      </c>
      <c r="H214" s="1" t="s">
        <v>381</v>
      </c>
      <c r="I214" s="1" t="s">
        <v>1137</v>
      </c>
      <c r="J214" s="1" t="s">
        <v>1119</v>
      </c>
      <c r="K214" s="1">
        <v>0.0</v>
      </c>
      <c r="L214" s="1">
        <v>348.0</v>
      </c>
      <c r="M214" s="1" t="s">
        <v>1159</v>
      </c>
      <c r="N214" s="1" t="s">
        <v>1143</v>
      </c>
      <c r="O214" s="1" t="s">
        <v>1144</v>
      </c>
      <c r="P214" s="1">
        <v>0.0482486452974489</v>
      </c>
      <c r="Q214" s="1">
        <v>0.0435903950102627</v>
      </c>
      <c r="R214" s="1" t="s">
        <v>1160</v>
      </c>
    </row>
    <row r="215">
      <c r="A215" s="1" t="s">
        <v>1156</v>
      </c>
      <c r="B215" s="1" t="s">
        <v>1157</v>
      </c>
      <c r="C215" s="1" t="s">
        <v>1162</v>
      </c>
      <c r="D215" s="1" t="s">
        <v>1141</v>
      </c>
      <c r="E215" s="1" t="s">
        <v>1136</v>
      </c>
      <c r="F215" s="1"/>
      <c r="G215" s="2" t="s">
        <v>23</v>
      </c>
      <c r="H215" s="1" t="s">
        <v>381</v>
      </c>
      <c r="I215" s="1" t="s">
        <v>1137</v>
      </c>
      <c r="J215" s="1" t="s">
        <v>1119</v>
      </c>
      <c r="K215" s="1">
        <v>0.0</v>
      </c>
      <c r="L215" s="1">
        <v>386.0</v>
      </c>
      <c r="M215" s="1" t="s">
        <v>1159</v>
      </c>
      <c r="N215" s="1" t="s">
        <v>1143</v>
      </c>
      <c r="O215" s="1" t="s">
        <v>1144</v>
      </c>
      <c r="P215" s="1">
        <v>0.0482486452974489</v>
      </c>
      <c r="Q215" s="1">
        <v>0.0435903950102627</v>
      </c>
      <c r="R215" s="1" t="s">
        <v>1160</v>
      </c>
    </row>
    <row r="216">
      <c r="A216" s="1" t="s">
        <v>1156</v>
      </c>
      <c r="B216" s="1" t="s">
        <v>1157</v>
      </c>
      <c r="C216" s="1" t="s">
        <v>1163</v>
      </c>
      <c r="D216" s="1" t="s">
        <v>1141</v>
      </c>
      <c r="E216" s="1" t="s">
        <v>1136</v>
      </c>
      <c r="F216" s="1"/>
      <c r="G216" s="2" t="s">
        <v>23</v>
      </c>
      <c r="H216" s="1" t="s">
        <v>381</v>
      </c>
      <c r="I216" s="1" t="s">
        <v>1137</v>
      </c>
      <c r="J216" s="1" t="s">
        <v>1119</v>
      </c>
      <c r="K216" s="1">
        <v>0.0</v>
      </c>
      <c r="L216" s="1">
        <v>422.0</v>
      </c>
      <c r="M216" s="1" t="s">
        <v>1159</v>
      </c>
      <c r="N216" s="1" t="s">
        <v>1143</v>
      </c>
      <c r="O216" s="1" t="s">
        <v>1144</v>
      </c>
      <c r="P216" s="1">
        <v>0.0482486452974489</v>
      </c>
      <c r="Q216" s="1">
        <v>0.0435903950102627</v>
      </c>
      <c r="R216" s="1" t="s">
        <v>1160</v>
      </c>
    </row>
    <row r="217">
      <c r="A217" s="1" t="s">
        <v>1156</v>
      </c>
      <c r="B217" s="1" t="s">
        <v>1164</v>
      </c>
      <c r="C217" s="1" t="s">
        <v>1165</v>
      </c>
      <c r="D217" s="1" t="s">
        <v>1141</v>
      </c>
      <c r="E217" s="1" t="s">
        <v>1136</v>
      </c>
      <c r="F217" s="1"/>
      <c r="G217" s="2" t="s">
        <v>23</v>
      </c>
      <c r="H217" s="1" t="s">
        <v>381</v>
      </c>
      <c r="I217" s="1" t="s">
        <v>1137</v>
      </c>
      <c r="J217" s="1" t="s">
        <v>1119</v>
      </c>
      <c r="K217" s="1">
        <v>0.0</v>
      </c>
      <c r="L217" s="1">
        <v>633.0</v>
      </c>
      <c r="M217" s="1" t="s">
        <v>1159</v>
      </c>
      <c r="N217" s="1" t="s">
        <v>1143</v>
      </c>
      <c r="O217" s="1" t="s">
        <v>1144</v>
      </c>
      <c r="P217" s="3">
        <v>1.33215848437557E-82</v>
      </c>
      <c r="Q217" s="3">
        <v>1.21499699764983E-82</v>
      </c>
      <c r="R217" s="1" t="s">
        <v>1166</v>
      </c>
    </row>
    <row r="218">
      <c r="A218" s="1" t="s">
        <v>1167</v>
      </c>
      <c r="B218" s="1" t="s">
        <v>1168</v>
      </c>
      <c r="C218" s="1" t="s">
        <v>592</v>
      </c>
      <c r="D218" s="1" t="s">
        <v>287</v>
      </c>
      <c r="E218" s="1" t="s">
        <v>1136</v>
      </c>
      <c r="F218" s="1"/>
      <c r="G218" s="2" t="s">
        <v>23</v>
      </c>
      <c r="H218" s="2" t="s">
        <v>118</v>
      </c>
      <c r="I218" s="1" t="s">
        <v>1137</v>
      </c>
      <c r="J218" s="1" t="s">
        <v>1119</v>
      </c>
      <c r="K218" s="1">
        <v>0.0</v>
      </c>
      <c r="L218" s="1">
        <v>19.0</v>
      </c>
      <c r="M218" s="1" t="s">
        <v>1169</v>
      </c>
      <c r="N218" s="1" t="s">
        <v>122</v>
      </c>
      <c r="O218" s="1" t="s">
        <v>122</v>
      </c>
      <c r="P218" s="1">
        <v>0.945286184826006</v>
      </c>
      <c r="Q218" s="1">
        <v>0.941789106986816</v>
      </c>
      <c r="R218" s="1" t="s">
        <v>678</v>
      </c>
    </row>
    <row r="219">
      <c r="A219" s="1" t="s">
        <v>1170</v>
      </c>
      <c r="B219" s="1" t="s">
        <v>1171</v>
      </c>
      <c r="C219" s="1" t="s">
        <v>1172</v>
      </c>
      <c r="D219" s="1" t="s">
        <v>973</v>
      </c>
      <c r="E219" s="1" t="s">
        <v>1173</v>
      </c>
      <c r="F219" s="1"/>
      <c r="G219" s="2" t="s">
        <v>23</v>
      </c>
      <c r="H219" s="1" t="s">
        <v>343</v>
      </c>
      <c r="I219" s="1" t="s">
        <v>1174</v>
      </c>
      <c r="J219" s="1" t="s">
        <v>1175</v>
      </c>
      <c r="K219" s="1">
        <v>0.0</v>
      </c>
      <c r="L219" s="1">
        <v>819.0</v>
      </c>
      <c r="M219" s="1" t="s">
        <v>1176</v>
      </c>
      <c r="N219" s="1" t="s">
        <v>1177</v>
      </c>
      <c r="O219" s="1" t="s">
        <v>1178</v>
      </c>
      <c r="P219" s="1">
        <v>0.990044094319618</v>
      </c>
      <c r="Q219" s="1">
        <v>0.989740373897044</v>
      </c>
      <c r="R219" s="1" t="s">
        <v>1179</v>
      </c>
    </row>
    <row r="220">
      <c r="A220" s="1" t="s">
        <v>1170</v>
      </c>
      <c r="B220" s="1" t="s">
        <v>1171</v>
      </c>
      <c r="C220" s="1" t="s">
        <v>920</v>
      </c>
      <c r="D220" s="1" t="s">
        <v>973</v>
      </c>
      <c r="E220" s="1" t="s">
        <v>1173</v>
      </c>
      <c r="F220" s="1"/>
      <c r="G220" s="2" t="s">
        <v>23</v>
      </c>
      <c r="H220" s="1" t="s">
        <v>343</v>
      </c>
      <c r="I220" s="1" t="s">
        <v>1174</v>
      </c>
      <c r="J220" s="1" t="s">
        <v>1175</v>
      </c>
      <c r="K220" s="1">
        <v>0.0</v>
      </c>
      <c r="L220" s="1">
        <v>872.0</v>
      </c>
      <c r="M220" s="1" t="s">
        <v>1176</v>
      </c>
      <c r="N220" s="1" t="s">
        <v>1177</v>
      </c>
      <c r="O220" s="1" t="s">
        <v>1178</v>
      </c>
      <c r="P220" s="1">
        <v>0.990044094319618</v>
      </c>
      <c r="Q220" s="1">
        <v>0.989740373897044</v>
      </c>
      <c r="R220" s="1" t="s">
        <v>1179</v>
      </c>
    </row>
    <row r="221">
      <c r="A221" s="1" t="s">
        <v>1180</v>
      </c>
      <c r="B221" s="1" t="s">
        <v>1181</v>
      </c>
      <c r="C221" s="1" t="s">
        <v>1182</v>
      </c>
      <c r="D221" s="1" t="s">
        <v>1183</v>
      </c>
      <c r="E221" s="1" t="s">
        <v>1173</v>
      </c>
      <c r="F221" s="1"/>
      <c r="G221" s="2" t="s">
        <v>23</v>
      </c>
      <c r="H221" s="1" t="s">
        <v>938</v>
      </c>
      <c r="I221" s="1" t="s">
        <v>1174</v>
      </c>
      <c r="J221" s="1" t="s">
        <v>1175</v>
      </c>
      <c r="K221" s="1">
        <v>0.0</v>
      </c>
      <c r="L221" s="1">
        <v>1050.0</v>
      </c>
      <c r="M221" s="1" t="s">
        <v>1184</v>
      </c>
      <c r="N221" s="1" t="s">
        <v>940</v>
      </c>
      <c r="O221" s="1" t="s">
        <v>941</v>
      </c>
      <c r="P221" s="1">
        <v>1.0</v>
      </c>
      <c r="Q221" s="1">
        <v>1.0</v>
      </c>
      <c r="R221" s="1" t="s">
        <v>886</v>
      </c>
    </row>
    <row r="222">
      <c r="A222" s="1" t="s">
        <v>1185</v>
      </c>
      <c r="B222" s="1" t="s">
        <v>1186</v>
      </c>
      <c r="C222" s="1" t="s">
        <v>1187</v>
      </c>
      <c r="D222" s="1" t="s">
        <v>945</v>
      </c>
      <c r="E222" s="1" t="s">
        <v>1173</v>
      </c>
      <c r="F222" s="1"/>
      <c r="G222" s="2" t="s">
        <v>23</v>
      </c>
      <c r="H222" s="1" t="s">
        <v>946</v>
      </c>
      <c r="I222" s="1" t="s">
        <v>1174</v>
      </c>
      <c r="J222" s="1" t="s">
        <v>1175</v>
      </c>
      <c r="K222" s="1">
        <v>0.0</v>
      </c>
      <c r="L222" s="1">
        <v>264.0</v>
      </c>
      <c r="M222" s="1" t="s">
        <v>885</v>
      </c>
      <c r="N222" s="1" t="s">
        <v>947</v>
      </c>
      <c r="O222" s="1" t="s">
        <v>1188</v>
      </c>
      <c r="P222" s="1">
        <v>0.656434618472535</v>
      </c>
      <c r="Q222" s="1">
        <v>0.652198531441241</v>
      </c>
      <c r="R222" s="1" t="s">
        <v>1189</v>
      </c>
    </row>
    <row r="223">
      <c r="A223" s="1" t="s">
        <v>1190</v>
      </c>
      <c r="B223" s="1" t="s">
        <v>1191</v>
      </c>
      <c r="C223" s="1" t="s">
        <v>1192</v>
      </c>
      <c r="D223" s="1" t="s">
        <v>830</v>
      </c>
      <c r="E223" s="1" t="s">
        <v>1173</v>
      </c>
      <c r="F223" s="1"/>
      <c r="G223" s="2" t="s">
        <v>23</v>
      </c>
      <c r="H223" s="1" t="s">
        <v>410</v>
      </c>
      <c r="I223" s="1" t="s">
        <v>1174</v>
      </c>
      <c r="J223" s="1" t="s">
        <v>1175</v>
      </c>
      <c r="K223" s="1">
        <v>0.0</v>
      </c>
      <c r="L223" s="1">
        <v>1381.0</v>
      </c>
      <c r="M223" s="1" t="s">
        <v>1184</v>
      </c>
      <c r="N223" s="1" t="s">
        <v>728</v>
      </c>
      <c r="O223" s="1" t="s">
        <v>729</v>
      </c>
      <c r="P223" s="1">
        <v>1.0</v>
      </c>
      <c r="Q223" s="1">
        <v>1.0</v>
      </c>
      <c r="R223" s="1" t="s">
        <v>886</v>
      </c>
    </row>
    <row r="224">
      <c r="A224" s="1" t="s">
        <v>1193</v>
      </c>
      <c r="B224" s="1" t="s">
        <v>1194</v>
      </c>
      <c r="C224" s="1" t="s">
        <v>1195</v>
      </c>
      <c r="D224" s="1" t="s">
        <v>1196</v>
      </c>
      <c r="E224" s="1" t="s">
        <v>1173</v>
      </c>
      <c r="F224" s="1"/>
      <c r="G224" s="2" t="s">
        <v>23</v>
      </c>
      <c r="H224" s="1" t="s">
        <v>733</v>
      </c>
      <c r="I224" s="1" t="s">
        <v>1174</v>
      </c>
      <c r="J224" s="1" t="s">
        <v>1175</v>
      </c>
      <c r="K224" s="1">
        <v>0.0</v>
      </c>
      <c r="L224" s="1">
        <v>242.0</v>
      </c>
      <c r="M224" s="1" t="s">
        <v>885</v>
      </c>
      <c r="N224" s="1" t="s">
        <v>734</v>
      </c>
      <c r="O224" s="1" t="s">
        <v>735</v>
      </c>
      <c r="P224" s="1">
        <v>1.0</v>
      </c>
      <c r="Q224" s="1">
        <v>1.0</v>
      </c>
      <c r="R224" s="1" t="s">
        <v>71</v>
      </c>
    </row>
    <row r="225">
      <c r="A225" s="1" t="s">
        <v>1197</v>
      </c>
      <c r="B225" s="1" t="s">
        <v>1198</v>
      </c>
      <c r="C225" s="1" t="s">
        <v>1199</v>
      </c>
      <c r="D225" s="1" t="s">
        <v>1200</v>
      </c>
      <c r="E225" s="1" t="s">
        <v>1173</v>
      </c>
      <c r="F225" s="1"/>
      <c r="G225" s="2" t="s">
        <v>23</v>
      </c>
      <c r="H225" s="1" t="s">
        <v>50</v>
      </c>
      <c r="I225" s="1" t="s">
        <v>1174</v>
      </c>
      <c r="J225" s="1" t="s">
        <v>1175</v>
      </c>
      <c r="K225" s="1">
        <v>0.0</v>
      </c>
      <c r="L225" s="1">
        <v>1020.0</v>
      </c>
      <c r="M225" s="1" t="s">
        <v>1201</v>
      </c>
      <c r="N225" s="1" t="s">
        <v>824</v>
      </c>
      <c r="O225" s="1" t="s">
        <v>825</v>
      </c>
      <c r="P225" s="1">
        <v>1.0</v>
      </c>
      <c r="Q225" s="1">
        <v>1.0</v>
      </c>
      <c r="R225" s="1" t="s">
        <v>71</v>
      </c>
    </row>
    <row r="226">
      <c r="A226" s="1" t="s">
        <v>1202</v>
      </c>
      <c r="B226" s="1" t="s">
        <v>1203</v>
      </c>
      <c r="C226" s="1" t="s">
        <v>1204</v>
      </c>
      <c r="D226" s="1" t="s">
        <v>1205</v>
      </c>
      <c r="E226" s="1" t="s">
        <v>1173</v>
      </c>
      <c r="F226" s="1"/>
      <c r="G226" s="2" t="s">
        <v>23</v>
      </c>
      <c r="H226" s="1" t="s">
        <v>59</v>
      </c>
      <c r="I226" s="1" t="s">
        <v>1174</v>
      </c>
      <c r="J226" s="1" t="s">
        <v>1175</v>
      </c>
      <c r="K226" s="1">
        <v>0.0</v>
      </c>
      <c r="L226" s="1">
        <v>572.0</v>
      </c>
      <c r="M226" s="1" t="s">
        <v>904</v>
      </c>
      <c r="N226" s="1" t="s">
        <v>754</v>
      </c>
      <c r="O226" s="1" t="s">
        <v>1206</v>
      </c>
      <c r="P226" s="1">
        <v>0.677673192600059</v>
      </c>
      <c r="Q226" s="1">
        <v>0.669921871307812</v>
      </c>
      <c r="R226" s="1" t="s">
        <v>1207</v>
      </c>
    </row>
    <row r="227">
      <c r="A227" s="1" t="s">
        <v>1208</v>
      </c>
      <c r="B227" s="1" t="s">
        <v>1209</v>
      </c>
      <c r="C227" s="1" t="s">
        <v>1210</v>
      </c>
      <c r="D227" s="1" t="s">
        <v>1211</v>
      </c>
      <c r="E227" s="1" t="s">
        <v>1173</v>
      </c>
      <c r="F227" s="1"/>
      <c r="G227" s="2" t="s">
        <v>23</v>
      </c>
      <c r="H227" s="1" t="s">
        <v>759</v>
      </c>
      <c r="I227" s="1" t="s">
        <v>1174</v>
      </c>
      <c r="J227" s="1" t="s">
        <v>1175</v>
      </c>
      <c r="K227" s="1">
        <v>0.0</v>
      </c>
      <c r="L227" s="1">
        <v>748.0</v>
      </c>
      <c r="M227" s="1" t="s">
        <v>1212</v>
      </c>
      <c r="N227" s="1" t="s">
        <v>760</v>
      </c>
      <c r="O227" s="1" t="s">
        <v>761</v>
      </c>
      <c r="P227" s="1">
        <v>1.0</v>
      </c>
      <c r="Q227" s="1">
        <v>1.0</v>
      </c>
      <c r="R227" s="1" t="s">
        <v>886</v>
      </c>
    </row>
    <row r="228">
      <c r="A228" s="1" t="s">
        <v>1213</v>
      </c>
      <c r="B228" s="1" t="s">
        <v>1214</v>
      </c>
      <c r="C228" s="1" t="s">
        <v>1215</v>
      </c>
      <c r="D228" s="1" t="s">
        <v>1216</v>
      </c>
      <c r="E228" s="1" t="s">
        <v>1217</v>
      </c>
      <c r="F228" s="1"/>
      <c r="G228" s="2" t="s">
        <v>23</v>
      </c>
      <c r="H228" s="1" t="s">
        <v>295</v>
      </c>
      <c r="I228" s="1" t="s">
        <v>1218</v>
      </c>
      <c r="J228" s="1" t="s">
        <v>1219</v>
      </c>
      <c r="K228" s="1">
        <v>0.0</v>
      </c>
      <c r="L228" s="1">
        <v>779.0</v>
      </c>
      <c r="M228" s="1" t="s">
        <v>1220</v>
      </c>
      <c r="N228" s="1" t="s">
        <v>1038</v>
      </c>
      <c r="O228" s="1" t="s">
        <v>985</v>
      </c>
      <c r="P228" s="1">
        <v>0.974930802505526</v>
      </c>
      <c r="Q228" s="1">
        <v>0.972575962029974</v>
      </c>
      <c r="R228" s="1" t="s">
        <v>30</v>
      </c>
    </row>
    <row r="229">
      <c r="A229" s="1" t="s">
        <v>1221</v>
      </c>
      <c r="B229" s="1" t="s">
        <v>1222</v>
      </c>
      <c r="C229" s="1" t="s">
        <v>1223</v>
      </c>
      <c r="D229" s="1" t="s">
        <v>1224</v>
      </c>
      <c r="E229" s="1" t="s">
        <v>1217</v>
      </c>
      <c r="F229" s="1"/>
      <c r="G229" s="2" t="s">
        <v>23</v>
      </c>
      <c r="H229" s="1" t="s">
        <v>50</v>
      </c>
      <c r="I229" s="1" t="s">
        <v>1218</v>
      </c>
      <c r="J229" s="1" t="s">
        <v>1219</v>
      </c>
      <c r="K229" s="1">
        <v>0.0</v>
      </c>
      <c r="L229" s="1">
        <v>79.0</v>
      </c>
      <c r="M229" s="1" t="s">
        <v>1225</v>
      </c>
      <c r="N229" s="1" t="s">
        <v>1226</v>
      </c>
      <c r="O229" s="1" t="s">
        <v>1227</v>
      </c>
      <c r="P229" s="1">
        <v>0.666915003424756</v>
      </c>
      <c r="Q229" s="1">
        <v>0.659070214791258</v>
      </c>
      <c r="R229" s="1" t="s">
        <v>1228</v>
      </c>
    </row>
    <row r="230">
      <c r="A230" s="1" t="s">
        <v>1229</v>
      </c>
      <c r="B230" s="1" t="s">
        <v>1230</v>
      </c>
      <c r="C230" s="1" t="s">
        <v>1231</v>
      </c>
      <c r="D230" s="1" t="s">
        <v>1103</v>
      </c>
      <c r="E230" s="1" t="s">
        <v>1232</v>
      </c>
      <c r="F230" s="1"/>
      <c r="G230" s="2" t="s">
        <v>23</v>
      </c>
      <c r="H230" s="1" t="s">
        <v>295</v>
      </c>
      <c r="I230" s="1" t="s">
        <v>1233</v>
      </c>
      <c r="J230" s="1" t="s">
        <v>1234</v>
      </c>
      <c r="K230" s="1">
        <v>0.0</v>
      </c>
      <c r="L230" s="1">
        <v>1501.0</v>
      </c>
      <c r="M230" s="1" t="s">
        <v>1235</v>
      </c>
      <c r="N230" s="1" t="s">
        <v>1038</v>
      </c>
      <c r="O230" s="1" t="s">
        <v>985</v>
      </c>
      <c r="P230" s="1">
        <v>0.556730797327464</v>
      </c>
      <c r="Q230" s="1">
        <v>0.563492704801042</v>
      </c>
      <c r="R230" s="1" t="s">
        <v>1236</v>
      </c>
    </row>
    <row r="231">
      <c r="A231" s="1" t="s">
        <v>1229</v>
      </c>
      <c r="B231" s="1" t="s">
        <v>1230</v>
      </c>
      <c r="C231" s="1" t="s">
        <v>1237</v>
      </c>
      <c r="D231" s="1" t="s">
        <v>1103</v>
      </c>
      <c r="E231" s="1" t="s">
        <v>1232</v>
      </c>
      <c r="F231" s="1"/>
      <c r="G231" s="2" t="s">
        <v>23</v>
      </c>
      <c r="H231" s="1" t="s">
        <v>295</v>
      </c>
      <c r="I231" s="1" t="s">
        <v>1233</v>
      </c>
      <c r="J231" s="1" t="s">
        <v>1234</v>
      </c>
      <c r="K231" s="1">
        <v>0.0</v>
      </c>
      <c r="L231" s="1">
        <v>1515.0</v>
      </c>
      <c r="M231" s="1" t="s">
        <v>1235</v>
      </c>
      <c r="N231" s="1" t="s">
        <v>1038</v>
      </c>
      <c r="O231" s="1" t="s">
        <v>985</v>
      </c>
      <c r="P231" s="1">
        <v>0.556730797327464</v>
      </c>
      <c r="Q231" s="1">
        <v>0.563492704801042</v>
      </c>
      <c r="R231" s="1" t="s">
        <v>1236</v>
      </c>
    </row>
    <row r="232">
      <c r="A232" s="1" t="s">
        <v>1238</v>
      </c>
      <c r="B232" s="1" t="s">
        <v>1239</v>
      </c>
      <c r="C232" s="1" t="s">
        <v>1240</v>
      </c>
      <c r="D232" s="1" t="s">
        <v>1241</v>
      </c>
      <c r="E232" s="1" t="s">
        <v>1242</v>
      </c>
      <c r="F232" s="1"/>
      <c r="G232" s="2" t="s">
        <v>23</v>
      </c>
      <c r="H232" s="1" t="s">
        <v>381</v>
      </c>
      <c r="I232" s="1" t="s">
        <v>1243</v>
      </c>
      <c r="J232" s="1" t="s">
        <v>1244</v>
      </c>
      <c r="K232" s="1">
        <v>0.0</v>
      </c>
      <c r="L232" s="1">
        <v>475.0</v>
      </c>
      <c r="M232" s="1" t="s">
        <v>1245</v>
      </c>
      <c r="N232" s="1" t="s">
        <v>1246</v>
      </c>
      <c r="O232" s="1" t="s">
        <v>1247</v>
      </c>
      <c r="P232" s="1">
        <v>0.759780363005573</v>
      </c>
      <c r="Q232" s="1">
        <v>0.756521653390011</v>
      </c>
      <c r="R232" s="1" t="s">
        <v>1248</v>
      </c>
    </row>
    <row r="233">
      <c r="A233" s="1" t="s">
        <v>1249</v>
      </c>
      <c r="B233" s="1" t="s">
        <v>1250</v>
      </c>
      <c r="C233" s="1" t="s">
        <v>1251</v>
      </c>
      <c r="D233" s="1" t="s">
        <v>1252</v>
      </c>
      <c r="E233" s="1" t="s">
        <v>1253</v>
      </c>
      <c r="F233" s="1"/>
      <c r="G233" s="2" t="s">
        <v>23</v>
      </c>
      <c r="H233" s="2" t="s">
        <v>118</v>
      </c>
      <c r="I233" s="1" t="s">
        <v>1254</v>
      </c>
      <c r="J233" s="1" t="s">
        <v>1255</v>
      </c>
      <c r="K233" s="1">
        <v>0.0</v>
      </c>
      <c r="L233" s="1">
        <v>11.0</v>
      </c>
      <c r="M233" s="1" t="s">
        <v>1256</v>
      </c>
      <c r="N233" s="1" t="s">
        <v>1257</v>
      </c>
      <c r="O233" s="1" t="s">
        <v>1258</v>
      </c>
      <c r="P233" s="1">
        <v>0.474105328704489</v>
      </c>
      <c r="Q233" s="1">
        <v>0.46551715238126</v>
      </c>
      <c r="R233" s="1" t="s">
        <v>1259</v>
      </c>
    </row>
    <row r="234">
      <c r="A234" s="1" t="s">
        <v>1260</v>
      </c>
      <c r="B234" s="1" t="s">
        <v>1261</v>
      </c>
      <c r="C234" s="1" t="s">
        <v>1262</v>
      </c>
      <c r="D234" s="1" t="s">
        <v>1252</v>
      </c>
      <c r="E234" s="1" t="s">
        <v>1253</v>
      </c>
      <c r="F234" s="1"/>
      <c r="G234" s="2" t="s">
        <v>23</v>
      </c>
      <c r="H234" s="2" t="s">
        <v>118</v>
      </c>
      <c r="I234" s="1" t="s">
        <v>1254</v>
      </c>
      <c r="J234" s="1" t="s">
        <v>1255</v>
      </c>
      <c r="K234" s="1">
        <v>0.0</v>
      </c>
      <c r="L234" s="1">
        <v>107.0</v>
      </c>
      <c r="M234" s="1" t="s">
        <v>1263</v>
      </c>
      <c r="N234" s="1" t="s">
        <v>1257</v>
      </c>
      <c r="O234" s="1" t="s">
        <v>1258</v>
      </c>
      <c r="P234" s="1">
        <v>0.702867313999278</v>
      </c>
      <c r="Q234" s="1">
        <v>0.697734010440976</v>
      </c>
      <c r="R234" s="1" t="s">
        <v>1264</v>
      </c>
    </row>
    <row r="235">
      <c r="A235" s="1" t="s">
        <v>1265</v>
      </c>
      <c r="B235" s="1" t="s">
        <v>1266</v>
      </c>
      <c r="C235" s="1" t="s">
        <v>1267</v>
      </c>
      <c r="D235" s="1" t="s">
        <v>1252</v>
      </c>
      <c r="E235" s="1" t="s">
        <v>1253</v>
      </c>
      <c r="F235" s="1"/>
      <c r="G235" s="2" t="s">
        <v>23</v>
      </c>
      <c r="H235" s="2" t="s">
        <v>118</v>
      </c>
      <c r="I235" s="1" t="s">
        <v>1254</v>
      </c>
      <c r="J235" s="1" t="s">
        <v>1255</v>
      </c>
      <c r="K235" s="1">
        <v>0.0</v>
      </c>
      <c r="L235" s="1">
        <v>287.0</v>
      </c>
      <c r="M235" s="1" t="s">
        <v>1268</v>
      </c>
      <c r="N235" s="1" t="s">
        <v>1257</v>
      </c>
      <c r="O235" s="1" t="s">
        <v>1258</v>
      </c>
      <c r="P235" s="1">
        <v>0.671441408214503</v>
      </c>
      <c r="Q235" s="1">
        <v>0.657318374769299</v>
      </c>
      <c r="R235" s="1" t="s">
        <v>1269</v>
      </c>
    </row>
    <row r="236">
      <c r="A236" s="1" t="s">
        <v>1270</v>
      </c>
      <c r="B236" s="1" t="s">
        <v>1271</v>
      </c>
      <c r="C236" s="1" t="s">
        <v>1272</v>
      </c>
      <c r="D236" s="1" t="s">
        <v>1273</v>
      </c>
      <c r="E236" s="1" t="s">
        <v>1274</v>
      </c>
      <c r="F236" s="1"/>
      <c r="G236" s="2" t="s">
        <v>23</v>
      </c>
      <c r="H236" s="1" t="s">
        <v>50</v>
      </c>
      <c r="I236" s="1" t="s">
        <v>1275</v>
      </c>
      <c r="J236" s="1" t="s">
        <v>1276</v>
      </c>
      <c r="K236" s="1">
        <v>0.0</v>
      </c>
      <c r="L236" s="1">
        <v>1053.0</v>
      </c>
      <c r="M236" s="1" t="s">
        <v>1277</v>
      </c>
      <c r="N236" s="1" t="s">
        <v>1278</v>
      </c>
      <c r="O236" s="1" t="s">
        <v>1227</v>
      </c>
      <c r="P236" s="1">
        <v>0.97117159097714</v>
      </c>
      <c r="Q236" s="1">
        <v>0.976638743215797</v>
      </c>
      <c r="R236" s="1" t="s">
        <v>1279</v>
      </c>
    </row>
    <row r="237">
      <c r="A237" s="1" t="s">
        <v>1280</v>
      </c>
      <c r="B237" s="1" t="s">
        <v>1281</v>
      </c>
      <c r="C237" s="1" t="s">
        <v>1282</v>
      </c>
      <c r="D237" s="1" t="s">
        <v>1283</v>
      </c>
      <c r="E237" s="1" t="s">
        <v>1284</v>
      </c>
      <c r="F237" s="1"/>
      <c r="G237" s="2" t="s">
        <v>23</v>
      </c>
      <c r="H237" s="1" t="s">
        <v>640</v>
      </c>
      <c r="I237" s="1" t="s">
        <v>1285</v>
      </c>
      <c r="J237" s="1" t="s">
        <v>1286</v>
      </c>
      <c r="K237" s="1">
        <v>0.0</v>
      </c>
      <c r="L237" s="1">
        <v>463.0</v>
      </c>
      <c r="M237" s="1" t="s">
        <v>1287</v>
      </c>
      <c r="N237" s="1" t="s">
        <v>1288</v>
      </c>
      <c r="O237" s="1" t="s">
        <v>1086</v>
      </c>
      <c r="P237" s="1">
        <v>0.932672834835236</v>
      </c>
      <c r="Q237" s="1">
        <v>0.925237269488572</v>
      </c>
      <c r="R237" s="1" t="s">
        <v>1289</v>
      </c>
    </row>
    <row r="238">
      <c r="A238" s="1" t="s">
        <v>1290</v>
      </c>
      <c r="B238" s="1" t="s">
        <v>1291</v>
      </c>
      <c r="C238" s="1" t="s">
        <v>1292</v>
      </c>
      <c r="D238" s="1" t="s">
        <v>1293</v>
      </c>
      <c r="E238" s="1" t="s">
        <v>1294</v>
      </c>
      <c r="F238" s="1"/>
      <c r="G238" s="2" t="s">
        <v>23</v>
      </c>
      <c r="H238" s="1" t="s">
        <v>938</v>
      </c>
      <c r="I238" s="1" t="s">
        <v>1295</v>
      </c>
      <c r="J238" s="1" t="s">
        <v>1296</v>
      </c>
      <c r="K238" s="1">
        <v>0.0</v>
      </c>
      <c r="L238" s="1">
        <v>203.0</v>
      </c>
      <c r="M238" s="1" t="s">
        <v>1297</v>
      </c>
      <c r="N238" s="1" t="s">
        <v>1298</v>
      </c>
      <c r="O238" s="1" t="s">
        <v>1299</v>
      </c>
      <c r="P238" s="1">
        <v>0.612151433888669</v>
      </c>
      <c r="Q238" s="1">
        <v>0.587497134964229</v>
      </c>
      <c r="R238" s="1" t="s">
        <v>1300</v>
      </c>
    </row>
    <row r="239">
      <c r="A239" s="1" t="s">
        <v>1301</v>
      </c>
      <c r="B239" s="1" t="s">
        <v>1302</v>
      </c>
      <c r="C239" s="1" t="s">
        <v>1303</v>
      </c>
      <c r="D239" s="1" t="s">
        <v>1293</v>
      </c>
      <c r="E239" s="1" t="s">
        <v>1294</v>
      </c>
      <c r="F239" s="1"/>
      <c r="G239" s="2" t="s">
        <v>23</v>
      </c>
      <c r="H239" s="1" t="s">
        <v>938</v>
      </c>
      <c r="I239" s="1" t="s">
        <v>1295</v>
      </c>
      <c r="J239" s="1" t="s">
        <v>1296</v>
      </c>
      <c r="K239" s="1">
        <v>0.0</v>
      </c>
      <c r="L239" s="1">
        <v>566.0</v>
      </c>
      <c r="M239" s="1" t="s">
        <v>1304</v>
      </c>
      <c r="N239" s="1" t="s">
        <v>1298</v>
      </c>
      <c r="O239" s="1" t="s">
        <v>1299</v>
      </c>
      <c r="P239" s="1">
        <v>0.416378766375139</v>
      </c>
      <c r="Q239" s="1">
        <v>0.398905097789798</v>
      </c>
      <c r="R239" s="1" t="s">
        <v>1305</v>
      </c>
    </row>
    <row r="240">
      <c r="A240" s="1" t="s">
        <v>1306</v>
      </c>
      <c r="B240" s="1" t="s">
        <v>1307</v>
      </c>
      <c r="C240" s="1" t="s">
        <v>1308</v>
      </c>
      <c r="D240" s="1" t="s">
        <v>1293</v>
      </c>
      <c r="E240" s="1" t="s">
        <v>1294</v>
      </c>
      <c r="F240" s="1"/>
      <c r="G240" s="2" t="s">
        <v>23</v>
      </c>
      <c r="H240" s="1" t="s">
        <v>938</v>
      </c>
      <c r="I240" s="1" t="s">
        <v>1295</v>
      </c>
      <c r="J240" s="1" t="s">
        <v>1296</v>
      </c>
      <c r="K240" s="1">
        <v>0.0</v>
      </c>
      <c r="L240" s="1">
        <v>585.0</v>
      </c>
      <c r="M240" s="1" t="s">
        <v>1309</v>
      </c>
      <c r="N240" s="1" t="s">
        <v>1298</v>
      </c>
      <c r="O240" s="1" t="s">
        <v>1299</v>
      </c>
      <c r="P240" s="1">
        <v>0.562052545079113</v>
      </c>
      <c r="Q240" s="1">
        <v>0.538465559638525</v>
      </c>
      <c r="R240" s="1" t="s">
        <v>1310</v>
      </c>
    </row>
    <row r="241">
      <c r="A241" s="1" t="s">
        <v>1311</v>
      </c>
      <c r="B241" s="1" t="s">
        <v>1312</v>
      </c>
      <c r="C241" s="1" t="s">
        <v>1313</v>
      </c>
      <c r="D241" s="1" t="s">
        <v>1314</v>
      </c>
      <c r="E241" s="1" t="s">
        <v>1294</v>
      </c>
      <c r="F241" s="1"/>
      <c r="G241" s="2" t="s">
        <v>23</v>
      </c>
      <c r="H241" s="1" t="s">
        <v>946</v>
      </c>
      <c r="I241" s="1" t="s">
        <v>1295</v>
      </c>
      <c r="J241" s="1" t="s">
        <v>1296</v>
      </c>
      <c r="K241" s="1">
        <v>0.0</v>
      </c>
      <c r="L241" s="1">
        <v>46.0</v>
      </c>
      <c r="M241" s="1" t="s">
        <v>1315</v>
      </c>
      <c r="N241" s="1" t="s">
        <v>1316</v>
      </c>
      <c r="O241" s="1" t="s">
        <v>1317</v>
      </c>
      <c r="P241" s="1">
        <v>0.584327035286534</v>
      </c>
      <c r="Q241" s="1">
        <v>0.58112512280905</v>
      </c>
      <c r="R241" s="1" t="s">
        <v>1318</v>
      </c>
    </row>
    <row r="242">
      <c r="A242" s="1" t="s">
        <v>1319</v>
      </c>
      <c r="B242" s="1" t="s">
        <v>1320</v>
      </c>
      <c r="C242" s="1" t="s">
        <v>1321</v>
      </c>
      <c r="D242" s="1" t="s">
        <v>1314</v>
      </c>
      <c r="E242" s="1" t="s">
        <v>1294</v>
      </c>
      <c r="F242" s="1"/>
      <c r="G242" s="2" t="s">
        <v>23</v>
      </c>
      <c r="H242" s="1" t="s">
        <v>946</v>
      </c>
      <c r="I242" s="1" t="s">
        <v>1295</v>
      </c>
      <c r="J242" s="1" t="s">
        <v>1296</v>
      </c>
      <c r="K242" s="1">
        <v>0.0</v>
      </c>
      <c r="L242" s="1">
        <v>106.0</v>
      </c>
      <c r="M242" s="1" t="s">
        <v>1322</v>
      </c>
      <c r="N242" s="1" t="s">
        <v>1316</v>
      </c>
      <c r="O242" s="1" t="s">
        <v>1317</v>
      </c>
      <c r="P242" s="1">
        <v>0.562366658537266</v>
      </c>
      <c r="Q242" s="1">
        <v>0.552833539821041</v>
      </c>
      <c r="R242" s="1" t="s">
        <v>1323</v>
      </c>
    </row>
    <row r="243">
      <c r="A243" s="1" t="s">
        <v>1324</v>
      </c>
      <c r="B243" s="1" t="s">
        <v>1325</v>
      </c>
      <c r="C243" s="1" t="s">
        <v>1326</v>
      </c>
      <c r="D243" s="1" t="s">
        <v>1327</v>
      </c>
      <c r="E243" s="1" t="s">
        <v>1328</v>
      </c>
      <c r="F243" s="1"/>
      <c r="G243" s="2" t="s">
        <v>23</v>
      </c>
      <c r="H243" s="1" t="s">
        <v>154</v>
      </c>
      <c r="I243" s="1" t="s">
        <v>1329</v>
      </c>
      <c r="J243" s="1" t="s">
        <v>1330</v>
      </c>
      <c r="K243" s="1">
        <v>0.0</v>
      </c>
      <c r="L243" s="1">
        <v>37.0</v>
      </c>
      <c r="M243" s="1" t="s">
        <v>1331</v>
      </c>
      <c r="N243" s="1" t="s">
        <v>1332</v>
      </c>
      <c r="O243" s="1" t="s">
        <v>1333</v>
      </c>
      <c r="P243" s="1">
        <v>0.597728544408679</v>
      </c>
      <c r="Q243" s="1">
        <v>0.59307660684916</v>
      </c>
      <c r="R243" s="1" t="s">
        <v>1334</v>
      </c>
    </row>
    <row r="244">
      <c r="A244" s="1" t="s">
        <v>1335</v>
      </c>
      <c r="B244" s="1" t="s">
        <v>1336</v>
      </c>
      <c r="C244" s="1" t="s">
        <v>1337</v>
      </c>
      <c r="D244" s="1" t="s">
        <v>1338</v>
      </c>
      <c r="E244" s="1" t="s">
        <v>1328</v>
      </c>
      <c r="F244" s="1"/>
      <c r="G244" s="2" t="s">
        <v>23</v>
      </c>
      <c r="H244" s="1" t="s">
        <v>306</v>
      </c>
      <c r="I244" s="1" t="s">
        <v>1329</v>
      </c>
      <c r="J244" s="1" t="s">
        <v>1330</v>
      </c>
      <c r="K244" s="1">
        <v>0.0</v>
      </c>
      <c r="L244" s="1">
        <v>309.0</v>
      </c>
      <c r="M244" s="1" t="s">
        <v>1339</v>
      </c>
      <c r="N244" s="1" t="s">
        <v>1340</v>
      </c>
      <c r="O244" s="1" t="s">
        <v>1341</v>
      </c>
      <c r="P244" s="1">
        <v>0.809417550126046</v>
      </c>
      <c r="Q244" s="1">
        <v>0.806060838928575</v>
      </c>
      <c r="R244" s="1" t="s">
        <v>1342</v>
      </c>
    </row>
    <row r="245">
      <c r="A245" s="1" t="s">
        <v>1335</v>
      </c>
      <c r="B245" s="1" t="s">
        <v>1336</v>
      </c>
      <c r="C245" s="1" t="s">
        <v>1343</v>
      </c>
      <c r="D245" s="1" t="s">
        <v>1338</v>
      </c>
      <c r="E245" s="1" t="s">
        <v>1328</v>
      </c>
      <c r="F245" s="1"/>
      <c r="G245" s="2" t="s">
        <v>23</v>
      </c>
      <c r="H245" s="1" t="s">
        <v>306</v>
      </c>
      <c r="I245" s="1" t="s">
        <v>1329</v>
      </c>
      <c r="J245" s="1" t="s">
        <v>1330</v>
      </c>
      <c r="K245" s="1">
        <v>0.0</v>
      </c>
      <c r="L245" s="1">
        <v>334.0</v>
      </c>
      <c r="M245" s="1" t="s">
        <v>1339</v>
      </c>
      <c r="N245" s="1" t="s">
        <v>1340</v>
      </c>
      <c r="O245" s="1" t="s">
        <v>1341</v>
      </c>
      <c r="P245" s="1">
        <v>0.809417550126046</v>
      </c>
      <c r="Q245" s="1">
        <v>0.806060838928575</v>
      </c>
      <c r="R245" s="1" t="s">
        <v>1342</v>
      </c>
    </row>
    <row r="246">
      <c r="A246" s="1" t="s">
        <v>1344</v>
      </c>
      <c r="B246" s="1" t="s">
        <v>1345</v>
      </c>
      <c r="C246" s="1" t="s">
        <v>1346</v>
      </c>
      <c r="D246" s="1" t="s">
        <v>1338</v>
      </c>
      <c r="E246" s="1" t="s">
        <v>1328</v>
      </c>
      <c r="F246" s="1"/>
      <c r="G246" s="2" t="s">
        <v>23</v>
      </c>
      <c r="H246" s="1" t="s">
        <v>306</v>
      </c>
      <c r="I246" s="1" t="s">
        <v>1329</v>
      </c>
      <c r="J246" s="1" t="s">
        <v>1330</v>
      </c>
      <c r="K246" s="1">
        <v>0.0</v>
      </c>
      <c r="L246" s="1">
        <v>1094.0</v>
      </c>
      <c r="M246" s="1" t="s">
        <v>1347</v>
      </c>
      <c r="N246" s="1" t="s">
        <v>1340</v>
      </c>
      <c r="O246" s="1" t="s">
        <v>1341</v>
      </c>
      <c r="P246" s="1">
        <v>0.514311501829498</v>
      </c>
      <c r="Q246" s="1">
        <v>0.504352869415572</v>
      </c>
      <c r="R246" s="1" t="s">
        <v>1348</v>
      </c>
    </row>
    <row r="247">
      <c r="A247" s="1" t="s">
        <v>1349</v>
      </c>
      <c r="B247" s="1" t="s">
        <v>1350</v>
      </c>
      <c r="C247" s="1" t="s">
        <v>1351</v>
      </c>
      <c r="D247" s="1" t="s">
        <v>1352</v>
      </c>
      <c r="E247" s="1" t="s">
        <v>1353</v>
      </c>
      <c r="F247" s="1"/>
      <c r="G247" s="2" t="s">
        <v>23</v>
      </c>
      <c r="H247" s="1" t="s">
        <v>36</v>
      </c>
      <c r="I247" s="1" t="s">
        <v>1354</v>
      </c>
      <c r="J247" s="1" t="s">
        <v>1329</v>
      </c>
      <c r="K247" s="1">
        <v>0.0</v>
      </c>
      <c r="L247" s="1">
        <v>14.0</v>
      </c>
      <c r="M247" s="1" t="s">
        <v>1355</v>
      </c>
      <c r="N247" s="1" t="s">
        <v>1356</v>
      </c>
      <c r="O247" s="1" t="s">
        <v>1357</v>
      </c>
      <c r="P247" s="1">
        <v>0.483105649025343</v>
      </c>
      <c r="Q247" s="1">
        <v>0.466965123682799</v>
      </c>
      <c r="R247" s="1" t="s">
        <v>1358</v>
      </c>
    </row>
    <row r="248">
      <c r="A248" s="1" t="s">
        <v>1359</v>
      </c>
      <c r="B248" s="1" t="s">
        <v>1360</v>
      </c>
      <c r="C248" s="1" t="s">
        <v>1361</v>
      </c>
      <c r="D248" s="1" t="s">
        <v>1352</v>
      </c>
      <c r="E248" s="1" t="s">
        <v>1353</v>
      </c>
      <c r="F248" s="1"/>
      <c r="G248" s="2" t="s">
        <v>23</v>
      </c>
      <c r="H248" s="1" t="s">
        <v>36</v>
      </c>
      <c r="I248" s="1" t="s">
        <v>1354</v>
      </c>
      <c r="J248" s="1" t="s">
        <v>1329</v>
      </c>
      <c r="K248" s="1">
        <v>0.0</v>
      </c>
      <c r="L248" s="1">
        <v>171.0</v>
      </c>
      <c r="M248" s="1" t="s">
        <v>1362</v>
      </c>
      <c r="N248" s="1" t="s">
        <v>1356</v>
      </c>
      <c r="O248" s="1" t="s">
        <v>1357</v>
      </c>
      <c r="P248" s="1">
        <v>0.0929287569240524</v>
      </c>
      <c r="Q248" s="1">
        <v>0.0758037999165366</v>
      </c>
      <c r="R248" s="1" t="s">
        <v>1363</v>
      </c>
    </row>
    <row r="249">
      <c r="A249" s="1" t="s">
        <v>1364</v>
      </c>
      <c r="B249" s="1" t="s">
        <v>1365</v>
      </c>
      <c r="C249" s="1" t="s">
        <v>259</v>
      </c>
      <c r="D249" s="1" t="s">
        <v>1366</v>
      </c>
      <c r="E249" s="1" t="s">
        <v>1353</v>
      </c>
      <c r="F249" s="1"/>
      <c r="G249" s="2" t="s">
        <v>23</v>
      </c>
      <c r="H249" s="1" t="s">
        <v>381</v>
      </c>
      <c r="I249" s="1" t="s">
        <v>1354</v>
      </c>
      <c r="J249" s="1" t="s">
        <v>1329</v>
      </c>
      <c r="K249" s="1">
        <v>0.0</v>
      </c>
      <c r="L249" s="1">
        <v>274.0</v>
      </c>
      <c r="M249" s="1" t="s">
        <v>1367</v>
      </c>
      <c r="N249" s="1" t="s">
        <v>1368</v>
      </c>
      <c r="O249" s="1" t="s">
        <v>1247</v>
      </c>
      <c r="P249" s="1">
        <v>0.979292387838734</v>
      </c>
      <c r="Q249" s="1">
        <v>0.974511852588962</v>
      </c>
      <c r="R249" s="1" t="s">
        <v>1369</v>
      </c>
    </row>
    <row r="250">
      <c r="A250" s="1" t="s">
        <v>676</v>
      </c>
      <c r="B250" s="1" t="s">
        <v>1370</v>
      </c>
      <c r="C250" s="1" t="s">
        <v>1371</v>
      </c>
      <c r="D250" s="1" t="s">
        <v>1372</v>
      </c>
      <c r="E250" s="1" t="s">
        <v>1353</v>
      </c>
      <c r="F250" s="1"/>
      <c r="G250" s="2" t="s">
        <v>23</v>
      </c>
      <c r="H250" s="1" t="s">
        <v>167</v>
      </c>
      <c r="I250" s="1" t="s">
        <v>1354</v>
      </c>
      <c r="J250" s="1" t="s">
        <v>1329</v>
      </c>
      <c r="K250" s="1">
        <v>0.0</v>
      </c>
      <c r="L250" s="1">
        <v>22.0</v>
      </c>
      <c r="M250" s="1" t="s">
        <v>1373</v>
      </c>
      <c r="N250" s="1" t="s">
        <v>1374</v>
      </c>
      <c r="O250" s="1" t="s">
        <v>1375</v>
      </c>
      <c r="P250" s="1">
        <v>0.412942341341526</v>
      </c>
      <c r="Q250" s="1">
        <v>0.406462805199685</v>
      </c>
      <c r="R250" s="1" t="s">
        <v>1376</v>
      </c>
    </row>
    <row r="251">
      <c r="A251" s="1" t="s">
        <v>1377</v>
      </c>
      <c r="B251" s="1" t="s">
        <v>1378</v>
      </c>
      <c r="C251" s="1" t="s">
        <v>1379</v>
      </c>
      <c r="D251" s="1" t="s">
        <v>1372</v>
      </c>
      <c r="E251" s="1" t="s">
        <v>1353</v>
      </c>
      <c r="F251" s="1"/>
      <c r="G251" s="2" t="s">
        <v>23</v>
      </c>
      <c r="H251" s="1" t="s">
        <v>167</v>
      </c>
      <c r="I251" s="1" t="s">
        <v>1354</v>
      </c>
      <c r="J251" s="1" t="s">
        <v>1329</v>
      </c>
      <c r="K251" s="1">
        <v>0.0</v>
      </c>
      <c r="L251" s="1">
        <v>236.0</v>
      </c>
      <c r="M251" s="1" t="s">
        <v>1380</v>
      </c>
      <c r="N251" s="1" t="s">
        <v>1374</v>
      </c>
      <c r="O251" s="1" t="s">
        <v>1375</v>
      </c>
      <c r="P251" s="1">
        <v>0.955911219716289</v>
      </c>
      <c r="Q251" s="1">
        <v>0.950526537172593</v>
      </c>
      <c r="R251" s="1" t="s">
        <v>1381</v>
      </c>
    </row>
    <row r="252">
      <c r="A252" s="1" t="s">
        <v>1382</v>
      </c>
      <c r="B252" s="1" t="s">
        <v>1383</v>
      </c>
      <c r="C252" s="1" t="s">
        <v>1351</v>
      </c>
      <c r="D252" s="1" t="s">
        <v>1384</v>
      </c>
      <c r="E252" s="1" t="s">
        <v>1353</v>
      </c>
      <c r="F252" s="1"/>
      <c r="G252" s="2" t="s">
        <v>23</v>
      </c>
      <c r="H252" s="1" t="s">
        <v>938</v>
      </c>
      <c r="I252" s="1" t="s">
        <v>1354</v>
      </c>
      <c r="J252" s="1" t="s">
        <v>1329</v>
      </c>
      <c r="K252" s="1">
        <v>0.0</v>
      </c>
      <c r="L252" s="1">
        <v>14.0</v>
      </c>
      <c r="M252" s="1" t="s">
        <v>1385</v>
      </c>
      <c r="N252" s="1" t="s">
        <v>1386</v>
      </c>
      <c r="O252" s="1" t="s">
        <v>1387</v>
      </c>
      <c r="P252" s="1">
        <v>0.49993653051049</v>
      </c>
      <c r="Q252" s="1">
        <v>0.487024045080059</v>
      </c>
      <c r="R252" s="1" t="s">
        <v>1388</v>
      </c>
    </row>
    <row r="253">
      <c r="A253" s="1" t="s">
        <v>1389</v>
      </c>
      <c r="B253" s="1" t="s">
        <v>1390</v>
      </c>
      <c r="C253" s="1" t="s">
        <v>502</v>
      </c>
      <c r="D253" s="1" t="s">
        <v>1391</v>
      </c>
      <c r="E253" s="1" t="s">
        <v>1392</v>
      </c>
      <c r="F253" s="1"/>
      <c r="G253" s="2" t="s">
        <v>23</v>
      </c>
      <c r="H253" s="1" t="s">
        <v>154</v>
      </c>
      <c r="I253" s="1" t="s">
        <v>1393</v>
      </c>
      <c r="J253" s="1" t="s">
        <v>1394</v>
      </c>
      <c r="K253" s="1">
        <v>0.0</v>
      </c>
      <c r="L253" s="1">
        <v>770.0</v>
      </c>
      <c r="M253" s="1" t="s">
        <v>1395</v>
      </c>
      <c r="N253" s="1" t="s">
        <v>1396</v>
      </c>
      <c r="O253" s="1" t="s">
        <v>1397</v>
      </c>
      <c r="P253" s="1">
        <v>1.0</v>
      </c>
      <c r="Q253" s="1">
        <v>1.0</v>
      </c>
      <c r="R253" s="1" t="s">
        <v>886</v>
      </c>
    </row>
    <row r="254">
      <c r="A254" s="1" t="s">
        <v>1398</v>
      </c>
      <c r="B254" s="1" t="s">
        <v>1399</v>
      </c>
      <c r="C254" s="1" t="s">
        <v>1400</v>
      </c>
      <c r="D254" s="1" t="s">
        <v>1401</v>
      </c>
      <c r="E254" s="1" t="s">
        <v>1392</v>
      </c>
      <c r="F254" s="1"/>
      <c r="G254" s="2" t="s">
        <v>23</v>
      </c>
      <c r="H254" s="1" t="s">
        <v>306</v>
      </c>
      <c r="I254" s="1" t="s">
        <v>1393</v>
      </c>
      <c r="J254" s="1" t="s">
        <v>1394</v>
      </c>
      <c r="K254" s="1">
        <v>0.0</v>
      </c>
      <c r="L254" s="1">
        <v>1116.0</v>
      </c>
      <c r="M254" s="1" t="s">
        <v>1402</v>
      </c>
      <c r="N254" s="1" t="s">
        <v>1403</v>
      </c>
      <c r="O254" s="1" t="s">
        <v>1404</v>
      </c>
      <c r="P254" s="1">
        <v>1.0</v>
      </c>
      <c r="Q254" s="1">
        <v>1.0</v>
      </c>
      <c r="R254" s="1" t="s">
        <v>886</v>
      </c>
    </row>
    <row r="255">
      <c r="A255" s="1" t="s">
        <v>1405</v>
      </c>
      <c r="B255" s="1" t="s">
        <v>1406</v>
      </c>
      <c r="C255" s="1" t="s">
        <v>1407</v>
      </c>
      <c r="D255" s="1" t="s">
        <v>1408</v>
      </c>
      <c r="E255" s="1" t="s">
        <v>1392</v>
      </c>
      <c r="F255" s="1"/>
      <c r="G255" s="2" t="s">
        <v>23</v>
      </c>
      <c r="H255" s="1" t="s">
        <v>1127</v>
      </c>
      <c r="I255" s="1" t="s">
        <v>1393</v>
      </c>
      <c r="J255" s="1" t="s">
        <v>1394</v>
      </c>
      <c r="K255" s="1">
        <v>0.0</v>
      </c>
      <c r="L255" s="1">
        <v>922.0</v>
      </c>
      <c r="M255" s="1" t="s">
        <v>1409</v>
      </c>
      <c r="N255" s="1" t="s">
        <v>1410</v>
      </c>
      <c r="O255" s="1" t="s">
        <v>1411</v>
      </c>
      <c r="P255" s="1">
        <v>1.0</v>
      </c>
      <c r="Q255" s="1">
        <v>1.0</v>
      </c>
      <c r="R255" s="1" t="s">
        <v>886</v>
      </c>
    </row>
    <row r="256">
      <c r="A256" s="1" t="s">
        <v>1412</v>
      </c>
      <c r="B256" s="1" t="s">
        <v>1413</v>
      </c>
      <c r="C256" s="1" t="s">
        <v>1414</v>
      </c>
      <c r="D256" s="1" t="s">
        <v>1415</v>
      </c>
      <c r="E256" s="1" t="s">
        <v>1416</v>
      </c>
      <c r="F256" s="1"/>
      <c r="G256" s="2" t="s">
        <v>23</v>
      </c>
      <c r="H256" s="1" t="s">
        <v>295</v>
      </c>
      <c r="I256" s="1" t="s">
        <v>1417</v>
      </c>
      <c r="J256" s="1" t="s">
        <v>1418</v>
      </c>
      <c r="K256" s="1">
        <v>0.0</v>
      </c>
      <c r="L256" s="1">
        <v>2825.0</v>
      </c>
      <c r="M256" s="1" t="s">
        <v>1419</v>
      </c>
      <c r="N256" s="1" t="s">
        <v>1420</v>
      </c>
      <c r="O256" s="1" t="s">
        <v>1421</v>
      </c>
      <c r="P256" s="1">
        <v>1.0</v>
      </c>
      <c r="Q256" s="1">
        <v>1.0</v>
      </c>
      <c r="R256" s="1" t="s">
        <v>1422</v>
      </c>
    </row>
    <row r="257">
      <c r="A257" s="1" t="s">
        <v>1423</v>
      </c>
      <c r="B257" s="1" t="s">
        <v>1424</v>
      </c>
      <c r="C257" s="1" t="s">
        <v>592</v>
      </c>
      <c r="D257" s="1" t="s">
        <v>1425</v>
      </c>
      <c r="E257" s="1" t="s">
        <v>1426</v>
      </c>
      <c r="F257" s="1"/>
      <c r="G257" s="2" t="s">
        <v>23</v>
      </c>
      <c r="H257" s="1" t="s">
        <v>343</v>
      </c>
      <c r="I257" s="1" t="s">
        <v>1427</v>
      </c>
      <c r="J257" s="1" t="s">
        <v>1428</v>
      </c>
      <c r="K257" s="1">
        <v>0.0</v>
      </c>
      <c r="L257" s="1">
        <v>14.0</v>
      </c>
      <c r="M257" s="1" t="s">
        <v>1429</v>
      </c>
      <c r="N257" s="1" t="s">
        <v>1430</v>
      </c>
      <c r="O257" s="1" t="s">
        <v>1431</v>
      </c>
      <c r="P257" s="1">
        <v>0.903222694059063</v>
      </c>
      <c r="Q257" s="1">
        <v>0.903222694059063</v>
      </c>
      <c r="R257" s="1" t="s">
        <v>1432</v>
      </c>
    </row>
    <row r="258">
      <c r="A258" s="1" t="s">
        <v>1433</v>
      </c>
      <c r="B258" s="1" t="s">
        <v>1434</v>
      </c>
      <c r="C258" s="1" t="s">
        <v>1435</v>
      </c>
      <c r="D258" s="1" t="s">
        <v>1425</v>
      </c>
      <c r="E258" s="1" t="s">
        <v>1426</v>
      </c>
      <c r="F258" s="1"/>
      <c r="G258" s="2" t="s">
        <v>23</v>
      </c>
      <c r="H258" s="1" t="s">
        <v>343</v>
      </c>
      <c r="I258" s="1" t="s">
        <v>1427</v>
      </c>
      <c r="J258" s="1" t="s">
        <v>1428</v>
      </c>
      <c r="K258" s="1">
        <v>0.0</v>
      </c>
      <c r="L258" s="1">
        <v>789.0</v>
      </c>
      <c r="M258" s="1" t="s">
        <v>1436</v>
      </c>
      <c r="N258" s="1" t="s">
        <v>1430</v>
      </c>
      <c r="O258" s="1" t="s">
        <v>1431</v>
      </c>
      <c r="P258" s="1">
        <v>0.704018327359114</v>
      </c>
      <c r="Q258" s="1">
        <v>0.697049538061042</v>
      </c>
      <c r="R258" s="1" t="s">
        <v>1437</v>
      </c>
    </row>
    <row r="259">
      <c r="A259" s="1" t="s">
        <v>1433</v>
      </c>
      <c r="B259" s="1" t="s">
        <v>1434</v>
      </c>
      <c r="C259" s="1" t="s">
        <v>1438</v>
      </c>
      <c r="D259" s="1" t="s">
        <v>1425</v>
      </c>
      <c r="E259" s="1" t="s">
        <v>1426</v>
      </c>
      <c r="F259" s="1"/>
      <c r="G259" s="2" t="s">
        <v>23</v>
      </c>
      <c r="H259" s="1" t="s">
        <v>343</v>
      </c>
      <c r="I259" s="1" t="s">
        <v>1427</v>
      </c>
      <c r="J259" s="1" t="s">
        <v>1428</v>
      </c>
      <c r="K259" s="1">
        <v>0.0</v>
      </c>
      <c r="L259" s="1">
        <v>823.0</v>
      </c>
      <c r="M259" s="1" t="s">
        <v>1436</v>
      </c>
      <c r="N259" s="1" t="s">
        <v>1430</v>
      </c>
      <c r="O259" s="1" t="s">
        <v>1431</v>
      </c>
      <c r="P259" s="1">
        <v>0.704018327359114</v>
      </c>
      <c r="Q259" s="1">
        <v>0.697049538061042</v>
      </c>
      <c r="R259" s="1" t="s">
        <v>1437</v>
      </c>
    </row>
    <row r="260">
      <c r="A260" s="1" t="s">
        <v>1433</v>
      </c>
      <c r="B260" s="1" t="s">
        <v>1434</v>
      </c>
      <c r="C260" s="1" t="s">
        <v>1439</v>
      </c>
      <c r="D260" s="1" t="s">
        <v>1425</v>
      </c>
      <c r="E260" s="1" t="s">
        <v>1426</v>
      </c>
      <c r="F260" s="1"/>
      <c r="G260" s="2" t="s">
        <v>23</v>
      </c>
      <c r="H260" s="1" t="s">
        <v>343</v>
      </c>
      <c r="I260" s="1" t="s">
        <v>1427</v>
      </c>
      <c r="J260" s="1" t="s">
        <v>1428</v>
      </c>
      <c r="K260" s="1">
        <v>0.0</v>
      </c>
      <c r="L260" s="1">
        <v>875.0</v>
      </c>
      <c r="M260" s="1" t="s">
        <v>1436</v>
      </c>
      <c r="N260" s="1" t="s">
        <v>1430</v>
      </c>
      <c r="O260" s="1" t="s">
        <v>1431</v>
      </c>
      <c r="P260" s="1">
        <v>0.704018327359114</v>
      </c>
      <c r="Q260" s="1">
        <v>0.697049538061042</v>
      </c>
      <c r="R260" s="1" t="s">
        <v>1437</v>
      </c>
    </row>
    <row r="261">
      <c r="A261" s="1" t="s">
        <v>1239</v>
      </c>
      <c r="B261" s="1" t="s">
        <v>1440</v>
      </c>
      <c r="C261" s="1" t="s">
        <v>1441</v>
      </c>
      <c r="D261" s="1" t="s">
        <v>1442</v>
      </c>
      <c r="E261" s="1" t="s">
        <v>1426</v>
      </c>
      <c r="F261" s="1"/>
      <c r="G261" s="2" t="s">
        <v>23</v>
      </c>
      <c r="H261" s="1" t="s">
        <v>381</v>
      </c>
      <c r="I261" s="1" t="s">
        <v>1427</v>
      </c>
      <c r="J261" s="1" t="s">
        <v>1428</v>
      </c>
      <c r="K261" s="1">
        <v>0.0</v>
      </c>
      <c r="L261" s="1">
        <v>629.0</v>
      </c>
      <c r="M261" s="1" t="s">
        <v>1443</v>
      </c>
      <c r="N261" s="1" t="s">
        <v>1368</v>
      </c>
      <c r="O261" s="1" t="s">
        <v>1444</v>
      </c>
      <c r="P261" s="1">
        <v>0.687573832566782</v>
      </c>
      <c r="Q261" s="1">
        <v>0.684309953595488</v>
      </c>
      <c r="R261" s="1" t="s">
        <v>1445</v>
      </c>
    </row>
    <row r="262">
      <c r="A262" s="1" t="s">
        <v>1239</v>
      </c>
      <c r="B262" s="1" t="s">
        <v>1440</v>
      </c>
      <c r="C262" s="1" t="s">
        <v>1446</v>
      </c>
      <c r="D262" s="1" t="s">
        <v>1442</v>
      </c>
      <c r="E262" s="1" t="s">
        <v>1426</v>
      </c>
      <c r="F262" s="1"/>
      <c r="G262" s="2" t="s">
        <v>23</v>
      </c>
      <c r="H262" s="1" t="s">
        <v>381</v>
      </c>
      <c r="I262" s="1" t="s">
        <v>1427</v>
      </c>
      <c r="J262" s="1" t="s">
        <v>1428</v>
      </c>
      <c r="K262" s="1">
        <v>0.0</v>
      </c>
      <c r="L262" s="1">
        <v>713.0</v>
      </c>
      <c r="M262" s="1" t="s">
        <v>1443</v>
      </c>
      <c r="N262" s="1" t="s">
        <v>1368</v>
      </c>
      <c r="O262" s="1" t="s">
        <v>1444</v>
      </c>
      <c r="P262" s="1">
        <v>0.687573832566782</v>
      </c>
      <c r="Q262" s="1">
        <v>0.684309953595488</v>
      </c>
      <c r="R262" s="1" t="s">
        <v>1445</v>
      </c>
    </row>
    <row r="263">
      <c r="A263" s="1" t="s">
        <v>1447</v>
      </c>
      <c r="B263" s="1" t="s">
        <v>1448</v>
      </c>
      <c r="C263" s="1" t="s">
        <v>1449</v>
      </c>
      <c r="D263" s="1" t="s">
        <v>1450</v>
      </c>
      <c r="E263" s="1" t="s">
        <v>1426</v>
      </c>
      <c r="F263" s="1"/>
      <c r="G263" s="2" t="s">
        <v>23</v>
      </c>
      <c r="H263" s="1" t="s">
        <v>154</v>
      </c>
      <c r="I263" s="1" t="s">
        <v>1427</v>
      </c>
      <c r="J263" s="1" t="s">
        <v>1428</v>
      </c>
      <c r="K263" s="1">
        <v>0.0</v>
      </c>
      <c r="L263" s="1">
        <v>101.0</v>
      </c>
      <c r="M263" s="1" t="s">
        <v>1451</v>
      </c>
      <c r="N263" s="1" t="s">
        <v>1452</v>
      </c>
      <c r="O263" s="1" t="s">
        <v>1453</v>
      </c>
      <c r="P263" s="1">
        <v>0.491020459532703</v>
      </c>
      <c r="Q263" s="1">
        <v>0.483114562437966</v>
      </c>
      <c r="R263" s="1" t="s">
        <v>1454</v>
      </c>
    </row>
    <row r="264">
      <c r="A264" s="1" t="s">
        <v>1447</v>
      </c>
      <c r="B264" s="1" t="s">
        <v>1448</v>
      </c>
      <c r="C264" s="1" t="s">
        <v>1455</v>
      </c>
      <c r="D264" s="1" t="s">
        <v>1450</v>
      </c>
      <c r="E264" s="1" t="s">
        <v>1426</v>
      </c>
      <c r="F264" s="1"/>
      <c r="G264" s="2" t="s">
        <v>23</v>
      </c>
      <c r="H264" s="1" t="s">
        <v>154</v>
      </c>
      <c r="I264" s="1" t="s">
        <v>1427</v>
      </c>
      <c r="J264" s="1" t="s">
        <v>1428</v>
      </c>
      <c r="K264" s="1">
        <v>0.0</v>
      </c>
      <c r="L264" s="1">
        <v>131.0</v>
      </c>
      <c r="M264" s="1" t="s">
        <v>1451</v>
      </c>
      <c r="N264" s="1" t="s">
        <v>1452</v>
      </c>
      <c r="O264" s="1" t="s">
        <v>1453</v>
      </c>
      <c r="P264" s="1">
        <v>0.491020459532703</v>
      </c>
      <c r="Q264" s="1">
        <v>0.483114562437966</v>
      </c>
      <c r="R264" s="1" t="s">
        <v>1454</v>
      </c>
    </row>
    <row r="265">
      <c r="A265" s="1" t="s">
        <v>1456</v>
      </c>
      <c r="B265" s="1" t="s">
        <v>1457</v>
      </c>
      <c r="C265" s="1" t="s">
        <v>1458</v>
      </c>
      <c r="D265" s="1" t="s">
        <v>1450</v>
      </c>
      <c r="E265" s="1" t="s">
        <v>1426</v>
      </c>
      <c r="F265" s="1"/>
      <c r="G265" s="2" t="s">
        <v>23</v>
      </c>
      <c r="H265" s="1" t="s">
        <v>154</v>
      </c>
      <c r="I265" s="1" t="s">
        <v>1427</v>
      </c>
      <c r="J265" s="1" t="s">
        <v>1428</v>
      </c>
      <c r="K265" s="1">
        <v>0.0</v>
      </c>
      <c r="L265" s="1">
        <v>432.0</v>
      </c>
      <c r="M265" s="1" t="s">
        <v>1459</v>
      </c>
      <c r="N265" s="1" t="s">
        <v>1452</v>
      </c>
      <c r="O265" s="1" t="s">
        <v>1453</v>
      </c>
      <c r="P265" s="1">
        <v>0.668175746637888</v>
      </c>
      <c r="Q265" s="1">
        <v>0.662206431054869</v>
      </c>
      <c r="R265" s="1" t="s">
        <v>1460</v>
      </c>
    </row>
    <row r="266">
      <c r="A266" s="1" t="s">
        <v>1456</v>
      </c>
      <c r="B266" s="1" t="s">
        <v>1457</v>
      </c>
      <c r="C266" s="1" t="s">
        <v>1461</v>
      </c>
      <c r="D266" s="1" t="s">
        <v>1450</v>
      </c>
      <c r="E266" s="1" t="s">
        <v>1426</v>
      </c>
      <c r="F266" s="1"/>
      <c r="G266" s="2" t="s">
        <v>23</v>
      </c>
      <c r="H266" s="1" t="s">
        <v>154</v>
      </c>
      <c r="I266" s="1" t="s">
        <v>1427</v>
      </c>
      <c r="J266" s="1" t="s">
        <v>1428</v>
      </c>
      <c r="K266" s="1">
        <v>0.0</v>
      </c>
      <c r="L266" s="1">
        <v>661.0</v>
      </c>
      <c r="M266" s="1" t="s">
        <v>1459</v>
      </c>
      <c r="N266" s="1" t="s">
        <v>1452</v>
      </c>
      <c r="O266" s="1" t="s">
        <v>1453</v>
      </c>
      <c r="P266" s="1">
        <v>0.668175746637888</v>
      </c>
      <c r="Q266" s="1">
        <v>0.662206431054869</v>
      </c>
      <c r="R266" s="1" t="s">
        <v>1460</v>
      </c>
    </row>
    <row r="267">
      <c r="A267" s="1" t="s">
        <v>1462</v>
      </c>
      <c r="B267" s="1" t="s">
        <v>1463</v>
      </c>
      <c r="C267" s="1" t="s">
        <v>1464</v>
      </c>
      <c r="D267" s="1" t="s">
        <v>1465</v>
      </c>
      <c r="E267" s="1" t="s">
        <v>1426</v>
      </c>
      <c r="F267" s="1"/>
      <c r="G267" s="2" t="s">
        <v>23</v>
      </c>
      <c r="H267" s="1" t="s">
        <v>938</v>
      </c>
      <c r="I267" s="1" t="s">
        <v>1427</v>
      </c>
      <c r="J267" s="1" t="s">
        <v>1428</v>
      </c>
      <c r="K267" s="1">
        <v>0.0</v>
      </c>
      <c r="L267" s="1">
        <v>131.0</v>
      </c>
      <c r="M267" s="1" t="s">
        <v>1466</v>
      </c>
      <c r="N267" s="1" t="s">
        <v>1467</v>
      </c>
      <c r="O267" s="1" t="s">
        <v>1468</v>
      </c>
      <c r="P267" s="1">
        <v>1.0</v>
      </c>
      <c r="Q267" s="1">
        <v>1.0</v>
      </c>
      <c r="R267" s="1" t="s">
        <v>1422</v>
      </c>
    </row>
    <row r="268">
      <c r="A268" s="1" t="s">
        <v>1469</v>
      </c>
      <c r="B268" s="1" t="s">
        <v>1470</v>
      </c>
      <c r="C268" s="1" t="s">
        <v>1471</v>
      </c>
      <c r="D268" s="1" t="s">
        <v>1472</v>
      </c>
      <c r="E268" s="1" t="s">
        <v>1426</v>
      </c>
      <c r="F268" s="1"/>
      <c r="G268" s="2" t="s">
        <v>23</v>
      </c>
      <c r="H268" s="1" t="s">
        <v>306</v>
      </c>
      <c r="I268" s="1" t="s">
        <v>1427</v>
      </c>
      <c r="J268" s="1" t="s">
        <v>1428</v>
      </c>
      <c r="K268" s="1">
        <v>0.0</v>
      </c>
      <c r="L268" s="1">
        <v>130.0</v>
      </c>
      <c r="M268" s="1" t="s">
        <v>1473</v>
      </c>
      <c r="N268" s="1" t="s">
        <v>1403</v>
      </c>
      <c r="O268" s="1" t="s">
        <v>1404</v>
      </c>
      <c r="P268" s="1">
        <v>0.605949700678904</v>
      </c>
      <c r="Q268" s="1">
        <v>0.577980283812791</v>
      </c>
      <c r="R268" s="1" t="s">
        <v>1474</v>
      </c>
    </row>
    <row r="269">
      <c r="A269" s="1" t="s">
        <v>1475</v>
      </c>
      <c r="B269" s="1" t="s">
        <v>1476</v>
      </c>
      <c r="C269" s="1" t="s">
        <v>1477</v>
      </c>
      <c r="D269" s="1" t="s">
        <v>1472</v>
      </c>
      <c r="E269" s="1" t="s">
        <v>1426</v>
      </c>
      <c r="F269" s="1"/>
      <c r="G269" s="2" t="s">
        <v>23</v>
      </c>
      <c r="H269" s="1" t="s">
        <v>306</v>
      </c>
      <c r="I269" s="1" t="s">
        <v>1427</v>
      </c>
      <c r="J269" s="1" t="s">
        <v>1428</v>
      </c>
      <c r="K269" s="1">
        <v>0.0</v>
      </c>
      <c r="L269" s="1">
        <v>443.0</v>
      </c>
      <c r="M269" s="1" t="s">
        <v>1478</v>
      </c>
      <c r="N269" s="1" t="s">
        <v>1403</v>
      </c>
      <c r="O269" s="1" t="s">
        <v>1404</v>
      </c>
      <c r="P269" s="1">
        <v>0.481550468088856</v>
      </c>
      <c r="Q269" s="1">
        <v>0.478922751265711</v>
      </c>
      <c r="R269" s="1" t="s">
        <v>1479</v>
      </c>
    </row>
    <row r="270">
      <c r="A270" s="1" t="s">
        <v>1480</v>
      </c>
      <c r="B270" s="1" t="s">
        <v>1481</v>
      </c>
      <c r="C270" s="1" t="s">
        <v>1482</v>
      </c>
      <c r="D270" s="1" t="s">
        <v>1472</v>
      </c>
      <c r="E270" s="1" t="s">
        <v>1426</v>
      </c>
      <c r="F270" s="1"/>
      <c r="G270" s="2" t="s">
        <v>23</v>
      </c>
      <c r="H270" s="1" t="s">
        <v>306</v>
      </c>
      <c r="I270" s="1" t="s">
        <v>1427</v>
      </c>
      <c r="J270" s="1" t="s">
        <v>1428</v>
      </c>
      <c r="K270" s="1">
        <v>0.0</v>
      </c>
      <c r="L270" s="1">
        <v>567.0</v>
      </c>
      <c r="M270" s="1" t="s">
        <v>1483</v>
      </c>
      <c r="N270" s="1" t="s">
        <v>1403</v>
      </c>
      <c r="O270" s="1" t="s">
        <v>1404</v>
      </c>
      <c r="P270" s="1">
        <v>0.32301642457831</v>
      </c>
      <c r="Q270" s="1">
        <v>0.319497304020794</v>
      </c>
      <c r="R270" s="1" t="s">
        <v>1484</v>
      </c>
    </row>
    <row r="271">
      <c r="A271" s="1" t="s">
        <v>1480</v>
      </c>
      <c r="B271" s="1" t="s">
        <v>1481</v>
      </c>
      <c r="C271" s="1" t="s">
        <v>1485</v>
      </c>
      <c r="D271" s="1" t="s">
        <v>1472</v>
      </c>
      <c r="E271" s="1" t="s">
        <v>1426</v>
      </c>
      <c r="F271" s="1"/>
      <c r="G271" s="2" t="s">
        <v>23</v>
      </c>
      <c r="H271" s="1" t="s">
        <v>306</v>
      </c>
      <c r="I271" s="1" t="s">
        <v>1427</v>
      </c>
      <c r="J271" s="1" t="s">
        <v>1428</v>
      </c>
      <c r="K271" s="1">
        <v>0.0</v>
      </c>
      <c r="L271" s="1">
        <v>601.0</v>
      </c>
      <c r="M271" s="1" t="s">
        <v>1483</v>
      </c>
      <c r="N271" s="1" t="s">
        <v>1403</v>
      </c>
      <c r="O271" s="1" t="s">
        <v>1404</v>
      </c>
      <c r="P271" s="1">
        <v>0.32301642457831</v>
      </c>
      <c r="Q271" s="1">
        <v>0.319497304020794</v>
      </c>
      <c r="R271" s="1" t="s">
        <v>1484</v>
      </c>
    </row>
    <row r="272">
      <c r="A272" s="1" t="s">
        <v>1480</v>
      </c>
      <c r="B272" s="1" t="s">
        <v>1481</v>
      </c>
      <c r="C272" s="1" t="s">
        <v>1486</v>
      </c>
      <c r="D272" s="1" t="s">
        <v>1472</v>
      </c>
      <c r="E272" s="1" t="s">
        <v>1426</v>
      </c>
      <c r="F272" s="1"/>
      <c r="G272" s="2" t="s">
        <v>23</v>
      </c>
      <c r="H272" s="1" t="s">
        <v>306</v>
      </c>
      <c r="I272" s="1" t="s">
        <v>1427</v>
      </c>
      <c r="J272" s="1" t="s">
        <v>1428</v>
      </c>
      <c r="K272" s="1">
        <v>0.0</v>
      </c>
      <c r="L272" s="1">
        <v>641.0</v>
      </c>
      <c r="M272" s="1" t="s">
        <v>1483</v>
      </c>
      <c r="N272" s="1" t="s">
        <v>1403</v>
      </c>
      <c r="O272" s="1" t="s">
        <v>1404</v>
      </c>
      <c r="P272" s="1">
        <v>0.32301642457831</v>
      </c>
      <c r="Q272" s="1">
        <v>0.319497304020794</v>
      </c>
      <c r="R272" s="1" t="s">
        <v>1484</v>
      </c>
    </row>
    <row r="273">
      <c r="A273" s="1" t="s">
        <v>1480</v>
      </c>
      <c r="B273" s="1" t="s">
        <v>1481</v>
      </c>
      <c r="C273" s="1" t="s">
        <v>1487</v>
      </c>
      <c r="D273" s="1" t="s">
        <v>1472</v>
      </c>
      <c r="E273" s="1" t="s">
        <v>1426</v>
      </c>
      <c r="F273" s="1"/>
      <c r="G273" s="2" t="s">
        <v>23</v>
      </c>
      <c r="H273" s="1" t="s">
        <v>306</v>
      </c>
      <c r="I273" s="1" t="s">
        <v>1427</v>
      </c>
      <c r="J273" s="1" t="s">
        <v>1428</v>
      </c>
      <c r="K273" s="1">
        <v>0.0</v>
      </c>
      <c r="L273" s="1">
        <v>675.0</v>
      </c>
      <c r="M273" s="1" t="s">
        <v>1483</v>
      </c>
      <c r="N273" s="1" t="s">
        <v>1403</v>
      </c>
      <c r="O273" s="1" t="s">
        <v>1404</v>
      </c>
      <c r="P273" s="1">
        <v>0.32301642457831</v>
      </c>
      <c r="Q273" s="1">
        <v>0.319497304020794</v>
      </c>
      <c r="R273" s="1" t="s">
        <v>1484</v>
      </c>
    </row>
    <row r="274">
      <c r="A274" s="1" t="s">
        <v>1488</v>
      </c>
      <c r="B274" s="1" t="s">
        <v>1489</v>
      </c>
      <c r="C274" s="1" t="s">
        <v>1490</v>
      </c>
      <c r="D274" s="1" t="s">
        <v>1472</v>
      </c>
      <c r="E274" s="1" t="s">
        <v>1426</v>
      </c>
      <c r="F274" s="1"/>
      <c r="G274" s="2" t="s">
        <v>23</v>
      </c>
      <c r="H274" s="1" t="s">
        <v>306</v>
      </c>
      <c r="I274" s="1" t="s">
        <v>1427</v>
      </c>
      <c r="J274" s="1" t="s">
        <v>1428</v>
      </c>
      <c r="K274" s="1">
        <v>0.0</v>
      </c>
      <c r="L274" s="1">
        <v>739.0</v>
      </c>
      <c r="M274" s="1" t="s">
        <v>1491</v>
      </c>
      <c r="N274" s="1" t="s">
        <v>1403</v>
      </c>
      <c r="O274" s="1" t="s">
        <v>1404</v>
      </c>
      <c r="P274" s="1">
        <v>0.414551830172204</v>
      </c>
      <c r="Q274" s="1">
        <v>0.400471195922681</v>
      </c>
      <c r="R274" s="1" t="s">
        <v>1492</v>
      </c>
    </row>
    <row r="275">
      <c r="A275" s="1" t="s">
        <v>1488</v>
      </c>
      <c r="B275" s="1" t="s">
        <v>1489</v>
      </c>
      <c r="C275" s="1" t="s">
        <v>1493</v>
      </c>
      <c r="D275" s="1" t="s">
        <v>1472</v>
      </c>
      <c r="E275" s="1" t="s">
        <v>1426</v>
      </c>
      <c r="F275" s="1"/>
      <c r="G275" s="2" t="s">
        <v>23</v>
      </c>
      <c r="H275" s="1" t="s">
        <v>306</v>
      </c>
      <c r="I275" s="1" t="s">
        <v>1427</v>
      </c>
      <c r="J275" s="1" t="s">
        <v>1428</v>
      </c>
      <c r="K275" s="1">
        <v>0.0</v>
      </c>
      <c r="L275" s="1">
        <v>798.0</v>
      </c>
      <c r="M275" s="1" t="s">
        <v>1491</v>
      </c>
      <c r="N275" s="1" t="s">
        <v>1403</v>
      </c>
      <c r="O275" s="1" t="s">
        <v>1404</v>
      </c>
      <c r="P275" s="1">
        <v>0.414551830172204</v>
      </c>
      <c r="Q275" s="1">
        <v>0.400471195922681</v>
      </c>
      <c r="R275" s="1" t="s">
        <v>1492</v>
      </c>
    </row>
    <row r="276">
      <c r="A276" s="1" t="s">
        <v>1494</v>
      </c>
      <c r="B276" s="1" t="s">
        <v>1495</v>
      </c>
      <c r="C276" s="1" t="s">
        <v>1496</v>
      </c>
      <c r="D276" s="1" t="s">
        <v>1472</v>
      </c>
      <c r="E276" s="1" t="s">
        <v>1426</v>
      </c>
      <c r="F276" s="1"/>
      <c r="G276" s="2" t="s">
        <v>23</v>
      </c>
      <c r="H276" s="1" t="s">
        <v>306</v>
      </c>
      <c r="I276" s="1" t="s">
        <v>1427</v>
      </c>
      <c r="J276" s="1" t="s">
        <v>1428</v>
      </c>
      <c r="K276" s="1">
        <v>0.0</v>
      </c>
      <c r="L276" s="1">
        <v>878.0</v>
      </c>
      <c r="M276" s="1" t="s">
        <v>1497</v>
      </c>
      <c r="N276" s="1" t="s">
        <v>1403</v>
      </c>
      <c r="O276" s="1" t="s">
        <v>1404</v>
      </c>
      <c r="P276" s="1">
        <v>0.447731449575421</v>
      </c>
      <c r="Q276" s="1">
        <v>0.405960454309331</v>
      </c>
      <c r="R276" s="1" t="s">
        <v>1498</v>
      </c>
    </row>
    <row r="277">
      <c r="A277" s="1" t="s">
        <v>1499</v>
      </c>
      <c r="B277" s="1" t="s">
        <v>1500</v>
      </c>
      <c r="C277" s="1" t="s">
        <v>1501</v>
      </c>
      <c r="D277" s="1" t="s">
        <v>1472</v>
      </c>
      <c r="E277" s="1" t="s">
        <v>1426</v>
      </c>
      <c r="F277" s="1"/>
      <c r="G277" s="2" t="s">
        <v>23</v>
      </c>
      <c r="H277" s="1" t="s">
        <v>306</v>
      </c>
      <c r="I277" s="1" t="s">
        <v>1427</v>
      </c>
      <c r="J277" s="1" t="s">
        <v>1428</v>
      </c>
      <c r="K277" s="1">
        <v>0.0</v>
      </c>
      <c r="L277" s="1">
        <v>938.0</v>
      </c>
      <c r="M277" s="1" t="s">
        <v>1502</v>
      </c>
      <c r="N277" s="1" t="s">
        <v>1403</v>
      </c>
      <c r="O277" s="1" t="s">
        <v>1404</v>
      </c>
      <c r="P277" s="1">
        <v>0.481499404315901</v>
      </c>
      <c r="Q277" s="1">
        <v>0.441817451274333</v>
      </c>
      <c r="R277" s="1" t="s">
        <v>1503</v>
      </c>
    </row>
    <row r="278">
      <c r="A278" s="1" t="s">
        <v>1504</v>
      </c>
      <c r="B278" s="1" t="s">
        <v>1505</v>
      </c>
      <c r="C278" s="1" t="s">
        <v>1506</v>
      </c>
      <c r="D278" s="1" t="s">
        <v>1507</v>
      </c>
      <c r="E278" s="1" t="s">
        <v>1508</v>
      </c>
      <c r="F278" s="1"/>
      <c r="G278" s="2" t="s">
        <v>23</v>
      </c>
      <c r="H278" s="1" t="s">
        <v>295</v>
      </c>
      <c r="I278" s="1" t="s">
        <v>1509</v>
      </c>
      <c r="J278" s="1" t="s">
        <v>1510</v>
      </c>
      <c r="K278" s="1">
        <v>0.0</v>
      </c>
      <c r="L278" s="1">
        <v>305.0</v>
      </c>
      <c r="M278" s="1" t="s">
        <v>1511</v>
      </c>
      <c r="N278" s="1" t="s">
        <v>1512</v>
      </c>
      <c r="O278" s="1" t="s">
        <v>1513</v>
      </c>
      <c r="P278" s="1">
        <v>0.977297068645856</v>
      </c>
      <c r="Q278" s="1">
        <v>0.976290883562829</v>
      </c>
      <c r="R278" s="1" t="s">
        <v>1000</v>
      </c>
    </row>
    <row r="279">
      <c r="A279" s="1" t="s">
        <v>1514</v>
      </c>
      <c r="B279" s="1" t="s">
        <v>1515</v>
      </c>
      <c r="C279" s="1" t="s">
        <v>1516</v>
      </c>
      <c r="D279" s="1" t="s">
        <v>1517</v>
      </c>
      <c r="E279" s="1" t="s">
        <v>1508</v>
      </c>
      <c r="F279" s="1"/>
      <c r="G279" s="2" t="s">
        <v>23</v>
      </c>
      <c r="H279" s="1" t="s">
        <v>167</v>
      </c>
      <c r="I279" s="1" t="s">
        <v>1509</v>
      </c>
      <c r="J279" s="1" t="s">
        <v>1510</v>
      </c>
      <c r="K279" s="1">
        <v>0.0</v>
      </c>
      <c r="L279" s="1">
        <v>963.0</v>
      </c>
      <c r="M279" s="1" t="s">
        <v>1518</v>
      </c>
      <c r="N279" s="1" t="s">
        <v>1519</v>
      </c>
      <c r="O279" s="1" t="s">
        <v>1375</v>
      </c>
      <c r="P279" s="1">
        <v>0.909593063222022</v>
      </c>
      <c r="Q279" s="1">
        <v>0.900408876140349</v>
      </c>
      <c r="R279" s="1" t="s">
        <v>1520</v>
      </c>
    </row>
    <row r="280">
      <c r="A280" s="1" t="s">
        <v>1521</v>
      </c>
      <c r="B280" s="1" t="s">
        <v>1522</v>
      </c>
      <c r="C280" s="1" t="s">
        <v>1523</v>
      </c>
      <c r="D280" s="1" t="s">
        <v>1524</v>
      </c>
      <c r="E280" s="1" t="s">
        <v>1508</v>
      </c>
      <c r="F280" s="1"/>
      <c r="G280" s="2" t="s">
        <v>23</v>
      </c>
      <c r="H280" s="2" t="s">
        <v>118</v>
      </c>
      <c r="I280" s="1" t="s">
        <v>1509</v>
      </c>
      <c r="J280" s="1" t="s">
        <v>1510</v>
      </c>
      <c r="K280" s="1">
        <v>0.0</v>
      </c>
      <c r="L280" s="1">
        <v>147.0</v>
      </c>
      <c r="M280" s="1" t="s">
        <v>1525</v>
      </c>
      <c r="N280" s="1" t="s">
        <v>122</v>
      </c>
      <c r="O280" s="1" t="s">
        <v>122</v>
      </c>
      <c r="P280" s="1">
        <v>0.970138172270591</v>
      </c>
      <c r="Q280" s="1">
        <v>0.966475815057463</v>
      </c>
      <c r="R280" s="1" t="s">
        <v>1526</v>
      </c>
    </row>
    <row r="281">
      <c r="A281" s="1" t="s">
        <v>1527</v>
      </c>
      <c r="B281" s="1" t="s">
        <v>1528</v>
      </c>
      <c r="C281" s="1" t="s">
        <v>140</v>
      </c>
      <c r="D281" s="1" t="s">
        <v>1524</v>
      </c>
      <c r="E281" s="1" t="s">
        <v>1508</v>
      </c>
      <c r="F281" s="1"/>
      <c r="G281" s="2" t="s">
        <v>23</v>
      </c>
      <c r="H281" s="2" t="s">
        <v>118</v>
      </c>
      <c r="I281" s="1" t="s">
        <v>1509</v>
      </c>
      <c r="J281" s="1" t="s">
        <v>1510</v>
      </c>
      <c r="K281" s="1">
        <v>0.0</v>
      </c>
      <c r="L281" s="1">
        <v>314.0</v>
      </c>
      <c r="M281" s="1" t="s">
        <v>1529</v>
      </c>
      <c r="N281" s="1" t="s">
        <v>122</v>
      </c>
      <c r="O281" s="1" t="s">
        <v>122</v>
      </c>
      <c r="P281" s="1">
        <v>0.82340865662546</v>
      </c>
      <c r="Q281" s="1">
        <v>0.817055330363551</v>
      </c>
      <c r="R281" s="1" t="s">
        <v>1530</v>
      </c>
    </row>
    <row r="282">
      <c r="A282" s="1" t="s">
        <v>1531</v>
      </c>
      <c r="B282" s="1" t="s">
        <v>1532</v>
      </c>
      <c r="C282" s="1" t="s">
        <v>1533</v>
      </c>
      <c r="D282" s="1" t="s">
        <v>1524</v>
      </c>
      <c r="E282" s="1" t="s">
        <v>1508</v>
      </c>
      <c r="F282" s="1"/>
      <c r="G282" s="2" t="s">
        <v>23</v>
      </c>
      <c r="H282" s="2" t="s">
        <v>118</v>
      </c>
      <c r="I282" s="1" t="s">
        <v>1509</v>
      </c>
      <c r="J282" s="1" t="s">
        <v>1510</v>
      </c>
      <c r="K282" s="1">
        <v>0.0</v>
      </c>
      <c r="L282" s="1">
        <v>341.0</v>
      </c>
      <c r="M282" s="1" t="s">
        <v>1534</v>
      </c>
      <c r="N282" s="1" t="s">
        <v>122</v>
      </c>
      <c r="O282" s="1" t="s">
        <v>122</v>
      </c>
      <c r="P282" s="1">
        <v>0.789321272647527</v>
      </c>
      <c r="Q282" s="1">
        <v>0.781578494302134</v>
      </c>
      <c r="R282" s="1" t="s">
        <v>1535</v>
      </c>
    </row>
    <row r="283">
      <c r="A283" s="1" t="s">
        <v>1536</v>
      </c>
      <c r="B283" s="1" t="s">
        <v>1537</v>
      </c>
      <c r="C283" s="1" t="s">
        <v>1195</v>
      </c>
      <c r="D283" s="1" t="s">
        <v>1524</v>
      </c>
      <c r="E283" s="1" t="s">
        <v>1508</v>
      </c>
      <c r="F283" s="1"/>
      <c r="G283" s="2" t="s">
        <v>23</v>
      </c>
      <c r="H283" s="2" t="s">
        <v>118</v>
      </c>
      <c r="I283" s="1" t="s">
        <v>1509</v>
      </c>
      <c r="J283" s="1" t="s">
        <v>1510</v>
      </c>
      <c r="K283" s="1">
        <v>0.0</v>
      </c>
      <c r="L283" s="1">
        <v>463.0</v>
      </c>
      <c r="M283" s="1" t="s">
        <v>1538</v>
      </c>
      <c r="N283" s="1" t="s">
        <v>122</v>
      </c>
      <c r="O283" s="1" t="s">
        <v>122</v>
      </c>
      <c r="P283" s="1">
        <v>0.961365859386155</v>
      </c>
      <c r="Q283" s="1">
        <v>0.956922726544092</v>
      </c>
      <c r="R283" s="1" t="s">
        <v>1539</v>
      </c>
    </row>
    <row r="284">
      <c r="A284" s="1" t="s">
        <v>1540</v>
      </c>
      <c r="B284" s="1" t="s">
        <v>1541</v>
      </c>
      <c r="C284" s="1" t="s">
        <v>1542</v>
      </c>
      <c r="D284" s="1" t="s">
        <v>1543</v>
      </c>
      <c r="E284" s="1" t="s">
        <v>1544</v>
      </c>
      <c r="F284" s="1"/>
      <c r="G284" s="2" t="s">
        <v>23</v>
      </c>
      <c r="H284" s="1" t="s">
        <v>36</v>
      </c>
      <c r="I284" s="1" t="s">
        <v>1545</v>
      </c>
      <c r="J284" s="1" t="s">
        <v>1546</v>
      </c>
      <c r="K284" s="1">
        <v>0.0</v>
      </c>
      <c r="L284" s="1">
        <v>151.0</v>
      </c>
      <c r="M284" s="1" t="s">
        <v>1547</v>
      </c>
      <c r="N284" s="1" t="s">
        <v>1548</v>
      </c>
      <c r="O284" s="1" t="s">
        <v>1549</v>
      </c>
      <c r="P284" s="1">
        <v>0.451832785082139</v>
      </c>
      <c r="Q284" s="1">
        <v>0.414939247326292</v>
      </c>
      <c r="R284" s="1" t="s">
        <v>1550</v>
      </c>
    </row>
    <row r="285">
      <c r="A285" s="1" t="s">
        <v>1551</v>
      </c>
      <c r="B285" s="1" t="s">
        <v>1552</v>
      </c>
      <c r="C285" s="1" t="s">
        <v>1553</v>
      </c>
      <c r="D285" s="1" t="s">
        <v>1543</v>
      </c>
      <c r="E285" s="1" t="s">
        <v>1544</v>
      </c>
      <c r="F285" s="1"/>
      <c r="G285" s="2" t="s">
        <v>23</v>
      </c>
      <c r="H285" s="1" t="s">
        <v>36</v>
      </c>
      <c r="I285" s="1" t="s">
        <v>1545</v>
      </c>
      <c r="J285" s="1" t="s">
        <v>1546</v>
      </c>
      <c r="K285" s="1">
        <v>0.0</v>
      </c>
      <c r="L285" s="1">
        <v>903.0</v>
      </c>
      <c r="M285" s="1" t="s">
        <v>1554</v>
      </c>
      <c r="N285" s="1" t="s">
        <v>1548</v>
      </c>
      <c r="O285" s="1" t="s">
        <v>1549</v>
      </c>
      <c r="P285" s="1">
        <v>0.607995996102446</v>
      </c>
      <c r="Q285" s="1">
        <v>0.562554693059132</v>
      </c>
      <c r="R285" s="1" t="s">
        <v>1555</v>
      </c>
    </row>
    <row r="286">
      <c r="A286" s="1" t="s">
        <v>1556</v>
      </c>
      <c r="B286" s="1" t="s">
        <v>1557</v>
      </c>
      <c r="C286" s="1" t="s">
        <v>20</v>
      </c>
      <c r="D286" s="1" t="s">
        <v>1558</v>
      </c>
      <c r="E286" s="1" t="s">
        <v>1544</v>
      </c>
      <c r="F286" s="1"/>
      <c r="G286" s="2" t="s">
        <v>23</v>
      </c>
      <c r="H286" s="1" t="s">
        <v>1559</v>
      </c>
      <c r="I286" s="1" t="s">
        <v>1545</v>
      </c>
      <c r="J286" s="1" t="s">
        <v>1546</v>
      </c>
      <c r="K286" s="1">
        <v>0.0</v>
      </c>
      <c r="L286" s="1">
        <v>12.0</v>
      </c>
      <c r="M286" s="1" t="s">
        <v>1560</v>
      </c>
      <c r="N286" s="1" t="s">
        <v>122</v>
      </c>
      <c r="O286" s="1" t="s">
        <v>122</v>
      </c>
      <c r="P286" s="1">
        <v>0.73049974453935</v>
      </c>
      <c r="Q286" s="1">
        <v>0.711421238703537</v>
      </c>
      <c r="R286" s="1" t="s">
        <v>1561</v>
      </c>
    </row>
    <row r="287">
      <c r="A287" s="1" t="s">
        <v>1562</v>
      </c>
      <c r="B287" s="1" t="s">
        <v>1563</v>
      </c>
      <c r="C287" s="1" t="s">
        <v>1564</v>
      </c>
      <c r="D287" s="1" t="s">
        <v>1558</v>
      </c>
      <c r="E287" s="1" t="s">
        <v>1544</v>
      </c>
      <c r="F287" s="1"/>
      <c r="G287" s="2" t="s">
        <v>23</v>
      </c>
      <c r="H287" s="1" t="s">
        <v>1559</v>
      </c>
      <c r="I287" s="1" t="s">
        <v>1545</v>
      </c>
      <c r="J287" s="1" t="s">
        <v>1546</v>
      </c>
      <c r="K287" s="1">
        <v>0.0</v>
      </c>
      <c r="L287" s="1">
        <v>28.0</v>
      </c>
      <c r="M287" s="1" t="s">
        <v>1565</v>
      </c>
      <c r="N287" s="1" t="s">
        <v>122</v>
      </c>
      <c r="O287" s="1" t="s">
        <v>122</v>
      </c>
      <c r="P287" s="1">
        <v>0.79134767534038</v>
      </c>
      <c r="Q287" s="1">
        <v>0.778288453688273</v>
      </c>
      <c r="R287" s="1" t="s">
        <v>1566</v>
      </c>
    </row>
    <row r="288">
      <c r="A288" s="1" t="s">
        <v>1567</v>
      </c>
      <c r="B288" s="1" t="s">
        <v>1568</v>
      </c>
      <c r="C288" s="1" t="s">
        <v>1011</v>
      </c>
      <c r="D288" s="1" t="s">
        <v>1569</v>
      </c>
      <c r="E288" s="1" t="s">
        <v>1570</v>
      </c>
      <c r="F288" s="1"/>
      <c r="G288" s="2" t="s">
        <v>23</v>
      </c>
      <c r="H288" s="1" t="s">
        <v>24</v>
      </c>
      <c r="I288" s="1" t="s">
        <v>1571</v>
      </c>
      <c r="J288" s="1" t="s">
        <v>1572</v>
      </c>
      <c r="K288" s="1">
        <v>0.0</v>
      </c>
      <c r="L288" s="1">
        <v>47.0</v>
      </c>
      <c r="M288" s="1" t="s">
        <v>278</v>
      </c>
      <c r="N288" s="1" t="s">
        <v>122</v>
      </c>
      <c r="O288" s="1" t="s">
        <v>122</v>
      </c>
      <c r="P288" s="1">
        <v>0.93855223076313</v>
      </c>
      <c r="Q288" s="1">
        <v>0.93487792006857</v>
      </c>
      <c r="R288" s="1" t="s">
        <v>1573</v>
      </c>
    </row>
    <row r="289">
      <c r="A289" s="1" t="s">
        <v>1574</v>
      </c>
      <c r="B289" s="1" t="s">
        <v>1575</v>
      </c>
      <c r="C289" s="1" t="s">
        <v>140</v>
      </c>
      <c r="D289" s="1" t="s">
        <v>1569</v>
      </c>
      <c r="E289" s="1" t="s">
        <v>1570</v>
      </c>
      <c r="F289" s="1"/>
      <c r="G289" s="2" t="s">
        <v>23</v>
      </c>
      <c r="H289" s="1" t="s">
        <v>24</v>
      </c>
      <c r="I289" s="1" t="s">
        <v>1571</v>
      </c>
      <c r="J289" s="1" t="s">
        <v>1572</v>
      </c>
      <c r="K289" s="1">
        <v>0.0</v>
      </c>
      <c r="L289" s="1">
        <v>89.0</v>
      </c>
      <c r="M289" s="1" t="s">
        <v>1576</v>
      </c>
      <c r="N289" s="1" t="s">
        <v>122</v>
      </c>
      <c r="O289" s="1" t="s">
        <v>122</v>
      </c>
      <c r="P289" s="1">
        <v>0.92461600879834</v>
      </c>
      <c r="Q289" s="1">
        <v>0.920821641046192</v>
      </c>
      <c r="R289" s="1" t="s">
        <v>1577</v>
      </c>
    </row>
    <row r="290">
      <c r="A290" s="1" t="s">
        <v>1578</v>
      </c>
      <c r="B290" s="1" t="s">
        <v>1579</v>
      </c>
      <c r="C290" s="1" t="s">
        <v>1580</v>
      </c>
      <c r="D290" s="1" t="s">
        <v>1581</v>
      </c>
      <c r="E290" s="1" t="s">
        <v>1570</v>
      </c>
      <c r="F290" s="1"/>
      <c r="G290" s="2" t="s">
        <v>23</v>
      </c>
      <c r="H290" s="1" t="s">
        <v>1582</v>
      </c>
      <c r="I290" s="1" t="s">
        <v>1571</v>
      </c>
      <c r="J290" s="1" t="s">
        <v>1572</v>
      </c>
      <c r="K290" s="1">
        <v>0.0</v>
      </c>
      <c r="L290" s="1">
        <v>482.0</v>
      </c>
      <c r="M290" s="1" t="s">
        <v>1583</v>
      </c>
      <c r="N290" s="1" t="s">
        <v>1584</v>
      </c>
      <c r="O290" s="1" t="s">
        <v>1585</v>
      </c>
      <c r="P290" s="1">
        <v>0.758004086391263</v>
      </c>
      <c r="Q290" s="1">
        <v>0.747172672986252</v>
      </c>
      <c r="R290" s="1" t="s">
        <v>1586</v>
      </c>
    </row>
    <row r="291">
      <c r="A291" s="1" t="s">
        <v>1587</v>
      </c>
      <c r="B291" s="1" t="s">
        <v>1588</v>
      </c>
      <c r="C291" s="1" t="s">
        <v>1589</v>
      </c>
      <c r="D291" s="1" t="s">
        <v>1581</v>
      </c>
      <c r="E291" s="1" t="s">
        <v>1570</v>
      </c>
      <c r="F291" s="1"/>
      <c r="G291" s="2" t="s">
        <v>23</v>
      </c>
      <c r="H291" s="1" t="s">
        <v>1582</v>
      </c>
      <c r="I291" s="1" t="s">
        <v>1571</v>
      </c>
      <c r="J291" s="1" t="s">
        <v>1572</v>
      </c>
      <c r="K291" s="1">
        <v>0.0</v>
      </c>
      <c r="L291" s="1">
        <v>841.0</v>
      </c>
      <c r="M291" s="1" t="s">
        <v>1554</v>
      </c>
      <c r="N291" s="1" t="s">
        <v>1584</v>
      </c>
      <c r="O291" s="1" t="s">
        <v>1585</v>
      </c>
      <c r="P291" s="1">
        <v>0.955911219716289</v>
      </c>
      <c r="Q291" s="1">
        <v>0.951316428539379</v>
      </c>
      <c r="R291" s="1" t="s">
        <v>1590</v>
      </c>
    </row>
    <row r="292">
      <c r="A292" s="1" t="s">
        <v>1591</v>
      </c>
      <c r="B292" s="1" t="s">
        <v>1592</v>
      </c>
      <c r="C292" s="1" t="s">
        <v>1593</v>
      </c>
      <c r="D292" s="1" t="s">
        <v>872</v>
      </c>
      <c r="E292" s="1" t="s">
        <v>1594</v>
      </c>
      <c r="F292" s="1"/>
      <c r="G292" s="2" t="s">
        <v>23</v>
      </c>
      <c r="H292" s="1" t="s">
        <v>36</v>
      </c>
      <c r="I292" s="1" t="s">
        <v>1595</v>
      </c>
      <c r="J292" s="1" t="s">
        <v>1596</v>
      </c>
      <c r="K292" s="1">
        <v>0.0</v>
      </c>
      <c r="L292" s="1">
        <v>987.0</v>
      </c>
      <c r="M292" s="1" t="s">
        <v>1597</v>
      </c>
      <c r="N292" s="1" t="s">
        <v>1598</v>
      </c>
      <c r="O292" s="1" t="s">
        <v>1549</v>
      </c>
      <c r="P292" s="1">
        <v>1.0</v>
      </c>
      <c r="Q292" s="1">
        <v>1.0</v>
      </c>
      <c r="R292" s="1" t="s">
        <v>886</v>
      </c>
    </row>
    <row r="293">
      <c r="A293" s="1" t="s">
        <v>1599</v>
      </c>
      <c r="B293" s="1" t="s">
        <v>1600</v>
      </c>
      <c r="C293" s="1" t="s">
        <v>253</v>
      </c>
      <c r="D293" s="1" t="s">
        <v>1601</v>
      </c>
      <c r="E293" s="1" t="s">
        <v>1602</v>
      </c>
      <c r="F293" s="1"/>
      <c r="G293" s="2" t="s">
        <v>23</v>
      </c>
      <c r="H293" s="1" t="s">
        <v>295</v>
      </c>
      <c r="I293" s="1" t="s">
        <v>1603</v>
      </c>
      <c r="J293" s="1" t="s">
        <v>1604</v>
      </c>
      <c r="K293" s="1">
        <v>0.0</v>
      </c>
      <c r="L293" s="1">
        <v>59.0</v>
      </c>
      <c r="M293" s="1" t="s">
        <v>1605</v>
      </c>
      <c r="N293" s="1" t="s">
        <v>1420</v>
      </c>
      <c r="O293" s="1" t="s">
        <v>1421</v>
      </c>
      <c r="P293" s="1">
        <v>0.848800771282883</v>
      </c>
      <c r="Q293" s="1">
        <v>0.842684491263925</v>
      </c>
      <c r="R293" s="1" t="s">
        <v>1606</v>
      </c>
    </row>
    <row r="294">
      <c r="A294" s="1" t="s">
        <v>1607</v>
      </c>
      <c r="B294" s="1" t="s">
        <v>1608</v>
      </c>
      <c r="C294" s="1" t="s">
        <v>1609</v>
      </c>
      <c r="D294" s="1" t="s">
        <v>1610</v>
      </c>
      <c r="E294" s="1" t="s">
        <v>1611</v>
      </c>
      <c r="F294" s="1"/>
      <c r="G294" s="2" t="s">
        <v>23</v>
      </c>
      <c r="H294" s="1" t="s">
        <v>295</v>
      </c>
      <c r="I294" s="1" t="s">
        <v>1612</v>
      </c>
      <c r="J294" s="1" t="s">
        <v>1603</v>
      </c>
      <c r="K294" s="1">
        <v>0.0</v>
      </c>
      <c r="L294" s="1">
        <v>1853.0</v>
      </c>
      <c r="M294" s="1" t="s">
        <v>1613</v>
      </c>
      <c r="N294" s="1" t="s">
        <v>1420</v>
      </c>
      <c r="O294" s="1" t="s">
        <v>1421</v>
      </c>
      <c r="P294" s="1">
        <v>0.541385520440582</v>
      </c>
      <c r="Q294" s="1">
        <v>0.527265456318554</v>
      </c>
      <c r="R294" s="1" t="s">
        <v>1614</v>
      </c>
    </row>
    <row r="295">
      <c r="A295" s="1" t="s">
        <v>1615</v>
      </c>
      <c r="B295" s="1" t="s">
        <v>1616</v>
      </c>
      <c r="C295" s="1" t="s">
        <v>1617</v>
      </c>
      <c r="D295" s="1" t="s">
        <v>1618</v>
      </c>
      <c r="E295" s="1" t="s">
        <v>1611</v>
      </c>
      <c r="F295" s="1"/>
      <c r="G295" s="2" t="s">
        <v>23</v>
      </c>
      <c r="H295" s="1" t="s">
        <v>759</v>
      </c>
      <c r="I295" s="1" t="s">
        <v>1612</v>
      </c>
      <c r="J295" s="1" t="s">
        <v>1603</v>
      </c>
      <c r="K295" s="1">
        <v>0.0</v>
      </c>
      <c r="L295" s="1">
        <v>194.0</v>
      </c>
      <c r="M295" s="1" t="s">
        <v>1619</v>
      </c>
      <c r="N295" s="1" t="s">
        <v>1620</v>
      </c>
      <c r="O295" s="1" t="s">
        <v>1621</v>
      </c>
      <c r="P295" s="1">
        <v>0.796198451511303</v>
      </c>
      <c r="Q295" s="1">
        <v>0.794275619480914</v>
      </c>
      <c r="R295" s="1" t="s">
        <v>1622</v>
      </c>
    </row>
    <row r="296">
      <c r="A296" s="1" t="s">
        <v>1623</v>
      </c>
      <c r="B296" s="1" t="s">
        <v>1624</v>
      </c>
      <c r="C296" s="1" t="s">
        <v>1379</v>
      </c>
      <c r="D296" s="1" t="s">
        <v>1625</v>
      </c>
      <c r="E296" s="1" t="s">
        <v>1626</v>
      </c>
      <c r="F296" s="1"/>
      <c r="G296" s="2" t="s">
        <v>23</v>
      </c>
      <c r="H296" s="1" t="s">
        <v>167</v>
      </c>
      <c r="I296" s="1" t="s">
        <v>1627</v>
      </c>
      <c r="J296" s="1" t="s">
        <v>1628</v>
      </c>
      <c r="K296" s="1">
        <v>0.0</v>
      </c>
      <c r="L296" s="1">
        <v>268.0</v>
      </c>
      <c r="M296" s="1" t="s">
        <v>1629</v>
      </c>
      <c r="N296" s="1" t="s">
        <v>1630</v>
      </c>
      <c r="O296" s="1" t="s">
        <v>1631</v>
      </c>
      <c r="P296" s="1">
        <v>0.987162156465342</v>
      </c>
      <c r="Q296" s="1">
        <v>0.98616478431414</v>
      </c>
      <c r="R296" s="1" t="s">
        <v>1632</v>
      </c>
    </row>
    <row r="297">
      <c r="A297" s="1" t="s">
        <v>1624</v>
      </c>
      <c r="B297" s="1" t="s">
        <v>1633</v>
      </c>
      <c r="C297" s="1" t="s">
        <v>889</v>
      </c>
      <c r="D297" s="1" t="s">
        <v>1634</v>
      </c>
      <c r="E297" s="1" t="s">
        <v>1635</v>
      </c>
      <c r="F297" s="1"/>
      <c r="G297" s="2" t="s">
        <v>23</v>
      </c>
      <c r="H297" s="1" t="s">
        <v>167</v>
      </c>
      <c r="I297" s="1" t="s">
        <v>1636</v>
      </c>
      <c r="J297" s="1" t="s">
        <v>1637</v>
      </c>
      <c r="K297" s="1">
        <v>0.0</v>
      </c>
      <c r="L297" s="1">
        <v>311.0</v>
      </c>
      <c r="M297" s="1" t="s">
        <v>1629</v>
      </c>
      <c r="N297" s="1" t="s">
        <v>1630</v>
      </c>
      <c r="O297" s="1" t="s">
        <v>1631</v>
      </c>
      <c r="P297" s="1">
        <v>0.987162156465342</v>
      </c>
      <c r="Q297" s="1">
        <v>0.98616478431414</v>
      </c>
      <c r="R297" s="1" t="s">
        <v>778</v>
      </c>
    </row>
    <row r="298">
      <c r="A298" s="1" t="s">
        <v>1638</v>
      </c>
      <c r="B298" s="1" t="s">
        <v>1639</v>
      </c>
      <c r="C298" s="1" t="s">
        <v>1640</v>
      </c>
      <c r="D298" s="1" t="s">
        <v>1634</v>
      </c>
      <c r="E298" s="1" t="s">
        <v>1635</v>
      </c>
      <c r="F298" s="1"/>
      <c r="G298" s="2" t="s">
        <v>23</v>
      </c>
      <c r="H298" s="1" t="s">
        <v>167</v>
      </c>
      <c r="I298" s="1" t="s">
        <v>1636</v>
      </c>
      <c r="J298" s="1" t="s">
        <v>1637</v>
      </c>
      <c r="K298" s="1">
        <v>0.0</v>
      </c>
      <c r="L298" s="1">
        <v>397.0</v>
      </c>
      <c r="M298" s="1" t="s">
        <v>1641</v>
      </c>
      <c r="N298" s="1" t="s">
        <v>1630</v>
      </c>
      <c r="O298" s="1" t="s">
        <v>1631</v>
      </c>
      <c r="P298" s="1">
        <v>0.974675560865422</v>
      </c>
      <c r="Q298" s="1">
        <v>0.974675560865422</v>
      </c>
      <c r="R298" s="1" t="s">
        <v>1642</v>
      </c>
    </row>
    <row r="299">
      <c r="A299" s="1" t="s">
        <v>1639</v>
      </c>
      <c r="B299" s="1" t="s">
        <v>1643</v>
      </c>
      <c r="C299" s="1" t="s">
        <v>1640</v>
      </c>
      <c r="D299" s="1" t="s">
        <v>1644</v>
      </c>
      <c r="E299" s="1" t="s">
        <v>1635</v>
      </c>
      <c r="F299" s="1"/>
      <c r="G299" s="2" t="s">
        <v>23</v>
      </c>
      <c r="H299" s="1" t="s">
        <v>167</v>
      </c>
      <c r="I299" s="1" t="s">
        <v>1645</v>
      </c>
      <c r="J299" s="1" t="s">
        <v>1636</v>
      </c>
      <c r="K299" s="1">
        <v>0.0</v>
      </c>
      <c r="L299" s="1">
        <v>385.0</v>
      </c>
      <c r="M299" s="1" t="s">
        <v>1646</v>
      </c>
      <c r="N299" s="1" t="s">
        <v>1630</v>
      </c>
      <c r="O299" s="1" t="s">
        <v>1631</v>
      </c>
      <c r="P299" s="1">
        <v>0.966209029480329</v>
      </c>
      <c r="Q299" s="1">
        <v>0.965708438241305</v>
      </c>
      <c r="R299" s="1" t="s">
        <v>1647</v>
      </c>
    </row>
    <row r="300">
      <c r="A300" s="1" t="s">
        <v>1648</v>
      </c>
      <c r="B300" s="1" t="s">
        <v>1649</v>
      </c>
      <c r="C300" s="1" t="s">
        <v>1011</v>
      </c>
      <c r="D300" s="1" t="s">
        <v>1650</v>
      </c>
      <c r="E300" s="1" t="s">
        <v>1651</v>
      </c>
      <c r="F300" s="1"/>
      <c r="G300" s="2" t="s">
        <v>23</v>
      </c>
      <c r="H300" s="1" t="s">
        <v>24</v>
      </c>
      <c r="I300" s="1" t="s">
        <v>1652</v>
      </c>
      <c r="J300" s="1" t="s">
        <v>1653</v>
      </c>
      <c r="K300" s="1">
        <v>0.0</v>
      </c>
      <c r="L300" s="1">
        <v>47.0</v>
      </c>
      <c r="M300" s="1" t="s">
        <v>278</v>
      </c>
      <c r="N300" s="1" t="s">
        <v>122</v>
      </c>
      <c r="O300" s="1" t="s">
        <v>122</v>
      </c>
      <c r="P300" s="1">
        <v>0.93855223076313</v>
      </c>
      <c r="Q300" s="1">
        <v>0.93487792006857</v>
      </c>
      <c r="R300" s="1" t="s">
        <v>1654</v>
      </c>
    </row>
    <row r="301">
      <c r="A301" s="1" t="s">
        <v>1655</v>
      </c>
      <c r="B301" s="1" t="s">
        <v>1656</v>
      </c>
      <c r="C301" s="1" t="s">
        <v>1533</v>
      </c>
      <c r="D301" s="1" t="s">
        <v>1650</v>
      </c>
      <c r="E301" s="1" t="s">
        <v>1651</v>
      </c>
      <c r="F301" s="1"/>
      <c r="G301" s="2" t="s">
        <v>23</v>
      </c>
      <c r="H301" s="1" t="s">
        <v>24</v>
      </c>
      <c r="I301" s="1" t="s">
        <v>1652</v>
      </c>
      <c r="J301" s="1" t="s">
        <v>1653</v>
      </c>
      <c r="K301" s="1">
        <v>0.0</v>
      </c>
      <c r="L301" s="1">
        <v>148.0</v>
      </c>
      <c r="M301" s="1" t="s">
        <v>1657</v>
      </c>
      <c r="N301" s="1" t="s">
        <v>122</v>
      </c>
      <c r="O301" s="1" t="s">
        <v>122</v>
      </c>
      <c r="P301" s="1">
        <v>0.973037677050393</v>
      </c>
      <c r="Q301" s="1">
        <v>0.969462791632481</v>
      </c>
      <c r="R301" s="1" t="s">
        <v>1658</v>
      </c>
    </row>
    <row r="302">
      <c r="A302" s="1" t="s">
        <v>1659</v>
      </c>
      <c r="B302" s="1" t="s">
        <v>1660</v>
      </c>
      <c r="C302" s="1" t="s">
        <v>1661</v>
      </c>
      <c r="D302" s="1" t="s">
        <v>1662</v>
      </c>
      <c r="E302" s="1" t="s">
        <v>1651</v>
      </c>
      <c r="F302" s="1"/>
      <c r="G302" s="2" t="s">
        <v>23</v>
      </c>
      <c r="H302" s="1" t="s">
        <v>343</v>
      </c>
      <c r="I302" s="1" t="s">
        <v>1652</v>
      </c>
      <c r="J302" s="1" t="s">
        <v>1653</v>
      </c>
      <c r="K302" s="1">
        <v>0.0</v>
      </c>
      <c r="L302" s="1">
        <v>1803.0</v>
      </c>
      <c r="M302" s="1" t="s">
        <v>1663</v>
      </c>
      <c r="N302" s="1" t="s">
        <v>1664</v>
      </c>
      <c r="O302" s="1" t="s">
        <v>1665</v>
      </c>
      <c r="P302" s="1">
        <v>0.659445265630544</v>
      </c>
      <c r="Q302" s="1">
        <v>0.644760397104102</v>
      </c>
      <c r="R302" s="1" t="s">
        <v>1666</v>
      </c>
    </row>
    <row r="303">
      <c r="A303" s="1" t="s">
        <v>1659</v>
      </c>
      <c r="B303" s="1" t="s">
        <v>1660</v>
      </c>
      <c r="C303" s="1" t="s">
        <v>1667</v>
      </c>
      <c r="D303" s="1" t="s">
        <v>1662</v>
      </c>
      <c r="E303" s="1" t="s">
        <v>1651</v>
      </c>
      <c r="F303" s="1"/>
      <c r="G303" s="2" t="s">
        <v>23</v>
      </c>
      <c r="H303" s="1" t="s">
        <v>343</v>
      </c>
      <c r="I303" s="1" t="s">
        <v>1652</v>
      </c>
      <c r="J303" s="1" t="s">
        <v>1653</v>
      </c>
      <c r="K303" s="1">
        <v>0.0</v>
      </c>
      <c r="L303" s="1">
        <v>1828.0</v>
      </c>
      <c r="M303" s="1" t="s">
        <v>1663</v>
      </c>
      <c r="N303" s="1" t="s">
        <v>1664</v>
      </c>
      <c r="O303" s="1" t="s">
        <v>1665</v>
      </c>
      <c r="P303" s="1">
        <v>0.659445265630544</v>
      </c>
      <c r="Q303" s="1">
        <v>0.644760397104102</v>
      </c>
      <c r="R303" s="1" t="s">
        <v>1666</v>
      </c>
    </row>
    <row r="304">
      <c r="A304" s="1" t="s">
        <v>1668</v>
      </c>
      <c r="B304" s="1" t="s">
        <v>1669</v>
      </c>
      <c r="C304" s="1" t="s">
        <v>1464</v>
      </c>
      <c r="D304" s="1" t="s">
        <v>1670</v>
      </c>
      <c r="E304" s="1" t="s">
        <v>1651</v>
      </c>
      <c r="F304" s="1"/>
      <c r="G304" s="2" t="s">
        <v>23</v>
      </c>
      <c r="H304" s="1" t="s">
        <v>295</v>
      </c>
      <c r="I304" s="1" t="s">
        <v>1652</v>
      </c>
      <c r="J304" s="1" t="s">
        <v>1653</v>
      </c>
      <c r="K304" s="1">
        <v>0.0</v>
      </c>
      <c r="L304" s="1">
        <v>311.0</v>
      </c>
      <c r="M304" s="1" t="s">
        <v>1671</v>
      </c>
      <c r="N304" s="1" t="s">
        <v>1420</v>
      </c>
      <c r="O304" s="1" t="s">
        <v>1421</v>
      </c>
      <c r="P304" s="1">
        <v>0.934652303220031</v>
      </c>
      <c r="Q304" s="1">
        <v>0.937568042384835</v>
      </c>
      <c r="R304" s="1" t="s">
        <v>1672</v>
      </c>
    </row>
    <row r="305">
      <c r="A305" s="1" t="s">
        <v>1673</v>
      </c>
      <c r="B305" s="1" t="s">
        <v>1674</v>
      </c>
      <c r="C305" s="1" t="s">
        <v>1675</v>
      </c>
      <c r="D305" s="1" t="s">
        <v>1670</v>
      </c>
      <c r="E305" s="1" t="s">
        <v>1651</v>
      </c>
      <c r="F305" s="1"/>
      <c r="G305" s="2" t="s">
        <v>23</v>
      </c>
      <c r="H305" s="1" t="s">
        <v>295</v>
      </c>
      <c r="I305" s="1" t="s">
        <v>1652</v>
      </c>
      <c r="J305" s="1" t="s">
        <v>1653</v>
      </c>
      <c r="K305" s="1">
        <v>0.0</v>
      </c>
      <c r="L305" s="1">
        <v>770.0</v>
      </c>
      <c r="M305" s="1" t="s">
        <v>1676</v>
      </c>
      <c r="N305" s="1" t="s">
        <v>1420</v>
      </c>
      <c r="O305" s="1" t="s">
        <v>1421</v>
      </c>
      <c r="P305" s="1">
        <v>0.741736952718578</v>
      </c>
      <c r="Q305" s="1">
        <v>0.740443892971669</v>
      </c>
      <c r="R305" s="1" t="s">
        <v>1677</v>
      </c>
    </row>
    <row r="306">
      <c r="A306" s="1" t="s">
        <v>1678</v>
      </c>
      <c r="B306" s="1" t="s">
        <v>1679</v>
      </c>
      <c r="C306" s="1" t="s">
        <v>1680</v>
      </c>
      <c r="D306" s="1" t="s">
        <v>1681</v>
      </c>
      <c r="E306" s="1" t="s">
        <v>1651</v>
      </c>
      <c r="F306" s="1"/>
      <c r="G306" s="2" t="s">
        <v>23</v>
      </c>
      <c r="H306" s="1" t="s">
        <v>381</v>
      </c>
      <c r="I306" s="1" t="s">
        <v>1652</v>
      </c>
      <c r="J306" s="1" t="s">
        <v>1653</v>
      </c>
      <c r="K306" s="1">
        <v>0.0</v>
      </c>
      <c r="L306" s="1">
        <v>63.0</v>
      </c>
      <c r="M306" s="1" t="s">
        <v>1682</v>
      </c>
      <c r="N306" s="1" t="s">
        <v>1683</v>
      </c>
      <c r="O306" s="1" t="s">
        <v>1444</v>
      </c>
      <c r="P306" s="1">
        <v>0.318448365308767</v>
      </c>
      <c r="Q306" s="1">
        <v>0.281958177751955</v>
      </c>
      <c r="R306" s="1" t="s">
        <v>1684</v>
      </c>
    </row>
    <row r="307">
      <c r="A307" s="1" t="s">
        <v>1685</v>
      </c>
      <c r="B307" s="1" t="s">
        <v>1686</v>
      </c>
      <c r="C307" s="1" t="s">
        <v>1687</v>
      </c>
      <c r="D307" s="1" t="s">
        <v>1688</v>
      </c>
      <c r="E307" s="1" t="s">
        <v>1689</v>
      </c>
      <c r="F307" s="1"/>
      <c r="G307" s="2" t="s">
        <v>23</v>
      </c>
      <c r="H307" s="1" t="s">
        <v>343</v>
      </c>
      <c r="I307" s="1" t="s">
        <v>1690</v>
      </c>
      <c r="J307" s="1" t="s">
        <v>1691</v>
      </c>
      <c r="K307" s="1">
        <v>0.0</v>
      </c>
      <c r="L307" s="1">
        <v>1904.0</v>
      </c>
      <c r="M307" s="1" t="s">
        <v>1077</v>
      </c>
      <c r="N307" s="1" t="s">
        <v>1692</v>
      </c>
      <c r="O307" s="1" t="s">
        <v>1665</v>
      </c>
      <c r="P307" s="1">
        <v>0.97049078327454</v>
      </c>
      <c r="Q307" s="1">
        <v>0.967721879787235</v>
      </c>
      <c r="R307" s="1" t="s">
        <v>1693</v>
      </c>
    </row>
    <row r="308">
      <c r="A308" s="1" t="s">
        <v>1694</v>
      </c>
      <c r="B308" s="1" t="s">
        <v>1695</v>
      </c>
      <c r="C308" s="1" t="s">
        <v>1696</v>
      </c>
      <c r="D308" s="1" t="s">
        <v>1103</v>
      </c>
      <c r="E308" s="1" t="s">
        <v>1689</v>
      </c>
      <c r="F308" s="1"/>
      <c r="G308" s="2" t="s">
        <v>23</v>
      </c>
      <c r="H308" s="1" t="s">
        <v>295</v>
      </c>
      <c r="I308" s="1" t="s">
        <v>1690</v>
      </c>
      <c r="J308" s="1" t="s">
        <v>1691</v>
      </c>
      <c r="K308" s="1">
        <v>0.0</v>
      </c>
      <c r="L308" s="1">
        <v>2631.0</v>
      </c>
      <c r="M308" s="1" t="s">
        <v>1697</v>
      </c>
      <c r="N308" s="1" t="s">
        <v>1420</v>
      </c>
      <c r="O308" s="1" t="s">
        <v>1421</v>
      </c>
      <c r="P308" s="1">
        <v>0.933134536949125</v>
      </c>
      <c r="Q308" s="1">
        <v>0.926369819101265</v>
      </c>
      <c r="R308" s="1" t="s">
        <v>1698</v>
      </c>
    </row>
    <row r="309">
      <c r="A309" s="1" t="s">
        <v>1699</v>
      </c>
      <c r="B309" s="1" t="s">
        <v>1700</v>
      </c>
      <c r="C309" s="1" t="s">
        <v>1701</v>
      </c>
      <c r="D309" s="1" t="s">
        <v>1702</v>
      </c>
      <c r="E309" s="1" t="s">
        <v>1689</v>
      </c>
      <c r="F309" s="1"/>
      <c r="G309" s="2" t="s">
        <v>23</v>
      </c>
      <c r="H309" s="1" t="s">
        <v>640</v>
      </c>
      <c r="I309" s="1" t="s">
        <v>1690</v>
      </c>
      <c r="J309" s="1" t="s">
        <v>1691</v>
      </c>
      <c r="K309" s="1">
        <v>0.0</v>
      </c>
      <c r="L309" s="1">
        <v>1158.0</v>
      </c>
      <c r="M309" s="1" t="s">
        <v>999</v>
      </c>
      <c r="N309" s="1" t="s">
        <v>1703</v>
      </c>
      <c r="O309" s="1" t="s">
        <v>1704</v>
      </c>
      <c r="P309" s="1">
        <v>0.804380794333559</v>
      </c>
      <c r="Q309" s="1">
        <v>0.788011952025487</v>
      </c>
      <c r="R309" s="1" t="s">
        <v>1705</v>
      </c>
    </row>
    <row r="310">
      <c r="A310" s="1" t="s">
        <v>1706</v>
      </c>
      <c r="B310" s="1" t="s">
        <v>1707</v>
      </c>
      <c r="C310" s="1" t="s">
        <v>1708</v>
      </c>
      <c r="D310" s="1" t="s">
        <v>1709</v>
      </c>
      <c r="E310" s="1" t="s">
        <v>1689</v>
      </c>
      <c r="F310" s="1"/>
      <c r="G310" s="2" t="s">
        <v>23</v>
      </c>
      <c r="H310" s="1" t="s">
        <v>723</v>
      </c>
      <c r="I310" s="1" t="s">
        <v>1690</v>
      </c>
      <c r="J310" s="1" t="s">
        <v>1691</v>
      </c>
      <c r="K310" s="1">
        <v>0.0</v>
      </c>
      <c r="L310" s="1">
        <v>70.0</v>
      </c>
      <c r="M310" s="1" t="s">
        <v>1710</v>
      </c>
      <c r="N310" s="1" t="s">
        <v>1711</v>
      </c>
      <c r="O310" s="1" t="s">
        <v>1712</v>
      </c>
      <c r="P310" s="1">
        <v>0.621659024044363</v>
      </c>
      <c r="Q310" s="1">
        <v>0.611393058549048</v>
      </c>
      <c r="R310" s="1" t="s">
        <v>1713</v>
      </c>
    </row>
    <row r="311">
      <c r="A311" s="1" t="s">
        <v>1714</v>
      </c>
      <c r="B311" s="1" t="s">
        <v>1715</v>
      </c>
      <c r="C311" s="1" t="s">
        <v>1716</v>
      </c>
      <c r="D311" s="1" t="s">
        <v>1709</v>
      </c>
      <c r="E311" s="1" t="s">
        <v>1689</v>
      </c>
      <c r="F311" s="1"/>
      <c r="G311" s="2" t="s">
        <v>23</v>
      </c>
      <c r="H311" s="1" t="s">
        <v>723</v>
      </c>
      <c r="I311" s="1" t="s">
        <v>1690</v>
      </c>
      <c r="J311" s="1" t="s">
        <v>1691</v>
      </c>
      <c r="K311" s="1">
        <v>0.0</v>
      </c>
      <c r="L311" s="1">
        <v>914.0</v>
      </c>
      <c r="M311" s="1" t="s">
        <v>1717</v>
      </c>
      <c r="N311" s="1" t="s">
        <v>1711</v>
      </c>
      <c r="O311" s="1" t="s">
        <v>1712</v>
      </c>
      <c r="P311" s="1">
        <v>0.585103422624881</v>
      </c>
      <c r="Q311" s="1">
        <v>0.572069851691592</v>
      </c>
      <c r="R311" s="1" t="s">
        <v>1718</v>
      </c>
    </row>
    <row r="312">
      <c r="A312" s="1" t="s">
        <v>1719</v>
      </c>
      <c r="B312" s="1" t="s">
        <v>1720</v>
      </c>
      <c r="C312" s="1" t="s">
        <v>1721</v>
      </c>
      <c r="D312" s="1" t="s">
        <v>1722</v>
      </c>
      <c r="E312" s="1" t="s">
        <v>1689</v>
      </c>
      <c r="F312" s="1"/>
      <c r="G312" s="2" t="s">
        <v>23</v>
      </c>
      <c r="H312" s="1" t="s">
        <v>50</v>
      </c>
      <c r="I312" s="1" t="s">
        <v>1690</v>
      </c>
      <c r="J312" s="1" t="s">
        <v>1691</v>
      </c>
      <c r="K312" s="1">
        <v>0.0</v>
      </c>
      <c r="L312" s="1">
        <v>1719.0</v>
      </c>
      <c r="M312" s="1" t="s">
        <v>1047</v>
      </c>
      <c r="N312" s="1" t="s">
        <v>1723</v>
      </c>
      <c r="O312" s="1" t="s">
        <v>1724</v>
      </c>
      <c r="P312" s="1">
        <v>0.737237396702286</v>
      </c>
      <c r="Q312" s="1">
        <v>0.707888648916036</v>
      </c>
      <c r="R312" s="1" t="s">
        <v>1725</v>
      </c>
    </row>
    <row r="313">
      <c r="A313" s="1" t="s">
        <v>1726</v>
      </c>
      <c r="B313" s="1" t="s">
        <v>1727</v>
      </c>
      <c r="C313" s="1" t="s">
        <v>1728</v>
      </c>
      <c r="D313" s="1" t="s">
        <v>1729</v>
      </c>
      <c r="E313" s="1" t="s">
        <v>1730</v>
      </c>
      <c r="F313" s="1"/>
      <c r="G313" s="2" t="s">
        <v>23</v>
      </c>
      <c r="H313" s="1" t="s">
        <v>295</v>
      </c>
      <c r="I313" s="1" t="s">
        <v>1731</v>
      </c>
      <c r="J313" s="1" t="s">
        <v>1732</v>
      </c>
      <c r="K313" s="1">
        <v>0.0</v>
      </c>
      <c r="L313" s="1">
        <v>126.0</v>
      </c>
      <c r="M313" s="1" t="s">
        <v>1733</v>
      </c>
      <c r="N313" s="1" t="s">
        <v>1420</v>
      </c>
      <c r="O313" s="1" t="s">
        <v>1421</v>
      </c>
      <c r="P313" s="1">
        <v>0.974480908333812</v>
      </c>
      <c r="Q313" s="1">
        <v>0.974480908333812</v>
      </c>
      <c r="R313" s="1" t="s">
        <v>1734</v>
      </c>
    </row>
    <row r="314">
      <c r="A314" s="1" t="s">
        <v>1735</v>
      </c>
      <c r="B314" s="1" t="s">
        <v>1736</v>
      </c>
      <c r="C314" s="1" t="s">
        <v>1737</v>
      </c>
      <c r="D314" s="1" t="s">
        <v>1738</v>
      </c>
      <c r="E314" s="1" t="s">
        <v>1730</v>
      </c>
      <c r="F314" s="1"/>
      <c r="G314" s="2" t="s">
        <v>23</v>
      </c>
      <c r="H314" s="1" t="s">
        <v>410</v>
      </c>
      <c r="I314" s="1" t="s">
        <v>1731</v>
      </c>
      <c r="J314" s="1" t="s">
        <v>1732</v>
      </c>
      <c r="K314" s="1">
        <v>0.0</v>
      </c>
      <c r="L314" s="1">
        <v>152.0</v>
      </c>
      <c r="M314" s="1" t="s">
        <v>834</v>
      </c>
      <c r="N314" s="1" t="s">
        <v>1739</v>
      </c>
      <c r="O314" s="1" t="s">
        <v>1740</v>
      </c>
      <c r="P314" s="1">
        <v>0.19136354285022</v>
      </c>
      <c r="Q314" s="1">
        <v>0.148757124961376</v>
      </c>
      <c r="R314" s="1" t="s">
        <v>1741</v>
      </c>
    </row>
    <row r="315">
      <c r="A315" s="1" t="s">
        <v>1742</v>
      </c>
      <c r="B315" s="1" t="s">
        <v>1736</v>
      </c>
      <c r="C315" s="1" t="s">
        <v>1743</v>
      </c>
      <c r="D315" s="1" t="s">
        <v>1738</v>
      </c>
      <c r="E315" s="1" t="s">
        <v>1730</v>
      </c>
      <c r="F315" s="1"/>
      <c r="G315" s="2" t="s">
        <v>23</v>
      </c>
      <c r="H315" s="1" t="s">
        <v>410</v>
      </c>
      <c r="I315" s="1" t="s">
        <v>1731</v>
      </c>
      <c r="J315" s="1" t="s">
        <v>1732</v>
      </c>
      <c r="K315" s="1">
        <v>0.0</v>
      </c>
      <c r="L315" s="1">
        <v>209.0</v>
      </c>
      <c r="M315" s="1" t="s">
        <v>1744</v>
      </c>
      <c r="N315" s="1" t="s">
        <v>1739</v>
      </c>
      <c r="O315" s="1" t="s">
        <v>1740</v>
      </c>
      <c r="P315" s="1">
        <v>0.529079973953457</v>
      </c>
      <c r="Q315" s="1">
        <v>0.513467859863958</v>
      </c>
      <c r="R315" s="1" t="s">
        <v>1745</v>
      </c>
    </row>
    <row r="316">
      <c r="A316" s="1" t="s">
        <v>1742</v>
      </c>
      <c r="B316" s="1" t="s">
        <v>1736</v>
      </c>
      <c r="C316" s="1" t="s">
        <v>1746</v>
      </c>
      <c r="D316" s="1" t="s">
        <v>1738</v>
      </c>
      <c r="E316" s="1" t="s">
        <v>1730</v>
      </c>
      <c r="F316" s="1"/>
      <c r="G316" s="2" t="s">
        <v>23</v>
      </c>
      <c r="H316" s="1" t="s">
        <v>410</v>
      </c>
      <c r="I316" s="1" t="s">
        <v>1731</v>
      </c>
      <c r="J316" s="1" t="s">
        <v>1732</v>
      </c>
      <c r="K316" s="1">
        <v>0.0</v>
      </c>
      <c r="L316" s="1">
        <v>230.0</v>
      </c>
      <c r="M316" s="1" t="s">
        <v>1744</v>
      </c>
      <c r="N316" s="1" t="s">
        <v>1739</v>
      </c>
      <c r="O316" s="1" t="s">
        <v>1740</v>
      </c>
      <c r="P316" s="1">
        <v>0.529079973953457</v>
      </c>
      <c r="Q316" s="1">
        <v>0.513467859863958</v>
      </c>
      <c r="R316" s="1" t="s">
        <v>1745</v>
      </c>
    </row>
    <row r="317">
      <c r="A317" s="1" t="s">
        <v>1747</v>
      </c>
      <c r="B317" s="1" t="s">
        <v>1748</v>
      </c>
      <c r="C317" s="1" t="s">
        <v>1749</v>
      </c>
      <c r="D317" s="1" t="s">
        <v>1738</v>
      </c>
      <c r="E317" s="1" t="s">
        <v>1730</v>
      </c>
      <c r="F317" s="1"/>
      <c r="G317" s="2" t="s">
        <v>23</v>
      </c>
      <c r="H317" s="1" t="s">
        <v>410</v>
      </c>
      <c r="I317" s="1" t="s">
        <v>1731</v>
      </c>
      <c r="J317" s="1" t="s">
        <v>1732</v>
      </c>
      <c r="K317" s="1">
        <v>0.0</v>
      </c>
      <c r="L317" s="1">
        <v>1385.0</v>
      </c>
      <c r="M317" s="1" t="s">
        <v>1750</v>
      </c>
      <c r="N317" s="1" t="s">
        <v>1739</v>
      </c>
      <c r="O317" s="1" t="s">
        <v>1740</v>
      </c>
      <c r="P317" s="1">
        <v>0.673117854848526</v>
      </c>
      <c r="Q317" s="1">
        <v>0.670486185847243</v>
      </c>
      <c r="R317" s="1" t="s">
        <v>1751</v>
      </c>
    </row>
    <row r="318">
      <c r="A318" s="1" t="s">
        <v>1752</v>
      </c>
      <c r="B318" s="1" t="s">
        <v>1753</v>
      </c>
      <c r="C318" s="1" t="s">
        <v>1754</v>
      </c>
      <c r="D318" s="1" t="s">
        <v>1755</v>
      </c>
      <c r="E318" s="1" t="s">
        <v>1756</v>
      </c>
      <c r="F318" s="1"/>
      <c r="G318" s="2" t="s">
        <v>23</v>
      </c>
      <c r="H318" s="1" t="s">
        <v>184</v>
      </c>
      <c r="I318" s="1" t="s">
        <v>1757</v>
      </c>
      <c r="J318" s="1" t="s">
        <v>1731</v>
      </c>
      <c r="K318" s="1">
        <v>0.0</v>
      </c>
      <c r="L318" s="1">
        <v>168.0</v>
      </c>
      <c r="M318" s="1" t="s">
        <v>1758</v>
      </c>
      <c r="N318" s="1" t="s">
        <v>1759</v>
      </c>
      <c r="O318" s="1" t="s">
        <v>1760</v>
      </c>
      <c r="P318" s="1">
        <v>0.146189385844655</v>
      </c>
      <c r="Q318" s="1">
        <v>0.114003569227306</v>
      </c>
      <c r="R318" s="1" t="s">
        <v>1761</v>
      </c>
    </row>
    <row r="319">
      <c r="A319" s="1" t="s">
        <v>1707</v>
      </c>
      <c r="B319" s="1" t="s">
        <v>1762</v>
      </c>
      <c r="C319" s="1" t="s">
        <v>1763</v>
      </c>
      <c r="D319" s="1" t="s">
        <v>1764</v>
      </c>
      <c r="E319" s="1" t="s">
        <v>1756</v>
      </c>
      <c r="F319" s="1"/>
      <c r="G319" s="2" t="s">
        <v>23</v>
      </c>
      <c r="H319" s="1" t="s">
        <v>723</v>
      </c>
      <c r="I319" s="1" t="s">
        <v>1757</v>
      </c>
      <c r="J319" s="1" t="s">
        <v>1731</v>
      </c>
      <c r="K319" s="1">
        <v>0.0</v>
      </c>
      <c r="L319" s="1">
        <v>184.0</v>
      </c>
      <c r="M319" s="1" t="s">
        <v>1765</v>
      </c>
      <c r="N319" s="1" t="s">
        <v>1766</v>
      </c>
      <c r="O319" s="1" t="s">
        <v>1767</v>
      </c>
      <c r="P319" s="1">
        <v>0.223323469472085</v>
      </c>
      <c r="Q319" s="1">
        <v>0.203630228019942</v>
      </c>
      <c r="R319" s="1" t="s">
        <v>1768</v>
      </c>
    </row>
    <row r="320">
      <c r="A320" s="1" t="s">
        <v>1769</v>
      </c>
      <c r="B320" s="1" t="s">
        <v>1770</v>
      </c>
      <c r="C320" s="1" t="s">
        <v>1771</v>
      </c>
      <c r="D320" s="1" t="s">
        <v>1772</v>
      </c>
      <c r="E320" s="1" t="s">
        <v>1756</v>
      </c>
      <c r="F320" s="1"/>
      <c r="G320" s="2" t="s">
        <v>23</v>
      </c>
      <c r="H320" s="1" t="s">
        <v>759</v>
      </c>
      <c r="I320" s="1" t="s">
        <v>1757</v>
      </c>
      <c r="J320" s="1" t="s">
        <v>1731</v>
      </c>
      <c r="K320" s="1">
        <v>0.0</v>
      </c>
      <c r="L320" s="1">
        <v>157.0</v>
      </c>
      <c r="M320" s="1" t="s">
        <v>1773</v>
      </c>
      <c r="N320" s="1" t="s">
        <v>1620</v>
      </c>
      <c r="O320" s="1" t="s">
        <v>1774</v>
      </c>
      <c r="P320" s="1">
        <v>0.136753380476132</v>
      </c>
      <c r="Q320" s="1">
        <v>0.118300090655329</v>
      </c>
      <c r="R320" s="1" t="s">
        <v>1775</v>
      </c>
    </row>
    <row r="321">
      <c r="A321" s="1" t="s">
        <v>1776</v>
      </c>
      <c r="B321" s="1" t="s">
        <v>1777</v>
      </c>
      <c r="C321" s="1" t="s">
        <v>57</v>
      </c>
      <c r="D321" s="1" t="s">
        <v>1778</v>
      </c>
      <c r="E321" s="1" t="s">
        <v>1779</v>
      </c>
      <c r="F321" s="1"/>
      <c r="G321" s="2" t="s">
        <v>23</v>
      </c>
      <c r="H321" s="1" t="s">
        <v>1780</v>
      </c>
      <c r="I321" s="1" t="s">
        <v>1781</v>
      </c>
      <c r="J321" s="1" t="s">
        <v>1782</v>
      </c>
      <c r="K321" s="1">
        <v>0.0</v>
      </c>
      <c r="L321" s="1">
        <v>37.0</v>
      </c>
      <c r="M321" s="1" t="s">
        <v>1783</v>
      </c>
      <c r="N321" s="1" t="s">
        <v>1784</v>
      </c>
      <c r="O321" s="1" t="s">
        <v>1785</v>
      </c>
      <c r="P321" s="1">
        <v>0.937001145181296</v>
      </c>
      <c r="Q321" s="1">
        <v>0.931234710467102</v>
      </c>
      <c r="R321" s="1" t="s">
        <v>1786</v>
      </c>
    </row>
    <row r="322">
      <c r="A322" s="1" t="s">
        <v>1787</v>
      </c>
      <c r="B322" s="1" t="s">
        <v>1788</v>
      </c>
      <c r="C322" s="1" t="s">
        <v>140</v>
      </c>
      <c r="D322" s="1" t="s">
        <v>1778</v>
      </c>
      <c r="E322" s="1" t="s">
        <v>1779</v>
      </c>
      <c r="F322" s="1"/>
      <c r="G322" s="2" t="s">
        <v>23</v>
      </c>
      <c r="H322" s="1" t="s">
        <v>1780</v>
      </c>
      <c r="I322" s="1" t="s">
        <v>1781</v>
      </c>
      <c r="J322" s="1" t="s">
        <v>1782</v>
      </c>
      <c r="K322" s="1">
        <v>0.0</v>
      </c>
      <c r="L322" s="1">
        <v>182.0</v>
      </c>
      <c r="M322" s="1" t="s">
        <v>1789</v>
      </c>
      <c r="N322" s="1" t="s">
        <v>1784</v>
      </c>
      <c r="O322" s="1" t="s">
        <v>1785</v>
      </c>
      <c r="P322" s="1">
        <v>0.971821682773612</v>
      </c>
      <c r="Q322" s="1">
        <v>0.969170030006803</v>
      </c>
      <c r="R322" s="1" t="s">
        <v>1790</v>
      </c>
    </row>
    <row r="323">
      <c r="A323" s="1" t="s">
        <v>1791</v>
      </c>
      <c r="B323" s="1" t="s">
        <v>1792</v>
      </c>
      <c r="C323" s="1" t="s">
        <v>1793</v>
      </c>
      <c r="D323" s="1" t="s">
        <v>1794</v>
      </c>
      <c r="E323" s="1" t="s">
        <v>1795</v>
      </c>
      <c r="F323" s="1"/>
      <c r="G323" s="2" t="s">
        <v>23</v>
      </c>
      <c r="H323" s="1" t="s">
        <v>77</v>
      </c>
      <c r="I323" s="1" t="s">
        <v>1796</v>
      </c>
      <c r="J323" s="1" t="s">
        <v>1797</v>
      </c>
      <c r="K323" s="1">
        <v>0.0</v>
      </c>
      <c r="L323" s="1">
        <v>346.0</v>
      </c>
      <c r="M323" s="1" t="s">
        <v>1798</v>
      </c>
      <c r="N323" s="1" t="s">
        <v>1799</v>
      </c>
      <c r="O323" s="1" t="s">
        <v>1800</v>
      </c>
      <c r="P323" s="1">
        <v>0.882201279236361</v>
      </c>
      <c r="Q323" s="1">
        <v>0.876281621978182</v>
      </c>
      <c r="R323" s="1" t="s">
        <v>1801</v>
      </c>
    </row>
    <row r="324">
      <c r="A324" s="1" t="s">
        <v>1791</v>
      </c>
      <c r="B324" s="1" t="s">
        <v>1792</v>
      </c>
      <c r="C324" s="1" t="s">
        <v>350</v>
      </c>
      <c r="D324" s="1" t="s">
        <v>1794</v>
      </c>
      <c r="E324" s="1" t="s">
        <v>1795</v>
      </c>
      <c r="F324" s="1"/>
      <c r="G324" s="2" t="s">
        <v>23</v>
      </c>
      <c r="H324" s="1" t="s">
        <v>77</v>
      </c>
      <c r="I324" s="1" t="s">
        <v>1796</v>
      </c>
      <c r="J324" s="1" t="s">
        <v>1797</v>
      </c>
      <c r="K324" s="1">
        <v>0.0</v>
      </c>
      <c r="L324" s="1">
        <v>372.0</v>
      </c>
      <c r="M324" s="1" t="s">
        <v>1798</v>
      </c>
      <c r="N324" s="1" t="s">
        <v>1799</v>
      </c>
      <c r="O324" s="1" t="s">
        <v>1800</v>
      </c>
      <c r="P324" s="1">
        <v>0.882201279236361</v>
      </c>
      <c r="Q324" s="1">
        <v>0.876281621978182</v>
      </c>
      <c r="R324" s="1" t="s">
        <v>1801</v>
      </c>
    </row>
    <row r="325">
      <c r="A325" s="1" t="s">
        <v>1802</v>
      </c>
      <c r="B325" s="1" t="s">
        <v>1803</v>
      </c>
      <c r="C325" s="1" t="s">
        <v>1804</v>
      </c>
      <c r="D325" s="1" t="s">
        <v>1805</v>
      </c>
      <c r="E325" s="1" t="s">
        <v>1806</v>
      </c>
      <c r="F325" s="1"/>
      <c r="G325" s="2" t="s">
        <v>23</v>
      </c>
      <c r="H325" s="1" t="s">
        <v>1064</v>
      </c>
      <c r="I325" s="1" t="s">
        <v>1807</v>
      </c>
      <c r="J325" s="1" t="s">
        <v>1796</v>
      </c>
      <c r="K325" s="1">
        <v>0.0</v>
      </c>
      <c r="L325" s="1">
        <v>139.0</v>
      </c>
      <c r="M325" s="1" t="s">
        <v>1808</v>
      </c>
      <c r="N325" s="1" t="s">
        <v>1809</v>
      </c>
      <c r="O325" s="1" t="s">
        <v>1810</v>
      </c>
      <c r="P325" s="1">
        <v>0.631810178443992</v>
      </c>
      <c r="Q325" s="1">
        <v>0.618218463489294</v>
      </c>
      <c r="R325" s="1" t="s">
        <v>1811</v>
      </c>
    </row>
    <row r="326">
      <c r="A326" s="1" t="s">
        <v>1541</v>
      </c>
      <c r="B326" s="1" t="s">
        <v>1812</v>
      </c>
      <c r="C326" s="1" t="s">
        <v>1813</v>
      </c>
      <c r="D326" s="1" t="s">
        <v>1814</v>
      </c>
      <c r="E326" s="1" t="s">
        <v>1806</v>
      </c>
      <c r="F326" s="1"/>
      <c r="G326" s="2" t="s">
        <v>23</v>
      </c>
      <c r="H326" s="1" t="s">
        <v>36</v>
      </c>
      <c r="I326" s="1" t="s">
        <v>1807</v>
      </c>
      <c r="J326" s="1" t="s">
        <v>1796</v>
      </c>
      <c r="K326" s="1">
        <v>0.0</v>
      </c>
      <c r="L326" s="1">
        <v>182.0</v>
      </c>
      <c r="M326" s="1" t="s">
        <v>1815</v>
      </c>
      <c r="N326" s="1" t="s">
        <v>1598</v>
      </c>
      <c r="O326" s="1" t="s">
        <v>1816</v>
      </c>
      <c r="P326" s="1">
        <v>0.605799728458925</v>
      </c>
      <c r="Q326" s="1">
        <v>0.593809040045498</v>
      </c>
      <c r="R326" s="1" t="s">
        <v>1817</v>
      </c>
    </row>
    <row r="327">
      <c r="A327" s="1" t="s">
        <v>1818</v>
      </c>
      <c r="B327" s="1" t="s">
        <v>1819</v>
      </c>
      <c r="C327" s="1" t="s">
        <v>1820</v>
      </c>
      <c r="D327" s="1" t="s">
        <v>1821</v>
      </c>
      <c r="E327" s="1" t="s">
        <v>1806</v>
      </c>
      <c r="F327" s="1"/>
      <c r="G327" s="2" t="s">
        <v>23</v>
      </c>
      <c r="H327" s="1" t="s">
        <v>184</v>
      </c>
      <c r="I327" s="1" t="s">
        <v>1807</v>
      </c>
      <c r="J327" s="1" t="s">
        <v>1796</v>
      </c>
      <c r="K327" s="1">
        <v>0.0</v>
      </c>
      <c r="L327" s="1">
        <v>136.0</v>
      </c>
      <c r="M327" s="1" t="s">
        <v>1822</v>
      </c>
      <c r="N327" s="1" t="s">
        <v>1823</v>
      </c>
      <c r="O327" s="1" t="s">
        <v>1824</v>
      </c>
      <c r="P327" s="1">
        <v>0.621200241104982</v>
      </c>
      <c r="Q327" s="1">
        <v>0.607575356544296</v>
      </c>
      <c r="R327" s="1" t="s">
        <v>1825</v>
      </c>
    </row>
    <row r="328">
      <c r="A328" s="1" t="s">
        <v>1753</v>
      </c>
      <c r="B328" s="1" t="s">
        <v>1826</v>
      </c>
      <c r="C328" s="1" t="s">
        <v>1827</v>
      </c>
      <c r="D328" s="1" t="s">
        <v>1821</v>
      </c>
      <c r="E328" s="1" t="s">
        <v>1806</v>
      </c>
      <c r="F328" s="1"/>
      <c r="G328" s="2" t="s">
        <v>23</v>
      </c>
      <c r="H328" s="1" t="s">
        <v>184</v>
      </c>
      <c r="I328" s="1" t="s">
        <v>1807</v>
      </c>
      <c r="J328" s="1" t="s">
        <v>1796</v>
      </c>
      <c r="K328" s="1">
        <v>0.0</v>
      </c>
      <c r="L328" s="1">
        <v>183.0</v>
      </c>
      <c r="M328" s="1" t="s">
        <v>1828</v>
      </c>
      <c r="N328" s="1" t="s">
        <v>1823</v>
      </c>
      <c r="O328" s="1" t="s">
        <v>1824</v>
      </c>
      <c r="P328" s="1">
        <v>0.346771555934484</v>
      </c>
      <c r="Q328" s="1">
        <v>0.34580903500896</v>
      </c>
      <c r="R328" s="1" t="s">
        <v>1829</v>
      </c>
    </row>
    <row r="329">
      <c r="A329" s="1" t="s">
        <v>1753</v>
      </c>
      <c r="B329" s="1" t="s">
        <v>1826</v>
      </c>
      <c r="C329" s="1" t="s">
        <v>1830</v>
      </c>
      <c r="D329" s="1" t="s">
        <v>1821</v>
      </c>
      <c r="E329" s="1" t="s">
        <v>1806</v>
      </c>
      <c r="F329" s="1"/>
      <c r="G329" s="2" t="s">
        <v>23</v>
      </c>
      <c r="H329" s="1" t="s">
        <v>184</v>
      </c>
      <c r="I329" s="1" t="s">
        <v>1807</v>
      </c>
      <c r="J329" s="1" t="s">
        <v>1796</v>
      </c>
      <c r="K329" s="1">
        <v>0.0</v>
      </c>
      <c r="L329" s="1">
        <v>211.0</v>
      </c>
      <c r="M329" s="1" t="s">
        <v>1828</v>
      </c>
      <c r="N329" s="1" t="s">
        <v>1823</v>
      </c>
      <c r="O329" s="1" t="s">
        <v>1824</v>
      </c>
      <c r="P329" s="1">
        <v>0.346771555934484</v>
      </c>
      <c r="Q329" s="1">
        <v>0.34580903500896</v>
      </c>
      <c r="R329" s="1" t="s">
        <v>1829</v>
      </c>
    </row>
    <row r="330">
      <c r="A330" s="1" t="s">
        <v>1831</v>
      </c>
      <c r="B330" s="1" t="s">
        <v>1832</v>
      </c>
      <c r="C330" s="1" t="s">
        <v>647</v>
      </c>
      <c r="D330" s="1" t="s">
        <v>1833</v>
      </c>
      <c r="E330" s="1" t="s">
        <v>1806</v>
      </c>
      <c r="F330" s="1"/>
      <c r="G330" s="2" t="s">
        <v>23</v>
      </c>
      <c r="H330" s="1" t="s">
        <v>938</v>
      </c>
      <c r="I330" s="1" t="s">
        <v>1807</v>
      </c>
      <c r="J330" s="1" t="s">
        <v>1796</v>
      </c>
      <c r="K330" s="1">
        <v>0.0</v>
      </c>
      <c r="L330" s="1">
        <v>31.0</v>
      </c>
      <c r="M330" s="1" t="s">
        <v>1834</v>
      </c>
      <c r="N330" s="1" t="s">
        <v>1467</v>
      </c>
      <c r="O330" s="1" t="s">
        <v>1835</v>
      </c>
      <c r="P330" s="1">
        <v>0.887471344215533</v>
      </c>
      <c r="Q330" s="1">
        <v>0.877758949775721</v>
      </c>
      <c r="R330" s="1" t="s">
        <v>1836</v>
      </c>
    </row>
    <row r="331">
      <c r="A331" s="1" t="s">
        <v>1463</v>
      </c>
      <c r="B331" s="1" t="s">
        <v>1837</v>
      </c>
      <c r="C331" s="1" t="s">
        <v>1838</v>
      </c>
      <c r="D331" s="1" t="s">
        <v>1833</v>
      </c>
      <c r="E331" s="1" t="s">
        <v>1806</v>
      </c>
      <c r="F331" s="1"/>
      <c r="G331" s="2" t="s">
        <v>23</v>
      </c>
      <c r="H331" s="1" t="s">
        <v>938</v>
      </c>
      <c r="I331" s="1" t="s">
        <v>1807</v>
      </c>
      <c r="J331" s="1" t="s">
        <v>1796</v>
      </c>
      <c r="K331" s="1">
        <v>0.0</v>
      </c>
      <c r="L331" s="1">
        <v>175.0</v>
      </c>
      <c r="M331" s="1" t="s">
        <v>1466</v>
      </c>
      <c r="N331" s="1" t="s">
        <v>1467</v>
      </c>
      <c r="O331" s="1" t="s">
        <v>1835</v>
      </c>
      <c r="P331" s="1">
        <v>0.600989310932216</v>
      </c>
      <c r="Q331" s="1">
        <v>0.575118117647261</v>
      </c>
      <c r="R331" s="1" t="s">
        <v>1839</v>
      </c>
    </row>
    <row r="332">
      <c r="A332" s="1" t="s">
        <v>1840</v>
      </c>
      <c r="B332" s="1" t="s">
        <v>1841</v>
      </c>
      <c r="C332" s="1" t="s">
        <v>647</v>
      </c>
      <c r="D332" s="1" t="s">
        <v>1842</v>
      </c>
      <c r="E332" s="1" t="s">
        <v>1806</v>
      </c>
      <c r="F332" s="1"/>
      <c r="G332" s="2" t="s">
        <v>23</v>
      </c>
      <c r="H332" s="1" t="s">
        <v>946</v>
      </c>
      <c r="I332" s="1" t="s">
        <v>1807</v>
      </c>
      <c r="J332" s="1" t="s">
        <v>1796</v>
      </c>
      <c r="K332" s="1">
        <v>0.0</v>
      </c>
      <c r="L332" s="1">
        <v>31.0</v>
      </c>
      <c r="M332" s="1" t="s">
        <v>1843</v>
      </c>
      <c r="N332" s="1" t="s">
        <v>1844</v>
      </c>
      <c r="O332" s="1" t="s">
        <v>1845</v>
      </c>
      <c r="P332" s="1">
        <v>0.8844022960737</v>
      </c>
      <c r="Q332" s="1">
        <v>0.872823055413952</v>
      </c>
      <c r="R332" s="1" t="s">
        <v>1846</v>
      </c>
    </row>
    <row r="333">
      <c r="A333" s="1" t="s">
        <v>1847</v>
      </c>
      <c r="B333" s="1" t="s">
        <v>1848</v>
      </c>
      <c r="C333" s="1" t="s">
        <v>1849</v>
      </c>
      <c r="D333" s="1" t="s">
        <v>1842</v>
      </c>
      <c r="E333" s="1" t="s">
        <v>1806</v>
      </c>
      <c r="F333" s="1"/>
      <c r="G333" s="2" t="s">
        <v>23</v>
      </c>
      <c r="H333" s="1" t="s">
        <v>946</v>
      </c>
      <c r="I333" s="1" t="s">
        <v>1807</v>
      </c>
      <c r="J333" s="1" t="s">
        <v>1796</v>
      </c>
      <c r="K333" s="1">
        <v>0.0</v>
      </c>
      <c r="L333" s="1">
        <v>164.0</v>
      </c>
      <c r="M333" s="1" t="s">
        <v>1850</v>
      </c>
      <c r="N333" s="1" t="s">
        <v>1844</v>
      </c>
      <c r="O333" s="1" t="s">
        <v>1845</v>
      </c>
      <c r="P333" s="1">
        <v>0.50060530329954</v>
      </c>
      <c r="Q333" s="1">
        <v>0.480333364460477</v>
      </c>
      <c r="R333" s="1" t="s">
        <v>1851</v>
      </c>
    </row>
    <row r="334">
      <c r="A334" s="1" t="s">
        <v>1852</v>
      </c>
      <c r="B334" s="1" t="s">
        <v>1853</v>
      </c>
      <c r="C334" s="1" t="s">
        <v>1854</v>
      </c>
      <c r="D334" s="1" t="s">
        <v>1855</v>
      </c>
      <c r="E334" s="1" t="s">
        <v>1806</v>
      </c>
      <c r="F334" s="1"/>
      <c r="G334" s="2" t="s">
        <v>23</v>
      </c>
      <c r="H334" s="1" t="s">
        <v>1559</v>
      </c>
      <c r="I334" s="1" t="s">
        <v>1807</v>
      </c>
      <c r="J334" s="1" t="s">
        <v>1796</v>
      </c>
      <c r="K334" s="1">
        <v>0.0</v>
      </c>
      <c r="L334" s="1">
        <v>65.0</v>
      </c>
      <c r="M334" s="1" t="s">
        <v>1856</v>
      </c>
      <c r="N334" s="1" t="s">
        <v>122</v>
      </c>
      <c r="O334" s="1" t="s">
        <v>122</v>
      </c>
      <c r="P334" s="1">
        <v>0.914389447605935</v>
      </c>
      <c r="Q334" s="1">
        <v>0.890783042359422</v>
      </c>
      <c r="R334" s="1" t="s">
        <v>1857</v>
      </c>
    </row>
    <row r="335">
      <c r="A335" s="1" t="s">
        <v>1858</v>
      </c>
      <c r="B335" s="1" t="s">
        <v>1859</v>
      </c>
      <c r="C335" s="1" t="s">
        <v>1860</v>
      </c>
      <c r="D335" s="1" t="s">
        <v>1861</v>
      </c>
      <c r="E335" s="1" t="s">
        <v>1806</v>
      </c>
      <c r="F335" s="1"/>
      <c r="G335" s="2" t="s">
        <v>23</v>
      </c>
      <c r="H335" s="1" t="s">
        <v>1582</v>
      </c>
      <c r="I335" s="1" t="s">
        <v>1807</v>
      </c>
      <c r="J335" s="1" t="s">
        <v>1796</v>
      </c>
      <c r="K335" s="1">
        <v>0.0</v>
      </c>
      <c r="L335" s="1">
        <v>157.0</v>
      </c>
      <c r="M335" s="1" t="s">
        <v>1862</v>
      </c>
      <c r="N335" s="1" t="s">
        <v>1584</v>
      </c>
      <c r="O335" s="1" t="s">
        <v>1863</v>
      </c>
      <c r="P335" s="1">
        <v>0.616022103808833</v>
      </c>
      <c r="Q335" s="1">
        <v>0.605854115167158</v>
      </c>
      <c r="R335" s="1" t="s">
        <v>1864</v>
      </c>
    </row>
    <row r="336">
      <c r="A336" s="1" t="s">
        <v>1788</v>
      </c>
      <c r="B336" s="1" t="s">
        <v>1865</v>
      </c>
      <c r="C336" s="1" t="s">
        <v>1804</v>
      </c>
      <c r="D336" s="1" t="s">
        <v>1866</v>
      </c>
      <c r="E336" s="1" t="s">
        <v>1806</v>
      </c>
      <c r="F336" s="1"/>
      <c r="G336" s="2" t="s">
        <v>23</v>
      </c>
      <c r="H336" s="1" t="s">
        <v>1780</v>
      </c>
      <c r="I336" s="1" t="s">
        <v>1807</v>
      </c>
      <c r="J336" s="1" t="s">
        <v>1796</v>
      </c>
      <c r="K336" s="1">
        <v>0.0</v>
      </c>
      <c r="L336" s="1">
        <v>182.0</v>
      </c>
      <c r="M336" s="1" t="s">
        <v>1789</v>
      </c>
      <c r="N336" s="1" t="s">
        <v>1784</v>
      </c>
      <c r="O336" s="1" t="s">
        <v>1867</v>
      </c>
      <c r="P336" s="1">
        <v>0.644364934652039</v>
      </c>
      <c r="Q336" s="1">
        <v>0.633438754049266</v>
      </c>
      <c r="R336" s="1" t="s">
        <v>1868</v>
      </c>
    </row>
    <row r="337">
      <c r="A337" s="1" t="s">
        <v>1792</v>
      </c>
      <c r="B337" s="1" t="s">
        <v>1869</v>
      </c>
      <c r="C337" s="1" t="s">
        <v>967</v>
      </c>
      <c r="D337" s="1" t="s">
        <v>1870</v>
      </c>
      <c r="E337" s="1" t="s">
        <v>1806</v>
      </c>
      <c r="F337" s="1"/>
      <c r="G337" s="2" t="s">
        <v>23</v>
      </c>
      <c r="H337" s="1" t="s">
        <v>77</v>
      </c>
      <c r="I337" s="1" t="s">
        <v>1807</v>
      </c>
      <c r="J337" s="1" t="s">
        <v>1796</v>
      </c>
      <c r="K337" s="1">
        <v>0.0</v>
      </c>
      <c r="L337" s="1">
        <v>408.0</v>
      </c>
      <c r="M337" s="1" t="s">
        <v>1871</v>
      </c>
      <c r="N337" s="1" t="s">
        <v>1799</v>
      </c>
      <c r="O337" s="1" t="s">
        <v>1800</v>
      </c>
      <c r="P337" s="1">
        <v>0.945325494777838</v>
      </c>
      <c r="Q337" s="1">
        <v>0.945354902486411</v>
      </c>
      <c r="R337" s="1" t="s">
        <v>1872</v>
      </c>
    </row>
    <row r="338">
      <c r="A338" s="1" t="s">
        <v>1873</v>
      </c>
      <c r="B338" s="1" t="s">
        <v>1874</v>
      </c>
      <c r="C338" s="1" t="s">
        <v>1267</v>
      </c>
      <c r="D338" s="1" t="s">
        <v>1875</v>
      </c>
      <c r="E338" s="1" t="s">
        <v>1806</v>
      </c>
      <c r="F338" s="1"/>
      <c r="G338" s="2" t="s">
        <v>23</v>
      </c>
      <c r="H338" s="1" t="s">
        <v>410</v>
      </c>
      <c r="I338" s="1" t="s">
        <v>1807</v>
      </c>
      <c r="J338" s="1" t="s">
        <v>1796</v>
      </c>
      <c r="K338" s="1">
        <v>0.0</v>
      </c>
      <c r="L338" s="1">
        <v>128.0</v>
      </c>
      <c r="M338" s="1" t="s">
        <v>1876</v>
      </c>
      <c r="N338" s="1" t="s">
        <v>1877</v>
      </c>
      <c r="O338" s="1" t="s">
        <v>1878</v>
      </c>
      <c r="P338" s="1">
        <v>0.611294292447201</v>
      </c>
      <c r="Q338" s="1">
        <v>0.596524822436179</v>
      </c>
      <c r="R338" s="1" t="s">
        <v>1879</v>
      </c>
    </row>
    <row r="339">
      <c r="A339" s="1" t="s">
        <v>1880</v>
      </c>
      <c r="B339" s="1" t="s">
        <v>1881</v>
      </c>
      <c r="C339" s="1" t="s">
        <v>1267</v>
      </c>
      <c r="D339" s="1" t="s">
        <v>1882</v>
      </c>
      <c r="E339" s="1" t="s">
        <v>1806</v>
      </c>
      <c r="F339" s="1"/>
      <c r="G339" s="2" t="s">
        <v>23</v>
      </c>
      <c r="H339" s="1" t="s">
        <v>59</v>
      </c>
      <c r="I339" s="1" t="s">
        <v>1807</v>
      </c>
      <c r="J339" s="1" t="s">
        <v>1796</v>
      </c>
      <c r="K339" s="1">
        <v>0.0</v>
      </c>
      <c r="L339" s="1">
        <v>139.0</v>
      </c>
      <c r="M339" s="1" t="s">
        <v>1547</v>
      </c>
      <c r="N339" s="1" t="s">
        <v>1883</v>
      </c>
      <c r="O339" s="1" t="s">
        <v>1884</v>
      </c>
      <c r="P339" s="1">
        <v>0.615018375209021</v>
      </c>
      <c r="Q339" s="1">
        <v>0.60019076896777</v>
      </c>
      <c r="R339" s="1" t="s">
        <v>1885</v>
      </c>
    </row>
    <row r="340">
      <c r="A340" s="1" t="s">
        <v>1886</v>
      </c>
      <c r="B340" s="1" t="s">
        <v>1887</v>
      </c>
      <c r="C340" s="1" t="s">
        <v>1888</v>
      </c>
      <c r="D340" s="1" t="s">
        <v>1889</v>
      </c>
      <c r="E340" s="1" t="s">
        <v>1806</v>
      </c>
      <c r="F340" s="1"/>
      <c r="G340" s="2" t="s">
        <v>23</v>
      </c>
      <c r="H340" s="1" t="s">
        <v>1890</v>
      </c>
      <c r="I340" s="1" t="s">
        <v>1807</v>
      </c>
      <c r="J340" s="1" t="s">
        <v>1796</v>
      </c>
      <c r="K340" s="1">
        <v>0.0</v>
      </c>
      <c r="L340" s="1">
        <v>128.0</v>
      </c>
      <c r="M340" s="1" t="s">
        <v>1876</v>
      </c>
      <c r="N340" s="1" t="s">
        <v>1891</v>
      </c>
      <c r="O340" s="1" t="s">
        <v>1892</v>
      </c>
      <c r="P340" s="1">
        <v>0.595581607585257</v>
      </c>
      <c r="Q340" s="1">
        <v>0.581723134351452</v>
      </c>
      <c r="R340" s="1" t="s">
        <v>1893</v>
      </c>
    </row>
    <row r="341">
      <c r="A341" s="1" t="s">
        <v>1894</v>
      </c>
      <c r="B341" s="1" t="s">
        <v>1895</v>
      </c>
      <c r="C341" s="1" t="s">
        <v>1896</v>
      </c>
      <c r="D341" s="1" t="s">
        <v>1897</v>
      </c>
      <c r="E341" s="1" t="s">
        <v>1898</v>
      </c>
      <c r="F341" s="1"/>
      <c r="G341" s="2" t="s">
        <v>23</v>
      </c>
      <c r="H341" s="1" t="s">
        <v>167</v>
      </c>
      <c r="I341" s="1" t="s">
        <v>1899</v>
      </c>
      <c r="J341" s="1" t="s">
        <v>1900</v>
      </c>
      <c r="K341" s="1">
        <v>0.0</v>
      </c>
      <c r="L341" s="1">
        <v>311.0</v>
      </c>
      <c r="M341" s="1" t="s">
        <v>1901</v>
      </c>
      <c r="N341" s="1" t="s">
        <v>1902</v>
      </c>
      <c r="O341" s="1" t="s">
        <v>1903</v>
      </c>
      <c r="P341" s="1">
        <v>0.981021838762337</v>
      </c>
      <c r="Q341" s="1">
        <v>0.982860688140408</v>
      </c>
      <c r="R341" s="1" t="s">
        <v>954</v>
      </c>
    </row>
    <row r="342">
      <c r="A342" s="1" t="s">
        <v>1904</v>
      </c>
      <c r="B342" s="1" t="s">
        <v>1905</v>
      </c>
      <c r="C342" s="1" t="s">
        <v>1906</v>
      </c>
      <c r="D342" s="1" t="s">
        <v>1907</v>
      </c>
      <c r="E342" s="1" t="s">
        <v>1908</v>
      </c>
      <c r="F342" s="1"/>
      <c r="G342" s="2" t="s">
        <v>23</v>
      </c>
      <c r="H342" s="1" t="s">
        <v>665</v>
      </c>
      <c r="I342" s="1" t="s">
        <v>1909</v>
      </c>
      <c r="J342" s="1" t="s">
        <v>1910</v>
      </c>
      <c r="K342" s="1">
        <v>0.0</v>
      </c>
      <c r="L342" s="1">
        <v>317.0</v>
      </c>
      <c r="M342" s="1" t="s">
        <v>1911</v>
      </c>
      <c r="N342" s="1" t="s">
        <v>1912</v>
      </c>
      <c r="O342" s="1" t="s">
        <v>1913</v>
      </c>
      <c r="P342" s="1">
        <v>0.64907228196351</v>
      </c>
      <c r="Q342" s="1">
        <v>0.616909092241392</v>
      </c>
      <c r="R342" s="1" t="s">
        <v>1914</v>
      </c>
    </row>
    <row r="343">
      <c r="A343" s="1" t="s">
        <v>1915</v>
      </c>
      <c r="B343" s="1" t="s">
        <v>1916</v>
      </c>
      <c r="C343" s="1" t="s">
        <v>1917</v>
      </c>
      <c r="D343" s="1" t="s">
        <v>1907</v>
      </c>
      <c r="E343" s="1" t="s">
        <v>1908</v>
      </c>
      <c r="F343" s="1"/>
      <c r="G343" s="2" t="s">
        <v>23</v>
      </c>
      <c r="H343" s="1" t="s">
        <v>665</v>
      </c>
      <c r="I343" s="1" t="s">
        <v>1909</v>
      </c>
      <c r="J343" s="1" t="s">
        <v>1910</v>
      </c>
      <c r="K343" s="1">
        <v>0.0</v>
      </c>
      <c r="L343" s="1">
        <v>361.0</v>
      </c>
      <c r="M343" s="1" t="s">
        <v>1918</v>
      </c>
      <c r="N343" s="1" t="s">
        <v>1912</v>
      </c>
      <c r="O343" s="1" t="s">
        <v>1913</v>
      </c>
      <c r="P343" s="1">
        <v>0.476635075020936</v>
      </c>
      <c r="Q343" s="1">
        <v>0.440397434794071</v>
      </c>
      <c r="R343" s="1" t="s">
        <v>1919</v>
      </c>
    </row>
    <row r="344">
      <c r="A344" s="1" t="s">
        <v>1920</v>
      </c>
      <c r="B344" s="1" t="s">
        <v>1921</v>
      </c>
      <c r="C344" s="1" t="s">
        <v>1922</v>
      </c>
      <c r="D344" s="1" t="s">
        <v>1907</v>
      </c>
      <c r="E344" s="1" t="s">
        <v>1908</v>
      </c>
      <c r="F344" s="1"/>
      <c r="G344" s="2" t="s">
        <v>23</v>
      </c>
      <c r="H344" s="1" t="s">
        <v>665</v>
      </c>
      <c r="I344" s="1" t="s">
        <v>1909</v>
      </c>
      <c r="J344" s="1" t="s">
        <v>1910</v>
      </c>
      <c r="K344" s="1">
        <v>0.0</v>
      </c>
      <c r="L344" s="1">
        <v>405.0</v>
      </c>
      <c r="M344" s="1" t="s">
        <v>1923</v>
      </c>
      <c r="N344" s="1" t="s">
        <v>1912</v>
      </c>
      <c r="O344" s="1" t="s">
        <v>1913</v>
      </c>
      <c r="P344" s="1">
        <v>0.420253461606948</v>
      </c>
      <c r="Q344" s="1">
        <v>0.37109120009863</v>
      </c>
      <c r="R344" s="1" t="s">
        <v>1924</v>
      </c>
    </row>
    <row r="345">
      <c r="A345" s="1" t="s">
        <v>1925</v>
      </c>
      <c r="B345" s="1" t="s">
        <v>1926</v>
      </c>
      <c r="C345" s="1" t="s">
        <v>1927</v>
      </c>
      <c r="D345" s="1" t="s">
        <v>1907</v>
      </c>
      <c r="E345" s="1" t="s">
        <v>1908</v>
      </c>
      <c r="F345" s="1"/>
      <c r="G345" s="2" t="s">
        <v>23</v>
      </c>
      <c r="H345" s="1" t="s">
        <v>665</v>
      </c>
      <c r="I345" s="1" t="s">
        <v>1909</v>
      </c>
      <c r="J345" s="1" t="s">
        <v>1910</v>
      </c>
      <c r="K345" s="1">
        <v>0.0</v>
      </c>
      <c r="L345" s="1">
        <v>449.0</v>
      </c>
      <c r="M345" s="1" t="s">
        <v>1923</v>
      </c>
      <c r="N345" s="1" t="s">
        <v>1912</v>
      </c>
      <c r="O345" s="1" t="s">
        <v>1913</v>
      </c>
      <c r="P345" s="1">
        <v>0.415986376381911</v>
      </c>
      <c r="Q345" s="1">
        <v>0.360323448401762</v>
      </c>
      <c r="R345" s="1" t="s">
        <v>1928</v>
      </c>
    </row>
    <row r="346">
      <c r="A346" s="1" t="s">
        <v>1929</v>
      </c>
      <c r="B346" s="1" t="s">
        <v>1930</v>
      </c>
      <c r="C346" s="1" t="s">
        <v>1931</v>
      </c>
      <c r="D346" s="1" t="s">
        <v>1907</v>
      </c>
      <c r="E346" s="1" t="s">
        <v>1908</v>
      </c>
      <c r="F346" s="1"/>
      <c r="G346" s="2" t="s">
        <v>23</v>
      </c>
      <c r="H346" s="1" t="s">
        <v>665</v>
      </c>
      <c r="I346" s="1" t="s">
        <v>1909</v>
      </c>
      <c r="J346" s="1" t="s">
        <v>1910</v>
      </c>
      <c r="K346" s="1">
        <v>0.0</v>
      </c>
      <c r="L346" s="1">
        <v>493.0</v>
      </c>
      <c r="M346" s="1" t="s">
        <v>1923</v>
      </c>
      <c r="N346" s="1" t="s">
        <v>1912</v>
      </c>
      <c r="O346" s="1" t="s">
        <v>1913</v>
      </c>
      <c r="P346" s="1">
        <v>0.415986376381911</v>
      </c>
      <c r="Q346" s="1">
        <v>0.360323448401762</v>
      </c>
      <c r="R346" s="1" t="s">
        <v>1932</v>
      </c>
    </row>
    <row r="347">
      <c r="A347" s="1" t="s">
        <v>1933</v>
      </c>
      <c r="B347" s="1" t="s">
        <v>1934</v>
      </c>
      <c r="C347" s="1" t="s">
        <v>1935</v>
      </c>
      <c r="D347" s="1" t="s">
        <v>1936</v>
      </c>
      <c r="E347" s="1" t="s">
        <v>1937</v>
      </c>
      <c r="F347" s="1"/>
      <c r="G347" s="2" t="s">
        <v>23</v>
      </c>
      <c r="H347" s="1" t="s">
        <v>665</v>
      </c>
      <c r="I347" s="1" t="s">
        <v>1938</v>
      </c>
      <c r="J347" s="1" t="s">
        <v>1939</v>
      </c>
      <c r="K347" s="1">
        <v>0.0</v>
      </c>
      <c r="L347" s="1">
        <v>215.0</v>
      </c>
      <c r="M347" s="1" t="s">
        <v>1940</v>
      </c>
      <c r="N347" s="1" t="s">
        <v>1912</v>
      </c>
      <c r="O347" s="1" t="s">
        <v>1913</v>
      </c>
      <c r="P347" s="1">
        <v>0.9184043388013</v>
      </c>
      <c r="Q347" s="1">
        <v>0.905158328940549</v>
      </c>
      <c r="R347" s="1" t="s">
        <v>580</v>
      </c>
    </row>
    <row r="348">
      <c r="A348" s="1" t="s">
        <v>1941</v>
      </c>
      <c r="B348" s="1" t="s">
        <v>1942</v>
      </c>
      <c r="C348" s="1" t="s">
        <v>378</v>
      </c>
      <c r="D348" s="1" t="s">
        <v>1936</v>
      </c>
      <c r="E348" s="1" t="s">
        <v>1937</v>
      </c>
      <c r="F348" s="1"/>
      <c r="G348" s="2" t="s">
        <v>23</v>
      </c>
      <c r="H348" s="1" t="s">
        <v>665</v>
      </c>
      <c r="I348" s="1" t="s">
        <v>1938</v>
      </c>
      <c r="J348" s="1" t="s">
        <v>1939</v>
      </c>
      <c r="K348" s="1">
        <v>0.0</v>
      </c>
      <c r="L348" s="1">
        <v>267.0</v>
      </c>
      <c r="M348" s="1" t="s">
        <v>1943</v>
      </c>
      <c r="N348" s="1" t="s">
        <v>1912</v>
      </c>
      <c r="O348" s="1" t="s">
        <v>1913</v>
      </c>
      <c r="P348" s="1">
        <v>0.916453164103483</v>
      </c>
      <c r="Q348" s="1">
        <v>0.901328987072347</v>
      </c>
      <c r="R348" s="1" t="s">
        <v>1944</v>
      </c>
    </row>
    <row r="349">
      <c r="A349" s="1" t="s">
        <v>1905</v>
      </c>
      <c r="B349" s="1" t="s">
        <v>1945</v>
      </c>
      <c r="C349" s="1" t="s">
        <v>1946</v>
      </c>
      <c r="D349" s="1" t="s">
        <v>1936</v>
      </c>
      <c r="E349" s="1" t="s">
        <v>1937</v>
      </c>
      <c r="F349" s="1"/>
      <c r="G349" s="2" t="s">
        <v>23</v>
      </c>
      <c r="H349" s="1" t="s">
        <v>665</v>
      </c>
      <c r="I349" s="1" t="s">
        <v>1938</v>
      </c>
      <c r="J349" s="1" t="s">
        <v>1939</v>
      </c>
      <c r="K349" s="1">
        <v>0.0</v>
      </c>
      <c r="L349" s="1">
        <v>296.0</v>
      </c>
      <c r="M349" s="1" t="s">
        <v>1947</v>
      </c>
      <c r="N349" s="1" t="s">
        <v>1912</v>
      </c>
      <c r="O349" s="1" t="s">
        <v>1913</v>
      </c>
      <c r="P349" s="1">
        <v>0.597776154622725</v>
      </c>
      <c r="Q349" s="1">
        <v>0.58310103130508</v>
      </c>
      <c r="R349" s="1" t="s">
        <v>1948</v>
      </c>
    </row>
    <row r="350">
      <c r="A350" s="1" t="s">
        <v>1916</v>
      </c>
      <c r="B350" s="1" t="s">
        <v>1949</v>
      </c>
      <c r="C350" s="1" t="s">
        <v>1950</v>
      </c>
      <c r="D350" s="1" t="s">
        <v>1936</v>
      </c>
      <c r="E350" s="1" t="s">
        <v>1937</v>
      </c>
      <c r="F350" s="1"/>
      <c r="G350" s="2" t="s">
        <v>23</v>
      </c>
      <c r="H350" s="1" t="s">
        <v>665</v>
      </c>
      <c r="I350" s="1" t="s">
        <v>1938</v>
      </c>
      <c r="J350" s="1" t="s">
        <v>1939</v>
      </c>
      <c r="K350" s="1">
        <v>0.0</v>
      </c>
      <c r="L350" s="1">
        <v>344.0</v>
      </c>
      <c r="M350" s="1" t="s">
        <v>1951</v>
      </c>
      <c r="N350" s="1" t="s">
        <v>1912</v>
      </c>
      <c r="O350" s="1" t="s">
        <v>1913</v>
      </c>
      <c r="P350" s="1">
        <v>0.398216745315521</v>
      </c>
      <c r="Q350" s="1">
        <v>0.383721298296644</v>
      </c>
      <c r="R350" s="1" t="s">
        <v>1952</v>
      </c>
    </row>
    <row r="351">
      <c r="A351" s="1" t="s">
        <v>1921</v>
      </c>
      <c r="B351" s="1" t="s">
        <v>1953</v>
      </c>
      <c r="C351" s="1" t="s">
        <v>1954</v>
      </c>
      <c r="D351" s="1" t="s">
        <v>1936</v>
      </c>
      <c r="E351" s="1" t="s">
        <v>1937</v>
      </c>
      <c r="F351" s="1"/>
      <c r="G351" s="2" t="s">
        <v>23</v>
      </c>
      <c r="H351" s="1" t="s">
        <v>665</v>
      </c>
      <c r="I351" s="1" t="s">
        <v>1938</v>
      </c>
      <c r="J351" s="1" t="s">
        <v>1939</v>
      </c>
      <c r="K351" s="1">
        <v>0.0</v>
      </c>
      <c r="L351" s="1">
        <v>399.0</v>
      </c>
      <c r="M351" s="1" t="s">
        <v>1951</v>
      </c>
      <c r="N351" s="1" t="s">
        <v>1912</v>
      </c>
      <c r="O351" s="1" t="s">
        <v>1913</v>
      </c>
      <c r="P351" s="1">
        <v>0.34632219936619</v>
      </c>
      <c r="Q351" s="1">
        <v>0.315207721136332</v>
      </c>
      <c r="R351" s="1" t="s">
        <v>1955</v>
      </c>
    </row>
    <row r="352">
      <c r="A352" s="1" t="s">
        <v>1926</v>
      </c>
      <c r="B352" s="1" t="s">
        <v>1956</v>
      </c>
      <c r="C352" s="1" t="s">
        <v>1957</v>
      </c>
      <c r="D352" s="1" t="s">
        <v>1936</v>
      </c>
      <c r="E352" s="1" t="s">
        <v>1937</v>
      </c>
      <c r="F352" s="1"/>
      <c r="G352" s="2" t="s">
        <v>23</v>
      </c>
      <c r="H352" s="1" t="s">
        <v>665</v>
      </c>
      <c r="I352" s="1" t="s">
        <v>1938</v>
      </c>
      <c r="J352" s="1" t="s">
        <v>1939</v>
      </c>
      <c r="K352" s="1">
        <v>0.0</v>
      </c>
      <c r="L352" s="1">
        <v>454.0</v>
      </c>
      <c r="M352" s="1" t="s">
        <v>1951</v>
      </c>
      <c r="N352" s="1" t="s">
        <v>1912</v>
      </c>
      <c r="O352" s="1" t="s">
        <v>1913</v>
      </c>
      <c r="P352" s="1">
        <v>0.342805782548665</v>
      </c>
      <c r="Q352" s="1">
        <v>0.306061509980612</v>
      </c>
      <c r="R352" s="1" t="s">
        <v>1958</v>
      </c>
    </row>
    <row r="353">
      <c r="A353" s="1" t="s">
        <v>1930</v>
      </c>
      <c r="B353" s="1" t="s">
        <v>1959</v>
      </c>
      <c r="C353" s="1" t="s">
        <v>1960</v>
      </c>
      <c r="D353" s="1" t="s">
        <v>1936</v>
      </c>
      <c r="E353" s="1" t="s">
        <v>1937</v>
      </c>
      <c r="F353" s="1"/>
      <c r="G353" s="2" t="s">
        <v>23</v>
      </c>
      <c r="H353" s="1" t="s">
        <v>665</v>
      </c>
      <c r="I353" s="1" t="s">
        <v>1938</v>
      </c>
      <c r="J353" s="1" t="s">
        <v>1939</v>
      </c>
      <c r="K353" s="1">
        <v>0.0</v>
      </c>
      <c r="L353" s="1">
        <v>509.0</v>
      </c>
      <c r="M353" s="1" t="s">
        <v>1951</v>
      </c>
      <c r="N353" s="1" t="s">
        <v>1912</v>
      </c>
      <c r="O353" s="1" t="s">
        <v>1913</v>
      </c>
      <c r="P353" s="1">
        <v>0.342805782548665</v>
      </c>
      <c r="Q353" s="1">
        <v>0.306061509980612</v>
      </c>
      <c r="R353" s="1" t="s">
        <v>1961</v>
      </c>
    </row>
    <row r="354">
      <c r="A354" s="1" t="s">
        <v>1962</v>
      </c>
      <c r="B354" s="1" t="s">
        <v>1963</v>
      </c>
      <c r="C354" s="1" t="s">
        <v>1964</v>
      </c>
      <c r="D354" s="1" t="s">
        <v>1965</v>
      </c>
      <c r="E354" s="1" t="s">
        <v>1966</v>
      </c>
      <c r="F354" s="1"/>
      <c r="G354" s="2" t="s">
        <v>23</v>
      </c>
      <c r="H354" s="1" t="s">
        <v>1967</v>
      </c>
      <c r="I354" s="1" t="s">
        <v>1968</v>
      </c>
      <c r="J354" s="1" t="s">
        <v>1969</v>
      </c>
      <c r="K354" s="1">
        <v>0.0</v>
      </c>
      <c r="L354" s="1">
        <v>136.0</v>
      </c>
      <c r="M354" s="1" t="s">
        <v>1970</v>
      </c>
      <c r="N354" s="1" t="s">
        <v>1971</v>
      </c>
      <c r="O354" s="1" t="s">
        <v>1972</v>
      </c>
      <c r="P354" s="1">
        <v>0.600763777130455</v>
      </c>
      <c r="Q354" s="1">
        <v>0.610080787080504</v>
      </c>
      <c r="R354" s="1" t="s">
        <v>1973</v>
      </c>
    </row>
    <row r="355">
      <c r="A355" s="1" t="s">
        <v>1974</v>
      </c>
      <c r="B355" s="1" t="s">
        <v>1975</v>
      </c>
      <c r="C355" s="1" t="s">
        <v>1976</v>
      </c>
      <c r="D355" s="1" t="s">
        <v>1965</v>
      </c>
      <c r="E355" s="1" t="s">
        <v>1966</v>
      </c>
      <c r="F355" s="1"/>
      <c r="G355" s="2" t="s">
        <v>23</v>
      </c>
      <c r="H355" s="1" t="s">
        <v>1967</v>
      </c>
      <c r="I355" s="1" t="s">
        <v>1968</v>
      </c>
      <c r="J355" s="1" t="s">
        <v>1969</v>
      </c>
      <c r="K355" s="1">
        <v>0.0</v>
      </c>
      <c r="L355" s="1">
        <v>185.0</v>
      </c>
      <c r="M355" s="1" t="s">
        <v>1977</v>
      </c>
      <c r="N355" s="1" t="s">
        <v>1971</v>
      </c>
      <c r="O355" s="1" t="s">
        <v>1972</v>
      </c>
      <c r="P355" s="1">
        <v>0.168922332957749</v>
      </c>
      <c r="Q355" s="1">
        <v>0.119253004221647</v>
      </c>
      <c r="R355" s="1" t="s">
        <v>1978</v>
      </c>
    </row>
    <row r="356">
      <c r="A356" s="1" t="s">
        <v>1979</v>
      </c>
      <c r="B356" s="1" t="s">
        <v>1980</v>
      </c>
      <c r="C356" s="1" t="s">
        <v>1981</v>
      </c>
      <c r="D356" s="1" t="s">
        <v>1965</v>
      </c>
      <c r="E356" s="1" t="s">
        <v>1966</v>
      </c>
      <c r="F356" s="1"/>
      <c r="G356" s="2" t="s">
        <v>23</v>
      </c>
      <c r="H356" s="1" t="s">
        <v>1967</v>
      </c>
      <c r="I356" s="1" t="s">
        <v>1968</v>
      </c>
      <c r="J356" s="1" t="s">
        <v>1969</v>
      </c>
      <c r="K356" s="1">
        <v>0.0</v>
      </c>
      <c r="L356" s="1">
        <v>233.0</v>
      </c>
      <c r="M356" s="1" t="s">
        <v>1982</v>
      </c>
      <c r="N356" s="1" t="s">
        <v>1971</v>
      </c>
      <c r="O356" s="1" t="s">
        <v>1972</v>
      </c>
      <c r="P356" s="1">
        <v>0.237385902515032</v>
      </c>
      <c r="Q356" s="1">
        <v>0.220568640675943</v>
      </c>
      <c r="R356" s="1" t="s">
        <v>1983</v>
      </c>
    </row>
    <row r="357">
      <c r="A357" s="1" t="s">
        <v>1984</v>
      </c>
      <c r="B357" s="1" t="s">
        <v>1985</v>
      </c>
      <c r="C357" s="1" t="s">
        <v>1986</v>
      </c>
      <c r="D357" s="1" t="s">
        <v>1987</v>
      </c>
      <c r="E357" s="1" t="s">
        <v>1988</v>
      </c>
      <c r="F357" s="1"/>
      <c r="G357" s="2" t="s">
        <v>23</v>
      </c>
      <c r="H357" s="1" t="s">
        <v>1989</v>
      </c>
      <c r="I357" s="1" t="s">
        <v>1990</v>
      </c>
      <c r="J357" s="1" t="s">
        <v>1968</v>
      </c>
      <c r="K357" s="1">
        <v>0.0</v>
      </c>
      <c r="L357" s="1">
        <v>88.0</v>
      </c>
      <c r="M357" s="1" t="s">
        <v>1991</v>
      </c>
      <c r="N357" s="1" t="s">
        <v>1992</v>
      </c>
      <c r="O357" s="1" t="s">
        <v>1993</v>
      </c>
      <c r="P357" s="1">
        <v>0.348008935880765</v>
      </c>
      <c r="Q357" s="1">
        <v>0.209241057067152</v>
      </c>
      <c r="R357" s="1" t="s">
        <v>1994</v>
      </c>
    </row>
    <row r="358">
      <c r="A358" s="1" t="s">
        <v>1995</v>
      </c>
      <c r="B358" s="1" t="s">
        <v>1996</v>
      </c>
      <c r="C358" s="1" t="s">
        <v>1997</v>
      </c>
      <c r="D358" s="1" t="s">
        <v>1987</v>
      </c>
      <c r="E358" s="1" t="s">
        <v>1988</v>
      </c>
      <c r="F358" s="1"/>
      <c r="G358" s="2" t="s">
        <v>23</v>
      </c>
      <c r="H358" s="1" t="s">
        <v>1989</v>
      </c>
      <c r="I358" s="1" t="s">
        <v>1990</v>
      </c>
      <c r="J358" s="1" t="s">
        <v>1968</v>
      </c>
      <c r="K358" s="1">
        <v>0.0</v>
      </c>
      <c r="L358" s="1">
        <v>75.0</v>
      </c>
      <c r="M358" s="1" t="s">
        <v>1998</v>
      </c>
      <c r="N358" s="1" t="s">
        <v>1992</v>
      </c>
      <c r="O358" s="1" t="s">
        <v>1993</v>
      </c>
      <c r="P358" s="1">
        <v>0.324717290681074</v>
      </c>
      <c r="Q358" s="1">
        <v>0.313507218690854</v>
      </c>
      <c r="R358" s="1" t="s">
        <v>1999</v>
      </c>
    </row>
    <row r="359">
      <c r="A359" s="1" t="s">
        <v>1995</v>
      </c>
      <c r="B359" s="1" t="s">
        <v>1996</v>
      </c>
      <c r="C359" s="1" t="s">
        <v>2000</v>
      </c>
      <c r="D359" s="1" t="s">
        <v>1987</v>
      </c>
      <c r="E359" s="1" t="s">
        <v>1988</v>
      </c>
      <c r="F359" s="1"/>
      <c r="G359" s="2" t="s">
        <v>23</v>
      </c>
      <c r="H359" s="1" t="s">
        <v>1989</v>
      </c>
      <c r="I359" s="1" t="s">
        <v>1990</v>
      </c>
      <c r="J359" s="1" t="s">
        <v>1968</v>
      </c>
      <c r="K359" s="1">
        <v>0.0</v>
      </c>
      <c r="L359" s="1">
        <v>94.0</v>
      </c>
      <c r="M359" s="1" t="s">
        <v>1998</v>
      </c>
      <c r="N359" s="1" t="s">
        <v>1992</v>
      </c>
      <c r="O359" s="1" t="s">
        <v>1993</v>
      </c>
      <c r="P359" s="1">
        <v>0.324717290681074</v>
      </c>
      <c r="Q359" s="1">
        <v>0.313507218690854</v>
      </c>
      <c r="R359" s="1" t="s">
        <v>1999</v>
      </c>
    </row>
    <row r="360">
      <c r="A360" s="1" t="s">
        <v>1995</v>
      </c>
      <c r="B360" s="1" t="s">
        <v>1996</v>
      </c>
      <c r="C360" s="1" t="s">
        <v>2001</v>
      </c>
      <c r="D360" s="1" t="s">
        <v>1987</v>
      </c>
      <c r="E360" s="1" t="s">
        <v>1988</v>
      </c>
      <c r="F360" s="1"/>
      <c r="G360" s="2" t="s">
        <v>23</v>
      </c>
      <c r="H360" s="1" t="s">
        <v>1989</v>
      </c>
      <c r="I360" s="1" t="s">
        <v>1990</v>
      </c>
      <c r="J360" s="1" t="s">
        <v>1968</v>
      </c>
      <c r="K360" s="1">
        <v>0.0</v>
      </c>
      <c r="L360" s="1">
        <v>142.0</v>
      </c>
      <c r="M360" s="1" t="s">
        <v>1998</v>
      </c>
      <c r="N360" s="1" t="s">
        <v>1992</v>
      </c>
      <c r="O360" s="1" t="s">
        <v>1993</v>
      </c>
      <c r="P360" s="1">
        <v>0.324717290681074</v>
      </c>
      <c r="Q360" s="1">
        <v>0.313507218690854</v>
      </c>
      <c r="R360" s="1" t="s">
        <v>1999</v>
      </c>
    </row>
    <row r="361">
      <c r="A361" s="1" t="s">
        <v>2002</v>
      </c>
      <c r="B361" s="1" t="s">
        <v>2003</v>
      </c>
      <c r="C361" s="1" t="s">
        <v>2004</v>
      </c>
      <c r="D361" s="1" t="s">
        <v>1987</v>
      </c>
      <c r="E361" s="1" t="s">
        <v>1988</v>
      </c>
      <c r="F361" s="1"/>
      <c r="G361" s="2" t="s">
        <v>23</v>
      </c>
      <c r="H361" s="1" t="s">
        <v>1989</v>
      </c>
      <c r="I361" s="1" t="s">
        <v>1990</v>
      </c>
      <c r="J361" s="1" t="s">
        <v>1968</v>
      </c>
      <c r="K361" s="1">
        <v>0.0</v>
      </c>
      <c r="L361" s="1">
        <v>194.0</v>
      </c>
      <c r="M361" s="1" t="s">
        <v>2005</v>
      </c>
      <c r="N361" s="1" t="s">
        <v>1992</v>
      </c>
      <c r="O361" s="1" t="s">
        <v>1993</v>
      </c>
      <c r="P361" s="1">
        <v>0.295486219602823</v>
      </c>
      <c r="Q361" s="1">
        <v>0.260804991642631</v>
      </c>
      <c r="R361" s="1" t="s">
        <v>2006</v>
      </c>
    </row>
    <row r="362">
      <c r="A362" s="1" t="s">
        <v>2007</v>
      </c>
      <c r="B362" s="1" t="s">
        <v>2008</v>
      </c>
      <c r="C362" s="1" t="s">
        <v>2009</v>
      </c>
      <c r="D362" s="1" t="s">
        <v>1987</v>
      </c>
      <c r="E362" s="1" t="s">
        <v>1988</v>
      </c>
      <c r="F362" s="1"/>
      <c r="G362" s="2" t="s">
        <v>23</v>
      </c>
      <c r="H362" s="1" t="s">
        <v>1989</v>
      </c>
      <c r="I362" s="1" t="s">
        <v>1990</v>
      </c>
      <c r="J362" s="1" t="s">
        <v>1968</v>
      </c>
      <c r="K362" s="1">
        <v>0.0</v>
      </c>
      <c r="L362" s="1">
        <v>223.0</v>
      </c>
      <c r="M362" s="1" t="s">
        <v>2010</v>
      </c>
      <c r="N362" s="1" t="s">
        <v>1992</v>
      </c>
      <c r="O362" s="1" t="s">
        <v>1993</v>
      </c>
      <c r="P362" s="1">
        <v>0.368646810528599</v>
      </c>
      <c r="Q362" s="1">
        <v>0.341960477972537</v>
      </c>
      <c r="R362" s="1" t="s">
        <v>2011</v>
      </c>
    </row>
    <row r="363">
      <c r="A363" s="1" t="s">
        <v>2012</v>
      </c>
      <c r="B363" s="1" t="s">
        <v>2013</v>
      </c>
      <c r="C363" s="1" t="s">
        <v>2014</v>
      </c>
      <c r="D363" s="1" t="s">
        <v>1987</v>
      </c>
      <c r="E363" s="1" t="s">
        <v>1988</v>
      </c>
      <c r="F363" s="1"/>
      <c r="G363" s="2" t="s">
        <v>23</v>
      </c>
      <c r="H363" s="1" t="s">
        <v>1989</v>
      </c>
      <c r="I363" s="1" t="s">
        <v>1990</v>
      </c>
      <c r="J363" s="1" t="s">
        <v>1968</v>
      </c>
      <c r="K363" s="1">
        <v>0.0</v>
      </c>
      <c r="L363" s="1">
        <v>274.0</v>
      </c>
      <c r="M363" s="1" t="s">
        <v>2015</v>
      </c>
      <c r="N363" s="1" t="s">
        <v>1992</v>
      </c>
      <c r="O363" s="1" t="s">
        <v>1993</v>
      </c>
      <c r="P363" s="1">
        <v>0.468199573526149</v>
      </c>
      <c r="Q363" s="1">
        <v>0.459856443468645</v>
      </c>
      <c r="R363" s="1" t="s">
        <v>2016</v>
      </c>
    </row>
    <row r="364">
      <c r="A364" s="1" t="s">
        <v>2017</v>
      </c>
      <c r="B364" s="1" t="s">
        <v>2018</v>
      </c>
      <c r="C364" s="1" t="s">
        <v>2019</v>
      </c>
      <c r="D364" s="1" t="s">
        <v>1987</v>
      </c>
      <c r="E364" s="1" t="s">
        <v>1988</v>
      </c>
      <c r="F364" s="1"/>
      <c r="G364" s="2" t="s">
        <v>23</v>
      </c>
      <c r="H364" s="1" t="s">
        <v>1989</v>
      </c>
      <c r="I364" s="1" t="s">
        <v>1990</v>
      </c>
      <c r="J364" s="1" t="s">
        <v>1968</v>
      </c>
      <c r="K364" s="1">
        <v>0.0</v>
      </c>
      <c r="L364" s="1">
        <v>304.0</v>
      </c>
      <c r="M364" s="1" t="s">
        <v>2020</v>
      </c>
      <c r="N364" s="1" t="s">
        <v>1992</v>
      </c>
      <c r="O364" s="1" t="s">
        <v>1993</v>
      </c>
      <c r="P364" s="1">
        <v>0.530371860282393</v>
      </c>
      <c r="Q364" s="1">
        <v>0.529839550905554</v>
      </c>
      <c r="R364" s="1" t="s">
        <v>2021</v>
      </c>
    </row>
    <row r="365">
      <c r="A365" s="1" t="s">
        <v>2022</v>
      </c>
      <c r="B365" s="1" t="s">
        <v>2023</v>
      </c>
      <c r="C365" s="1" t="s">
        <v>2024</v>
      </c>
      <c r="D365" s="1" t="s">
        <v>1987</v>
      </c>
      <c r="E365" s="1" t="s">
        <v>1988</v>
      </c>
      <c r="F365" s="1"/>
      <c r="G365" s="2" t="s">
        <v>23</v>
      </c>
      <c r="H365" s="1" t="s">
        <v>1989</v>
      </c>
      <c r="I365" s="1" t="s">
        <v>1990</v>
      </c>
      <c r="J365" s="1" t="s">
        <v>1968</v>
      </c>
      <c r="K365" s="1">
        <v>0.0</v>
      </c>
      <c r="L365" s="1">
        <v>341.0</v>
      </c>
      <c r="M365" s="1" t="s">
        <v>2025</v>
      </c>
      <c r="N365" s="1" t="s">
        <v>1992</v>
      </c>
      <c r="O365" s="1" t="s">
        <v>1993</v>
      </c>
      <c r="P365" s="1">
        <v>0.336133678365055</v>
      </c>
      <c r="Q365" s="1">
        <v>0.277324855782604</v>
      </c>
      <c r="R365" s="1" t="s">
        <v>2026</v>
      </c>
    </row>
    <row r="366">
      <c r="A366" s="1" t="s">
        <v>2027</v>
      </c>
      <c r="B366" s="1" t="s">
        <v>2028</v>
      </c>
      <c r="C366" s="1" t="s">
        <v>2029</v>
      </c>
      <c r="D366" s="1" t="s">
        <v>1987</v>
      </c>
      <c r="E366" s="1" t="s">
        <v>1988</v>
      </c>
      <c r="F366" s="1"/>
      <c r="G366" s="2" t="s">
        <v>23</v>
      </c>
      <c r="H366" s="1" t="s">
        <v>1989</v>
      </c>
      <c r="I366" s="1" t="s">
        <v>1990</v>
      </c>
      <c r="J366" s="1" t="s">
        <v>1968</v>
      </c>
      <c r="K366" s="1">
        <v>0.0</v>
      </c>
      <c r="L366" s="1">
        <v>354.0</v>
      </c>
      <c r="M366" s="1" t="s">
        <v>1304</v>
      </c>
      <c r="N366" s="1" t="s">
        <v>1992</v>
      </c>
      <c r="O366" s="1" t="s">
        <v>1993</v>
      </c>
      <c r="P366" s="1">
        <v>0.466870460310179</v>
      </c>
      <c r="Q366" s="1">
        <v>0.382017039694826</v>
      </c>
      <c r="R366" s="1" t="s">
        <v>2030</v>
      </c>
    </row>
    <row r="367">
      <c r="A367" s="1" t="s">
        <v>2031</v>
      </c>
      <c r="B367" s="1" t="s">
        <v>2032</v>
      </c>
      <c r="C367" s="1" t="s">
        <v>2033</v>
      </c>
      <c r="D367" s="1" t="s">
        <v>1987</v>
      </c>
      <c r="E367" s="1" t="s">
        <v>1988</v>
      </c>
      <c r="F367" s="1"/>
      <c r="G367" s="2" t="s">
        <v>23</v>
      </c>
      <c r="H367" s="1" t="s">
        <v>1989</v>
      </c>
      <c r="I367" s="1" t="s">
        <v>1990</v>
      </c>
      <c r="J367" s="1" t="s">
        <v>1968</v>
      </c>
      <c r="K367" s="1">
        <v>0.0</v>
      </c>
      <c r="L367" s="1">
        <v>391.0</v>
      </c>
      <c r="M367" s="1" t="s">
        <v>1304</v>
      </c>
      <c r="N367" s="1" t="s">
        <v>1992</v>
      </c>
      <c r="O367" s="1" t="s">
        <v>1993</v>
      </c>
      <c r="P367" s="1">
        <v>0.466870460310179</v>
      </c>
      <c r="Q367" s="1">
        <v>0.382017039694826</v>
      </c>
      <c r="R367" s="1" t="s">
        <v>2034</v>
      </c>
    </row>
    <row r="368">
      <c r="A368" s="1" t="s">
        <v>2035</v>
      </c>
      <c r="B368" s="1" t="s">
        <v>2036</v>
      </c>
      <c r="C368" s="1" t="s">
        <v>2037</v>
      </c>
      <c r="D368" s="1" t="s">
        <v>1987</v>
      </c>
      <c r="E368" s="1" t="s">
        <v>1988</v>
      </c>
      <c r="F368" s="1"/>
      <c r="G368" s="2" t="s">
        <v>23</v>
      </c>
      <c r="H368" s="1" t="s">
        <v>1989</v>
      </c>
      <c r="I368" s="1" t="s">
        <v>1990</v>
      </c>
      <c r="J368" s="1" t="s">
        <v>1968</v>
      </c>
      <c r="K368" s="1">
        <v>0.0</v>
      </c>
      <c r="L368" s="1">
        <v>452.0</v>
      </c>
      <c r="M368" s="1" t="s">
        <v>1304</v>
      </c>
      <c r="N368" s="1" t="s">
        <v>1992</v>
      </c>
      <c r="O368" s="1" t="s">
        <v>1993</v>
      </c>
      <c r="P368" s="1">
        <v>0.519266134028358</v>
      </c>
      <c r="Q368" s="1">
        <v>0.440951511085477</v>
      </c>
      <c r="R368" s="1" t="s">
        <v>2038</v>
      </c>
    </row>
    <row r="369">
      <c r="A369" s="1" t="s">
        <v>2039</v>
      </c>
      <c r="B369" s="1" t="s">
        <v>2040</v>
      </c>
      <c r="C369" s="1" t="s">
        <v>2041</v>
      </c>
      <c r="D369" s="1" t="s">
        <v>1987</v>
      </c>
      <c r="E369" s="1" t="s">
        <v>1988</v>
      </c>
      <c r="F369" s="1"/>
      <c r="G369" s="2" t="s">
        <v>23</v>
      </c>
      <c r="H369" s="1" t="s">
        <v>1989</v>
      </c>
      <c r="I369" s="1" t="s">
        <v>1990</v>
      </c>
      <c r="J369" s="1" t="s">
        <v>1968</v>
      </c>
      <c r="K369" s="1">
        <v>0.0</v>
      </c>
      <c r="L369" s="1">
        <v>465.0</v>
      </c>
      <c r="M369" s="1" t="s">
        <v>1304</v>
      </c>
      <c r="N369" s="1" t="s">
        <v>1992</v>
      </c>
      <c r="O369" s="1" t="s">
        <v>1993</v>
      </c>
      <c r="P369" s="1">
        <v>0.379544307581809</v>
      </c>
      <c r="Q369" s="1">
        <v>0.296299766502473</v>
      </c>
      <c r="R369" s="1" t="s">
        <v>2042</v>
      </c>
    </row>
    <row r="370">
      <c r="A370" s="1" t="s">
        <v>2043</v>
      </c>
      <c r="B370" s="1" t="s">
        <v>2044</v>
      </c>
      <c r="C370" s="1" t="s">
        <v>2045</v>
      </c>
      <c r="D370" s="1" t="s">
        <v>1987</v>
      </c>
      <c r="E370" s="1" t="s">
        <v>1988</v>
      </c>
      <c r="F370" s="1"/>
      <c r="G370" s="2" t="s">
        <v>23</v>
      </c>
      <c r="H370" s="1" t="s">
        <v>1989</v>
      </c>
      <c r="I370" s="1" t="s">
        <v>1990</v>
      </c>
      <c r="J370" s="1" t="s">
        <v>1968</v>
      </c>
      <c r="K370" s="1">
        <v>0.0</v>
      </c>
      <c r="L370" s="1">
        <v>502.0</v>
      </c>
      <c r="M370" s="1" t="s">
        <v>1304</v>
      </c>
      <c r="N370" s="1" t="s">
        <v>1992</v>
      </c>
      <c r="O370" s="1" t="s">
        <v>1993</v>
      </c>
      <c r="P370" s="1">
        <v>0.238334370685482</v>
      </c>
      <c r="Q370" s="1">
        <v>0.182542255980362</v>
      </c>
      <c r="R370" s="1" t="s">
        <v>2046</v>
      </c>
    </row>
    <row r="371">
      <c r="A371" s="1" t="s">
        <v>2047</v>
      </c>
      <c r="B371" s="1" t="s">
        <v>2048</v>
      </c>
      <c r="C371" s="1" t="s">
        <v>2049</v>
      </c>
      <c r="D371" s="1" t="s">
        <v>1987</v>
      </c>
      <c r="E371" s="1" t="s">
        <v>1988</v>
      </c>
      <c r="F371" s="1"/>
      <c r="G371" s="2" t="s">
        <v>23</v>
      </c>
      <c r="H371" s="1" t="s">
        <v>1989</v>
      </c>
      <c r="I371" s="1" t="s">
        <v>1990</v>
      </c>
      <c r="J371" s="1" t="s">
        <v>1968</v>
      </c>
      <c r="K371" s="1">
        <v>0.0</v>
      </c>
      <c r="L371" s="1">
        <v>555.0</v>
      </c>
      <c r="M371" s="1" t="s">
        <v>2050</v>
      </c>
      <c r="N371" s="1" t="s">
        <v>1992</v>
      </c>
      <c r="O371" s="1" t="s">
        <v>1993</v>
      </c>
      <c r="P371" s="1">
        <v>0.22835653763191</v>
      </c>
      <c r="Q371" s="1">
        <v>0.202712583945827</v>
      </c>
      <c r="R371" s="1" t="s">
        <v>2051</v>
      </c>
    </row>
    <row r="372">
      <c r="A372" s="1" t="s">
        <v>2052</v>
      </c>
      <c r="B372" s="1" t="s">
        <v>2053</v>
      </c>
      <c r="C372" s="1" t="s">
        <v>2054</v>
      </c>
      <c r="D372" s="1" t="s">
        <v>2055</v>
      </c>
      <c r="E372" s="1" t="s">
        <v>1988</v>
      </c>
      <c r="F372" s="1"/>
      <c r="G372" s="2" t="s">
        <v>23</v>
      </c>
      <c r="H372" s="1" t="s">
        <v>2056</v>
      </c>
      <c r="I372" s="1" t="s">
        <v>1990</v>
      </c>
      <c r="J372" s="1" t="s">
        <v>1968</v>
      </c>
      <c r="K372" s="1">
        <v>0.0</v>
      </c>
      <c r="L372" s="1">
        <v>19.0</v>
      </c>
      <c r="M372" s="1" t="s">
        <v>2057</v>
      </c>
      <c r="N372" s="1" t="s">
        <v>2058</v>
      </c>
      <c r="O372" s="1" t="s">
        <v>2059</v>
      </c>
      <c r="P372" s="1">
        <v>0.518657227220492</v>
      </c>
      <c r="Q372" s="1">
        <v>0.496344652754267</v>
      </c>
      <c r="R372" s="1" t="s">
        <v>2060</v>
      </c>
    </row>
    <row r="373">
      <c r="A373" s="1" t="s">
        <v>2061</v>
      </c>
      <c r="B373" s="1" t="s">
        <v>2062</v>
      </c>
      <c r="C373" s="1" t="s">
        <v>2063</v>
      </c>
      <c r="D373" s="1" t="s">
        <v>2055</v>
      </c>
      <c r="E373" s="1" t="s">
        <v>1988</v>
      </c>
      <c r="F373" s="1"/>
      <c r="G373" s="2" t="s">
        <v>23</v>
      </c>
      <c r="H373" s="1" t="s">
        <v>2056</v>
      </c>
      <c r="I373" s="1" t="s">
        <v>1990</v>
      </c>
      <c r="J373" s="1" t="s">
        <v>1968</v>
      </c>
      <c r="K373" s="1">
        <v>0.0</v>
      </c>
      <c r="L373" s="1">
        <v>46.0</v>
      </c>
      <c r="M373" s="1" t="s">
        <v>2064</v>
      </c>
      <c r="N373" s="1" t="s">
        <v>2058</v>
      </c>
      <c r="O373" s="1" t="s">
        <v>2059</v>
      </c>
      <c r="P373" s="1">
        <v>0.412264854051868</v>
      </c>
      <c r="Q373" s="1">
        <v>0.410204495443976</v>
      </c>
      <c r="R373" s="1" t="s">
        <v>2065</v>
      </c>
    </row>
    <row r="374">
      <c r="A374" s="1" t="s">
        <v>2066</v>
      </c>
      <c r="B374" s="1" t="s">
        <v>2067</v>
      </c>
      <c r="C374" s="1" t="s">
        <v>2068</v>
      </c>
      <c r="D374" s="1" t="s">
        <v>2055</v>
      </c>
      <c r="E374" s="1" t="s">
        <v>1988</v>
      </c>
      <c r="F374" s="1"/>
      <c r="G374" s="2" t="s">
        <v>23</v>
      </c>
      <c r="H374" s="1" t="s">
        <v>2056</v>
      </c>
      <c r="I374" s="1" t="s">
        <v>1990</v>
      </c>
      <c r="J374" s="1" t="s">
        <v>1968</v>
      </c>
      <c r="K374" s="1">
        <v>0.0</v>
      </c>
      <c r="L374" s="1">
        <v>106.0</v>
      </c>
      <c r="M374" s="1" t="s">
        <v>1991</v>
      </c>
      <c r="N374" s="1" t="s">
        <v>2058</v>
      </c>
      <c r="O374" s="1" t="s">
        <v>2059</v>
      </c>
      <c r="P374" s="1">
        <v>0.350696463132461</v>
      </c>
      <c r="Q374" s="1">
        <v>0.212252493675053</v>
      </c>
      <c r="R374" s="1" t="s">
        <v>2069</v>
      </c>
    </row>
    <row r="375">
      <c r="A375" s="1" t="s">
        <v>2070</v>
      </c>
      <c r="B375" s="1" t="s">
        <v>2071</v>
      </c>
      <c r="C375" s="1" t="s">
        <v>2072</v>
      </c>
      <c r="D375" s="1" t="s">
        <v>2055</v>
      </c>
      <c r="E375" s="1" t="s">
        <v>1988</v>
      </c>
      <c r="F375" s="1"/>
      <c r="G375" s="2" t="s">
        <v>23</v>
      </c>
      <c r="H375" s="1" t="s">
        <v>2056</v>
      </c>
      <c r="I375" s="1" t="s">
        <v>1990</v>
      </c>
      <c r="J375" s="1" t="s">
        <v>1968</v>
      </c>
      <c r="K375" s="1">
        <v>0.0</v>
      </c>
      <c r="L375" s="1">
        <v>94.0</v>
      </c>
      <c r="M375" s="1" t="s">
        <v>2073</v>
      </c>
      <c r="N375" s="1" t="s">
        <v>2058</v>
      </c>
      <c r="O375" s="1" t="s">
        <v>2059</v>
      </c>
      <c r="P375" s="1">
        <v>0.192592569571997</v>
      </c>
      <c r="Q375" s="1">
        <v>0.187239097340657</v>
      </c>
      <c r="R375" s="1" t="s">
        <v>2074</v>
      </c>
    </row>
    <row r="376">
      <c r="A376" s="1" t="s">
        <v>2070</v>
      </c>
      <c r="B376" s="1" t="s">
        <v>2071</v>
      </c>
      <c r="C376" s="1" t="s">
        <v>2075</v>
      </c>
      <c r="D376" s="1" t="s">
        <v>2055</v>
      </c>
      <c r="E376" s="1" t="s">
        <v>1988</v>
      </c>
      <c r="F376" s="1"/>
      <c r="G376" s="2" t="s">
        <v>23</v>
      </c>
      <c r="H376" s="1" t="s">
        <v>2056</v>
      </c>
      <c r="I376" s="1" t="s">
        <v>1990</v>
      </c>
      <c r="J376" s="1" t="s">
        <v>1968</v>
      </c>
      <c r="K376" s="1">
        <v>0.0</v>
      </c>
      <c r="L376" s="1">
        <v>124.0</v>
      </c>
      <c r="M376" s="1" t="s">
        <v>2073</v>
      </c>
      <c r="N376" s="1" t="s">
        <v>2058</v>
      </c>
      <c r="O376" s="1" t="s">
        <v>2059</v>
      </c>
      <c r="P376" s="1">
        <v>0.192592569571997</v>
      </c>
      <c r="Q376" s="1">
        <v>0.187239097340657</v>
      </c>
      <c r="R376" s="1" t="s">
        <v>2074</v>
      </c>
    </row>
    <row r="377">
      <c r="A377" s="1" t="s">
        <v>2076</v>
      </c>
      <c r="B377" s="1" t="s">
        <v>2077</v>
      </c>
      <c r="C377" s="1" t="s">
        <v>2078</v>
      </c>
      <c r="D377" s="1" t="s">
        <v>2055</v>
      </c>
      <c r="E377" s="1" t="s">
        <v>1988</v>
      </c>
      <c r="F377" s="1"/>
      <c r="G377" s="2" t="s">
        <v>23</v>
      </c>
      <c r="H377" s="1" t="s">
        <v>2056</v>
      </c>
      <c r="I377" s="1" t="s">
        <v>1990</v>
      </c>
      <c r="J377" s="1" t="s">
        <v>1968</v>
      </c>
      <c r="K377" s="1">
        <v>0.0</v>
      </c>
      <c r="L377" s="1">
        <v>169.0</v>
      </c>
      <c r="M377" s="1" t="s">
        <v>2079</v>
      </c>
      <c r="N377" s="1" t="s">
        <v>2058</v>
      </c>
      <c r="O377" s="1" t="s">
        <v>2059</v>
      </c>
      <c r="P377" s="1">
        <v>0.0440600509447908</v>
      </c>
      <c r="Q377" s="1">
        <v>0.0398492925728182</v>
      </c>
      <c r="R377" s="1" t="s">
        <v>2080</v>
      </c>
    </row>
    <row r="378">
      <c r="A378" s="1" t="s">
        <v>2081</v>
      </c>
      <c r="B378" s="1" t="s">
        <v>2082</v>
      </c>
      <c r="C378" s="1" t="s">
        <v>2083</v>
      </c>
      <c r="D378" s="1" t="s">
        <v>2055</v>
      </c>
      <c r="E378" s="1" t="s">
        <v>1988</v>
      </c>
      <c r="F378" s="1"/>
      <c r="G378" s="2" t="s">
        <v>23</v>
      </c>
      <c r="H378" s="1" t="s">
        <v>2056</v>
      </c>
      <c r="I378" s="1" t="s">
        <v>1990</v>
      </c>
      <c r="J378" s="1" t="s">
        <v>1968</v>
      </c>
      <c r="K378" s="1">
        <v>0.0</v>
      </c>
      <c r="L378" s="1">
        <v>504.0</v>
      </c>
      <c r="M378" s="1" t="s">
        <v>2084</v>
      </c>
      <c r="N378" s="1" t="s">
        <v>2058</v>
      </c>
      <c r="O378" s="1" t="s">
        <v>2059</v>
      </c>
      <c r="P378" s="1">
        <v>0.145354135242402</v>
      </c>
      <c r="Q378" s="1">
        <v>0.102535299412743</v>
      </c>
      <c r="R378" s="1" t="s">
        <v>2085</v>
      </c>
    </row>
    <row r="379">
      <c r="A379" s="1" t="s">
        <v>2086</v>
      </c>
      <c r="B379" s="1" t="s">
        <v>2087</v>
      </c>
      <c r="C379" s="1" t="s">
        <v>2088</v>
      </c>
      <c r="D379" s="1" t="s">
        <v>2089</v>
      </c>
      <c r="E379" s="1" t="s">
        <v>2090</v>
      </c>
      <c r="F379" s="1"/>
      <c r="G379" s="2" t="s">
        <v>23</v>
      </c>
      <c r="H379" s="1" t="s">
        <v>2091</v>
      </c>
      <c r="I379" s="1" t="s">
        <v>2092</v>
      </c>
      <c r="J379" s="1" t="s">
        <v>1990</v>
      </c>
      <c r="K379" s="1">
        <v>0.0</v>
      </c>
      <c r="L379" s="1">
        <v>2.0</v>
      </c>
      <c r="M379" s="1" t="s">
        <v>2093</v>
      </c>
      <c r="N379" s="1" t="s">
        <v>2094</v>
      </c>
      <c r="O379" s="1" t="s">
        <v>2095</v>
      </c>
      <c r="P379" s="1">
        <v>0.0898479715683185</v>
      </c>
      <c r="Q379" s="1">
        <v>0.0</v>
      </c>
      <c r="R379" s="1" t="s">
        <v>2096</v>
      </c>
    </row>
    <row r="380">
      <c r="A380" s="1" t="s">
        <v>2097</v>
      </c>
      <c r="B380" s="1" t="s">
        <v>2098</v>
      </c>
      <c r="C380" s="1" t="s">
        <v>2099</v>
      </c>
      <c r="D380" s="1" t="s">
        <v>2089</v>
      </c>
      <c r="E380" s="1" t="s">
        <v>2090</v>
      </c>
      <c r="F380" s="1"/>
      <c r="G380" s="2" t="s">
        <v>23</v>
      </c>
      <c r="H380" s="1" t="s">
        <v>2091</v>
      </c>
      <c r="I380" s="1" t="s">
        <v>2092</v>
      </c>
      <c r="J380" s="1" t="s">
        <v>1990</v>
      </c>
      <c r="K380" s="1">
        <v>0.0</v>
      </c>
      <c r="L380" s="1">
        <v>102.0</v>
      </c>
      <c r="M380" s="1" t="s">
        <v>2100</v>
      </c>
      <c r="N380" s="1" t="s">
        <v>2094</v>
      </c>
      <c r="O380" s="1" t="s">
        <v>2095</v>
      </c>
      <c r="P380" s="1">
        <v>0.304042700545168</v>
      </c>
      <c r="Q380" s="1">
        <v>0.295650512288353</v>
      </c>
      <c r="R380" s="1" t="s">
        <v>2101</v>
      </c>
    </row>
    <row r="381">
      <c r="A381" s="1" t="s">
        <v>2097</v>
      </c>
      <c r="B381" s="1" t="s">
        <v>2098</v>
      </c>
      <c r="C381" s="1" t="s">
        <v>2102</v>
      </c>
      <c r="D381" s="1" t="s">
        <v>2089</v>
      </c>
      <c r="E381" s="1" t="s">
        <v>2090</v>
      </c>
      <c r="F381" s="1"/>
      <c r="G381" s="2" t="s">
        <v>23</v>
      </c>
      <c r="H381" s="1" t="s">
        <v>2091</v>
      </c>
      <c r="I381" s="1" t="s">
        <v>2092</v>
      </c>
      <c r="J381" s="1" t="s">
        <v>1990</v>
      </c>
      <c r="K381" s="1">
        <v>0.0</v>
      </c>
      <c r="L381" s="1">
        <v>190.0</v>
      </c>
      <c r="M381" s="1" t="s">
        <v>2100</v>
      </c>
      <c r="N381" s="1" t="s">
        <v>2094</v>
      </c>
      <c r="O381" s="1" t="s">
        <v>2095</v>
      </c>
      <c r="P381" s="1">
        <v>0.304042700545168</v>
      </c>
      <c r="Q381" s="1">
        <v>0.295650512288353</v>
      </c>
      <c r="R381" s="1" t="s">
        <v>2101</v>
      </c>
    </row>
    <row r="382">
      <c r="A382" s="1" t="s">
        <v>2103</v>
      </c>
      <c r="B382" s="1" t="s">
        <v>2104</v>
      </c>
      <c r="C382" s="1" t="s">
        <v>2105</v>
      </c>
      <c r="D382" s="1" t="s">
        <v>2089</v>
      </c>
      <c r="E382" s="1" t="s">
        <v>2090</v>
      </c>
      <c r="F382" s="1"/>
      <c r="G382" s="2" t="s">
        <v>23</v>
      </c>
      <c r="H382" s="1" t="s">
        <v>2091</v>
      </c>
      <c r="I382" s="1" t="s">
        <v>2092</v>
      </c>
      <c r="J382" s="1" t="s">
        <v>1990</v>
      </c>
      <c r="K382" s="1">
        <v>0.0</v>
      </c>
      <c r="L382" s="1">
        <v>245.0</v>
      </c>
      <c r="M382" s="1" t="s">
        <v>2106</v>
      </c>
      <c r="N382" s="1" t="s">
        <v>2094</v>
      </c>
      <c r="O382" s="1" t="s">
        <v>2095</v>
      </c>
      <c r="P382" s="1">
        <v>0.162703733411729</v>
      </c>
      <c r="Q382" s="1">
        <v>0.0</v>
      </c>
      <c r="R382" s="1" t="s">
        <v>2107</v>
      </c>
    </row>
    <row r="383">
      <c r="A383" s="1" t="s">
        <v>2108</v>
      </c>
      <c r="B383" s="1" t="s">
        <v>2109</v>
      </c>
      <c r="C383" s="1" t="s">
        <v>1011</v>
      </c>
      <c r="D383" s="1" t="s">
        <v>2110</v>
      </c>
      <c r="E383" s="1" t="s">
        <v>2111</v>
      </c>
      <c r="F383" s="1"/>
      <c r="G383" s="2" t="s">
        <v>23</v>
      </c>
      <c r="H383" s="1" t="s">
        <v>594</v>
      </c>
      <c r="I383" s="1" t="s">
        <v>2112</v>
      </c>
      <c r="J383" s="1" t="s">
        <v>2092</v>
      </c>
      <c r="K383" s="1">
        <v>0.0</v>
      </c>
      <c r="L383" s="1">
        <v>130.0</v>
      </c>
      <c r="M383" s="1" t="s">
        <v>2113</v>
      </c>
      <c r="N383" s="1" t="s">
        <v>2114</v>
      </c>
      <c r="O383" s="1" t="s">
        <v>2115</v>
      </c>
      <c r="P383" s="1">
        <v>0.967412289026166</v>
      </c>
      <c r="Q383" s="1">
        <v>0.963962459865834</v>
      </c>
      <c r="R383" s="1" t="s">
        <v>2116</v>
      </c>
    </row>
    <row r="384">
      <c r="A384" s="1" t="s">
        <v>2117</v>
      </c>
      <c r="B384" s="1" t="s">
        <v>2118</v>
      </c>
      <c r="C384" s="1" t="s">
        <v>2119</v>
      </c>
      <c r="D384" s="1" t="s">
        <v>2110</v>
      </c>
      <c r="E384" s="1" t="s">
        <v>2111</v>
      </c>
      <c r="F384" s="1"/>
      <c r="G384" s="2" t="s">
        <v>23</v>
      </c>
      <c r="H384" s="1" t="s">
        <v>594</v>
      </c>
      <c r="I384" s="1" t="s">
        <v>2112</v>
      </c>
      <c r="J384" s="1" t="s">
        <v>2092</v>
      </c>
      <c r="K384" s="1">
        <v>0.0</v>
      </c>
      <c r="L384" s="1">
        <v>591.0</v>
      </c>
      <c r="M384" s="1" t="s">
        <v>2120</v>
      </c>
      <c r="N384" s="1" t="s">
        <v>2114</v>
      </c>
      <c r="O384" s="1" t="s">
        <v>2115</v>
      </c>
      <c r="P384" s="1">
        <v>0.924218610257272</v>
      </c>
      <c r="Q384" s="1">
        <v>0.929425681682523</v>
      </c>
      <c r="R384" s="1" t="s">
        <v>2121</v>
      </c>
    </row>
    <row r="385">
      <c r="A385" s="1" t="s">
        <v>1963</v>
      </c>
      <c r="B385" s="1" t="s">
        <v>2122</v>
      </c>
      <c r="C385" s="1" t="s">
        <v>1935</v>
      </c>
      <c r="D385" s="1" t="s">
        <v>2123</v>
      </c>
      <c r="E385" s="1" t="s">
        <v>2111</v>
      </c>
      <c r="F385" s="1"/>
      <c r="G385" s="2" t="s">
        <v>23</v>
      </c>
      <c r="H385" s="1" t="s">
        <v>1967</v>
      </c>
      <c r="I385" s="1" t="s">
        <v>2112</v>
      </c>
      <c r="J385" s="1" t="s">
        <v>2092</v>
      </c>
      <c r="K385" s="1">
        <v>0.0</v>
      </c>
      <c r="L385" s="1">
        <v>212.0</v>
      </c>
      <c r="M385" s="1" t="s">
        <v>2124</v>
      </c>
      <c r="N385" s="1" t="s">
        <v>2125</v>
      </c>
      <c r="O385" s="1" t="s">
        <v>1972</v>
      </c>
      <c r="P385" s="1">
        <v>0.978943500260539</v>
      </c>
      <c r="Q385" s="1">
        <v>0.976527635142243</v>
      </c>
      <c r="R385" s="1" t="s">
        <v>2126</v>
      </c>
    </row>
    <row r="386">
      <c r="A386" s="1" t="s">
        <v>2127</v>
      </c>
      <c r="B386" s="1" t="s">
        <v>2128</v>
      </c>
      <c r="C386" s="1" t="s">
        <v>140</v>
      </c>
      <c r="D386" s="1" t="s">
        <v>2129</v>
      </c>
      <c r="E386" s="1" t="s">
        <v>2111</v>
      </c>
      <c r="F386" s="1"/>
      <c r="G386" s="2" t="s">
        <v>23</v>
      </c>
      <c r="H386" s="1" t="s">
        <v>657</v>
      </c>
      <c r="I386" s="1" t="s">
        <v>2112</v>
      </c>
      <c r="J386" s="1" t="s">
        <v>2092</v>
      </c>
      <c r="K386" s="1">
        <v>0.0</v>
      </c>
      <c r="L386" s="1">
        <v>140.0</v>
      </c>
      <c r="M386" s="1" t="s">
        <v>2130</v>
      </c>
      <c r="N386" s="1" t="s">
        <v>2131</v>
      </c>
      <c r="O386" s="1" t="s">
        <v>2132</v>
      </c>
      <c r="P386" s="1">
        <v>1.0</v>
      </c>
      <c r="Q386" s="1">
        <v>1.0</v>
      </c>
      <c r="R386" s="1" t="s">
        <v>2133</v>
      </c>
    </row>
    <row r="387">
      <c r="A387" s="1" t="s">
        <v>2134</v>
      </c>
      <c r="B387" s="1" t="s">
        <v>2135</v>
      </c>
      <c r="C387" s="1" t="s">
        <v>2136</v>
      </c>
      <c r="D387" s="1" t="s">
        <v>2137</v>
      </c>
      <c r="E387" s="1" t="s">
        <v>2111</v>
      </c>
      <c r="F387" s="1"/>
      <c r="G387" s="2" t="s">
        <v>23</v>
      </c>
      <c r="H387" s="1" t="s">
        <v>2138</v>
      </c>
      <c r="I387" s="1" t="s">
        <v>2112</v>
      </c>
      <c r="J387" s="1" t="s">
        <v>2092</v>
      </c>
      <c r="K387" s="1">
        <v>0.0</v>
      </c>
      <c r="L387" s="1">
        <v>1122.0</v>
      </c>
      <c r="M387" s="1" t="s">
        <v>2139</v>
      </c>
      <c r="N387" s="1" t="s">
        <v>2140</v>
      </c>
      <c r="O387" s="1" t="s">
        <v>2141</v>
      </c>
      <c r="P387" s="1">
        <v>0.829531338051779</v>
      </c>
      <c r="Q387" s="1">
        <v>0.834605422460745</v>
      </c>
      <c r="R387" s="1" t="s">
        <v>2142</v>
      </c>
    </row>
    <row r="388">
      <c r="A388" s="1" t="s">
        <v>2143</v>
      </c>
      <c r="B388" s="1" t="s">
        <v>2144</v>
      </c>
      <c r="C388" s="1" t="s">
        <v>2145</v>
      </c>
      <c r="D388" s="1" t="s">
        <v>2146</v>
      </c>
      <c r="E388" s="1" t="s">
        <v>2147</v>
      </c>
      <c r="F388" s="1"/>
      <c r="G388" s="2" t="s">
        <v>23</v>
      </c>
      <c r="H388" s="1" t="s">
        <v>167</v>
      </c>
      <c r="I388" s="1" t="s">
        <v>2148</v>
      </c>
      <c r="J388" s="1" t="s">
        <v>2112</v>
      </c>
      <c r="K388" s="1">
        <v>0.0</v>
      </c>
      <c r="L388" s="1">
        <v>821.0</v>
      </c>
      <c r="M388" s="1" t="s">
        <v>2149</v>
      </c>
      <c r="N388" s="1" t="s">
        <v>2150</v>
      </c>
      <c r="O388" s="1" t="s">
        <v>2151</v>
      </c>
      <c r="P388" s="1">
        <v>0.906570728888195</v>
      </c>
      <c r="Q388" s="1">
        <v>0.905846919346045</v>
      </c>
      <c r="R388" s="1" t="s">
        <v>2152</v>
      </c>
    </row>
    <row r="389">
      <c r="A389" s="1" t="s">
        <v>2153</v>
      </c>
      <c r="B389" s="1" t="s">
        <v>2154</v>
      </c>
      <c r="C389" s="1" t="s">
        <v>1011</v>
      </c>
      <c r="D389" s="1" t="s">
        <v>2155</v>
      </c>
      <c r="E389" s="1" t="s">
        <v>2156</v>
      </c>
      <c r="F389" s="1"/>
      <c r="G389" s="2" t="s">
        <v>23</v>
      </c>
      <c r="H389" s="1" t="s">
        <v>24</v>
      </c>
      <c r="I389" s="1" t="s">
        <v>2157</v>
      </c>
      <c r="J389" s="1" t="s">
        <v>2158</v>
      </c>
      <c r="K389" s="1">
        <v>0.0</v>
      </c>
      <c r="L389" s="1">
        <v>47.0</v>
      </c>
      <c r="M389" s="1" t="s">
        <v>278</v>
      </c>
      <c r="N389" s="1" t="s">
        <v>122</v>
      </c>
      <c r="O389" s="1" t="s">
        <v>122</v>
      </c>
      <c r="P389" s="1">
        <v>0.93855223076313</v>
      </c>
      <c r="Q389" s="1">
        <v>0.93487792006857</v>
      </c>
      <c r="R389" s="1" t="s">
        <v>2159</v>
      </c>
    </row>
    <row r="390">
      <c r="A390" s="1" t="s">
        <v>2160</v>
      </c>
      <c r="B390" s="1" t="s">
        <v>2161</v>
      </c>
      <c r="C390" s="1" t="s">
        <v>1011</v>
      </c>
      <c r="D390" s="1" t="s">
        <v>21</v>
      </c>
      <c r="E390" s="1" t="s">
        <v>2162</v>
      </c>
      <c r="F390" s="1"/>
      <c r="G390" s="2" t="s">
        <v>23</v>
      </c>
      <c r="H390" s="1" t="s">
        <v>24</v>
      </c>
      <c r="I390" s="1" t="s">
        <v>2163</v>
      </c>
      <c r="J390" s="1" t="s">
        <v>2164</v>
      </c>
      <c r="K390" s="1">
        <v>0.0</v>
      </c>
      <c r="L390" s="1">
        <v>47.0</v>
      </c>
      <c r="M390" s="1" t="s">
        <v>278</v>
      </c>
      <c r="N390" s="1" t="s">
        <v>122</v>
      </c>
      <c r="O390" s="1" t="s">
        <v>122</v>
      </c>
      <c r="P390" s="1">
        <v>0.93855223076313</v>
      </c>
      <c r="Q390" s="1">
        <v>0.93487792006857</v>
      </c>
      <c r="R390" s="1" t="s">
        <v>2165</v>
      </c>
    </row>
    <row r="391">
      <c r="A391" s="1" t="s">
        <v>2166</v>
      </c>
      <c r="B391" s="1" t="s">
        <v>2167</v>
      </c>
      <c r="C391" s="1" t="s">
        <v>2168</v>
      </c>
      <c r="D391" s="1" t="s">
        <v>2169</v>
      </c>
      <c r="E391" s="1" t="s">
        <v>2162</v>
      </c>
      <c r="F391" s="1"/>
      <c r="G391" s="2" t="s">
        <v>23</v>
      </c>
      <c r="H391" s="1" t="s">
        <v>295</v>
      </c>
      <c r="I391" s="1" t="s">
        <v>2163</v>
      </c>
      <c r="J391" s="1" t="s">
        <v>2164</v>
      </c>
      <c r="K391" s="1">
        <v>0.0</v>
      </c>
      <c r="L391" s="1">
        <v>529.0</v>
      </c>
      <c r="M391" s="1" t="s">
        <v>852</v>
      </c>
      <c r="N391" s="1" t="s">
        <v>2170</v>
      </c>
      <c r="O391" s="1" t="s">
        <v>2171</v>
      </c>
      <c r="P391" s="1">
        <v>0.608172586408396</v>
      </c>
      <c r="Q391" s="1">
        <v>0.605071643169302</v>
      </c>
      <c r="R391" s="1" t="s">
        <v>2172</v>
      </c>
    </row>
    <row r="392">
      <c r="A392" s="1" t="s">
        <v>2173</v>
      </c>
      <c r="B392" s="1" t="s">
        <v>2174</v>
      </c>
      <c r="C392" s="1" t="s">
        <v>2175</v>
      </c>
      <c r="D392" s="1" t="s">
        <v>2176</v>
      </c>
      <c r="E392" s="1" t="s">
        <v>2162</v>
      </c>
      <c r="F392" s="1"/>
      <c r="G392" s="2" t="s">
        <v>23</v>
      </c>
      <c r="H392" s="1" t="s">
        <v>167</v>
      </c>
      <c r="I392" s="1" t="s">
        <v>2163</v>
      </c>
      <c r="J392" s="1" t="s">
        <v>2164</v>
      </c>
      <c r="K392" s="1">
        <v>0.0</v>
      </c>
      <c r="L392" s="1">
        <v>381.0</v>
      </c>
      <c r="M392" s="1" t="s">
        <v>1901</v>
      </c>
      <c r="N392" s="1" t="s">
        <v>2177</v>
      </c>
      <c r="O392" s="1" t="s">
        <v>2178</v>
      </c>
      <c r="P392" s="1">
        <v>0.71453301558761</v>
      </c>
      <c r="Q392" s="1">
        <v>0.709662372176756</v>
      </c>
      <c r="R392" s="1" t="s">
        <v>2179</v>
      </c>
    </row>
    <row r="393">
      <c r="A393" s="1" t="s">
        <v>2180</v>
      </c>
      <c r="B393" s="1" t="s">
        <v>2181</v>
      </c>
      <c r="C393" s="1" t="s">
        <v>2182</v>
      </c>
      <c r="D393" s="1" t="s">
        <v>2183</v>
      </c>
      <c r="E393" s="1" t="s">
        <v>2162</v>
      </c>
      <c r="F393" s="1"/>
      <c r="G393" s="2" t="s">
        <v>23</v>
      </c>
      <c r="H393" s="1" t="s">
        <v>938</v>
      </c>
      <c r="I393" s="1" t="s">
        <v>2163</v>
      </c>
      <c r="J393" s="1" t="s">
        <v>2164</v>
      </c>
      <c r="K393" s="1">
        <v>0.0</v>
      </c>
      <c r="L393" s="1">
        <v>464.0</v>
      </c>
      <c r="M393" s="1" t="s">
        <v>2184</v>
      </c>
      <c r="N393" s="1" t="s">
        <v>2185</v>
      </c>
      <c r="O393" s="1" t="s">
        <v>2186</v>
      </c>
      <c r="P393" s="1">
        <v>0.703118541312058</v>
      </c>
      <c r="Q393" s="1">
        <v>0.695375347767865</v>
      </c>
      <c r="R393" s="1" t="s">
        <v>2187</v>
      </c>
    </row>
    <row r="394">
      <c r="A394" s="1" t="s">
        <v>2188</v>
      </c>
      <c r="B394" s="1" t="s">
        <v>2189</v>
      </c>
      <c r="C394" s="1" t="s">
        <v>2190</v>
      </c>
      <c r="D394" s="1" t="s">
        <v>2191</v>
      </c>
      <c r="E394" s="1" t="s">
        <v>2162</v>
      </c>
      <c r="F394" s="1"/>
      <c r="G394" s="2" t="s">
        <v>23</v>
      </c>
      <c r="H394" s="1" t="s">
        <v>2192</v>
      </c>
      <c r="I394" s="1" t="s">
        <v>2163</v>
      </c>
      <c r="J394" s="1" t="s">
        <v>2164</v>
      </c>
      <c r="K394" s="1">
        <v>0.0</v>
      </c>
      <c r="L394" s="1">
        <v>4.0</v>
      </c>
      <c r="M394" s="1" t="s">
        <v>2193</v>
      </c>
      <c r="N394" s="1" t="s">
        <v>2194</v>
      </c>
      <c r="O394" s="1" t="s">
        <v>2195</v>
      </c>
      <c r="P394" s="1">
        <v>0.670521253646801</v>
      </c>
      <c r="Q394" s="1">
        <v>0.644348926869593</v>
      </c>
      <c r="R394" s="1" t="s">
        <v>2196</v>
      </c>
    </row>
    <row r="395">
      <c r="A395" s="1" t="s">
        <v>2197</v>
      </c>
      <c r="B395" s="1" t="s">
        <v>2198</v>
      </c>
      <c r="C395" s="1" t="s">
        <v>2199</v>
      </c>
      <c r="D395" s="1" t="s">
        <v>2191</v>
      </c>
      <c r="E395" s="1" t="s">
        <v>2162</v>
      </c>
      <c r="F395" s="1"/>
      <c r="G395" s="2" t="s">
        <v>23</v>
      </c>
      <c r="H395" s="1" t="s">
        <v>2192</v>
      </c>
      <c r="I395" s="1" t="s">
        <v>2163</v>
      </c>
      <c r="J395" s="1" t="s">
        <v>2164</v>
      </c>
      <c r="K395" s="1">
        <v>0.0</v>
      </c>
      <c r="L395" s="1">
        <v>13.0</v>
      </c>
      <c r="M395" s="1" t="s">
        <v>2200</v>
      </c>
      <c r="N395" s="1" t="s">
        <v>2194</v>
      </c>
      <c r="O395" s="1" t="s">
        <v>2195</v>
      </c>
      <c r="P395" s="1">
        <v>0.402360573926774</v>
      </c>
      <c r="Q395" s="1">
        <v>0.399831282492933</v>
      </c>
      <c r="R395" s="1" t="s">
        <v>2201</v>
      </c>
    </row>
    <row r="396">
      <c r="A396" s="1" t="s">
        <v>2202</v>
      </c>
      <c r="B396" s="1" t="s">
        <v>2203</v>
      </c>
      <c r="C396" s="1" t="s">
        <v>1379</v>
      </c>
      <c r="D396" s="1" t="s">
        <v>2204</v>
      </c>
      <c r="E396" s="1" t="s">
        <v>2205</v>
      </c>
      <c r="F396" s="1"/>
      <c r="G396" s="2" t="s">
        <v>23</v>
      </c>
      <c r="H396" s="1" t="s">
        <v>167</v>
      </c>
      <c r="I396" s="1" t="s">
        <v>2206</v>
      </c>
      <c r="J396" s="1" t="s">
        <v>2207</v>
      </c>
      <c r="K396" s="1">
        <v>0.0</v>
      </c>
      <c r="L396" s="1">
        <v>271.0</v>
      </c>
      <c r="M396" s="1" t="s">
        <v>2208</v>
      </c>
      <c r="N396" s="1" t="s">
        <v>2209</v>
      </c>
      <c r="O396" s="1" t="s">
        <v>2210</v>
      </c>
      <c r="P396" s="1">
        <v>0.967871319904416</v>
      </c>
      <c r="Q396" s="1">
        <v>0.968403037610313</v>
      </c>
      <c r="R396" s="1" t="s">
        <v>2211</v>
      </c>
    </row>
    <row r="397">
      <c r="A397" s="1" t="s">
        <v>2203</v>
      </c>
      <c r="B397" s="1" t="s">
        <v>2212</v>
      </c>
      <c r="C397" s="1" t="s">
        <v>2213</v>
      </c>
      <c r="D397" s="1" t="s">
        <v>2214</v>
      </c>
      <c r="E397" s="1" t="s">
        <v>2215</v>
      </c>
      <c r="F397" s="1"/>
      <c r="G397" s="2" t="s">
        <v>23</v>
      </c>
      <c r="H397" s="1" t="s">
        <v>167</v>
      </c>
      <c r="I397" s="1" t="s">
        <v>2216</v>
      </c>
      <c r="J397" s="1" t="s">
        <v>2217</v>
      </c>
      <c r="K397" s="1">
        <v>0.0</v>
      </c>
      <c r="L397" s="1">
        <v>146.0</v>
      </c>
      <c r="M397" s="1" t="s">
        <v>2218</v>
      </c>
      <c r="N397" s="1" t="s">
        <v>2219</v>
      </c>
      <c r="O397" s="1" t="s">
        <v>2220</v>
      </c>
      <c r="P397" s="1">
        <v>0.668165972043338</v>
      </c>
      <c r="Q397" s="1">
        <v>0.647453411012672</v>
      </c>
      <c r="R397" s="1" t="s">
        <v>2221</v>
      </c>
    </row>
    <row r="398">
      <c r="A398" s="1" t="s">
        <v>2203</v>
      </c>
      <c r="B398" s="1" t="s">
        <v>2212</v>
      </c>
      <c r="C398" s="1" t="s">
        <v>2222</v>
      </c>
      <c r="D398" s="1" t="s">
        <v>2214</v>
      </c>
      <c r="E398" s="1" t="s">
        <v>2215</v>
      </c>
      <c r="F398" s="1"/>
      <c r="G398" s="2" t="s">
        <v>23</v>
      </c>
      <c r="H398" s="1" t="s">
        <v>167</v>
      </c>
      <c r="I398" s="1" t="s">
        <v>2216</v>
      </c>
      <c r="J398" s="1" t="s">
        <v>2217</v>
      </c>
      <c r="K398" s="1">
        <v>0.0</v>
      </c>
      <c r="L398" s="1">
        <v>274.0</v>
      </c>
      <c r="M398" s="1" t="s">
        <v>2218</v>
      </c>
      <c r="N398" s="1" t="s">
        <v>2219</v>
      </c>
      <c r="O398" s="1" t="s">
        <v>2220</v>
      </c>
      <c r="P398" s="1">
        <v>0.668165972043338</v>
      </c>
      <c r="Q398" s="1">
        <v>0.647453411012672</v>
      </c>
      <c r="R398" s="1" t="s">
        <v>2221</v>
      </c>
    </row>
    <row r="399">
      <c r="A399" s="1" t="s">
        <v>2223</v>
      </c>
      <c r="B399" s="1" t="s">
        <v>2224</v>
      </c>
      <c r="C399" s="1" t="s">
        <v>2225</v>
      </c>
      <c r="D399" s="1" t="s">
        <v>2214</v>
      </c>
      <c r="E399" s="1" t="s">
        <v>2215</v>
      </c>
      <c r="F399" s="1"/>
      <c r="G399" s="2" t="s">
        <v>23</v>
      </c>
      <c r="H399" s="1" t="s">
        <v>167</v>
      </c>
      <c r="I399" s="1" t="s">
        <v>2216</v>
      </c>
      <c r="J399" s="1" t="s">
        <v>2217</v>
      </c>
      <c r="K399" s="1">
        <v>0.0</v>
      </c>
      <c r="L399" s="1">
        <v>320.0</v>
      </c>
      <c r="M399" s="1" t="s">
        <v>2226</v>
      </c>
      <c r="N399" s="1" t="s">
        <v>2219</v>
      </c>
      <c r="O399" s="1" t="s">
        <v>2220</v>
      </c>
      <c r="P399" s="1">
        <v>0.719333132710537</v>
      </c>
      <c r="Q399" s="1">
        <v>0.717217997174831</v>
      </c>
      <c r="R399" s="1" t="s">
        <v>2227</v>
      </c>
    </row>
    <row r="400">
      <c r="A400" s="1" t="s">
        <v>2203</v>
      </c>
      <c r="B400" s="1" t="s">
        <v>2212</v>
      </c>
      <c r="C400" s="1" t="s">
        <v>2213</v>
      </c>
      <c r="D400" s="1" t="s">
        <v>2214</v>
      </c>
      <c r="E400" s="1" t="s">
        <v>2228</v>
      </c>
      <c r="F400" s="1"/>
      <c r="G400" s="2" t="s">
        <v>23</v>
      </c>
      <c r="H400" s="1" t="s">
        <v>167</v>
      </c>
      <c r="I400" s="1" t="s">
        <v>2229</v>
      </c>
      <c r="J400" s="1" t="s">
        <v>2230</v>
      </c>
      <c r="K400" s="1">
        <v>0.0</v>
      </c>
      <c r="L400" s="1">
        <v>146.0</v>
      </c>
      <c r="M400" s="1" t="s">
        <v>2218</v>
      </c>
      <c r="N400" s="1" t="s">
        <v>2219</v>
      </c>
      <c r="O400" s="1" t="s">
        <v>2220</v>
      </c>
      <c r="P400" s="1">
        <v>0.668165972043338</v>
      </c>
      <c r="Q400" s="1">
        <v>0.647453411012672</v>
      </c>
      <c r="R400" s="1" t="s">
        <v>2221</v>
      </c>
    </row>
    <row r="401">
      <c r="A401" s="1" t="s">
        <v>2203</v>
      </c>
      <c r="B401" s="1" t="s">
        <v>2212</v>
      </c>
      <c r="C401" s="1" t="s">
        <v>2222</v>
      </c>
      <c r="D401" s="1" t="s">
        <v>2214</v>
      </c>
      <c r="E401" s="1" t="s">
        <v>2228</v>
      </c>
      <c r="F401" s="1"/>
      <c r="G401" s="2" t="s">
        <v>23</v>
      </c>
      <c r="H401" s="1" t="s">
        <v>167</v>
      </c>
      <c r="I401" s="1" t="s">
        <v>2229</v>
      </c>
      <c r="J401" s="1" t="s">
        <v>2230</v>
      </c>
      <c r="K401" s="1">
        <v>0.0</v>
      </c>
      <c r="L401" s="1">
        <v>274.0</v>
      </c>
      <c r="M401" s="1" t="s">
        <v>2218</v>
      </c>
      <c r="N401" s="1" t="s">
        <v>2219</v>
      </c>
      <c r="O401" s="1" t="s">
        <v>2220</v>
      </c>
      <c r="P401" s="1">
        <v>0.668165972043338</v>
      </c>
      <c r="Q401" s="1">
        <v>0.647453411012672</v>
      </c>
      <c r="R401" s="1" t="s">
        <v>2221</v>
      </c>
    </row>
    <row r="402">
      <c r="A402" s="1" t="s">
        <v>2223</v>
      </c>
      <c r="B402" s="1" t="s">
        <v>2224</v>
      </c>
      <c r="C402" s="1" t="s">
        <v>2225</v>
      </c>
      <c r="D402" s="1" t="s">
        <v>2214</v>
      </c>
      <c r="E402" s="1" t="s">
        <v>2228</v>
      </c>
      <c r="F402" s="1"/>
      <c r="G402" s="2" t="s">
        <v>23</v>
      </c>
      <c r="H402" s="1" t="s">
        <v>167</v>
      </c>
      <c r="I402" s="1" t="s">
        <v>2229</v>
      </c>
      <c r="J402" s="1" t="s">
        <v>2230</v>
      </c>
      <c r="K402" s="1">
        <v>0.0</v>
      </c>
      <c r="L402" s="1">
        <v>320.0</v>
      </c>
      <c r="M402" s="1" t="s">
        <v>2226</v>
      </c>
      <c r="N402" s="1" t="s">
        <v>2219</v>
      </c>
      <c r="O402" s="1" t="s">
        <v>2220</v>
      </c>
      <c r="P402" s="1">
        <v>0.719333132710537</v>
      </c>
      <c r="Q402" s="1">
        <v>0.717217997174831</v>
      </c>
      <c r="R402" s="1" t="s">
        <v>2227</v>
      </c>
    </row>
    <row r="403">
      <c r="A403" s="1" t="s">
        <v>2231</v>
      </c>
      <c r="B403" s="1" t="s">
        <v>2232</v>
      </c>
      <c r="C403" s="1" t="s">
        <v>2233</v>
      </c>
      <c r="D403" s="1" t="s">
        <v>2214</v>
      </c>
      <c r="E403" s="1" t="s">
        <v>2228</v>
      </c>
      <c r="F403" s="1"/>
      <c r="G403" s="2" t="s">
        <v>23</v>
      </c>
      <c r="H403" s="1" t="s">
        <v>167</v>
      </c>
      <c r="I403" s="1" t="s">
        <v>2229</v>
      </c>
      <c r="J403" s="1" t="s">
        <v>2230</v>
      </c>
      <c r="K403" s="1">
        <v>0.0</v>
      </c>
      <c r="L403" s="1">
        <v>488.0</v>
      </c>
      <c r="M403" s="1" t="s">
        <v>2234</v>
      </c>
      <c r="N403" s="1" t="s">
        <v>2219</v>
      </c>
      <c r="O403" s="1" t="s">
        <v>2220</v>
      </c>
      <c r="P403" s="1">
        <v>0.693701354556824</v>
      </c>
      <c r="Q403" s="1">
        <v>0.695089957919672</v>
      </c>
      <c r="R403" s="1" t="s">
        <v>2235</v>
      </c>
    </row>
    <row r="404">
      <c r="A404" s="1" t="s">
        <v>2236</v>
      </c>
      <c r="B404" s="1" t="s">
        <v>2237</v>
      </c>
      <c r="C404" s="1" t="s">
        <v>2238</v>
      </c>
      <c r="D404" s="1" t="s">
        <v>2239</v>
      </c>
      <c r="E404" s="1" t="s">
        <v>2240</v>
      </c>
      <c r="F404" s="1"/>
      <c r="G404" s="2" t="s">
        <v>23</v>
      </c>
      <c r="H404" s="1" t="s">
        <v>2241</v>
      </c>
      <c r="I404" s="1" t="s">
        <v>2242</v>
      </c>
      <c r="J404" s="1" t="s">
        <v>2243</v>
      </c>
      <c r="K404" s="1">
        <v>0.0</v>
      </c>
      <c r="L404" s="1">
        <v>637.0</v>
      </c>
      <c r="M404" s="1" t="s">
        <v>2244</v>
      </c>
      <c r="N404" s="1" t="s">
        <v>2245</v>
      </c>
      <c r="O404" s="1" t="s">
        <v>2246</v>
      </c>
      <c r="P404" s="1">
        <v>0.742917971907725</v>
      </c>
      <c r="Q404" s="1">
        <v>0.736838977070241</v>
      </c>
      <c r="R404" s="1" t="s">
        <v>2247</v>
      </c>
    </row>
    <row r="405">
      <c r="A405" s="1" t="s">
        <v>2248</v>
      </c>
      <c r="B405" s="1" t="s">
        <v>2249</v>
      </c>
      <c r="C405" s="1" t="s">
        <v>1640</v>
      </c>
      <c r="D405" s="1" t="s">
        <v>2250</v>
      </c>
      <c r="E405" s="1" t="s">
        <v>2251</v>
      </c>
      <c r="F405" s="1"/>
      <c r="G405" s="2" t="s">
        <v>23</v>
      </c>
      <c r="H405" s="1" t="s">
        <v>36</v>
      </c>
      <c r="I405" s="1" t="s">
        <v>2252</v>
      </c>
      <c r="J405" s="1" t="s">
        <v>2253</v>
      </c>
      <c r="K405" s="1">
        <v>0.0</v>
      </c>
      <c r="L405" s="1">
        <v>534.0</v>
      </c>
      <c r="M405" s="1" t="s">
        <v>810</v>
      </c>
      <c r="N405" s="1" t="s">
        <v>2254</v>
      </c>
      <c r="O405" s="1" t="s">
        <v>2255</v>
      </c>
      <c r="P405" s="1">
        <v>0.916687139156869</v>
      </c>
      <c r="Q405" s="1">
        <v>0.910023343327705</v>
      </c>
      <c r="R405" s="1" t="s">
        <v>2256</v>
      </c>
    </row>
    <row r="406">
      <c r="A406" s="1" t="s">
        <v>2257</v>
      </c>
      <c r="B406" s="1" t="s">
        <v>2258</v>
      </c>
      <c r="C406" s="1" t="s">
        <v>2259</v>
      </c>
      <c r="D406" s="1" t="s">
        <v>2260</v>
      </c>
      <c r="E406" s="1" t="s">
        <v>2261</v>
      </c>
      <c r="F406" s="1"/>
      <c r="G406" s="2" t="s">
        <v>23</v>
      </c>
      <c r="H406" s="1" t="s">
        <v>2262</v>
      </c>
      <c r="I406" s="1" t="s">
        <v>2263</v>
      </c>
      <c r="J406" s="1" t="s">
        <v>2264</v>
      </c>
      <c r="K406" s="1">
        <v>0.0</v>
      </c>
      <c r="L406" s="1">
        <v>1218.0</v>
      </c>
      <c r="M406" s="1" t="s">
        <v>2265</v>
      </c>
      <c r="N406" s="1" t="s">
        <v>2266</v>
      </c>
      <c r="O406" s="1" t="s">
        <v>2267</v>
      </c>
      <c r="P406" s="1">
        <v>0.898332989456802</v>
      </c>
      <c r="Q406" s="1">
        <v>0.901263563985877</v>
      </c>
      <c r="R406" s="1" t="s">
        <v>2268</v>
      </c>
    </row>
    <row r="407">
      <c r="A407" s="1" t="s">
        <v>2269</v>
      </c>
      <c r="B407" s="1" t="s">
        <v>2270</v>
      </c>
      <c r="C407" s="1" t="s">
        <v>2271</v>
      </c>
      <c r="D407" s="1" t="s">
        <v>2260</v>
      </c>
      <c r="E407" s="1" t="s">
        <v>2261</v>
      </c>
      <c r="F407" s="1"/>
      <c r="G407" s="2" t="s">
        <v>23</v>
      </c>
      <c r="H407" s="1" t="s">
        <v>2262</v>
      </c>
      <c r="I407" s="1" t="s">
        <v>2263</v>
      </c>
      <c r="J407" s="1" t="s">
        <v>2264</v>
      </c>
      <c r="K407" s="1">
        <v>0.0</v>
      </c>
      <c r="L407" s="1">
        <v>1284.0</v>
      </c>
      <c r="M407" s="1" t="s">
        <v>2272</v>
      </c>
      <c r="N407" s="1" t="s">
        <v>2266</v>
      </c>
      <c r="O407" s="1" t="s">
        <v>2267</v>
      </c>
      <c r="P407" s="1">
        <v>0.840677506336959</v>
      </c>
      <c r="Q407" s="1">
        <v>0.839651193352761</v>
      </c>
      <c r="R407" s="1" t="s">
        <v>2273</v>
      </c>
    </row>
    <row r="408">
      <c r="A408" s="1" t="s">
        <v>2274</v>
      </c>
      <c r="B408" s="1" t="s">
        <v>2275</v>
      </c>
      <c r="C408" s="1" t="s">
        <v>2276</v>
      </c>
      <c r="D408" s="1" t="s">
        <v>2260</v>
      </c>
      <c r="E408" s="1" t="s">
        <v>2261</v>
      </c>
      <c r="F408" s="1"/>
      <c r="G408" s="2" t="s">
        <v>23</v>
      </c>
      <c r="H408" s="1" t="s">
        <v>2262</v>
      </c>
      <c r="I408" s="1" t="s">
        <v>2263</v>
      </c>
      <c r="J408" s="1" t="s">
        <v>2264</v>
      </c>
      <c r="K408" s="1">
        <v>0.0</v>
      </c>
      <c r="L408" s="1">
        <v>1350.0</v>
      </c>
      <c r="M408" s="1" t="s">
        <v>2272</v>
      </c>
      <c r="N408" s="1" t="s">
        <v>2266</v>
      </c>
      <c r="O408" s="1" t="s">
        <v>2267</v>
      </c>
      <c r="P408" s="1">
        <v>0.840677506336959</v>
      </c>
      <c r="Q408" s="1">
        <v>0.839651193352761</v>
      </c>
      <c r="R408" s="1" t="s">
        <v>2277</v>
      </c>
    </row>
    <row r="409">
      <c r="A409" s="1" t="s">
        <v>2278</v>
      </c>
      <c r="B409" s="1" t="s">
        <v>2279</v>
      </c>
      <c r="C409" s="1" t="s">
        <v>2280</v>
      </c>
      <c r="D409" s="1" t="s">
        <v>2260</v>
      </c>
      <c r="E409" s="1" t="s">
        <v>2261</v>
      </c>
      <c r="F409" s="1"/>
      <c r="G409" s="2" t="s">
        <v>23</v>
      </c>
      <c r="H409" s="1" t="s">
        <v>2262</v>
      </c>
      <c r="I409" s="1" t="s">
        <v>2263</v>
      </c>
      <c r="J409" s="1" t="s">
        <v>2264</v>
      </c>
      <c r="K409" s="1">
        <v>0.0</v>
      </c>
      <c r="L409" s="1">
        <v>1416.0</v>
      </c>
      <c r="M409" s="1" t="s">
        <v>2272</v>
      </c>
      <c r="N409" s="1" t="s">
        <v>2266</v>
      </c>
      <c r="O409" s="1" t="s">
        <v>2267</v>
      </c>
      <c r="P409" s="1">
        <v>0.840677506336959</v>
      </c>
      <c r="Q409" s="1">
        <v>0.839651193352761</v>
      </c>
      <c r="R409" s="1" t="s">
        <v>2281</v>
      </c>
    </row>
    <row r="410">
      <c r="A410" s="1" t="s">
        <v>2282</v>
      </c>
      <c r="B410" s="1" t="s">
        <v>2283</v>
      </c>
      <c r="C410" s="1" t="s">
        <v>2284</v>
      </c>
      <c r="D410" s="1" t="s">
        <v>2260</v>
      </c>
      <c r="E410" s="1" t="s">
        <v>2261</v>
      </c>
      <c r="F410" s="1"/>
      <c r="G410" s="2" t="s">
        <v>23</v>
      </c>
      <c r="H410" s="1" t="s">
        <v>2262</v>
      </c>
      <c r="I410" s="1" t="s">
        <v>2263</v>
      </c>
      <c r="J410" s="1" t="s">
        <v>2264</v>
      </c>
      <c r="K410" s="1">
        <v>0.0</v>
      </c>
      <c r="L410" s="1">
        <v>1482.0</v>
      </c>
      <c r="M410" s="1" t="s">
        <v>2272</v>
      </c>
      <c r="N410" s="1" t="s">
        <v>2266</v>
      </c>
      <c r="O410" s="1" t="s">
        <v>2267</v>
      </c>
      <c r="P410" s="1">
        <v>0.840677506336959</v>
      </c>
      <c r="Q410" s="1">
        <v>0.839651193352761</v>
      </c>
      <c r="R410" s="1" t="s">
        <v>2285</v>
      </c>
    </row>
    <row r="411">
      <c r="A411" s="1" t="s">
        <v>2286</v>
      </c>
      <c r="B411" s="1" t="s">
        <v>2287</v>
      </c>
      <c r="C411" s="1" t="s">
        <v>2288</v>
      </c>
      <c r="D411" s="1" t="s">
        <v>2260</v>
      </c>
      <c r="E411" s="1" t="s">
        <v>2261</v>
      </c>
      <c r="F411" s="1"/>
      <c r="G411" s="2" t="s">
        <v>23</v>
      </c>
      <c r="H411" s="1" t="s">
        <v>2262</v>
      </c>
      <c r="I411" s="1" t="s">
        <v>2263</v>
      </c>
      <c r="J411" s="1" t="s">
        <v>2264</v>
      </c>
      <c r="K411" s="1">
        <v>0.0</v>
      </c>
      <c r="L411" s="1">
        <v>1548.0</v>
      </c>
      <c r="M411" s="1" t="s">
        <v>2272</v>
      </c>
      <c r="N411" s="1" t="s">
        <v>2266</v>
      </c>
      <c r="O411" s="1" t="s">
        <v>2267</v>
      </c>
      <c r="P411" s="1">
        <v>0.840677506336959</v>
      </c>
      <c r="Q411" s="1">
        <v>0.839651193352761</v>
      </c>
      <c r="R411" s="1" t="s">
        <v>2289</v>
      </c>
    </row>
    <row r="412">
      <c r="A412" s="1" t="s">
        <v>2290</v>
      </c>
      <c r="B412" s="1" t="s">
        <v>2291</v>
      </c>
      <c r="C412" s="1" t="s">
        <v>2292</v>
      </c>
      <c r="D412" s="1" t="s">
        <v>2260</v>
      </c>
      <c r="E412" s="1" t="s">
        <v>2261</v>
      </c>
      <c r="F412" s="1"/>
      <c r="G412" s="2" t="s">
        <v>23</v>
      </c>
      <c r="H412" s="1" t="s">
        <v>2262</v>
      </c>
      <c r="I412" s="1" t="s">
        <v>2263</v>
      </c>
      <c r="J412" s="1" t="s">
        <v>2264</v>
      </c>
      <c r="K412" s="1">
        <v>0.0</v>
      </c>
      <c r="L412" s="1">
        <v>1614.0</v>
      </c>
      <c r="M412" s="1" t="s">
        <v>2272</v>
      </c>
      <c r="N412" s="1" t="s">
        <v>2266</v>
      </c>
      <c r="O412" s="1" t="s">
        <v>2267</v>
      </c>
      <c r="P412" s="1">
        <v>0.840677506336959</v>
      </c>
      <c r="Q412" s="1">
        <v>0.839651193352761</v>
      </c>
      <c r="R412" s="1" t="s">
        <v>2293</v>
      </c>
    </row>
    <row r="413">
      <c r="A413" s="1" t="s">
        <v>2294</v>
      </c>
      <c r="B413" s="1" t="s">
        <v>2295</v>
      </c>
      <c r="C413" s="1" t="s">
        <v>2296</v>
      </c>
      <c r="D413" s="1" t="s">
        <v>2260</v>
      </c>
      <c r="E413" s="1" t="s">
        <v>2261</v>
      </c>
      <c r="F413" s="1"/>
      <c r="G413" s="2" t="s">
        <v>23</v>
      </c>
      <c r="H413" s="1" t="s">
        <v>2262</v>
      </c>
      <c r="I413" s="1" t="s">
        <v>2263</v>
      </c>
      <c r="J413" s="1" t="s">
        <v>2264</v>
      </c>
      <c r="K413" s="1">
        <v>0.0</v>
      </c>
      <c r="L413" s="1">
        <v>1680.0</v>
      </c>
      <c r="M413" s="1" t="s">
        <v>2272</v>
      </c>
      <c r="N413" s="1" t="s">
        <v>2266</v>
      </c>
      <c r="O413" s="1" t="s">
        <v>2267</v>
      </c>
      <c r="P413" s="1">
        <v>0.840677506336959</v>
      </c>
      <c r="Q413" s="1">
        <v>0.839651193352761</v>
      </c>
      <c r="R413" s="1" t="s">
        <v>2297</v>
      </c>
    </row>
    <row r="414">
      <c r="A414" s="1" t="s">
        <v>2298</v>
      </c>
      <c r="B414" s="1" t="s">
        <v>2299</v>
      </c>
      <c r="C414" s="1" t="s">
        <v>2300</v>
      </c>
      <c r="D414" s="1" t="s">
        <v>2260</v>
      </c>
      <c r="E414" s="1" t="s">
        <v>2261</v>
      </c>
      <c r="F414" s="1"/>
      <c r="G414" s="2" t="s">
        <v>23</v>
      </c>
      <c r="H414" s="1" t="s">
        <v>2262</v>
      </c>
      <c r="I414" s="1" t="s">
        <v>2263</v>
      </c>
      <c r="J414" s="1" t="s">
        <v>2264</v>
      </c>
      <c r="K414" s="1">
        <v>0.0</v>
      </c>
      <c r="L414" s="1">
        <v>1746.0</v>
      </c>
      <c r="M414" s="1" t="s">
        <v>2272</v>
      </c>
      <c r="N414" s="1" t="s">
        <v>2266</v>
      </c>
      <c r="O414" s="1" t="s">
        <v>2267</v>
      </c>
      <c r="P414" s="1">
        <v>0.840677506336959</v>
      </c>
      <c r="Q414" s="1">
        <v>0.839651193352761</v>
      </c>
      <c r="R414" s="1" t="s">
        <v>2301</v>
      </c>
    </row>
    <row r="415">
      <c r="A415" s="1" t="s">
        <v>2302</v>
      </c>
      <c r="B415" s="1" t="s">
        <v>2303</v>
      </c>
      <c r="C415" s="1" t="s">
        <v>2304</v>
      </c>
      <c r="D415" s="1" t="s">
        <v>2260</v>
      </c>
      <c r="E415" s="1" t="s">
        <v>2261</v>
      </c>
      <c r="F415" s="1"/>
      <c r="G415" s="2" t="s">
        <v>23</v>
      </c>
      <c r="H415" s="1" t="s">
        <v>2262</v>
      </c>
      <c r="I415" s="1" t="s">
        <v>2263</v>
      </c>
      <c r="J415" s="1" t="s">
        <v>2264</v>
      </c>
      <c r="K415" s="1">
        <v>0.0</v>
      </c>
      <c r="L415" s="1">
        <v>1812.0</v>
      </c>
      <c r="M415" s="1" t="s">
        <v>2272</v>
      </c>
      <c r="N415" s="1" t="s">
        <v>2266</v>
      </c>
      <c r="O415" s="1" t="s">
        <v>2267</v>
      </c>
      <c r="P415" s="1">
        <v>0.835546502753115</v>
      </c>
      <c r="Q415" s="1">
        <v>0.833701341719795</v>
      </c>
      <c r="R415" s="1" t="s">
        <v>2305</v>
      </c>
    </row>
    <row r="416">
      <c r="A416" s="1" t="s">
        <v>2306</v>
      </c>
      <c r="B416" s="1" t="s">
        <v>2307</v>
      </c>
      <c r="C416" s="1" t="s">
        <v>2308</v>
      </c>
      <c r="D416" s="1" t="s">
        <v>2309</v>
      </c>
      <c r="E416" s="1" t="s">
        <v>2310</v>
      </c>
      <c r="F416" s="1"/>
      <c r="G416" s="2" t="s">
        <v>23</v>
      </c>
      <c r="H416" s="1" t="s">
        <v>2262</v>
      </c>
      <c r="I416" s="1" t="s">
        <v>2311</v>
      </c>
      <c r="J416" s="1" t="s">
        <v>2312</v>
      </c>
      <c r="K416" s="1">
        <v>0.0</v>
      </c>
      <c r="L416" s="1">
        <v>176.0</v>
      </c>
      <c r="M416" s="1" t="s">
        <v>2313</v>
      </c>
      <c r="N416" s="1" t="s">
        <v>2266</v>
      </c>
      <c r="O416" s="1" t="s">
        <v>2314</v>
      </c>
      <c r="P416" s="1">
        <v>0.622097824324459</v>
      </c>
      <c r="Q416" s="1">
        <v>0.617648705310622</v>
      </c>
      <c r="R416" s="1" t="s">
        <v>2315</v>
      </c>
    </row>
    <row r="417">
      <c r="A417" s="1" t="s">
        <v>2306</v>
      </c>
      <c r="B417" s="1" t="s">
        <v>2307</v>
      </c>
      <c r="C417" s="1" t="s">
        <v>2316</v>
      </c>
      <c r="D417" s="1" t="s">
        <v>2309</v>
      </c>
      <c r="E417" s="1" t="s">
        <v>2310</v>
      </c>
      <c r="F417" s="1"/>
      <c r="G417" s="2" t="s">
        <v>23</v>
      </c>
      <c r="H417" s="1" t="s">
        <v>2262</v>
      </c>
      <c r="I417" s="1" t="s">
        <v>2311</v>
      </c>
      <c r="J417" s="1" t="s">
        <v>2312</v>
      </c>
      <c r="K417" s="1">
        <v>0.0</v>
      </c>
      <c r="L417" s="1">
        <v>271.0</v>
      </c>
      <c r="M417" s="1" t="s">
        <v>2313</v>
      </c>
      <c r="N417" s="1" t="s">
        <v>2266</v>
      </c>
      <c r="O417" s="1" t="s">
        <v>2314</v>
      </c>
      <c r="P417" s="1">
        <v>0.622097824324459</v>
      </c>
      <c r="Q417" s="1">
        <v>0.617648705310622</v>
      </c>
      <c r="R417" s="1" t="s">
        <v>2315</v>
      </c>
    </row>
    <row r="418">
      <c r="A418" s="1" t="s">
        <v>2317</v>
      </c>
      <c r="B418" s="1" t="s">
        <v>2318</v>
      </c>
      <c r="C418" s="1" t="s">
        <v>2319</v>
      </c>
      <c r="D418" s="1" t="s">
        <v>2320</v>
      </c>
      <c r="E418" s="1" t="s">
        <v>2321</v>
      </c>
      <c r="F418" s="1"/>
      <c r="G418" s="2" t="s">
        <v>23</v>
      </c>
      <c r="H418" s="1" t="s">
        <v>2262</v>
      </c>
      <c r="I418" s="1" t="s">
        <v>2322</v>
      </c>
      <c r="J418" s="1" t="s">
        <v>2323</v>
      </c>
      <c r="K418" s="1">
        <v>0.0</v>
      </c>
      <c r="L418" s="1">
        <v>524.0</v>
      </c>
      <c r="M418" s="1" t="s">
        <v>2324</v>
      </c>
      <c r="N418" s="1" t="s">
        <v>2325</v>
      </c>
      <c r="O418" s="1" t="s">
        <v>2326</v>
      </c>
      <c r="P418" s="1">
        <v>0.483156039211294</v>
      </c>
      <c r="Q418" s="1">
        <v>0.50861314300833</v>
      </c>
      <c r="R418" s="1" t="s">
        <v>2327</v>
      </c>
    </row>
    <row r="419">
      <c r="A419" s="1" t="s">
        <v>2317</v>
      </c>
      <c r="B419" s="1" t="s">
        <v>2318</v>
      </c>
      <c r="C419" s="1" t="s">
        <v>2328</v>
      </c>
      <c r="D419" s="1" t="s">
        <v>2320</v>
      </c>
      <c r="E419" s="1" t="s">
        <v>2321</v>
      </c>
      <c r="F419" s="1"/>
      <c r="G419" s="2" t="s">
        <v>23</v>
      </c>
      <c r="H419" s="1" t="s">
        <v>2262</v>
      </c>
      <c r="I419" s="1" t="s">
        <v>2322</v>
      </c>
      <c r="J419" s="1" t="s">
        <v>2323</v>
      </c>
      <c r="K419" s="1">
        <v>0.0</v>
      </c>
      <c r="L419" s="1">
        <v>563.0</v>
      </c>
      <c r="M419" s="1" t="s">
        <v>2324</v>
      </c>
      <c r="N419" s="1" t="s">
        <v>2325</v>
      </c>
      <c r="O419" s="1" t="s">
        <v>2326</v>
      </c>
      <c r="P419" s="1">
        <v>0.483156039211294</v>
      </c>
      <c r="Q419" s="1">
        <v>0.50861314300833</v>
      </c>
      <c r="R419" s="1" t="s">
        <v>2327</v>
      </c>
    </row>
    <row r="420">
      <c r="A420" s="1" t="s">
        <v>2329</v>
      </c>
      <c r="B420" s="1" t="s">
        <v>2330</v>
      </c>
      <c r="C420" s="1" t="s">
        <v>2331</v>
      </c>
      <c r="D420" s="1" t="s">
        <v>2320</v>
      </c>
      <c r="E420" s="1" t="s">
        <v>2321</v>
      </c>
      <c r="F420" s="1"/>
      <c r="G420" s="2" t="s">
        <v>23</v>
      </c>
      <c r="H420" s="1" t="s">
        <v>2262</v>
      </c>
      <c r="I420" s="1" t="s">
        <v>2322</v>
      </c>
      <c r="J420" s="1" t="s">
        <v>2323</v>
      </c>
      <c r="K420" s="1">
        <v>0.0</v>
      </c>
      <c r="L420" s="1">
        <v>595.0</v>
      </c>
      <c r="M420" s="1" t="s">
        <v>2332</v>
      </c>
      <c r="N420" s="1" t="s">
        <v>2325</v>
      </c>
      <c r="O420" s="1" t="s">
        <v>2326</v>
      </c>
      <c r="P420" s="1">
        <v>0.592337591021779</v>
      </c>
      <c r="Q420" s="1">
        <v>0.564123564477321</v>
      </c>
      <c r="R420" s="1" t="s">
        <v>2333</v>
      </c>
    </row>
    <row r="421">
      <c r="A421" s="1" t="s">
        <v>2334</v>
      </c>
      <c r="B421" s="1" t="s">
        <v>2335</v>
      </c>
      <c r="C421" s="1" t="s">
        <v>2336</v>
      </c>
      <c r="D421" s="1" t="s">
        <v>2320</v>
      </c>
      <c r="E421" s="1" t="s">
        <v>2321</v>
      </c>
      <c r="F421" s="1"/>
      <c r="G421" s="2" t="s">
        <v>23</v>
      </c>
      <c r="H421" s="1" t="s">
        <v>2262</v>
      </c>
      <c r="I421" s="1" t="s">
        <v>2322</v>
      </c>
      <c r="J421" s="1" t="s">
        <v>2323</v>
      </c>
      <c r="K421" s="1">
        <v>0.0</v>
      </c>
      <c r="L421" s="1">
        <v>661.0</v>
      </c>
      <c r="M421" s="1" t="s">
        <v>2337</v>
      </c>
      <c r="N421" s="1" t="s">
        <v>2325</v>
      </c>
      <c r="O421" s="1" t="s">
        <v>2326</v>
      </c>
      <c r="P421" s="1">
        <v>0.552512496229368</v>
      </c>
      <c r="Q421" s="1">
        <v>0.550590684519468</v>
      </c>
      <c r="R421" s="1" t="s">
        <v>2338</v>
      </c>
    </row>
    <row r="422">
      <c r="A422" s="1" t="s">
        <v>2339</v>
      </c>
      <c r="B422" s="1" t="s">
        <v>2340</v>
      </c>
      <c r="C422" s="1" t="s">
        <v>2341</v>
      </c>
      <c r="D422" s="1" t="s">
        <v>2320</v>
      </c>
      <c r="E422" s="1" t="s">
        <v>2321</v>
      </c>
      <c r="F422" s="1"/>
      <c r="G422" s="2" t="s">
        <v>23</v>
      </c>
      <c r="H422" s="1" t="s">
        <v>2262</v>
      </c>
      <c r="I422" s="1" t="s">
        <v>2322</v>
      </c>
      <c r="J422" s="1" t="s">
        <v>2323</v>
      </c>
      <c r="K422" s="1">
        <v>0.0</v>
      </c>
      <c r="L422" s="1">
        <v>727.0</v>
      </c>
      <c r="M422" s="1" t="s">
        <v>2342</v>
      </c>
      <c r="N422" s="1" t="s">
        <v>2325</v>
      </c>
      <c r="O422" s="1" t="s">
        <v>2326</v>
      </c>
      <c r="P422" s="1">
        <v>0.296400954007458</v>
      </c>
      <c r="Q422" s="1">
        <v>0.282064693731673</v>
      </c>
      <c r="R422" s="1" t="s">
        <v>2343</v>
      </c>
    </row>
    <row r="423">
      <c r="A423" s="1" t="s">
        <v>2344</v>
      </c>
      <c r="B423" s="1" t="s">
        <v>2345</v>
      </c>
      <c r="C423" s="1" t="s">
        <v>2346</v>
      </c>
      <c r="D423" s="1" t="s">
        <v>2320</v>
      </c>
      <c r="E423" s="1" t="s">
        <v>2321</v>
      </c>
      <c r="F423" s="1"/>
      <c r="G423" s="2" t="s">
        <v>23</v>
      </c>
      <c r="H423" s="1" t="s">
        <v>2262</v>
      </c>
      <c r="I423" s="1" t="s">
        <v>2322</v>
      </c>
      <c r="J423" s="1" t="s">
        <v>2323</v>
      </c>
      <c r="K423" s="1">
        <v>0.0</v>
      </c>
      <c r="L423" s="1">
        <v>778.0</v>
      </c>
      <c r="M423" s="1" t="s">
        <v>2347</v>
      </c>
      <c r="N423" s="1" t="s">
        <v>2325</v>
      </c>
      <c r="O423" s="1" t="s">
        <v>2326</v>
      </c>
      <c r="P423" s="1">
        <v>0.343366086100544</v>
      </c>
      <c r="Q423" s="1">
        <v>0.317491317081553</v>
      </c>
      <c r="R423" s="1" t="s">
        <v>2348</v>
      </c>
    </row>
    <row r="424">
      <c r="A424" s="1" t="s">
        <v>2349</v>
      </c>
      <c r="B424" s="1" t="s">
        <v>2350</v>
      </c>
      <c r="C424" s="1" t="s">
        <v>2351</v>
      </c>
      <c r="D424" s="1" t="s">
        <v>2320</v>
      </c>
      <c r="E424" s="1" t="s">
        <v>2321</v>
      </c>
      <c r="F424" s="1"/>
      <c r="G424" s="2" t="s">
        <v>23</v>
      </c>
      <c r="H424" s="1" t="s">
        <v>2262</v>
      </c>
      <c r="I424" s="1" t="s">
        <v>2322</v>
      </c>
      <c r="J424" s="1" t="s">
        <v>2323</v>
      </c>
      <c r="K424" s="1">
        <v>0.0</v>
      </c>
      <c r="L424" s="1">
        <v>829.0</v>
      </c>
      <c r="M424" s="1" t="s">
        <v>2347</v>
      </c>
      <c r="N424" s="1" t="s">
        <v>2325</v>
      </c>
      <c r="O424" s="1" t="s">
        <v>2326</v>
      </c>
      <c r="P424" s="1">
        <v>0.253496128001524</v>
      </c>
      <c r="Q424" s="1">
        <v>0.218228942915322</v>
      </c>
      <c r="R424" s="1" t="s">
        <v>2352</v>
      </c>
    </row>
    <row r="425">
      <c r="A425" s="1" t="s">
        <v>2353</v>
      </c>
      <c r="B425" s="1" t="s">
        <v>2354</v>
      </c>
      <c r="C425" s="1" t="s">
        <v>2355</v>
      </c>
      <c r="D425" s="1" t="s">
        <v>2320</v>
      </c>
      <c r="E425" s="1" t="s">
        <v>2321</v>
      </c>
      <c r="F425" s="1"/>
      <c r="G425" s="2" t="s">
        <v>23</v>
      </c>
      <c r="H425" s="1" t="s">
        <v>2262</v>
      </c>
      <c r="I425" s="1" t="s">
        <v>2322</v>
      </c>
      <c r="J425" s="1" t="s">
        <v>2323</v>
      </c>
      <c r="K425" s="1">
        <v>0.0</v>
      </c>
      <c r="L425" s="1">
        <v>880.0</v>
      </c>
      <c r="M425" s="1" t="s">
        <v>2347</v>
      </c>
      <c r="N425" s="1" t="s">
        <v>2325</v>
      </c>
      <c r="O425" s="1" t="s">
        <v>2326</v>
      </c>
      <c r="P425" s="1">
        <v>0.250565044336649</v>
      </c>
      <c r="Q425" s="1">
        <v>0.208505270558822</v>
      </c>
      <c r="R425" s="1" t="s">
        <v>2356</v>
      </c>
    </row>
    <row r="426">
      <c r="A426" s="1" t="s">
        <v>2357</v>
      </c>
      <c r="B426" s="1" t="s">
        <v>2358</v>
      </c>
      <c r="C426" s="1" t="s">
        <v>2359</v>
      </c>
      <c r="D426" s="1" t="s">
        <v>2320</v>
      </c>
      <c r="E426" s="1" t="s">
        <v>2321</v>
      </c>
      <c r="F426" s="1"/>
      <c r="G426" s="2" t="s">
        <v>23</v>
      </c>
      <c r="H426" s="1" t="s">
        <v>2262</v>
      </c>
      <c r="I426" s="1" t="s">
        <v>2322</v>
      </c>
      <c r="J426" s="1" t="s">
        <v>2323</v>
      </c>
      <c r="K426" s="1">
        <v>0.0</v>
      </c>
      <c r="L426" s="1">
        <v>931.0</v>
      </c>
      <c r="M426" s="1" t="s">
        <v>2360</v>
      </c>
      <c r="N426" s="1" t="s">
        <v>2325</v>
      </c>
      <c r="O426" s="1" t="s">
        <v>2326</v>
      </c>
      <c r="P426" s="1">
        <v>0.2869661871058</v>
      </c>
      <c r="Q426" s="1">
        <v>0.251496765921691</v>
      </c>
      <c r="R426" s="1" t="s">
        <v>2361</v>
      </c>
    </row>
    <row r="427">
      <c r="A427" s="1" t="s">
        <v>2362</v>
      </c>
      <c r="B427" s="1" t="s">
        <v>2363</v>
      </c>
      <c r="C427" s="1" t="s">
        <v>2364</v>
      </c>
      <c r="D427" s="1" t="s">
        <v>2320</v>
      </c>
      <c r="E427" s="1" t="s">
        <v>2321</v>
      </c>
      <c r="F427" s="1"/>
      <c r="G427" s="2" t="s">
        <v>23</v>
      </c>
      <c r="H427" s="1" t="s">
        <v>2262</v>
      </c>
      <c r="I427" s="1" t="s">
        <v>2322</v>
      </c>
      <c r="J427" s="1" t="s">
        <v>2323</v>
      </c>
      <c r="K427" s="1">
        <v>0.0</v>
      </c>
      <c r="L427" s="1">
        <v>1018.0</v>
      </c>
      <c r="M427" s="1" t="s">
        <v>2365</v>
      </c>
      <c r="N427" s="1" t="s">
        <v>2325</v>
      </c>
      <c r="O427" s="1" t="s">
        <v>2326</v>
      </c>
      <c r="P427" s="1">
        <v>0.225341803965898</v>
      </c>
      <c r="Q427" s="1">
        <v>0.197536032264093</v>
      </c>
      <c r="R427" s="1" t="s">
        <v>2366</v>
      </c>
    </row>
    <row r="428">
      <c r="A428" s="1" t="s">
        <v>2367</v>
      </c>
      <c r="B428" s="1" t="s">
        <v>2368</v>
      </c>
      <c r="C428" s="1" t="s">
        <v>2369</v>
      </c>
      <c r="D428" s="1" t="s">
        <v>2320</v>
      </c>
      <c r="E428" s="1" t="s">
        <v>2321</v>
      </c>
      <c r="F428" s="1"/>
      <c r="G428" s="2" t="s">
        <v>23</v>
      </c>
      <c r="H428" s="1" t="s">
        <v>2262</v>
      </c>
      <c r="I428" s="1" t="s">
        <v>2322</v>
      </c>
      <c r="J428" s="1" t="s">
        <v>2323</v>
      </c>
      <c r="K428" s="1">
        <v>0.0</v>
      </c>
      <c r="L428" s="1">
        <v>1050.0</v>
      </c>
      <c r="M428" s="1" t="s">
        <v>2370</v>
      </c>
      <c r="N428" s="1" t="s">
        <v>2325</v>
      </c>
      <c r="O428" s="1" t="s">
        <v>2326</v>
      </c>
      <c r="P428" s="1">
        <v>0.270580388323442</v>
      </c>
      <c r="Q428" s="1">
        <v>0.228390537945452</v>
      </c>
      <c r="R428" s="1" t="s">
        <v>2371</v>
      </c>
    </row>
    <row r="429">
      <c r="A429" s="1" t="s">
        <v>2372</v>
      </c>
      <c r="B429" s="1" t="s">
        <v>2373</v>
      </c>
      <c r="C429" s="1" t="s">
        <v>2374</v>
      </c>
      <c r="D429" s="1" t="s">
        <v>2320</v>
      </c>
      <c r="E429" s="1" t="s">
        <v>2321</v>
      </c>
      <c r="F429" s="1"/>
      <c r="G429" s="2" t="s">
        <v>23</v>
      </c>
      <c r="H429" s="1" t="s">
        <v>2262</v>
      </c>
      <c r="I429" s="1" t="s">
        <v>2322</v>
      </c>
      <c r="J429" s="1" t="s">
        <v>2323</v>
      </c>
      <c r="K429" s="1">
        <v>0.0</v>
      </c>
      <c r="L429" s="1">
        <v>1101.0</v>
      </c>
      <c r="M429" s="1" t="s">
        <v>2347</v>
      </c>
      <c r="N429" s="1" t="s">
        <v>2325</v>
      </c>
      <c r="O429" s="1" t="s">
        <v>2326</v>
      </c>
      <c r="P429" s="1">
        <v>0.250565044336649</v>
      </c>
      <c r="Q429" s="1">
        <v>0.208505270558822</v>
      </c>
      <c r="R429" s="1" t="s">
        <v>2375</v>
      </c>
    </row>
    <row r="430">
      <c r="A430" s="1" t="s">
        <v>2376</v>
      </c>
      <c r="B430" s="1" t="s">
        <v>2377</v>
      </c>
      <c r="C430" s="1" t="s">
        <v>2378</v>
      </c>
      <c r="D430" s="1" t="s">
        <v>2320</v>
      </c>
      <c r="E430" s="1" t="s">
        <v>2321</v>
      </c>
      <c r="F430" s="1"/>
      <c r="G430" s="2" t="s">
        <v>23</v>
      </c>
      <c r="H430" s="1" t="s">
        <v>2262</v>
      </c>
      <c r="I430" s="1" t="s">
        <v>2322</v>
      </c>
      <c r="J430" s="1" t="s">
        <v>2323</v>
      </c>
      <c r="K430" s="1">
        <v>0.0</v>
      </c>
      <c r="L430" s="1">
        <v>1152.0</v>
      </c>
      <c r="M430" s="1" t="s">
        <v>2347</v>
      </c>
      <c r="N430" s="1" t="s">
        <v>2325</v>
      </c>
      <c r="O430" s="1" t="s">
        <v>2326</v>
      </c>
      <c r="P430" s="1">
        <v>0.250565044336649</v>
      </c>
      <c r="Q430" s="1">
        <v>0.208505270558822</v>
      </c>
      <c r="R430" s="1" t="s">
        <v>2379</v>
      </c>
    </row>
    <row r="431">
      <c r="A431" s="1" t="s">
        <v>2380</v>
      </c>
      <c r="B431" s="1" t="s">
        <v>2381</v>
      </c>
      <c r="C431" s="1" t="s">
        <v>2382</v>
      </c>
      <c r="D431" s="1" t="s">
        <v>2320</v>
      </c>
      <c r="E431" s="1" t="s">
        <v>2321</v>
      </c>
      <c r="F431" s="1"/>
      <c r="G431" s="2" t="s">
        <v>23</v>
      </c>
      <c r="H431" s="1" t="s">
        <v>2262</v>
      </c>
      <c r="I431" s="1" t="s">
        <v>2322</v>
      </c>
      <c r="J431" s="1" t="s">
        <v>2323</v>
      </c>
      <c r="K431" s="1">
        <v>0.0</v>
      </c>
      <c r="L431" s="1">
        <v>1203.0</v>
      </c>
      <c r="M431" s="1" t="s">
        <v>2383</v>
      </c>
      <c r="N431" s="1" t="s">
        <v>2325</v>
      </c>
      <c r="O431" s="1" t="s">
        <v>2326</v>
      </c>
      <c r="P431" s="1">
        <v>0.160043024591275</v>
      </c>
      <c r="Q431" s="1">
        <v>0.13411949771532</v>
      </c>
      <c r="R431" s="1" t="s">
        <v>2384</v>
      </c>
    </row>
    <row r="432">
      <c r="A432" s="1" t="s">
        <v>2385</v>
      </c>
      <c r="B432" s="1" t="s">
        <v>2386</v>
      </c>
      <c r="C432" s="1" t="s">
        <v>2387</v>
      </c>
      <c r="D432" s="1" t="s">
        <v>2320</v>
      </c>
      <c r="E432" s="1" t="s">
        <v>2321</v>
      </c>
      <c r="F432" s="1"/>
      <c r="G432" s="2" t="s">
        <v>23</v>
      </c>
      <c r="H432" s="1" t="s">
        <v>2262</v>
      </c>
      <c r="I432" s="1" t="s">
        <v>2322</v>
      </c>
      <c r="J432" s="1" t="s">
        <v>2323</v>
      </c>
      <c r="K432" s="1">
        <v>0.0</v>
      </c>
      <c r="L432" s="1">
        <v>1274.0</v>
      </c>
      <c r="M432" s="1" t="s">
        <v>2388</v>
      </c>
      <c r="N432" s="1" t="s">
        <v>2325</v>
      </c>
      <c r="O432" s="1" t="s">
        <v>2326</v>
      </c>
      <c r="P432" s="1">
        <v>0.102224034434387</v>
      </c>
      <c r="Q432" s="1">
        <v>0.0926521631663299</v>
      </c>
      <c r="R432" s="1" t="s">
        <v>2389</v>
      </c>
    </row>
    <row r="433">
      <c r="A433" s="1" t="s">
        <v>2390</v>
      </c>
      <c r="B433" s="1" t="s">
        <v>2391</v>
      </c>
      <c r="C433" s="1" t="s">
        <v>2392</v>
      </c>
      <c r="D433" s="1" t="s">
        <v>2320</v>
      </c>
      <c r="E433" s="1" t="s">
        <v>2321</v>
      </c>
      <c r="F433" s="1"/>
      <c r="G433" s="2" t="s">
        <v>23</v>
      </c>
      <c r="H433" s="1" t="s">
        <v>2262</v>
      </c>
      <c r="I433" s="1" t="s">
        <v>2322</v>
      </c>
      <c r="J433" s="1" t="s">
        <v>2323</v>
      </c>
      <c r="K433" s="1">
        <v>0.0</v>
      </c>
      <c r="L433" s="1">
        <v>1345.0</v>
      </c>
      <c r="M433" s="1" t="s">
        <v>2388</v>
      </c>
      <c r="N433" s="1" t="s">
        <v>2325</v>
      </c>
      <c r="O433" s="1" t="s">
        <v>2326</v>
      </c>
      <c r="P433" s="1">
        <v>0.102224034434387</v>
      </c>
      <c r="Q433" s="1">
        <v>0.0926521631663299</v>
      </c>
      <c r="R433" s="1" t="s">
        <v>2393</v>
      </c>
    </row>
    <row r="434">
      <c r="A434" s="1" t="s">
        <v>2394</v>
      </c>
      <c r="B434" s="1" t="s">
        <v>2395</v>
      </c>
      <c r="C434" s="1" t="s">
        <v>2396</v>
      </c>
      <c r="D434" s="1" t="s">
        <v>2320</v>
      </c>
      <c r="E434" s="1" t="s">
        <v>2321</v>
      </c>
      <c r="F434" s="1"/>
      <c r="G434" s="2" t="s">
        <v>23</v>
      </c>
      <c r="H434" s="1" t="s">
        <v>2262</v>
      </c>
      <c r="I434" s="1" t="s">
        <v>2322</v>
      </c>
      <c r="J434" s="1" t="s">
        <v>2323</v>
      </c>
      <c r="K434" s="1">
        <v>0.0</v>
      </c>
      <c r="L434" s="1">
        <v>1416.0</v>
      </c>
      <c r="M434" s="1" t="s">
        <v>2388</v>
      </c>
      <c r="N434" s="1" t="s">
        <v>2325</v>
      </c>
      <c r="O434" s="1" t="s">
        <v>2326</v>
      </c>
      <c r="P434" s="1">
        <v>0.102224034434387</v>
      </c>
      <c r="Q434" s="1">
        <v>0.0926521631663299</v>
      </c>
      <c r="R434" s="1" t="s">
        <v>2397</v>
      </c>
    </row>
    <row r="435">
      <c r="A435" s="1" t="s">
        <v>2398</v>
      </c>
      <c r="B435" s="1" t="s">
        <v>2399</v>
      </c>
      <c r="C435" s="1" t="s">
        <v>2400</v>
      </c>
      <c r="D435" s="1" t="s">
        <v>2320</v>
      </c>
      <c r="E435" s="1" t="s">
        <v>2321</v>
      </c>
      <c r="F435" s="1"/>
      <c r="G435" s="2" t="s">
        <v>23</v>
      </c>
      <c r="H435" s="1" t="s">
        <v>2262</v>
      </c>
      <c r="I435" s="1" t="s">
        <v>2322</v>
      </c>
      <c r="J435" s="1" t="s">
        <v>2323</v>
      </c>
      <c r="K435" s="1">
        <v>0.0</v>
      </c>
      <c r="L435" s="1">
        <v>1487.0</v>
      </c>
      <c r="M435" s="1" t="s">
        <v>2388</v>
      </c>
      <c r="N435" s="1" t="s">
        <v>2325</v>
      </c>
      <c r="O435" s="1" t="s">
        <v>2326</v>
      </c>
      <c r="P435" s="1">
        <v>0.102224034434387</v>
      </c>
      <c r="Q435" s="1">
        <v>0.0926521631663299</v>
      </c>
      <c r="R435" s="1" t="s">
        <v>2401</v>
      </c>
    </row>
    <row r="436">
      <c r="A436" s="1" t="s">
        <v>2402</v>
      </c>
      <c r="B436" s="1" t="s">
        <v>2403</v>
      </c>
      <c r="C436" s="1" t="s">
        <v>2404</v>
      </c>
      <c r="D436" s="1" t="s">
        <v>2320</v>
      </c>
      <c r="E436" s="1" t="s">
        <v>2321</v>
      </c>
      <c r="F436" s="1"/>
      <c r="G436" s="2" t="s">
        <v>23</v>
      </c>
      <c r="H436" s="1" t="s">
        <v>2262</v>
      </c>
      <c r="I436" s="1" t="s">
        <v>2322</v>
      </c>
      <c r="J436" s="1" t="s">
        <v>2323</v>
      </c>
      <c r="K436" s="1">
        <v>0.0</v>
      </c>
      <c r="L436" s="1">
        <v>1558.0</v>
      </c>
      <c r="M436" s="1" t="s">
        <v>2388</v>
      </c>
      <c r="N436" s="1" t="s">
        <v>2325</v>
      </c>
      <c r="O436" s="1" t="s">
        <v>2326</v>
      </c>
      <c r="P436" s="1">
        <v>0.102224034434387</v>
      </c>
      <c r="Q436" s="1">
        <v>0.0926521631663299</v>
      </c>
      <c r="R436" s="1" t="s">
        <v>2405</v>
      </c>
    </row>
    <row r="437">
      <c r="A437" s="1" t="s">
        <v>2406</v>
      </c>
      <c r="B437" s="1" t="s">
        <v>2407</v>
      </c>
      <c r="C437" s="1" t="s">
        <v>2408</v>
      </c>
      <c r="D437" s="1" t="s">
        <v>2320</v>
      </c>
      <c r="E437" s="1" t="s">
        <v>2321</v>
      </c>
      <c r="F437" s="1"/>
      <c r="G437" s="2" t="s">
        <v>23</v>
      </c>
      <c r="H437" s="1" t="s">
        <v>2262</v>
      </c>
      <c r="I437" s="1" t="s">
        <v>2322</v>
      </c>
      <c r="J437" s="1" t="s">
        <v>2323</v>
      </c>
      <c r="K437" s="1">
        <v>0.0</v>
      </c>
      <c r="L437" s="1">
        <v>1629.0</v>
      </c>
      <c r="M437" s="1" t="s">
        <v>2388</v>
      </c>
      <c r="N437" s="1" t="s">
        <v>2325</v>
      </c>
      <c r="O437" s="1" t="s">
        <v>2326</v>
      </c>
      <c r="P437" s="1">
        <v>0.102224034434387</v>
      </c>
      <c r="Q437" s="1">
        <v>0.0926521631663299</v>
      </c>
      <c r="R437" s="1" t="s">
        <v>2409</v>
      </c>
    </row>
    <row r="438">
      <c r="A438" s="1" t="s">
        <v>2410</v>
      </c>
      <c r="B438" s="1" t="s">
        <v>2411</v>
      </c>
      <c r="C438" s="1" t="s">
        <v>2412</v>
      </c>
      <c r="D438" s="1" t="s">
        <v>2320</v>
      </c>
      <c r="E438" s="1" t="s">
        <v>2321</v>
      </c>
      <c r="F438" s="1"/>
      <c r="G438" s="2" t="s">
        <v>23</v>
      </c>
      <c r="H438" s="1" t="s">
        <v>2262</v>
      </c>
      <c r="I438" s="1" t="s">
        <v>2322</v>
      </c>
      <c r="J438" s="1" t="s">
        <v>2323</v>
      </c>
      <c r="K438" s="1">
        <v>0.0</v>
      </c>
      <c r="L438" s="1">
        <v>1700.0</v>
      </c>
      <c r="M438" s="1" t="s">
        <v>2388</v>
      </c>
      <c r="N438" s="1" t="s">
        <v>2325</v>
      </c>
      <c r="O438" s="1" t="s">
        <v>2326</v>
      </c>
      <c r="P438" s="1">
        <v>0.102224034434387</v>
      </c>
      <c r="Q438" s="1">
        <v>0.0926521631663299</v>
      </c>
      <c r="R438" s="1" t="s">
        <v>2413</v>
      </c>
    </row>
    <row r="439">
      <c r="A439" s="1" t="s">
        <v>2414</v>
      </c>
      <c r="B439" s="1" t="s">
        <v>2415</v>
      </c>
      <c r="C439" s="1" t="s">
        <v>2416</v>
      </c>
      <c r="D439" s="1" t="s">
        <v>2320</v>
      </c>
      <c r="E439" s="1" t="s">
        <v>2321</v>
      </c>
      <c r="F439" s="1"/>
      <c r="G439" s="2" t="s">
        <v>23</v>
      </c>
      <c r="H439" s="1" t="s">
        <v>2262</v>
      </c>
      <c r="I439" s="1" t="s">
        <v>2322</v>
      </c>
      <c r="J439" s="1" t="s">
        <v>2323</v>
      </c>
      <c r="K439" s="1">
        <v>0.0</v>
      </c>
      <c r="L439" s="1">
        <v>1771.0</v>
      </c>
      <c r="M439" s="1" t="s">
        <v>2388</v>
      </c>
      <c r="N439" s="1" t="s">
        <v>2325</v>
      </c>
      <c r="O439" s="1" t="s">
        <v>2326</v>
      </c>
      <c r="P439" s="1">
        <v>0.102224034434387</v>
      </c>
      <c r="Q439" s="1">
        <v>0.0926521631663299</v>
      </c>
      <c r="R439" s="1" t="s">
        <v>2417</v>
      </c>
    </row>
    <row r="440">
      <c r="A440" s="1" t="s">
        <v>2418</v>
      </c>
      <c r="B440" s="1" t="s">
        <v>2419</v>
      </c>
      <c r="C440" s="1" t="s">
        <v>2420</v>
      </c>
      <c r="D440" s="1" t="s">
        <v>2320</v>
      </c>
      <c r="E440" s="1" t="s">
        <v>2321</v>
      </c>
      <c r="F440" s="1"/>
      <c r="G440" s="2" t="s">
        <v>23</v>
      </c>
      <c r="H440" s="1" t="s">
        <v>2262</v>
      </c>
      <c r="I440" s="1" t="s">
        <v>2322</v>
      </c>
      <c r="J440" s="1" t="s">
        <v>2323</v>
      </c>
      <c r="K440" s="1">
        <v>0.0</v>
      </c>
      <c r="L440" s="1">
        <v>1842.0</v>
      </c>
      <c r="M440" s="1" t="s">
        <v>2388</v>
      </c>
      <c r="N440" s="1" t="s">
        <v>2325</v>
      </c>
      <c r="O440" s="1" t="s">
        <v>2326</v>
      </c>
      <c r="P440" s="1">
        <v>0.0957939043894396</v>
      </c>
      <c r="Q440" s="1">
        <v>0.0872954629087209</v>
      </c>
      <c r="R440" s="1" t="s">
        <v>2421</v>
      </c>
    </row>
    <row r="441">
      <c r="A441" s="1" t="s">
        <v>2422</v>
      </c>
      <c r="B441" s="1" t="s">
        <v>2423</v>
      </c>
      <c r="C441" s="1" t="s">
        <v>2424</v>
      </c>
      <c r="D441" s="1" t="s">
        <v>2425</v>
      </c>
      <c r="E441" s="1" t="s">
        <v>2426</v>
      </c>
      <c r="F441" s="1"/>
      <c r="G441" s="2" t="s">
        <v>23</v>
      </c>
      <c r="H441" s="1" t="s">
        <v>2262</v>
      </c>
      <c r="I441" s="1" t="s">
        <v>2427</v>
      </c>
      <c r="J441" s="1" t="s">
        <v>2428</v>
      </c>
      <c r="K441" s="1">
        <v>0.0</v>
      </c>
      <c r="L441" s="1">
        <v>939.0</v>
      </c>
      <c r="M441" s="1" t="s">
        <v>2429</v>
      </c>
      <c r="N441" s="1" t="s">
        <v>2430</v>
      </c>
      <c r="O441" s="1" t="s">
        <v>2431</v>
      </c>
      <c r="P441" s="1">
        <v>0.745979143375567</v>
      </c>
      <c r="Q441" s="1">
        <v>0.745449890176655</v>
      </c>
      <c r="R441" s="1" t="s">
        <v>2432</v>
      </c>
    </row>
    <row r="442">
      <c r="A442" s="1" t="s">
        <v>2433</v>
      </c>
      <c r="B442" s="1" t="s">
        <v>2434</v>
      </c>
      <c r="C442" s="1" t="s">
        <v>2435</v>
      </c>
      <c r="D442" s="1" t="s">
        <v>2260</v>
      </c>
      <c r="E442" s="1" t="s">
        <v>2436</v>
      </c>
      <c r="F442" s="1"/>
      <c r="G442" s="2" t="s">
        <v>23</v>
      </c>
      <c r="H442" s="1" t="s">
        <v>2262</v>
      </c>
      <c r="I442" s="1" t="s">
        <v>2437</v>
      </c>
      <c r="J442" s="1" t="s">
        <v>2438</v>
      </c>
      <c r="K442" s="1">
        <v>0.0</v>
      </c>
      <c r="L442" s="1">
        <v>95.0</v>
      </c>
      <c r="M442" s="1" t="s">
        <v>2439</v>
      </c>
      <c r="N442" s="1" t="s">
        <v>2430</v>
      </c>
      <c r="O442" s="1" t="s">
        <v>2440</v>
      </c>
      <c r="P442" s="1">
        <v>0.658854724663182</v>
      </c>
      <c r="Q442" s="1">
        <v>0.649526150073514</v>
      </c>
      <c r="R442" s="1" t="s">
        <v>2441</v>
      </c>
    </row>
    <row r="443">
      <c r="A443" s="1" t="s">
        <v>2433</v>
      </c>
      <c r="B443" s="1" t="s">
        <v>2434</v>
      </c>
      <c r="C443" s="1" t="s">
        <v>2442</v>
      </c>
      <c r="D443" s="1" t="s">
        <v>2260</v>
      </c>
      <c r="E443" s="1" t="s">
        <v>2436</v>
      </c>
      <c r="F443" s="1"/>
      <c r="G443" s="2" t="s">
        <v>23</v>
      </c>
      <c r="H443" s="1" t="s">
        <v>2262</v>
      </c>
      <c r="I443" s="1" t="s">
        <v>2437</v>
      </c>
      <c r="J443" s="1" t="s">
        <v>2438</v>
      </c>
      <c r="K443" s="1">
        <v>0.0</v>
      </c>
      <c r="L443" s="1">
        <v>241.0</v>
      </c>
      <c r="M443" s="1" t="s">
        <v>2439</v>
      </c>
      <c r="N443" s="1" t="s">
        <v>2430</v>
      </c>
      <c r="O443" s="1" t="s">
        <v>2440</v>
      </c>
      <c r="P443" s="1">
        <v>0.658854724663182</v>
      </c>
      <c r="Q443" s="1">
        <v>0.649526150073514</v>
      </c>
      <c r="R443" s="1" t="s">
        <v>2441</v>
      </c>
    </row>
    <row r="444">
      <c r="A444" s="1" t="s">
        <v>2443</v>
      </c>
      <c r="B444" s="1" t="s">
        <v>2444</v>
      </c>
      <c r="C444" s="1" t="s">
        <v>2445</v>
      </c>
      <c r="D444" s="1" t="s">
        <v>2446</v>
      </c>
      <c r="E444" s="1" t="s">
        <v>1392</v>
      </c>
      <c r="F444" s="1"/>
      <c r="G444" s="2" t="s">
        <v>23</v>
      </c>
      <c r="H444" s="1" t="s">
        <v>2262</v>
      </c>
      <c r="I444" s="1" t="s">
        <v>2447</v>
      </c>
      <c r="J444" s="1" t="s">
        <v>2448</v>
      </c>
      <c r="K444" s="1">
        <v>0.0</v>
      </c>
      <c r="L444" s="1">
        <v>63.0</v>
      </c>
      <c r="M444" s="1" t="s">
        <v>2449</v>
      </c>
      <c r="N444" s="1" t="s">
        <v>2450</v>
      </c>
      <c r="O444" s="1" t="s">
        <v>2451</v>
      </c>
      <c r="P444" s="1">
        <v>0.566205275660792</v>
      </c>
      <c r="Q444" s="1">
        <v>0.557038224642936</v>
      </c>
      <c r="R444" s="1" t="s">
        <v>2452</v>
      </c>
    </row>
    <row r="445">
      <c r="A445" s="1" t="s">
        <v>2443</v>
      </c>
      <c r="B445" s="1" t="s">
        <v>2444</v>
      </c>
      <c r="C445" s="1" t="s">
        <v>2453</v>
      </c>
      <c r="D445" s="1" t="s">
        <v>2446</v>
      </c>
      <c r="E445" s="1" t="s">
        <v>1392</v>
      </c>
      <c r="F445" s="1"/>
      <c r="G445" s="2" t="s">
        <v>23</v>
      </c>
      <c r="H445" s="1" t="s">
        <v>2262</v>
      </c>
      <c r="I445" s="1" t="s">
        <v>2447</v>
      </c>
      <c r="J445" s="1" t="s">
        <v>2448</v>
      </c>
      <c r="K445" s="1">
        <v>0.0</v>
      </c>
      <c r="L445" s="1">
        <v>230.0</v>
      </c>
      <c r="M445" s="1" t="s">
        <v>2449</v>
      </c>
      <c r="N445" s="1" t="s">
        <v>2450</v>
      </c>
      <c r="O445" s="1" t="s">
        <v>2451</v>
      </c>
      <c r="P445" s="1">
        <v>0.566205275660792</v>
      </c>
      <c r="Q445" s="1">
        <v>0.557038224642936</v>
      </c>
      <c r="R445" s="1" t="s">
        <v>2452</v>
      </c>
    </row>
    <row r="446">
      <c r="A446" s="1" t="s">
        <v>2443</v>
      </c>
      <c r="B446" s="1" t="s">
        <v>2444</v>
      </c>
      <c r="C446" s="1" t="s">
        <v>2454</v>
      </c>
      <c r="D446" s="1" t="s">
        <v>2446</v>
      </c>
      <c r="E446" s="1" t="s">
        <v>1392</v>
      </c>
      <c r="F446" s="1"/>
      <c r="G446" s="2" t="s">
        <v>23</v>
      </c>
      <c r="H446" s="1" t="s">
        <v>2262</v>
      </c>
      <c r="I446" s="1" t="s">
        <v>2447</v>
      </c>
      <c r="J446" s="1" t="s">
        <v>2448</v>
      </c>
      <c r="K446" s="1">
        <v>0.0</v>
      </c>
      <c r="L446" s="1">
        <v>342.0</v>
      </c>
      <c r="M446" s="1" t="s">
        <v>2449</v>
      </c>
      <c r="N446" s="1" t="s">
        <v>2450</v>
      </c>
      <c r="O446" s="1" t="s">
        <v>2451</v>
      </c>
      <c r="P446" s="1">
        <v>0.566205275660792</v>
      </c>
      <c r="Q446" s="1">
        <v>0.557038224642936</v>
      </c>
      <c r="R446" s="1" t="s">
        <v>2452</v>
      </c>
    </row>
    <row r="447">
      <c r="A447" s="1" t="s">
        <v>2455</v>
      </c>
      <c r="B447" s="1" t="s">
        <v>2456</v>
      </c>
      <c r="C447" s="1" t="s">
        <v>2457</v>
      </c>
      <c r="D447" s="1" t="s">
        <v>2446</v>
      </c>
      <c r="E447" s="1" t="s">
        <v>1392</v>
      </c>
      <c r="F447" s="1"/>
      <c r="G447" s="2" t="s">
        <v>23</v>
      </c>
      <c r="H447" s="1" t="s">
        <v>2262</v>
      </c>
      <c r="I447" s="1" t="s">
        <v>2447</v>
      </c>
      <c r="J447" s="1" t="s">
        <v>2448</v>
      </c>
      <c r="K447" s="1">
        <v>0.0</v>
      </c>
      <c r="L447" s="1">
        <v>588.0</v>
      </c>
      <c r="M447" s="1" t="s">
        <v>2458</v>
      </c>
      <c r="N447" s="1" t="s">
        <v>2450</v>
      </c>
      <c r="O447" s="1" t="s">
        <v>2451</v>
      </c>
      <c r="P447" s="1">
        <v>0.632060093046917</v>
      </c>
      <c r="Q447" s="1">
        <v>0.617747191270775</v>
      </c>
      <c r="R447" s="1" t="s">
        <v>2459</v>
      </c>
    </row>
    <row r="448">
      <c r="A448" s="1" t="s">
        <v>2460</v>
      </c>
      <c r="B448" s="1" t="s">
        <v>2461</v>
      </c>
      <c r="C448" s="1" t="s">
        <v>2462</v>
      </c>
      <c r="D448" s="1" t="s">
        <v>2446</v>
      </c>
      <c r="E448" s="1" t="s">
        <v>1392</v>
      </c>
      <c r="F448" s="1"/>
      <c r="G448" s="2" t="s">
        <v>23</v>
      </c>
      <c r="H448" s="1" t="s">
        <v>2262</v>
      </c>
      <c r="I448" s="1" t="s">
        <v>2447</v>
      </c>
      <c r="J448" s="1" t="s">
        <v>2448</v>
      </c>
      <c r="K448" s="1">
        <v>0.0</v>
      </c>
      <c r="L448" s="1">
        <v>932.0</v>
      </c>
      <c r="M448" s="1" t="s">
        <v>2463</v>
      </c>
      <c r="N448" s="1" t="s">
        <v>2450</v>
      </c>
      <c r="O448" s="1" t="s">
        <v>2451</v>
      </c>
      <c r="P448" s="1">
        <v>0.50837652051878</v>
      </c>
      <c r="Q448" s="1">
        <v>0.488227044838155</v>
      </c>
      <c r="R448" s="1" t="s">
        <v>2464</v>
      </c>
    </row>
    <row r="449">
      <c r="A449" s="1" t="s">
        <v>2465</v>
      </c>
      <c r="B449" s="1" t="s">
        <v>2466</v>
      </c>
      <c r="C449" s="1" t="s">
        <v>2467</v>
      </c>
      <c r="D449" s="1" t="s">
        <v>2446</v>
      </c>
      <c r="E449" s="1" t="s">
        <v>1392</v>
      </c>
      <c r="F449" s="1"/>
      <c r="G449" s="2" t="s">
        <v>23</v>
      </c>
      <c r="H449" s="1" t="s">
        <v>2262</v>
      </c>
      <c r="I449" s="1" t="s">
        <v>2447</v>
      </c>
      <c r="J449" s="1" t="s">
        <v>2448</v>
      </c>
      <c r="K449" s="1">
        <v>0.0</v>
      </c>
      <c r="L449" s="1">
        <v>999.0</v>
      </c>
      <c r="M449" s="1" t="s">
        <v>2468</v>
      </c>
      <c r="N449" s="1" t="s">
        <v>2450</v>
      </c>
      <c r="O449" s="1" t="s">
        <v>2451</v>
      </c>
      <c r="P449" s="1">
        <v>0.03217033607216</v>
      </c>
      <c r="Q449" s="1">
        <v>0.0317604391795908</v>
      </c>
      <c r="R449" s="1" t="s">
        <v>2469</v>
      </c>
    </row>
    <row r="450">
      <c r="A450" s="1" t="s">
        <v>2470</v>
      </c>
      <c r="B450" s="1" t="s">
        <v>2471</v>
      </c>
      <c r="C450" s="1" t="s">
        <v>2472</v>
      </c>
      <c r="D450" s="1" t="s">
        <v>2446</v>
      </c>
      <c r="E450" s="1" t="s">
        <v>1392</v>
      </c>
      <c r="F450" s="1"/>
      <c r="G450" s="2" t="s">
        <v>23</v>
      </c>
      <c r="H450" s="1" t="s">
        <v>2262</v>
      </c>
      <c r="I450" s="1" t="s">
        <v>2447</v>
      </c>
      <c r="J450" s="1" t="s">
        <v>2448</v>
      </c>
      <c r="K450" s="1">
        <v>0.0</v>
      </c>
      <c r="L450" s="1">
        <v>1567.0</v>
      </c>
      <c r="M450" s="1" t="s">
        <v>2473</v>
      </c>
      <c r="N450" s="1" t="s">
        <v>2450</v>
      </c>
      <c r="O450" s="1" t="s">
        <v>2451</v>
      </c>
      <c r="P450" s="1">
        <v>0.46673773872942</v>
      </c>
      <c r="Q450" s="1">
        <v>0.449761059970358</v>
      </c>
      <c r="R450" s="1" t="s">
        <v>2474</v>
      </c>
    </row>
    <row r="451">
      <c r="A451" s="1" t="s">
        <v>2475</v>
      </c>
      <c r="B451" s="1" t="s">
        <v>2476</v>
      </c>
      <c r="C451" s="1" t="s">
        <v>2477</v>
      </c>
      <c r="D451" s="1" t="s">
        <v>584</v>
      </c>
      <c r="E451" s="1" t="s">
        <v>2478</v>
      </c>
      <c r="F451" s="1"/>
      <c r="G451" s="2" t="s">
        <v>23</v>
      </c>
      <c r="H451" s="1" t="s">
        <v>24</v>
      </c>
      <c r="I451" s="1" t="s">
        <v>2479</v>
      </c>
      <c r="J451" s="1" t="s">
        <v>2480</v>
      </c>
      <c r="K451" s="1">
        <v>0.0</v>
      </c>
      <c r="L451" s="1">
        <v>157.0</v>
      </c>
      <c r="M451" s="1" t="s">
        <v>2481</v>
      </c>
      <c r="N451" s="1" t="s">
        <v>122</v>
      </c>
      <c r="O451" s="1" t="s">
        <v>122</v>
      </c>
      <c r="P451" s="1">
        <v>0.899497274440297</v>
      </c>
      <c r="Q451" s="1">
        <v>0.897989845284327</v>
      </c>
      <c r="R451" s="1" t="s">
        <v>2482</v>
      </c>
    </row>
    <row r="452">
      <c r="A452" s="1" t="s">
        <v>2483</v>
      </c>
      <c r="B452" s="1" t="s">
        <v>2484</v>
      </c>
      <c r="C452" s="1" t="s">
        <v>2485</v>
      </c>
      <c r="D452" s="1" t="s">
        <v>2486</v>
      </c>
      <c r="E452" s="1" t="s">
        <v>2487</v>
      </c>
      <c r="F452" s="1"/>
      <c r="G452" s="2" t="s">
        <v>23</v>
      </c>
      <c r="H452" s="1" t="s">
        <v>2241</v>
      </c>
      <c r="I452" s="1" t="s">
        <v>2488</v>
      </c>
      <c r="J452" s="1" t="s">
        <v>2479</v>
      </c>
      <c r="K452" s="1">
        <v>0.0</v>
      </c>
      <c r="L452" s="1">
        <v>1365.0</v>
      </c>
      <c r="M452" s="1" t="s">
        <v>2489</v>
      </c>
      <c r="N452" s="1" t="s">
        <v>2490</v>
      </c>
      <c r="O452" s="1" t="s">
        <v>2491</v>
      </c>
      <c r="P452" s="1">
        <v>0.906187443487964</v>
      </c>
      <c r="Q452" s="1">
        <v>0.897391312567068</v>
      </c>
      <c r="R452" s="1" t="s">
        <v>2492</v>
      </c>
    </row>
    <row r="453">
      <c r="A453" s="1" t="s">
        <v>2493</v>
      </c>
      <c r="B453" s="1" t="s">
        <v>2494</v>
      </c>
      <c r="C453" s="1" t="s">
        <v>378</v>
      </c>
      <c r="D453" s="1" t="s">
        <v>1046</v>
      </c>
      <c r="E453" s="1" t="s">
        <v>2495</v>
      </c>
      <c r="F453" s="1"/>
      <c r="G453" s="2" t="s">
        <v>23</v>
      </c>
      <c r="H453" s="1" t="s">
        <v>77</v>
      </c>
      <c r="I453" s="1" t="s">
        <v>2496</v>
      </c>
      <c r="J453" s="1" t="s">
        <v>2497</v>
      </c>
      <c r="K453" s="1">
        <v>0.0</v>
      </c>
      <c r="L453" s="1">
        <v>216.0</v>
      </c>
      <c r="M453" s="1" t="s">
        <v>2498</v>
      </c>
      <c r="N453" s="1" t="s">
        <v>2499</v>
      </c>
      <c r="O453" s="1" t="s">
        <v>2500</v>
      </c>
      <c r="P453" s="1">
        <v>0.928430400129665</v>
      </c>
      <c r="Q453" s="1">
        <v>0.920444830887236</v>
      </c>
      <c r="R453" s="1" t="s">
        <v>2501</v>
      </c>
    </row>
    <row r="454">
      <c r="A454" s="1" t="s">
        <v>2502</v>
      </c>
      <c r="B454" s="1" t="s">
        <v>2503</v>
      </c>
      <c r="C454" s="1" t="s">
        <v>2504</v>
      </c>
      <c r="D454" s="1" t="s">
        <v>2505</v>
      </c>
      <c r="E454" s="1" t="s">
        <v>2506</v>
      </c>
      <c r="F454" s="1"/>
      <c r="G454" s="2" t="s">
        <v>23</v>
      </c>
      <c r="H454" s="1" t="s">
        <v>2507</v>
      </c>
      <c r="I454" s="1" t="s">
        <v>2508</v>
      </c>
      <c r="J454" s="1" t="s">
        <v>2509</v>
      </c>
      <c r="K454" s="1">
        <v>0.0</v>
      </c>
      <c r="L454" s="1">
        <v>70.0</v>
      </c>
      <c r="M454" s="1" t="s">
        <v>2510</v>
      </c>
      <c r="N454" s="1" t="s">
        <v>2511</v>
      </c>
      <c r="O454" s="1" t="s">
        <v>2512</v>
      </c>
      <c r="P454" s="1">
        <v>0.278301195263452</v>
      </c>
      <c r="Q454" s="1">
        <v>0.27507427246435</v>
      </c>
      <c r="R454" s="1" t="s">
        <v>2513</v>
      </c>
    </row>
    <row r="455">
      <c r="A455" s="1" t="s">
        <v>2514</v>
      </c>
      <c r="B455" s="1" t="s">
        <v>2515</v>
      </c>
      <c r="C455" s="1" t="s">
        <v>2516</v>
      </c>
      <c r="D455" s="1" t="s">
        <v>2505</v>
      </c>
      <c r="E455" s="1" t="s">
        <v>2506</v>
      </c>
      <c r="F455" s="1"/>
      <c r="G455" s="2" t="s">
        <v>23</v>
      </c>
      <c r="H455" s="1" t="s">
        <v>2507</v>
      </c>
      <c r="I455" s="1" t="s">
        <v>2508</v>
      </c>
      <c r="J455" s="1" t="s">
        <v>2509</v>
      </c>
      <c r="K455" s="1">
        <v>0.0</v>
      </c>
      <c r="L455" s="1">
        <v>96.0</v>
      </c>
      <c r="M455" s="1" t="s">
        <v>2517</v>
      </c>
      <c r="N455" s="1" t="s">
        <v>2511</v>
      </c>
      <c r="O455" s="1" t="s">
        <v>2512</v>
      </c>
      <c r="P455" s="1">
        <v>0.592092494463642</v>
      </c>
      <c r="Q455" s="1">
        <v>0.583937866162061</v>
      </c>
      <c r="R455" s="1" t="s">
        <v>2518</v>
      </c>
    </row>
    <row r="456">
      <c r="A456" s="1" t="s">
        <v>2514</v>
      </c>
      <c r="B456" s="1" t="s">
        <v>2515</v>
      </c>
      <c r="C456" s="1" t="s">
        <v>2519</v>
      </c>
      <c r="D456" s="1" t="s">
        <v>2505</v>
      </c>
      <c r="E456" s="1" t="s">
        <v>2506</v>
      </c>
      <c r="F456" s="1"/>
      <c r="G456" s="2" t="s">
        <v>23</v>
      </c>
      <c r="H456" s="1" t="s">
        <v>2507</v>
      </c>
      <c r="I456" s="1" t="s">
        <v>2508</v>
      </c>
      <c r="J456" s="1" t="s">
        <v>2509</v>
      </c>
      <c r="K456" s="1">
        <v>0.0</v>
      </c>
      <c r="L456" s="1">
        <v>114.0</v>
      </c>
      <c r="M456" s="1" t="s">
        <v>2517</v>
      </c>
      <c r="N456" s="1" t="s">
        <v>2511</v>
      </c>
      <c r="O456" s="1" t="s">
        <v>2512</v>
      </c>
      <c r="P456" s="1">
        <v>0.592092494463642</v>
      </c>
      <c r="Q456" s="1">
        <v>0.583937866162061</v>
      </c>
      <c r="R456" s="1" t="s">
        <v>2518</v>
      </c>
    </row>
    <row r="457">
      <c r="A457" s="1" t="s">
        <v>2514</v>
      </c>
      <c r="B457" s="1" t="s">
        <v>2515</v>
      </c>
      <c r="C457" s="1" t="s">
        <v>2520</v>
      </c>
      <c r="D457" s="1" t="s">
        <v>2505</v>
      </c>
      <c r="E457" s="1" t="s">
        <v>2506</v>
      </c>
      <c r="F457" s="1"/>
      <c r="G457" s="2" t="s">
        <v>23</v>
      </c>
      <c r="H457" s="1" t="s">
        <v>2507</v>
      </c>
      <c r="I457" s="1" t="s">
        <v>2508</v>
      </c>
      <c r="J457" s="1" t="s">
        <v>2509</v>
      </c>
      <c r="K457" s="1">
        <v>0.0</v>
      </c>
      <c r="L457" s="1">
        <v>133.0</v>
      </c>
      <c r="M457" s="1" t="s">
        <v>2517</v>
      </c>
      <c r="N457" s="1" t="s">
        <v>2511</v>
      </c>
      <c r="O457" s="1" t="s">
        <v>2512</v>
      </c>
      <c r="P457" s="1">
        <v>0.592092494463642</v>
      </c>
      <c r="Q457" s="1">
        <v>0.583937866162061</v>
      </c>
      <c r="R457" s="1" t="s">
        <v>2518</v>
      </c>
    </row>
    <row r="458">
      <c r="A458" s="1" t="s">
        <v>2521</v>
      </c>
      <c r="B458" s="1" t="s">
        <v>2522</v>
      </c>
      <c r="C458" s="1" t="s">
        <v>2523</v>
      </c>
      <c r="D458" s="1" t="s">
        <v>2505</v>
      </c>
      <c r="E458" s="1" t="s">
        <v>2506</v>
      </c>
      <c r="F458" s="1"/>
      <c r="G458" s="2" t="s">
        <v>23</v>
      </c>
      <c r="H458" s="1" t="s">
        <v>2507</v>
      </c>
      <c r="I458" s="1" t="s">
        <v>2508</v>
      </c>
      <c r="J458" s="1" t="s">
        <v>2509</v>
      </c>
      <c r="K458" s="1">
        <v>0.0</v>
      </c>
      <c r="L458" s="1">
        <v>374.0</v>
      </c>
      <c r="M458" s="1" t="s">
        <v>2524</v>
      </c>
      <c r="N458" s="1" t="s">
        <v>2511</v>
      </c>
      <c r="O458" s="1" t="s">
        <v>2512</v>
      </c>
      <c r="P458" s="1">
        <v>0.409546208634398</v>
      </c>
      <c r="Q458" s="1">
        <v>0.395737822186531</v>
      </c>
      <c r="R458" s="1" t="s">
        <v>2525</v>
      </c>
    </row>
    <row r="459">
      <c r="A459" s="1" t="s">
        <v>2526</v>
      </c>
      <c r="B459" s="1" t="s">
        <v>2527</v>
      </c>
      <c r="C459" s="1" t="s">
        <v>2528</v>
      </c>
      <c r="D459" s="1" t="s">
        <v>2505</v>
      </c>
      <c r="E459" s="1" t="s">
        <v>2506</v>
      </c>
      <c r="F459" s="1"/>
      <c r="G459" s="2" t="s">
        <v>23</v>
      </c>
      <c r="H459" s="1" t="s">
        <v>2507</v>
      </c>
      <c r="I459" s="1" t="s">
        <v>2508</v>
      </c>
      <c r="J459" s="1" t="s">
        <v>2509</v>
      </c>
      <c r="K459" s="1">
        <v>0.0</v>
      </c>
      <c r="L459" s="1">
        <v>420.0</v>
      </c>
      <c r="M459" s="1" t="s">
        <v>2529</v>
      </c>
      <c r="N459" s="1" t="s">
        <v>2511</v>
      </c>
      <c r="O459" s="1" t="s">
        <v>2512</v>
      </c>
      <c r="P459" s="1">
        <v>0.409546208634398</v>
      </c>
      <c r="Q459" s="1">
        <v>0.390123097269858</v>
      </c>
      <c r="R459" s="1" t="s">
        <v>2530</v>
      </c>
    </row>
    <row r="460">
      <c r="A460" s="1" t="s">
        <v>2531</v>
      </c>
      <c r="B460" s="1" t="s">
        <v>2532</v>
      </c>
      <c r="C460" s="1" t="s">
        <v>2533</v>
      </c>
      <c r="D460" s="1" t="s">
        <v>2505</v>
      </c>
      <c r="E460" s="1" t="s">
        <v>2506</v>
      </c>
      <c r="F460" s="1"/>
      <c r="G460" s="2" t="s">
        <v>23</v>
      </c>
      <c r="H460" s="1" t="s">
        <v>2507</v>
      </c>
      <c r="I460" s="1" t="s">
        <v>2508</v>
      </c>
      <c r="J460" s="1" t="s">
        <v>2509</v>
      </c>
      <c r="K460" s="1">
        <v>0.0</v>
      </c>
      <c r="L460" s="1">
        <v>466.0</v>
      </c>
      <c r="M460" s="1" t="s">
        <v>2534</v>
      </c>
      <c r="N460" s="1" t="s">
        <v>2511</v>
      </c>
      <c r="O460" s="1" t="s">
        <v>2512</v>
      </c>
      <c r="P460" s="1">
        <v>0.409546208634398</v>
      </c>
      <c r="Q460" s="1">
        <v>0.395737822186531</v>
      </c>
      <c r="R460" s="1" t="s">
        <v>2535</v>
      </c>
    </row>
    <row r="461">
      <c r="A461" s="1" t="s">
        <v>2536</v>
      </c>
      <c r="B461" s="1" t="s">
        <v>2537</v>
      </c>
      <c r="C461" s="1" t="s">
        <v>2538</v>
      </c>
      <c r="D461" s="1" t="s">
        <v>2505</v>
      </c>
      <c r="E461" s="1" t="s">
        <v>2506</v>
      </c>
      <c r="F461" s="1"/>
      <c r="G461" s="2" t="s">
        <v>23</v>
      </c>
      <c r="H461" s="1" t="s">
        <v>2507</v>
      </c>
      <c r="I461" s="1" t="s">
        <v>2508</v>
      </c>
      <c r="J461" s="1" t="s">
        <v>2509</v>
      </c>
      <c r="K461" s="1">
        <v>0.0</v>
      </c>
      <c r="L461" s="1">
        <v>514.0</v>
      </c>
      <c r="M461" s="1" t="s">
        <v>2539</v>
      </c>
      <c r="N461" s="1" t="s">
        <v>2511</v>
      </c>
      <c r="O461" s="1" t="s">
        <v>2512</v>
      </c>
      <c r="P461" s="1">
        <v>0.565726998450043</v>
      </c>
      <c r="Q461" s="1">
        <v>0.554975295427952</v>
      </c>
      <c r="R461" s="1" t="s">
        <v>2540</v>
      </c>
    </row>
    <row r="462">
      <c r="A462" s="1" t="s">
        <v>2536</v>
      </c>
      <c r="B462" s="1" t="s">
        <v>2537</v>
      </c>
      <c r="C462" s="1" t="s">
        <v>2541</v>
      </c>
      <c r="D462" s="1" t="s">
        <v>2505</v>
      </c>
      <c r="E462" s="1" t="s">
        <v>2506</v>
      </c>
      <c r="F462" s="1"/>
      <c r="G462" s="2" t="s">
        <v>23</v>
      </c>
      <c r="H462" s="1" t="s">
        <v>2507</v>
      </c>
      <c r="I462" s="1" t="s">
        <v>2508</v>
      </c>
      <c r="J462" s="1" t="s">
        <v>2509</v>
      </c>
      <c r="K462" s="1">
        <v>0.0</v>
      </c>
      <c r="L462" s="1">
        <v>547.0</v>
      </c>
      <c r="M462" s="1" t="s">
        <v>2539</v>
      </c>
      <c r="N462" s="1" t="s">
        <v>2511</v>
      </c>
      <c r="O462" s="1" t="s">
        <v>2512</v>
      </c>
      <c r="P462" s="1">
        <v>0.565726998450043</v>
      </c>
      <c r="Q462" s="1">
        <v>0.554975295427952</v>
      </c>
      <c r="R462" s="1" t="s">
        <v>2540</v>
      </c>
    </row>
    <row r="463">
      <c r="A463" s="1" t="s">
        <v>2542</v>
      </c>
      <c r="B463" s="1" t="s">
        <v>2543</v>
      </c>
      <c r="C463" s="1" t="s">
        <v>2544</v>
      </c>
      <c r="D463" s="1" t="s">
        <v>2505</v>
      </c>
      <c r="E463" s="1" t="s">
        <v>2506</v>
      </c>
      <c r="F463" s="1"/>
      <c r="G463" s="2" t="s">
        <v>23</v>
      </c>
      <c r="H463" s="1" t="s">
        <v>2507</v>
      </c>
      <c r="I463" s="1" t="s">
        <v>2508</v>
      </c>
      <c r="J463" s="1" t="s">
        <v>2509</v>
      </c>
      <c r="K463" s="1">
        <v>0.0</v>
      </c>
      <c r="L463" s="1">
        <v>604.0</v>
      </c>
      <c r="M463" s="1" t="s">
        <v>2545</v>
      </c>
      <c r="N463" s="1" t="s">
        <v>2511</v>
      </c>
      <c r="O463" s="1" t="s">
        <v>2512</v>
      </c>
      <c r="P463" s="1">
        <v>0.676821648715906</v>
      </c>
      <c r="Q463" s="1">
        <v>0.668358012181041</v>
      </c>
      <c r="R463" s="1" t="s">
        <v>2546</v>
      </c>
    </row>
    <row r="464">
      <c r="A464" s="1" t="s">
        <v>2547</v>
      </c>
      <c r="B464" s="1" t="s">
        <v>2548</v>
      </c>
      <c r="C464" s="1" t="s">
        <v>2328</v>
      </c>
      <c r="D464" s="1" t="s">
        <v>2505</v>
      </c>
      <c r="E464" s="1" t="s">
        <v>2506</v>
      </c>
      <c r="F464" s="1"/>
      <c r="G464" s="2" t="s">
        <v>23</v>
      </c>
      <c r="H464" s="1" t="s">
        <v>2507</v>
      </c>
      <c r="I464" s="1" t="s">
        <v>2508</v>
      </c>
      <c r="J464" s="1" t="s">
        <v>2509</v>
      </c>
      <c r="K464" s="1">
        <v>0.0</v>
      </c>
      <c r="L464" s="1">
        <v>725.0</v>
      </c>
      <c r="M464" s="1" t="s">
        <v>2549</v>
      </c>
      <c r="N464" s="1" t="s">
        <v>2511</v>
      </c>
      <c r="O464" s="1" t="s">
        <v>2512</v>
      </c>
      <c r="P464" s="1">
        <v>0.409546208634398</v>
      </c>
      <c r="Q464" s="1">
        <v>0.395737822186531</v>
      </c>
      <c r="R464" s="1" t="s">
        <v>2550</v>
      </c>
    </row>
    <row r="465">
      <c r="A465" s="1" t="s">
        <v>2551</v>
      </c>
      <c r="B465" s="1" t="s">
        <v>2552</v>
      </c>
      <c r="C465" s="1" t="s">
        <v>2553</v>
      </c>
      <c r="D465" s="1" t="s">
        <v>2505</v>
      </c>
      <c r="E465" s="1" t="s">
        <v>2506</v>
      </c>
      <c r="F465" s="1"/>
      <c r="G465" s="2" t="s">
        <v>23</v>
      </c>
      <c r="H465" s="1" t="s">
        <v>2507</v>
      </c>
      <c r="I465" s="1" t="s">
        <v>2508</v>
      </c>
      <c r="J465" s="1" t="s">
        <v>2509</v>
      </c>
      <c r="K465" s="1">
        <v>0.0</v>
      </c>
      <c r="L465" s="1">
        <v>924.0</v>
      </c>
      <c r="M465" s="1" t="s">
        <v>2554</v>
      </c>
      <c r="N465" s="1" t="s">
        <v>2511</v>
      </c>
      <c r="O465" s="1" t="s">
        <v>2512</v>
      </c>
      <c r="P465" s="1">
        <v>0.723644336155896</v>
      </c>
      <c r="Q465" s="1">
        <v>0.720508163961452</v>
      </c>
      <c r="R465" s="1" t="s">
        <v>2555</v>
      </c>
    </row>
    <row r="466">
      <c r="A466" s="1" t="s">
        <v>2556</v>
      </c>
      <c r="B466" s="1" t="s">
        <v>2557</v>
      </c>
      <c r="C466" s="1" t="s">
        <v>2558</v>
      </c>
      <c r="D466" s="1" t="s">
        <v>2559</v>
      </c>
      <c r="E466" s="1" t="s">
        <v>2560</v>
      </c>
      <c r="F466" s="1"/>
      <c r="G466" s="2" t="s">
        <v>23</v>
      </c>
      <c r="H466" s="1" t="s">
        <v>2507</v>
      </c>
      <c r="I466" s="1" t="s">
        <v>2561</v>
      </c>
      <c r="J466" s="1" t="s">
        <v>2508</v>
      </c>
      <c r="K466" s="1">
        <v>0.0</v>
      </c>
      <c r="L466" s="1">
        <v>42.0</v>
      </c>
      <c r="M466" s="1" t="s">
        <v>2562</v>
      </c>
      <c r="N466" s="1" t="s">
        <v>2563</v>
      </c>
      <c r="O466" s="1" t="s">
        <v>2564</v>
      </c>
      <c r="P466" s="1">
        <v>0.714027578187141</v>
      </c>
      <c r="Q466" s="1">
        <v>0.703715378874368</v>
      </c>
      <c r="R466" s="1" t="s">
        <v>2565</v>
      </c>
    </row>
    <row r="467">
      <c r="A467" s="1" t="s">
        <v>2566</v>
      </c>
      <c r="B467" s="1" t="s">
        <v>2567</v>
      </c>
      <c r="C467" s="1" t="s">
        <v>2568</v>
      </c>
      <c r="D467" s="1" t="s">
        <v>2559</v>
      </c>
      <c r="E467" s="1" t="s">
        <v>2560</v>
      </c>
      <c r="F467" s="1"/>
      <c r="G467" s="2" t="s">
        <v>23</v>
      </c>
      <c r="H467" s="1" t="s">
        <v>2507</v>
      </c>
      <c r="I467" s="1" t="s">
        <v>2561</v>
      </c>
      <c r="J467" s="1" t="s">
        <v>2508</v>
      </c>
      <c r="K467" s="1">
        <v>0.0</v>
      </c>
      <c r="L467" s="1">
        <v>54.0</v>
      </c>
      <c r="M467" s="1" t="s">
        <v>2510</v>
      </c>
      <c r="N467" s="1" t="s">
        <v>2563</v>
      </c>
      <c r="O467" s="1" t="s">
        <v>2564</v>
      </c>
      <c r="P467" s="1">
        <v>0.537154128214037</v>
      </c>
      <c r="Q467" s="1">
        <v>0.532895273048233</v>
      </c>
      <c r="R467" s="1" t="s">
        <v>2569</v>
      </c>
    </row>
    <row r="468">
      <c r="A468" s="1" t="s">
        <v>2570</v>
      </c>
      <c r="B468" s="1" t="s">
        <v>2571</v>
      </c>
      <c r="C468" s="1" t="s">
        <v>2572</v>
      </c>
      <c r="D468" s="1" t="s">
        <v>2573</v>
      </c>
      <c r="E468" s="1" t="s">
        <v>2574</v>
      </c>
      <c r="F468" s="1"/>
      <c r="G468" s="2" t="s">
        <v>23</v>
      </c>
      <c r="H468" s="1" t="s">
        <v>2507</v>
      </c>
      <c r="I468" s="1" t="s">
        <v>2575</v>
      </c>
      <c r="J468" s="1" t="s">
        <v>2561</v>
      </c>
      <c r="K468" s="1">
        <v>0.0</v>
      </c>
      <c r="L468" s="1">
        <v>1127.0</v>
      </c>
      <c r="M468" s="1" t="s">
        <v>2576</v>
      </c>
      <c r="N468" s="1" t="s">
        <v>2577</v>
      </c>
      <c r="O468" s="1" t="s">
        <v>2564</v>
      </c>
      <c r="P468" s="1">
        <v>0.927898272442087</v>
      </c>
      <c r="Q468" s="1">
        <v>0.921020456001821</v>
      </c>
      <c r="R468" s="1" t="s">
        <v>2578</v>
      </c>
    </row>
    <row r="469">
      <c r="A469" s="1" t="s">
        <v>2212</v>
      </c>
      <c r="B469" s="1" t="s">
        <v>2579</v>
      </c>
      <c r="C469" s="1" t="s">
        <v>2580</v>
      </c>
      <c r="D469" s="1" t="s">
        <v>2581</v>
      </c>
      <c r="E469" s="1" t="s">
        <v>2582</v>
      </c>
      <c r="F469" s="1"/>
      <c r="G469" s="2" t="s">
        <v>23</v>
      </c>
      <c r="H469" s="1" t="s">
        <v>167</v>
      </c>
      <c r="I469" s="1" t="s">
        <v>2583</v>
      </c>
      <c r="J469" s="1" t="s">
        <v>2575</v>
      </c>
      <c r="K469" s="1">
        <v>0.0</v>
      </c>
      <c r="L469" s="1">
        <v>259.0</v>
      </c>
      <c r="M469" s="1" t="s">
        <v>2584</v>
      </c>
      <c r="N469" s="1" t="s">
        <v>2585</v>
      </c>
      <c r="O469" s="1" t="s">
        <v>2220</v>
      </c>
      <c r="P469" s="1">
        <v>0.984915625872044</v>
      </c>
      <c r="Q469" s="1">
        <v>0.983092839322743</v>
      </c>
      <c r="R469" s="1" t="s">
        <v>2586</v>
      </c>
    </row>
    <row r="470">
      <c r="A470" s="1" t="s">
        <v>2109</v>
      </c>
      <c r="B470" s="1" t="s">
        <v>2587</v>
      </c>
      <c r="C470" s="1" t="s">
        <v>1464</v>
      </c>
      <c r="D470" s="1" t="s">
        <v>2588</v>
      </c>
      <c r="E470" s="1" t="s">
        <v>2589</v>
      </c>
      <c r="F470" s="1"/>
      <c r="G470" s="2" t="s">
        <v>23</v>
      </c>
      <c r="H470" s="1" t="s">
        <v>594</v>
      </c>
      <c r="I470" s="1" t="s">
        <v>2590</v>
      </c>
      <c r="J470" s="1" t="s">
        <v>2591</v>
      </c>
      <c r="K470" s="1">
        <v>0.0</v>
      </c>
      <c r="L470" s="1">
        <v>75.0</v>
      </c>
      <c r="M470" s="1" t="s">
        <v>2113</v>
      </c>
      <c r="N470" s="1" t="s">
        <v>2114</v>
      </c>
      <c r="O470" s="1" t="s">
        <v>2115</v>
      </c>
      <c r="P470" s="1">
        <v>0.967412289026166</v>
      </c>
      <c r="Q470" s="1">
        <v>0.963962459865834</v>
      </c>
      <c r="R470" s="1" t="s">
        <v>954</v>
      </c>
    </row>
    <row r="471">
      <c r="A471" s="1" t="s">
        <v>2122</v>
      </c>
      <c r="B471" s="1" t="s">
        <v>2592</v>
      </c>
      <c r="C471" s="1" t="s">
        <v>2593</v>
      </c>
      <c r="D471" s="1" t="s">
        <v>2594</v>
      </c>
      <c r="E471" s="1" t="s">
        <v>2589</v>
      </c>
      <c r="F471" s="1"/>
      <c r="G471" s="2" t="s">
        <v>23</v>
      </c>
      <c r="H471" s="1" t="s">
        <v>1967</v>
      </c>
      <c r="I471" s="1" t="s">
        <v>2590</v>
      </c>
      <c r="J471" s="1" t="s">
        <v>2591</v>
      </c>
      <c r="K471" s="1">
        <v>0.0</v>
      </c>
      <c r="L471" s="1">
        <v>84.0</v>
      </c>
      <c r="M471" s="1" t="s">
        <v>2124</v>
      </c>
      <c r="N471" s="1" t="s">
        <v>2125</v>
      </c>
      <c r="O471" s="1" t="s">
        <v>1972</v>
      </c>
      <c r="P471" s="1">
        <v>0.978943500260539</v>
      </c>
      <c r="Q471" s="1">
        <v>0.976527635142243</v>
      </c>
      <c r="R471" s="1" t="s">
        <v>2595</v>
      </c>
    </row>
    <row r="472">
      <c r="A472" s="1" t="s">
        <v>2596</v>
      </c>
      <c r="B472" s="1" t="s">
        <v>2597</v>
      </c>
      <c r="C472" s="1" t="s">
        <v>2598</v>
      </c>
      <c r="D472" s="1" t="s">
        <v>2599</v>
      </c>
      <c r="E472" s="1" t="s">
        <v>2600</v>
      </c>
      <c r="F472" s="1"/>
      <c r="G472" s="2" t="s">
        <v>23</v>
      </c>
      <c r="H472" s="1" t="s">
        <v>167</v>
      </c>
      <c r="I472" s="1" t="s">
        <v>2601</v>
      </c>
      <c r="J472" s="1" t="s">
        <v>2602</v>
      </c>
      <c r="K472" s="1">
        <v>0.0</v>
      </c>
      <c r="L472" s="1">
        <v>259.0</v>
      </c>
      <c r="M472" s="1" t="s">
        <v>2584</v>
      </c>
      <c r="N472" s="1" t="s">
        <v>2603</v>
      </c>
      <c r="O472" s="1" t="s">
        <v>2604</v>
      </c>
      <c r="P472" s="1">
        <v>1.0</v>
      </c>
      <c r="Q472" s="1">
        <v>1.0</v>
      </c>
      <c r="R472" s="1" t="s">
        <v>876</v>
      </c>
    </row>
    <row r="473">
      <c r="A473" s="1" t="s">
        <v>2605</v>
      </c>
      <c r="B473" s="1" t="s">
        <v>2606</v>
      </c>
      <c r="C473" s="1" t="s">
        <v>2607</v>
      </c>
      <c r="D473" s="1" t="s">
        <v>2608</v>
      </c>
      <c r="E473" s="1" t="s">
        <v>2609</v>
      </c>
      <c r="F473" s="1"/>
      <c r="G473" s="2" t="s">
        <v>23</v>
      </c>
      <c r="H473" s="1" t="s">
        <v>295</v>
      </c>
      <c r="I473" s="1" t="s">
        <v>2610</v>
      </c>
      <c r="J473" s="1" t="s">
        <v>2611</v>
      </c>
      <c r="K473" s="1">
        <v>0.0</v>
      </c>
      <c r="L473" s="1">
        <v>654.0</v>
      </c>
      <c r="M473" s="1" t="s">
        <v>2612</v>
      </c>
      <c r="N473" s="1" t="s">
        <v>2613</v>
      </c>
      <c r="O473" s="1" t="s">
        <v>2614</v>
      </c>
      <c r="P473" s="1">
        <v>0.642241448702648</v>
      </c>
      <c r="Q473" s="1">
        <v>0.598521352886829</v>
      </c>
      <c r="R473" s="1" t="s">
        <v>2615</v>
      </c>
    </row>
    <row r="474">
      <c r="A474" s="1" t="s">
        <v>2616</v>
      </c>
      <c r="B474" s="1" t="s">
        <v>2617</v>
      </c>
      <c r="C474" s="1" t="s">
        <v>1011</v>
      </c>
      <c r="D474" s="1" t="s">
        <v>21</v>
      </c>
      <c r="E474" s="1" t="s">
        <v>2618</v>
      </c>
      <c r="F474" s="1"/>
      <c r="G474" s="2" t="s">
        <v>23</v>
      </c>
      <c r="H474" s="1" t="s">
        <v>24</v>
      </c>
      <c r="I474" s="1" t="s">
        <v>2619</v>
      </c>
      <c r="J474" s="1" t="s">
        <v>2620</v>
      </c>
      <c r="K474" s="1">
        <v>0.0</v>
      </c>
      <c r="L474" s="1">
        <v>47.0</v>
      </c>
      <c r="M474" s="1" t="s">
        <v>278</v>
      </c>
      <c r="N474" s="1" t="s">
        <v>122</v>
      </c>
      <c r="O474" s="1" t="s">
        <v>122</v>
      </c>
      <c r="P474" s="1">
        <v>0.93855223076313</v>
      </c>
      <c r="Q474" s="1">
        <v>0.93487792006857</v>
      </c>
      <c r="R474" s="1" t="s">
        <v>2165</v>
      </c>
    </row>
    <row r="475">
      <c r="A475" s="1" t="s">
        <v>2592</v>
      </c>
      <c r="B475" s="1" t="s">
        <v>2621</v>
      </c>
      <c r="C475" s="1" t="s">
        <v>1011</v>
      </c>
      <c r="D475" s="1" t="s">
        <v>2622</v>
      </c>
      <c r="E475" s="1" t="s">
        <v>2618</v>
      </c>
      <c r="F475" s="1"/>
      <c r="G475" s="2" t="s">
        <v>23</v>
      </c>
      <c r="H475" s="1" t="s">
        <v>1967</v>
      </c>
      <c r="I475" s="1" t="s">
        <v>2619</v>
      </c>
      <c r="J475" s="1" t="s">
        <v>2620</v>
      </c>
      <c r="K475" s="1">
        <v>0.0</v>
      </c>
      <c r="L475" s="1">
        <v>136.0</v>
      </c>
      <c r="M475" s="1" t="s">
        <v>2124</v>
      </c>
      <c r="N475" s="1" t="s">
        <v>2125</v>
      </c>
      <c r="O475" s="1" t="s">
        <v>2623</v>
      </c>
      <c r="P475" s="1">
        <v>0.979119401581112</v>
      </c>
      <c r="Q475" s="1">
        <v>0.976760060577146</v>
      </c>
      <c r="R475" s="1" t="s">
        <v>2624</v>
      </c>
    </row>
    <row r="476">
      <c r="A476" s="1" t="s">
        <v>2625</v>
      </c>
      <c r="B476" s="1" t="s">
        <v>2626</v>
      </c>
      <c r="C476" s="1" t="s">
        <v>818</v>
      </c>
      <c r="D476" s="1" t="s">
        <v>2627</v>
      </c>
      <c r="E476" s="1" t="s">
        <v>2618</v>
      </c>
      <c r="F476" s="1"/>
      <c r="G476" s="2" t="s">
        <v>23</v>
      </c>
      <c r="H476" s="1" t="s">
        <v>295</v>
      </c>
      <c r="I476" s="1" t="s">
        <v>2619</v>
      </c>
      <c r="J476" s="1" t="s">
        <v>2620</v>
      </c>
      <c r="K476" s="1">
        <v>0.0</v>
      </c>
      <c r="L476" s="1">
        <v>500.0</v>
      </c>
      <c r="M476" s="1" t="s">
        <v>2628</v>
      </c>
      <c r="N476" s="1" t="s">
        <v>2613</v>
      </c>
      <c r="O476" s="1" t="s">
        <v>2171</v>
      </c>
      <c r="P476" s="1">
        <v>0.883598211267001</v>
      </c>
      <c r="Q476" s="1">
        <v>0.872345147848441</v>
      </c>
      <c r="R476" s="1" t="s">
        <v>2629</v>
      </c>
    </row>
    <row r="477">
      <c r="A477" s="1" t="s">
        <v>2625</v>
      </c>
      <c r="B477" s="1" t="s">
        <v>2626</v>
      </c>
      <c r="C477" s="1" t="s">
        <v>2630</v>
      </c>
      <c r="D477" s="1" t="s">
        <v>2627</v>
      </c>
      <c r="E477" s="1" t="s">
        <v>2618</v>
      </c>
      <c r="F477" s="1"/>
      <c r="G477" s="2" t="s">
        <v>23</v>
      </c>
      <c r="H477" s="1" t="s">
        <v>295</v>
      </c>
      <c r="I477" s="1" t="s">
        <v>2619</v>
      </c>
      <c r="J477" s="1" t="s">
        <v>2620</v>
      </c>
      <c r="K477" s="1">
        <v>0.0</v>
      </c>
      <c r="L477" s="1">
        <v>558.0</v>
      </c>
      <c r="M477" s="1" t="s">
        <v>2628</v>
      </c>
      <c r="N477" s="1" t="s">
        <v>2613</v>
      </c>
      <c r="O477" s="1" t="s">
        <v>2171</v>
      </c>
      <c r="P477" s="1">
        <v>0.883598211267001</v>
      </c>
      <c r="Q477" s="1">
        <v>0.872345147848441</v>
      </c>
      <c r="R477" s="1" t="s">
        <v>2629</v>
      </c>
    </row>
    <row r="478">
      <c r="A478" s="1" t="s">
        <v>2606</v>
      </c>
      <c r="B478" s="1" t="s">
        <v>2605</v>
      </c>
      <c r="C478" s="1" t="s">
        <v>2631</v>
      </c>
      <c r="D478" s="1" t="s">
        <v>2627</v>
      </c>
      <c r="E478" s="1" t="s">
        <v>2618</v>
      </c>
      <c r="F478" s="1"/>
      <c r="G478" s="2" t="s">
        <v>23</v>
      </c>
      <c r="H478" s="1" t="s">
        <v>295</v>
      </c>
      <c r="I478" s="1" t="s">
        <v>2619</v>
      </c>
      <c r="J478" s="1" t="s">
        <v>2620</v>
      </c>
      <c r="K478" s="1">
        <v>0.0</v>
      </c>
      <c r="L478" s="1">
        <v>652.0</v>
      </c>
      <c r="M478" s="1" t="s">
        <v>2632</v>
      </c>
      <c r="N478" s="1" t="s">
        <v>2613</v>
      </c>
      <c r="O478" s="1" t="s">
        <v>2171</v>
      </c>
      <c r="P478" s="1">
        <v>0.623658436400477</v>
      </c>
      <c r="Q478" s="1">
        <v>0.616064661924239</v>
      </c>
      <c r="R478" s="1" t="s">
        <v>2633</v>
      </c>
    </row>
    <row r="479">
      <c r="A479" s="1" t="s">
        <v>2634</v>
      </c>
      <c r="B479" s="1" t="s">
        <v>2635</v>
      </c>
      <c r="C479" s="1" t="s">
        <v>2636</v>
      </c>
      <c r="D479" s="1" t="s">
        <v>2637</v>
      </c>
      <c r="E479" s="1" t="s">
        <v>2618</v>
      </c>
      <c r="F479" s="1"/>
      <c r="G479" s="2" t="s">
        <v>23</v>
      </c>
      <c r="H479" s="1" t="s">
        <v>631</v>
      </c>
      <c r="I479" s="1" t="s">
        <v>2619</v>
      </c>
      <c r="J479" s="1" t="s">
        <v>2620</v>
      </c>
      <c r="K479" s="1">
        <v>0.0</v>
      </c>
      <c r="L479" s="1">
        <v>112.0</v>
      </c>
      <c r="M479" s="1" t="s">
        <v>2638</v>
      </c>
      <c r="N479" s="1" t="s">
        <v>2639</v>
      </c>
      <c r="O479" s="1" t="s">
        <v>2640</v>
      </c>
      <c r="P479" s="1">
        <v>0.97244309218553</v>
      </c>
      <c r="Q479" s="1">
        <v>0.969786274129917</v>
      </c>
      <c r="R479" s="1" t="s">
        <v>2641</v>
      </c>
    </row>
    <row r="480">
      <c r="A480" s="1" t="s">
        <v>2642</v>
      </c>
      <c r="B480" s="1" t="s">
        <v>2643</v>
      </c>
      <c r="C480" s="1" t="s">
        <v>2644</v>
      </c>
      <c r="D480" s="1" t="s">
        <v>2645</v>
      </c>
      <c r="E480" s="1" t="s">
        <v>2618</v>
      </c>
      <c r="F480" s="1"/>
      <c r="G480" s="2" t="s">
        <v>23</v>
      </c>
      <c r="H480" s="1" t="s">
        <v>154</v>
      </c>
      <c r="I480" s="1" t="s">
        <v>2619</v>
      </c>
      <c r="J480" s="1" t="s">
        <v>2620</v>
      </c>
      <c r="K480" s="1">
        <v>0.0</v>
      </c>
      <c r="L480" s="1">
        <v>658.0</v>
      </c>
      <c r="M480" s="1" t="s">
        <v>2646</v>
      </c>
      <c r="N480" s="1" t="s">
        <v>2647</v>
      </c>
      <c r="O480" s="1" t="s">
        <v>2648</v>
      </c>
      <c r="P480" s="1">
        <v>0.994655201796485</v>
      </c>
      <c r="Q480" s="1">
        <v>0.994246941564033</v>
      </c>
      <c r="R480" s="1" t="s">
        <v>2649</v>
      </c>
    </row>
    <row r="481">
      <c r="A481" s="1" t="s">
        <v>2650</v>
      </c>
      <c r="B481" s="1" t="s">
        <v>2651</v>
      </c>
      <c r="C481" s="1" t="s">
        <v>1379</v>
      </c>
      <c r="D481" s="1" t="s">
        <v>2652</v>
      </c>
      <c r="E481" s="1" t="s">
        <v>2618</v>
      </c>
      <c r="F481" s="1"/>
      <c r="G481" s="2" t="s">
        <v>23</v>
      </c>
      <c r="H481" s="1" t="s">
        <v>657</v>
      </c>
      <c r="I481" s="1" t="s">
        <v>2619</v>
      </c>
      <c r="J481" s="1" t="s">
        <v>2620</v>
      </c>
      <c r="K481" s="1">
        <v>0.0</v>
      </c>
      <c r="L481" s="1">
        <v>288.0</v>
      </c>
      <c r="M481" s="1" t="s">
        <v>2653</v>
      </c>
      <c r="N481" s="1" t="s">
        <v>2654</v>
      </c>
      <c r="O481" s="1" t="s">
        <v>2655</v>
      </c>
      <c r="P481" s="1">
        <v>0.799794685763326</v>
      </c>
      <c r="Q481" s="1">
        <v>0.784090468285518</v>
      </c>
      <c r="R481" s="1" t="s">
        <v>2656</v>
      </c>
    </row>
    <row r="482">
      <c r="A482" s="1" t="s">
        <v>2650</v>
      </c>
      <c r="B482" s="1" t="s">
        <v>2651</v>
      </c>
      <c r="C482" s="1" t="s">
        <v>2657</v>
      </c>
      <c r="D482" s="1" t="s">
        <v>2652</v>
      </c>
      <c r="E482" s="1" t="s">
        <v>2618</v>
      </c>
      <c r="F482" s="1"/>
      <c r="G482" s="2" t="s">
        <v>23</v>
      </c>
      <c r="H482" s="1" t="s">
        <v>657</v>
      </c>
      <c r="I482" s="1" t="s">
        <v>2619</v>
      </c>
      <c r="J482" s="1" t="s">
        <v>2620</v>
      </c>
      <c r="K482" s="1">
        <v>0.0</v>
      </c>
      <c r="L482" s="1">
        <v>318.0</v>
      </c>
      <c r="M482" s="1" t="s">
        <v>2653</v>
      </c>
      <c r="N482" s="1" t="s">
        <v>2654</v>
      </c>
      <c r="O482" s="1" t="s">
        <v>2655</v>
      </c>
      <c r="P482" s="1">
        <v>0.799794685763326</v>
      </c>
      <c r="Q482" s="1">
        <v>0.784090468285518</v>
      </c>
      <c r="R482" s="1" t="s">
        <v>2656</v>
      </c>
    </row>
    <row r="483">
      <c r="A483" s="1" t="s">
        <v>2658</v>
      </c>
      <c r="B483" s="1" t="s">
        <v>2659</v>
      </c>
      <c r="C483" s="1" t="s">
        <v>1580</v>
      </c>
      <c r="D483" s="1" t="s">
        <v>2660</v>
      </c>
      <c r="E483" s="1" t="s">
        <v>2618</v>
      </c>
      <c r="F483" s="1"/>
      <c r="G483" s="2" t="s">
        <v>23</v>
      </c>
      <c r="H483" s="1" t="s">
        <v>665</v>
      </c>
      <c r="I483" s="1" t="s">
        <v>2619</v>
      </c>
      <c r="J483" s="1" t="s">
        <v>2620</v>
      </c>
      <c r="K483" s="1">
        <v>0.0</v>
      </c>
      <c r="L483" s="1">
        <v>656.0</v>
      </c>
      <c r="M483" s="1" t="s">
        <v>2661</v>
      </c>
      <c r="N483" s="1" t="s">
        <v>2662</v>
      </c>
      <c r="O483" s="1" t="s">
        <v>2663</v>
      </c>
      <c r="P483" s="1">
        <v>0.945911358426084</v>
      </c>
      <c r="Q483" s="1">
        <v>0.940674277717545</v>
      </c>
      <c r="R483" s="1" t="s">
        <v>2664</v>
      </c>
    </row>
    <row r="484">
      <c r="A484" s="1" t="s">
        <v>2658</v>
      </c>
      <c r="B484" s="1" t="s">
        <v>2659</v>
      </c>
      <c r="C484" s="1" t="s">
        <v>2119</v>
      </c>
      <c r="D484" s="1" t="s">
        <v>2660</v>
      </c>
      <c r="E484" s="1" t="s">
        <v>2618</v>
      </c>
      <c r="F484" s="1"/>
      <c r="G484" s="2" t="s">
        <v>23</v>
      </c>
      <c r="H484" s="1" t="s">
        <v>665</v>
      </c>
      <c r="I484" s="1" t="s">
        <v>2619</v>
      </c>
      <c r="J484" s="1" t="s">
        <v>2620</v>
      </c>
      <c r="K484" s="1">
        <v>0.0</v>
      </c>
      <c r="L484" s="1">
        <v>698.0</v>
      </c>
      <c r="M484" s="1" t="s">
        <v>2661</v>
      </c>
      <c r="N484" s="1" t="s">
        <v>2662</v>
      </c>
      <c r="O484" s="1" t="s">
        <v>2663</v>
      </c>
      <c r="P484" s="1">
        <v>0.945911358426084</v>
      </c>
      <c r="Q484" s="1">
        <v>0.940674277717545</v>
      </c>
      <c r="R484" s="1" t="s">
        <v>2664</v>
      </c>
    </row>
    <row r="485">
      <c r="A485" s="1" t="s">
        <v>2665</v>
      </c>
      <c r="B485" s="1" t="s">
        <v>2666</v>
      </c>
      <c r="C485" s="1" t="s">
        <v>140</v>
      </c>
      <c r="D485" s="1" t="s">
        <v>2667</v>
      </c>
      <c r="E485" s="1" t="s">
        <v>2618</v>
      </c>
      <c r="F485" s="1"/>
      <c r="G485" s="2" t="s">
        <v>23</v>
      </c>
      <c r="H485" s="1" t="s">
        <v>2668</v>
      </c>
      <c r="I485" s="1" t="s">
        <v>2619</v>
      </c>
      <c r="J485" s="1" t="s">
        <v>2620</v>
      </c>
      <c r="K485" s="1">
        <v>0.0</v>
      </c>
      <c r="L485" s="1">
        <v>214.0</v>
      </c>
      <c r="M485" s="1" t="s">
        <v>2669</v>
      </c>
      <c r="N485" s="1" t="s">
        <v>2670</v>
      </c>
      <c r="O485" s="1" t="s">
        <v>2671</v>
      </c>
      <c r="P485" s="1">
        <v>0.87889235870278</v>
      </c>
      <c r="Q485" s="1">
        <v>0.863988919106019</v>
      </c>
      <c r="R485" s="1" t="s">
        <v>2672</v>
      </c>
    </row>
    <row r="486">
      <c r="A486" s="1" t="s">
        <v>2673</v>
      </c>
      <c r="B486" s="1" t="s">
        <v>2674</v>
      </c>
      <c r="C486" s="1" t="s">
        <v>2675</v>
      </c>
      <c r="D486" s="1" t="s">
        <v>2676</v>
      </c>
      <c r="E486" s="1" t="s">
        <v>2618</v>
      </c>
      <c r="F486" s="1"/>
      <c r="G486" s="2" t="s">
        <v>23</v>
      </c>
      <c r="H486" s="1" t="s">
        <v>2677</v>
      </c>
      <c r="I486" s="1" t="s">
        <v>2619</v>
      </c>
      <c r="J486" s="1" t="s">
        <v>2620</v>
      </c>
      <c r="K486" s="1">
        <v>0.0</v>
      </c>
      <c r="L486" s="1">
        <v>331.0</v>
      </c>
      <c r="M486" s="1" t="s">
        <v>2678</v>
      </c>
      <c r="N486" s="1" t="s">
        <v>2679</v>
      </c>
      <c r="O486" s="1" t="s">
        <v>2680</v>
      </c>
      <c r="P486" s="1">
        <v>0.876342042999859</v>
      </c>
      <c r="Q486" s="1">
        <v>0.86227098794357</v>
      </c>
      <c r="R486" s="1" t="s">
        <v>2681</v>
      </c>
    </row>
    <row r="487">
      <c r="A487" s="1" t="s">
        <v>2673</v>
      </c>
      <c r="B487" s="1" t="s">
        <v>2674</v>
      </c>
      <c r="C487" s="1" t="s">
        <v>2682</v>
      </c>
      <c r="D487" s="1" t="s">
        <v>2676</v>
      </c>
      <c r="E487" s="1" t="s">
        <v>2618</v>
      </c>
      <c r="F487" s="1"/>
      <c r="G487" s="2" t="s">
        <v>23</v>
      </c>
      <c r="H487" s="1" t="s">
        <v>2677</v>
      </c>
      <c r="I487" s="1" t="s">
        <v>2619</v>
      </c>
      <c r="J487" s="1" t="s">
        <v>2620</v>
      </c>
      <c r="K487" s="1">
        <v>0.0</v>
      </c>
      <c r="L487" s="1">
        <v>361.0</v>
      </c>
      <c r="M487" s="1" t="s">
        <v>2678</v>
      </c>
      <c r="N487" s="1" t="s">
        <v>2679</v>
      </c>
      <c r="O487" s="1" t="s">
        <v>2680</v>
      </c>
      <c r="P487" s="1">
        <v>0.876342042999859</v>
      </c>
      <c r="Q487" s="1">
        <v>0.86227098794357</v>
      </c>
      <c r="R487" s="1" t="s">
        <v>2681</v>
      </c>
    </row>
    <row r="488">
      <c r="A488" s="1" t="s">
        <v>2673</v>
      </c>
      <c r="B488" s="1" t="s">
        <v>2674</v>
      </c>
      <c r="C488" s="1" t="s">
        <v>2580</v>
      </c>
      <c r="D488" s="1" t="s">
        <v>2676</v>
      </c>
      <c r="E488" s="1" t="s">
        <v>2618</v>
      </c>
      <c r="F488" s="1"/>
      <c r="G488" s="2" t="s">
        <v>23</v>
      </c>
      <c r="H488" s="1" t="s">
        <v>2677</v>
      </c>
      <c r="I488" s="1" t="s">
        <v>2619</v>
      </c>
      <c r="J488" s="1" t="s">
        <v>2620</v>
      </c>
      <c r="K488" s="1">
        <v>0.0</v>
      </c>
      <c r="L488" s="1">
        <v>386.0</v>
      </c>
      <c r="M488" s="1" t="s">
        <v>2678</v>
      </c>
      <c r="N488" s="1" t="s">
        <v>2679</v>
      </c>
      <c r="O488" s="1" t="s">
        <v>2680</v>
      </c>
      <c r="P488" s="1">
        <v>0.876342042999859</v>
      </c>
      <c r="Q488" s="1">
        <v>0.86227098794357</v>
      </c>
      <c r="R488" s="1" t="s">
        <v>2681</v>
      </c>
    </row>
    <row r="489">
      <c r="A489" s="1" t="s">
        <v>2673</v>
      </c>
      <c r="B489" s="1" t="s">
        <v>2674</v>
      </c>
      <c r="C489" s="1" t="s">
        <v>1379</v>
      </c>
      <c r="D489" s="1" t="s">
        <v>2676</v>
      </c>
      <c r="E489" s="1" t="s">
        <v>2618</v>
      </c>
      <c r="F489" s="1"/>
      <c r="G489" s="2" t="s">
        <v>23</v>
      </c>
      <c r="H489" s="1" t="s">
        <v>2677</v>
      </c>
      <c r="I489" s="1" t="s">
        <v>2619</v>
      </c>
      <c r="J489" s="1" t="s">
        <v>2620</v>
      </c>
      <c r="K489" s="1">
        <v>0.0</v>
      </c>
      <c r="L489" s="1">
        <v>395.0</v>
      </c>
      <c r="M489" s="1" t="s">
        <v>2678</v>
      </c>
      <c r="N489" s="1" t="s">
        <v>2679</v>
      </c>
      <c r="O489" s="1" t="s">
        <v>2680</v>
      </c>
      <c r="P489" s="1">
        <v>0.876342042999859</v>
      </c>
      <c r="Q489" s="1">
        <v>0.86227098794357</v>
      </c>
      <c r="R489" s="1" t="s">
        <v>2681</v>
      </c>
    </row>
    <row r="490">
      <c r="A490" s="1" t="s">
        <v>2683</v>
      </c>
      <c r="B490" s="1" t="s">
        <v>2684</v>
      </c>
      <c r="C490" s="1" t="s">
        <v>2685</v>
      </c>
      <c r="D490" s="1" t="s">
        <v>2686</v>
      </c>
      <c r="E490" s="1" t="s">
        <v>2618</v>
      </c>
      <c r="F490" s="1"/>
      <c r="G490" s="2" t="s">
        <v>23</v>
      </c>
      <c r="H490" s="1" t="s">
        <v>306</v>
      </c>
      <c r="I490" s="1" t="s">
        <v>2619</v>
      </c>
      <c r="J490" s="1" t="s">
        <v>2620</v>
      </c>
      <c r="K490" s="1">
        <v>0.0</v>
      </c>
      <c r="L490" s="1">
        <v>933.0</v>
      </c>
      <c r="M490" s="1" t="s">
        <v>2687</v>
      </c>
      <c r="N490" s="1" t="s">
        <v>2688</v>
      </c>
      <c r="O490" s="1" t="s">
        <v>2689</v>
      </c>
      <c r="P490" s="1">
        <v>0.87889235870278</v>
      </c>
      <c r="Q490" s="1">
        <v>0.867127578363857</v>
      </c>
      <c r="R490" s="1" t="s">
        <v>2690</v>
      </c>
    </row>
    <row r="491">
      <c r="A491" s="1" t="s">
        <v>2691</v>
      </c>
      <c r="B491" s="1" t="s">
        <v>2692</v>
      </c>
      <c r="C491" s="1" t="s">
        <v>468</v>
      </c>
      <c r="D491" s="1" t="s">
        <v>2693</v>
      </c>
      <c r="E491" s="1" t="s">
        <v>2618</v>
      </c>
      <c r="F491" s="1"/>
      <c r="G491" s="2" t="s">
        <v>23</v>
      </c>
      <c r="H491" s="1" t="s">
        <v>1582</v>
      </c>
      <c r="I491" s="1" t="s">
        <v>2619</v>
      </c>
      <c r="J491" s="1" t="s">
        <v>2620</v>
      </c>
      <c r="K491" s="1">
        <v>0.0</v>
      </c>
      <c r="L491" s="1">
        <v>109.0</v>
      </c>
      <c r="M491" s="1" t="s">
        <v>2694</v>
      </c>
      <c r="N491" s="1" t="s">
        <v>2695</v>
      </c>
      <c r="O491" s="1" t="s">
        <v>2696</v>
      </c>
      <c r="P491" s="1">
        <v>0.976353852932971</v>
      </c>
      <c r="Q491" s="1">
        <v>0.973602907036341</v>
      </c>
      <c r="R491" s="1" t="s">
        <v>2697</v>
      </c>
    </row>
    <row r="492">
      <c r="A492" s="1" t="s">
        <v>2698</v>
      </c>
      <c r="B492" s="1" t="s">
        <v>2699</v>
      </c>
      <c r="C492" s="1" t="s">
        <v>2700</v>
      </c>
      <c r="D492" s="1" t="s">
        <v>2693</v>
      </c>
      <c r="E492" s="1" t="s">
        <v>2618</v>
      </c>
      <c r="F492" s="1"/>
      <c r="G492" s="2" t="s">
        <v>23</v>
      </c>
      <c r="H492" s="1" t="s">
        <v>1582</v>
      </c>
      <c r="I492" s="1" t="s">
        <v>2619</v>
      </c>
      <c r="J492" s="1" t="s">
        <v>2620</v>
      </c>
      <c r="K492" s="1">
        <v>0.0</v>
      </c>
      <c r="L492" s="1">
        <v>405.0</v>
      </c>
      <c r="M492" s="1" t="s">
        <v>2701</v>
      </c>
      <c r="N492" s="1" t="s">
        <v>2695</v>
      </c>
      <c r="O492" s="1" t="s">
        <v>2696</v>
      </c>
      <c r="P492" s="1">
        <v>0.968639192650276</v>
      </c>
      <c r="Q492" s="1">
        <v>0.965936363241125</v>
      </c>
      <c r="R492" s="1" t="s">
        <v>2702</v>
      </c>
    </row>
    <row r="493">
      <c r="A493" s="1" t="s">
        <v>2703</v>
      </c>
      <c r="B493" s="1" t="s">
        <v>2704</v>
      </c>
      <c r="C493" s="1" t="s">
        <v>2705</v>
      </c>
      <c r="D493" s="1" t="s">
        <v>2706</v>
      </c>
      <c r="E493" s="1" t="s">
        <v>2618</v>
      </c>
      <c r="F493" s="1"/>
      <c r="G493" s="2" t="s">
        <v>23</v>
      </c>
      <c r="H493" s="1" t="s">
        <v>723</v>
      </c>
      <c r="I493" s="1" t="s">
        <v>2619</v>
      </c>
      <c r="J493" s="1" t="s">
        <v>2620</v>
      </c>
      <c r="K493" s="1">
        <v>0.0</v>
      </c>
      <c r="L493" s="1">
        <v>489.0</v>
      </c>
      <c r="M493" s="1" t="s">
        <v>2707</v>
      </c>
      <c r="N493" s="1" t="s">
        <v>2708</v>
      </c>
      <c r="O493" s="1" t="s">
        <v>1767</v>
      </c>
      <c r="P493" s="1">
        <v>0.882936169021463</v>
      </c>
      <c r="Q493" s="1">
        <v>0.869887605075023</v>
      </c>
      <c r="R493" s="1" t="s">
        <v>2709</v>
      </c>
    </row>
    <row r="494">
      <c r="A494" s="1" t="s">
        <v>2703</v>
      </c>
      <c r="B494" s="1" t="s">
        <v>2704</v>
      </c>
      <c r="C494" s="1" t="s">
        <v>2710</v>
      </c>
      <c r="D494" s="1" t="s">
        <v>2706</v>
      </c>
      <c r="E494" s="1" t="s">
        <v>2618</v>
      </c>
      <c r="F494" s="1"/>
      <c r="G494" s="2" t="s">
        <v>23</v>
      </c>
      <c r="H494" s="1" t="s">
        <v>723</v>
      </c>
      <c r="I494" s="1" t="s">
        <v>2619</v>
      </c>
      <c r="J494" s="1" t="s">
        <v>2620</v>
      </c>
      <c r="K494" s="1">
        <v>0.0</v>
      </c>
      <c r="L494" s="1">
        <v>519.0</v>
      </c>
      <c r="M494" s="1" t="s">
        <v>2707</v>
      </c>
      <c r="N494" s="1" t="s">
        <v>2708</v>
      </c>
      <c r="O494" s="1" t="s">
        <v>1767</v>
      </c>
      <c r="P494" s="1">
        <v>0.882936169021463</v>
      </c>
      <c r="Q494" s="1">
        <v>0.869887605075023</v>
      </c>
      <c r="R494" s="1" t="s">
        <v>2709</v>
      </c>
    </row>
    <row r="495">
      <c r="A495" s="1" t="s">
        <v>2703</v>
      </c>
      <c r="B495" s="1" t="s">
        <v>2704</v>
      </c>
      <c r="C495" s="1" t="s">
        <v>829</v>
      </c>
      <c r="D495" s="1" t="s">
        <v>2706</v>
      </c>
      <c r="E495" s="1" t="s">
        <v>2618</v>
      </c>
      <c r="F495" s="1"/>
      <c r="G495" s="2" t="s">
        <v>23</v>
      </c>
      <c r="H495" s="1" t="s">
        <v>723</v>
      </c>
      <c r="I495" s="1" t="s">
        <v>2619</v>
      </c>
      <c r="J495" s="1" t="s">
        <v>2620</v>
      </c>
      <c r="K495" s="1">
        <v>0.0</v>
      </c>
      <c r="L495" s="1">
        <v>544.0</v>
      </c>
      <c r="M495" s="1" t="s">
        <v>2707</v>
      </c>
      <c r="N495" s="1" t="s">
        <v>2708</v>
      </c>
      <c r="O495" s="1" t="s">
        <v>1767</v>
      </c>
      <c r="P495" s="1">
        <v>0.882936169021463</v>
      </c>
      <c r="Q495" s="1">
        <v>0.869887605075023</v>
      </c>
      <c r="R495" s="1" t="s">
        <v>2709</v>
      </c>
    </row>
    <row r="496">
      <c r="A496" s="1" t="s">
        <v>2703</v>
      </c>
      <c r="B496" s="1" t="s">
        <v>2704</v>
      </c>
      <c r="C496" s="1" t="s">
        <v>1580</v>
      </c>
      <c r="D496" s="1" t="s">
        <v>2706</v>
      </c>
      <c r="E496" s="1" t="s">
        <v>2618</v>
      </c>
      <c r="F496" s="1"/>
      <c r="G496" s="2" t="s">
        <v>23</v>
      </c>
      <c r="H496" s="1" t="s">
        <v>723</v>
      </c>
      <c r="I496" s="1" t="s">
        <v>2619</v>
      </c>
      <c r="J496" s="1" t="s">
        <v>2620</v>
      </c>
      <c r="K496" s="1">
        <v>0.0</v>
      </c>
      <c r="L496" s="1">
        <v>553.0</v>
      </c>
      <c r="M496" s="1" t="s">
        <v>2707</v>
      </c>
      <c r="N496" s="1" t="s">
        <v>2708</v>
      </c>
      <c r="O496" s="1" t="s">
        <v>1767</v>
      </c>
      <c r="P496" s="1">
        <v>0.882936169021463</v>
      </c>
      <c r="Q496" s="1">
        <v>0.869887605075023</v>
      </c>
      <c r="R496" s="1" t="s">
        <v>2709</v>
      </c>
    </row>
    <row r="497">
      <c r="A497" s="1" t="s">
        <v>2711</v>
      </c>
      <c r="B497" s="1" t="s">
        <v>2712</v>
      </c>
      <c r="C497" s="1" t="s">
        <v>2713</v>
      </c>
      <c r="D497" s="1" t="s">
        <v>2714</v>
      </c>
      <c r="E497" s="1" t="s">
        <v>2618</v>
      </c>
      <c r="F497" s="1"/>
      <c r="G497" s="2" t="s">
        <v>23</v>
      </c>
      <c r="H497" s="1" t="s">
        <v>2262</v>
      </c>
      <c r="I497" s="1" t="s">
        <v>2619</v>
      </c>
      <c r="J497" s="1" t="s">
        <v>2620</v>
      </c>
      <c r="K497" s="1">
        <v>0.0</v>
      </c>
      <c r="L497" s="1">
        <v>62.0</v>
      </c>
      <c r="M497" s="1" t="s">
        <v>2449</v>
      </c>
      <c r="N497" s="1" t="s">
        <v>2715</v>
      </c>
      <c r="O497" s="1" t="s">
        <v>2716</v>
      </c>
      <c r="P497" s="1">
        <v>0.703738535570977</v>
      </c>
      <c r="Q497" s="1">
        <v>0.698929528053181</v>
      </c>
      <c r="R497" s="1" t="s">
        <v>2717</v>
      </c>
    </row>
    <row r="498">
      <c r="A498" s="1" t="s">
        <v>2718</v>
      </c>
      <c r="B498" s="1" t="s">
        <v>2719</v>
      </c>
      <c r="C498" s="1" t="s">
        <v>2720</v>
      </c>
      <c r="D498" s="1" t="s">
        <v>2714</v>
      </c>
      <c r="E498" s="1" t="s">
        <v>2618</v>
      </c>
      <c r="F498" s="1"/>
      <c r="G498" s="2" t="s">
        <v>23</v>
      </c>
      <c r="H498" s="1" t="s">
        <v>2262</v>
      </c>
      <c r="I498" s="1" t="s">
        <v>2619</v>
      </c>
      <c r="J498" s="1" t="s">
        <v>2620</v>
      </c>
      <c r="K498" s="1">
        <v>0.0</v>
      </c>
      <c r="L498" s="1">
        <v>465.0</v>
      </c>
      <c r="M498" s="1" t="s">
        <v>2721</v>
      </c>
      <c r="N498" s="1" t="s">
        <v>2715</v>
      </c>
      <c r="O498" s="1" t="s">
        <v>2716</v>
      </c>
      <c r="P498" s="1">
        <v>0.512051955102714</v>
      </c>
      <c r="Q498" s="1">
        <v>0.509682614695712</v>
      </c>
      <c r="R498" s="1" t="s">
        <v>2722</v>
      </c>
    </row>
    <row r="499">
      <c r="A499" s="1" t="s">
        <v>2718</v>
      </c>
      <c r="B499" s="1" t="s">
        <v>2719</v>
      </c>
      <c r="C499" s="1" t="s">
        <v>2723</v>
      </c>
      <c r="D499" s="1" t="s">
        <v>2714</v>
      </c>
      <c r="E499" s="1" t="s">
        <v>2618</v>
      </c>
      <c r="F499" s="1"/>
      <c r="G499" s="2" t="s">
        <v>23</v>
      </c>
      <c r="H499" s="1" t="s">
        <v>2262</v>
      </c>
      <c r="I499" s="1" t="s">
        <v>2619</v>
      </c>
      <c r="J499" s="1" t="s">
        <v>2620</v>
      </c>
      <c r="K499" s="1">
        <v>0.0</v>
      </c>
      <c r="L499" s="1">
        <v>508.0</v>
      </c>
      <c r="M499" s="1" t="s">
        <v>2721</v>
      </c>
      <c r="N499" s="1" t="s">
        <v>2715</v>
      </c>
      <c r="O499" s="1" t="s">
        <v>2716</v>
      </c>
      <c r="P499" s="1">
        <v>0.512051955102714</v>
      </c>
      <c r="Q499" s="1">
        <v>0.509682614695712</v>
      </c>
      <c r="R499" s="1" t="s">
        <v>2722</v>
      </c>
    </row>
    <row r="500">
      <c r="A500" s="1" t="s">
        <v>2724</v>
      </c>
      <c r="B500" s="1" t="s">
        <v>2725</v>
      </c>
      <c r="C500" s="1" t="s">
        <v>2726</v>
      </c>
      <c r="D500" s="1" t="s">
        <v>2714</v>
      </c>
      <c r="E500" s="1" t="s">
        <v>2618</v>
      </c>
      <c r="F500" s="1"/>
      <c r="G500" s="2" t="s">
        <v>23</v>
      </c>
      <c r="H500" s="1" t="s">
        <v>2262</v>
      </c>
      <c r="I500" s="1" t="s">
        <v>2619</v>
      </c>
      <c r="J500" s="1" t="s">
        <v>2620</v>
      </c>
      <c r="K500" s="1">
        <v>0.0</v>
      </c>
      <c r="L500" s="1">
        <v>1547.0</v>
      </c>
      <c r="M500" s="1" t="s">
        <v>2473</v>
      </c>
      <c r="N500" s="1" t="s">
        <v>2715</v>
      </c>
      <c r="O500" s="1" t="s">
        <v>2716</v>
      </c>
      <c r="P500" s="1">
        <v>0.284545275506631</v>
      </c>
      <c r="Q500" s="1">
        <v>0.275022762493936</v>
      </c>
      <c r="R500" s="1" t="s">
        <v>2727</v>
      </c>
    </row>
    <row r="501">
      <c r="A501" s="1" t="s">
        <v>2728</v>
      </c>
      <c r="B501" s="1" t="s">
        <v>2729</v>
      </c>
      <c r="C501" s="1" t="s">
        <v>883</v>
      </c>
      <c r="D501" s="1" t="s">
        <v>2730</v>
      </c>
      <c r="E501" s="1" t="s">
        <v>2618</v>
      </c>
      <c r="F501" s="1"/>
      <c r="G501" s="2" t="s">
        <v>23</v>
      </c>
      <c r="H501" s="1" t="s">
        <v>2731</v>
      </c>
      <c r="I501" s="1" t="s">
        <v>2619</v>
      </c>
      <c r="J501" s="1" t="s">
        <v>2620</v>
      </c>
      <c r="K501" s="1">
        <v>0.0</v>
      </c>
      <c r="L501" s="1">
        <v>137.0</v>
      </c>
      <c r="M501" s="1" t="s">
        <v>2732</v>
      </c>
      <c r="N501" s="1" t="s">
        <v>2733</v>
      </c>
      <c r="O501" s="1" t="s">
        <v>2734</v>
      </c>
      <c r="P501" s="1">
        <v>0.978582652582203</v>
      </c>
      <c r="Q501" s="1">
        <v>0.976351234900857</v>
      </c>
      <c r="R501" s="1" t="s">
        <v>2735</v>
      </c>
    </row>
    <row r="502">
      <c r="A502" s="1" t="s">
        <v>2736</v>
      </c>
      <c r="B502" s="1" t="s">
        <v>2737</v>
      </c>
      <c r="C502" s="1" t="s">
        <v>2738</v>
      </c>
      <c r="D502" s="1" t="s">
        <v>2739</v>
      </c>
      <c r="E502" s="1" t="s">
        <v>2740</v>
      </c>
      <c r="F502" s="1"/>
      <c r="G502" s="2" t="s">
        <v>23</v>
      </c>
      <c r="H502" s="1" t="s">
        <v>2741</v>
      </c>
      <c r="I502" s="1" t="s">
        <v>2742</v>
      </c>
      <c r="J502" s="1" t="s">
        <v>2743</v>
      </c>
      <c r="K502" s="1">
        <v>0.0</v>
      </c>
      <c r="L502" s="1">
        <v>79.0</v>
      </c>
      <c r="M502" s="1" t="s">
        <v>2744</v>
      </c>
      <c r="N502" s="1" t="s">
        <v>2745</v>
      </c>
      <c r="O502" s="1" t="s">
        <v>2746</v>
      </c>
      <c r="P502" s="1">
        <v>0.283287766182095</v>
      </c>
      <c r="Q502" s="1">
        <v>0.274186772358148</v>
      </c>
      <c r="R502" s="1" t="s">
        <v>2747</v>
      </c>
    </row>
    <row r="503">
      <c r="A503" s="1" t="s">
        <v>2748</v>
      </c>
      <c r="B503" s="1" t="s">
        <v>2737</v>
      </c>
      <c r="C503" s="1" t="s">
        <v>2749</v>
      </c>
      <c r="D503" s="1" t="s">
        <v>2739</v>
      </c>
      <c r="E503" s="1" t="s">
        <v>2740</v>
      </c>
      <c r="F503" s="1"/>
      <c r="G503" s="2" t="s">
        <v>23</v>
      </c>
      <c r="H503" s="1" t="s">
        <v>2741</v>
      </c>
      <c r="I503" s="1" t="s">
        <v>2742</v>
      </c>
      <c r="J503" s="1" t="s">
        <v>2743</v>
      </c>
      <c r="K503" s="1">
        <v>0.0</v>
      </c>
      <c r="L503" s="1">
        <v>133.0</v>
      </c>
      <c r="M503" s="1" t="s">
        <v>2750</v>
      </c>
      <c r="N503" s="1" t="s">
        <v>2745</v>
      </c>
      <c r="O503" s="1" t="s">
        <v>2746</v>
      </c>
      <c r="P503" s="1">
        <v>0.550626055236881</v>
      </c>
      <c r="Q503" s="1">
        <v>0.537137590917545</v>
      </c>
      <c r="R503" s="1" t="s">
        <v>2751</v>
      </c>
    </row>
    <row r="504">
      <c r="A504" s="1" t="s">
        <v>2752</v>
      </c>
      <c r="B504" s="1" t="s">
        <v>2753</v>
      </c>
      <c r="C504" s="1" t="s">
        <v>2754</v>
      </c>
      <c r="D504" s="1" t="s">
        <v>2755</v>
      </c>
      <c r="E504" s="1" t="s">
        <v>2740</v>
      </c>
      <c r="F504" s="1"/>
      <c r="G504" s="2" t="s">
        <v>23</v>
      </c>
      <c r="H504" s="1" t="s">
        <v>2756</v>
      </c>
      <c r="I504" s="1" t="s">
        <v>2742</v>
      </c>
      <c r="J504" s="1" t="s">
        <v>2743</v>
      </c>
      <c r="K504" s="1">
        <v>0.0</v>
      </c>
      <c r="L504" s="1">
        <v>108.0</v>
      </c>
      <c r="M504" s="1" t="s">
        <v>2757</v>
      </c>
      <c r="N504" s="1" t="s">
        <v>2758</v>
      </c>
      <c r="O504" s="1" t="s">
        <v>2759</v>
      </c>
      <c r="P504" s="1">
        <v>0.640693848984297</v>
      </c>
      <c r="Q504" s="1">
        <v>0.631738741518799</v>
      </c>
      <c r="R504" s="1" t="s">
        <v>2760</v>
      </c>
    </row>
    <row r="505">
      <c r="A505" s="1" t="s">
        <v>2752</v>
      </c>
      <c r="B505" s="1" t="s">
        <v>2753</v>
      </c>
      <c r="C505" s="1" t="s">
        <v>2761</v>
      </c>
      <c r="D505" s="1" t="s">
        <v>2755</v>
      </c>
      <c r="E505" s="1" t="s">
        <v>2740</v>
      </c>
      <c r="F505" s="1"/>
      <c r="G505" s="2" t="s">
        <v>23</v>
      </c>
      <c r="H505" s="1" t="s">
        <v>2756</v>
      </c>
      <c r="I505" s="1" t="s">
        <v>2742</v>
      </c>
      <c r="J505" s="1" t="s">
        <v>2743</v>
      </c>
      <c r="K505" s="1">
        <v>0.0</v>
      </c>
      <c r="L505" s="1">
        <v>185.0</v>
      </c>
      <c r="M505" s="1" t="s">
        <v>2757</v>
      </c>
      <c r="N505" s="1" t="s">
        <v>2758</v>
      </c>
      <c r="O505" s="1" t="s">
        <v>2759</v>
      </c>
      <c r="P505" s="1">
        <v>0.640693848984297</v>
      </c>
      <c r="Q505" s="1">
        <v>0.631738741518799</v>
      </c>
      <c r="R505" s="1" t="s">
        <v>2760</v>
      </c>
    </row>
    <row r="506">
      <c r="A506" s="1" t="s">
        <v>2762</v>
      </c>
      <c r="B506" s="1" t="s">
        <v>2763</v>
      </c>
      <c r="C506" s="1" t="s">
        <v>2764</v>
      </c>
      <c r="D506" s="1" t="s">
        <v>2765</v>
      </c>
      <c r="E506" s="1" t="s">
        <v>2766</v>
      </c>
      <c r="F506" s="1"/>
      <c r="G506" s="2" t="s">
        <v>23</v>
      </c>
      <c r="H506" s="1" t="s">
        <v>2767</v>
      </c>
      <c r="I506" s="1" t="s">
        <v>2768</v>
      </c>
      <c r="J506" s="1" t="s">
        <v>2769</v>
      </c>
      <c r="K506" s="1">
        <v>0.0</v>
      </c>
      <c r="L506" s="1">
        <v>1086.0</v>
      </c>
      <c r="M506" s="1" t="s">
        <v>2770</v>
      </c>
      <c r="N506" s="1" t="s">
        <v>2771</v>
      </c>
      <c r="O506" s="1" t="s">
        <v>2772</v>
      </c>
      <c r="P506" s="1">
        <v>0.979787558602199</v>
      </c>
      <c r="Q506" s="1">
        <v>0.974652433928645</v>
      </c>
      <c r="R506" s="1" t="s">
        <v>2773</v>
      </c>
    </row>
    <row r="507">
      <c r="A507" s="1" t="s">
        <v>2774</v>
      </c>
      <c r="B507" s="1" t="s">
        <v>2775</v>
      </c>
      <c r="C507" s="1" t="s">
        <v>2776</v>
      </c>
      <c r="D507" s="1" t="s">
        <v>2777</v>
      </c>
      <c r="E507" s="1" t="s">
        <v>2766</v>
      </c>
      <c r="F507" s="1"/>
      <c r="G507" s="2" t="s">
        <v>23</v>
      </c>
      <c r="H507" s="1" t="s">
        <v>2778</v>
      </c>
      <c r="I507" s="1" t="s">
        <v>2768</v>
      </c>
      <c r="J507" s="1" t="s">
        <v>2769</v>
      </c>
      <c r="K507" s="1">
        <v>0.0</v>
      </c>
      <c r="L507" s="1">
        <v>940.0</v>
      </c>
      <c r="M507" s="1" t="s">
        <v>2779</v>
      </c>
      <c r="N507" s="1" t="s">
        <v>2780</v>
      </c>
      <c r="O507" s="1" t="s">
        <v>2781</v>
      </c>
      <c r="P507" s="1">
        <v>0.978935568615171</v>
      </c>
      <c r="Q507" s="1">
        <v>0.972895166346534</v>
      </c>
      <c r="R507" s="1" t="s">
        <v>2782</v>
      </c>
    </row>
    <row r="508">
      <c r="A508" s="1" t="s">
        <v>2783</v>
      </c>
      <c r="B508" s="1" t="s">
        <v>2784</v>
      </c>
      <c r="C508" s="1" t="s">
        <v>1313</v>
      </c>
      <c r="D508" s="1" t="s">
        <v>2785</v>
      </c>
      <c r="E508" s="1" t="s">
        <v>2786</v>
      </c>
      <c r="F508" s="1"/>
      <c r="G508" s="2" t="s">
        <v>23</v>
      </c>
      <c r="H508" s="1" t="s">
        <v>2778</v>
      </c>
      <c r="I508" s="1" t="s">
        <v>2787</v>
      </c>
      <c r="J508" s="1" t="s">
        <v>2788</v>
      </c>
      <c r="K508" s="1">
        <v>0.0</v>
      </c>
      <c r="L508" s="1">
        <v>37.0</v>
      </c>
      <c r="M508" s="1" t="s">
        <v>2789</v>
      </c>
      <c r="N508" s="1" t="s">
        <v>2780</v>
      </c>
      <c r="O508" s="1" t="s">
        <v>2790</v>
      </c>
      <c r="P508" s="1">
        <v>0.802977172113043</v>
      </c>
      <c r="Q508" s="1">
        <v>0.79716368654372</v>
      </c>
      <c r="R508" s="1" t="s">
        <v>2791</v>
      </c>
    </row>
    <row r="509">
      <c r="A509" s="1" t="s">
        <v>2792</v>
      </c>
      <c r="B509" s="1" t="s">
        <v>2793</v>
      </c>
      <c r="C509" s="1" t="s">
        <v>2794</v>
      </c>
      <c r="D509" s="1" t="s">
        <v>2795</v>
      </c>
      <c r="E509" s="1" t="s">
        <v>2786</v>
      </c>
      <c r="F509" s="1"/>
      <c r="G509" s="2" t="s">
        <v>23</v>
      </c>
      <c r="H509" s="1" t="s">
        <v>2241</v>
      </c>
      <c r="I509" s="1" t="s">
        <v>2787</v>
      </c>
      <c r="J509" s="1" t="s">
        <v>2788</v>
      </c>
      <c r="K509" s="1">
        <v>0.0</v>
      </c>
      <c r="L509" s="1">
        <v>123.0</v>
      </c>
      <c r="M509" s="1" t="s">
        <v>2796</v>
      </c>
      <c r="N509" s="1" t="s">
        <v>2797</v>
      </c>
      <c r="O509" s="1" t="s">
        <v>2798</v>
      </c>
      <c r="P509" s="1">
        <v>0.839122301933724</v>
      </c>
      <c r="Q509" s="1">
        <v>0.851267614912253</v>
      </c>
      <c r="R509" s="1" t="s">
        <v>2799</v>
      </c>
    </row>
    <row r="510">
      <c r="A510" s="1" t="s">
        <v>2793</v>
      </c>
      <c r="B510" s="1" t="s">
        <v>2800</v>
      </c>
      <c r="C510" s="1" t="s">
        <v>1728</v>
      </c>
      <c r="D510" s="1" t="s">
        <v>2239</v>
      </c>
      <c r="E510" s="1" t="s">
        <v>2801</v>
      </c>
      <c r="F510" s="1"/>
      <c r="G510" s="2" t="s">
        <v>23</v>
      </c>
      <c r="H510" s="1" t="s">
        <v>2241</v>
      </c>
      <c r="I510" s="1" t="s">
        <v>2802</v>
      </c>
      <c r="J510" s="1" t="s">
        <v>2787</v>
      </c>
      <c r="K510" s="1">
        <v>0.0</v>
      </c>
      <c r="L510" s="1">
        <v>123.0</v>
      </c>
      <c r="M510" s="1" t="s">
        <v>2796</v>
      </c>
      <c r="N510" s="1" t="s">
        <v>2803</v>
      </c>
      <c r="O510" s="1" t="s">
        <v>2798</v>
      </c>
      <c r="P510" s="1">
        <v>0.931855743405033</v>
      </c>
      <c r="Q510" s="1">
        <v>0.923679325331105</v>
      </c>
      <c r="R510" s="1" t="s">
        <v>2804</v>
      </c>
    </row>
    <row r="511">
      <c r="A511" s="1" t="s">
        <v>2805</v>
      </c>
      <c r="B511" s="1" t="s">
        <v>2806</v>
      </c>
      <c r="C511" s="1" t="s">
        <v>2807</v>
      </c>
      <c r="D511" s="1" t="s">
        <v>1052</v>
      </c>
      <c r="E511" s="1" t="s">
        <v>2808</v>
      </c>
      <c r="F511" s="1"/>
      <c r="G511" s="2" t="s">
        <v>23</v>
      </c>
      <c r="H511" s="1" t="s">
        <v>343</v>
      </c>
      <c r="I511" s="1" t="s">
        <v>2809</v>
      </c>
      <c r="J511" s="1" t="s">
        <v>2810</v>
      </c>
      <c r="K511" s="1">
        <v>0.0</v>
      </c>
      <c r="L511" s="1">
        <v>2479.0</v>
      </c>
      <c r="M511" s="1" t="s">
        <v>1077</v>
      </c>
      <c r="N511" s="1" t="s">
        <v>2811</v>
      </c>
      <c r="O511" s="1" t="s">
        <v>2812</v>
      </c>
      <c r="P511" s="1">
        <v>0.98518384179293</v>
      </c>
      <c r="Q511" s="1">
        <v>0.984138321242819</v>
      </c>
      <c r="R511" s="1" t="s">
        <v>2813</v>
      </c>
    </row>
    <row r="512">
      <c r="A512" s="1" t="s">
        <v>2814</v>
      </c>
      <c r="B512" s="1" t="s">
        <v>2815</v>
      </c>
      <c r="C512" s="1" t="s">
        <v>1506</v>
      </c>
      <c r="D512" s="1" t="s">
        <v>2816</v>
      </c>
      <c r="E512" s="1" t="s">
        <v>2808</v>
      </c>
      <c r="F512" s="1"/>
      <c r="G512" s="2" t="s">
        <v>23</v>
      </c>
      <c r="H512" s="1" t="s">
        <v>295</v>
      </c>
      <c r="I512" s="1" t="s">
        <v>2809</v>
      </c>
      <c r="J512" s="1" t="s">
        <v>2810</v>
      </c>
      <c r="K512" s="1">
        <v>0.0</v>
      </c>
      <c r="L512" s="1">
        <v>313.0</v>
      </c>
      <c r="M512" s="1" t="s">
        <v>2817</v>
      </c>
      <c r="N512" s="1" t="s">
        <v>2818</v>
      </c>
      <c r="O512" s="1" t="s">
        <v>2819</v>
      </c>
      <c r="P512" s="1">
        <v>0.964336739164686</v>
      </c>
      <c r="Q512" s="1">
        <v>0.965370857220461</v>
      </c>
      <c r="R512" s="1" t="s">
        <v>2820</v>
      </c>
    </row>
    <row r="513">
      <c r="A513" s="1" t="s">
        <v>2821</v>
      </c>
      <c r="B513" s="1" t="s">
        <v>2822</v>
      </c>
      <c r="C513" s="1" t="s">
        <v>2823</v>
      </c>
      <c r="D513" s="1" t="s">
        <v>2816</v>
      </c>
      <c r="E513" s="1" t="s">
        <v>2808</v>
      </c>
      <c r="F513" s="1"/>
      <c r="G513" s="2" t="s">
        <v>23</v>
      </c>
      <c r="H513" s="1" t="s">
        <v>295</v>
      </c>
      <c r="I513" s="1" t="s">
        <v>2809</v>
      </c>
      <c r="J513" s="1" t="s">
        <v>2810</v>
      </c>
      <c r="K513" s="1">
        <v>0.0</v>
      </c>
      <c r="L513" s="1">
        <v>642.0</v>
      </c>
      <c r="M513" s="1" t="s">
        <v>2824</v>
      </c>
      <c r="N513" s="1" t="s">
        <v>2818</v>
      </c>
      <c r="O513" s="1" t="s">
        <v>2819</v>
      </c>
      <c r="P513" s="1">
        <v>0.418068072119304</v>
      </c>
      <c r="Q513" s="1">
        <v>0.405361002192613</v>
      </c>
      <c r="R513" s="1" t="s">
        <v>2825</v>
      </c>
    </row>
    <row r="514">
      <c r="A514" s="1" t="s">
        <v>2826</v>
      </c>
      <c r="B514" s="1" t="s">
        <v>2827</v>
      </c>
      <c r="C514" s="1" t="s">
        <v>140</v>
      </c>
      <c r="D514" s="1" t="s">
        <v>2828</v>
      </c>
      <c r="E514" s="1" t="s">
        <v>2808</v>
      </c>
      <c r="F514" s="1"/>
      <c r="G514" s="2" t="s">
        <v>23</v>
      </c>
      <c r="H514" s="1" t="s">
        <v>381</v>
      </c>
      <c r="I514" s="1" t="s">
        <v>2809</v>
      </c>
      <c r="J514" s="1" t="s">
        <v>2810</v>
      </c>
      <c r="K514" s="1">
        <v>1.0</v>
      </c>
      <c r="L514" s="1">
        <v>541.0</v>
      </c>
      <c r="M514" s="1" t="s">
        <v>2829</v>
      </c>
      <c r="N514" s="1" t="s">
        <v>2830</v>
      </c>
      <c r="O514" s="1" t="s">
        <v>2831</v>
      </c>
      <c r="P514" s="1">
        <v>0.842718803338328</v>
      </c>
      <c r="Q514" s="1">
        <v>0.84703507081389</v>
      </c>
      <c r="R514" s="1" t="s">
        <v>2832</v>
      </c>
    </row>
    <row r="515">
      <c r="A515" s="1" t="s">
        <v>2833</v>
      </c>
      <c r="B515" s="1" t="s">
        <v>2834</v>
      </c>
      <c r="C515" s="1" t="s">
        <v>2835</v>
      </c>
      <c r="D515" s="1" t="s">
        <v>774</v>
      </c>
      <c r="E515" s="1" t="s">
        <v>2808</v>
      </c>
      <c r="F515" s="1"/>
      <c r="G515" s="2" t="s">
        <v>23</v>
      </c>
      <c r="H515" s="1" t="s">
        <v>167</v>
      </c>
      <c r="I515" s="1" t="s">
        <v>2809</v>
      </c>
      <c r="J515" s="1" t="s">
        <v>2810</v>
      </c>
      <c r="K515" s="1">
        <v>0.0</v>
      </c>
      <c r="L515" s="1">
        <v>668.0</v>
      </c>
      <c r="M515" s="1" t="s">
        <v>2836</v>
      </c>
      <c r="N515" s="1" t="s">
        <v>2837</v>
      </c>
      <c r="O515" s="1" t="s">
        <v>2838</v>
      </c>
      <c r="P515" s="1">
        <v>0.971462840061263</v>
      </c>
      <c r="Q515" s="1">
        <v>0.971462840061263</v>
      </c>
      <c r="R515" s="1" t="s">
        <v>2839</v>
      </c>
    </row>
    <row r="516">
      <c r="A516" s="1" t="s">
        <v>2840</v>
      </c>
      <c r="B516" s="1" t="s">
        <v>2841</v>
      </c>
      <c r="C516" s="1" t="s">
        <v>2842</v>
      </c>
      <c r="D516" s="1" t="s">
        <v>2843</v>
      </c>
      <c r="E516" s="1" t="s">
        <v>2808</v>
      </c>
      <c r="F516" s="1"/>
      <c r="G516" s="2" t="s">
        <v>23</v>
      </c>
      <c r="H516" s="1" t="s">
        <v>306</v>
      </c>
      <c r="I516" s="1" t="s">
        <v>2809</v>
      </c>
      <c r="J516" s="1" t="s">
        <v>2810</v>
      </c>
      <c r="K516" s="1">
        <v>0.0</v>
      </c>
      <c r="L516" s="1">
        <v>119.0</v>
      </c>
      <c r="M516" s="1" t="s">
        <v>2844</v>
      </c>
      <c r="N516" s="1" t="s">
        <v>2688</v>
      </c>
      <c r="O516" s="1" t="s">
        <v>2689</v>
      </c>
      <c r="P516" s="1">
        <v>0.462186608100118</v>
      </c>
      <c r="Q516" s="1">
        <v>0.435241310809972</v>
      </c>
      <c r="R516" s="1" t="s">
        <v>2845</v>
      </c>
    </row>
    <row r="517">
      <c r="A517" s="1" t="s">
        <v>2846</v>
      </c>
      <c r="B517" s="1" t="s">
        <v>2847</v>
      </c>
      <c r="C517" s="1" t="s">
        <v>181</v>
      </c>
      <c r="D517" s="1" t="s">
        <v>2848</v>
      </c>
      <c r="E517" s="1" t="s">
        <v>2808</v>
      </c>
      <c r="F517" s="1"/>
      <c r="G517" s="2" t="s">
        <v>23</v>
      </c>
      <c r="H517" s="1" t="s">
        <v>2262</v>
      </c>
      <c r="I517" s="1" t="s">
        <v>2809</v>
      </c>
      <c r="J517" s="1" t="s">
        <v>2810</v>
      </c>
      <c r="K517" s="1">
        <v>0.0</v>
      </c>
      <c r="L517" s="1">
        <v>458.0</v>
      </c>
      <c r="M517" s="1" t="s">
        <v>2849</v>
      </c>
      <c r="N517" s="1" t="s">
        <v>2850</v>
      </c>
      <c r="O517" s="1" t="s">
        <v>2851</v>
      </c>
      <c r="P517" s="1">
        <v>0.955216021031393</v>
      </c>
      <c r="Q517" s="1">
        <v>0.955216021031393</v>
      </c>
      <c r="R517" s="1" t="s">
        <v>2852</v>
      </c>
    </row>
    <row r="518">
      <c r="A518" s="1" t="s">
        <v>2853</v>
      </c>
      <c r="B518" s="1" t="s">
        <v>2854</v>
      </c>
      <c r="C518" s="1" t="s">
        <v>2855</v>
      </c>
      <c r="D518" s="1" t="s">
        <v>2856</v>
      </c>
      <c r="E518" s="1" t="s">
        <v>2857</v>
      </c>
      <c r="F518" s="1"/>
      <c r="G518" s="2" t="s">
        <v>23</v>
      </c>
      <c r="H518" s="1" t="s">
        <v>1127</v>
      </c>
      <c r="I518" s="1" t="s">
        <v>2858</v>
      </c>
      <c r="J518" s="1" t="s">
        <v>2859</v>
      </c>
      <c r="K518" s="1">
        <v>0.0</v>
      </c>
      <c r="L518" s="1">
        <v>75.0</v>
      </c>
      <c r="M518" s="1" t="s">
        <v>2860</v>
      </c>
      <c r="N518" s="1" t="s">
        <v>1410</v>
      </c>
      <c r="O518" s="1" t="s">
        <v>1411</v>
      </c>
      <c r="P518" s="1">
        <v>0.973607138098861</v>
      </c>
      <c r="Q518" s="1">
        <v>0.970643953676023</v>
      </c>
      <c r="R518" s="1" t="s">
        <v>2861</v>
      </c>
    </row>
    <row r="519">
      <c r="A519" s="1" t="s">
        <v>2729</v>
      </c>
      <c r="B519" s="1" t="s">
        <v>2862</v>
      </c>
      <c r="C519" s="1" t="s">
        <v>583</v>
      </c>
      <c r="D519" s="1" t="s">
        <v>2863</v>
      </c>
      <c r="E519" s="1" t="s">
        <v>2857</v>
      </c>
      <c r="F519" s="1"/>
      <c r="G519" s="2" t="s">
        <v>23</v>
      </c>
      <c r="H519" s="1" t="s">
        <v>2731</v>
      </c>
      <c r="I519" s="1" t="s">
        <v>2858</v>
      </c>
      <c r="J519" s="1" t="s">
        <v>2859</v>
      </c>
      <c r="K519" s="1">
        <v>0.0</v>
      </c>
      <c r="L519" s="1">
        <v>95.0</v>
      </c>
      <c r="M519" s="1" t="s">
        <v>2732</v>
      </c>
      <c r="N519" s="1" t="s">
        <v>2864</v>
      </c>
      <c r="O519" s="1" t="s">
        <v>2734</v>
      </c>
      <c r="P519" s="1">
        <v>0.978582652582203</v>
      </c>
      <c r="Q519" s="1">
        <v>0.976351234900857</v>
      </c>
      <c r="R519" s="1" t="s">
        <v>30</v>
      </c>
    </row>
    <row r="520">
      <c r="A520" s="1" t="s">
        <v>2865</v>
      </c>
      <c r="B520" s="1" t="s">
        <v>2866</v>
      </c>
      <c r="C520" s="1" t="s">
        <v>1011</v>
      </c>
      <c r="D520" s="1" t="s">
        <v>2867</v>
      </c>
      <c r="E520" s="1" t="s">
        <v>2868</v>
      </c>
      <c r="F520" s="1"/>
      <c r="G520" s="2" t="s">
        <v>23</v>
      </c>
      <c r="H520" s="1" t="s">
        <v>24</v>
      </c>
      <c r="I520" s="1" t="s">
        <v>2869</v>
      </c>
      <c r="J520" s="1" t="s">
        <v>2870</v>
      </c>
      <c r="K520" s="1">
        <v>0.0</v>
      </c>
      <c r="L520" s="1">
        <v>47.0</v>
      </c>
      <c r="M520" s="1" t="s">
        <v>278</v>
      </c>
      <c r="N520" s="1" t="s">
        <v>122</v>
      </c>
      <c r="O520" s="1" t="s">
        <v>122</v>
      </c>
      <c r="P520" s="1">
        <v>0.93855223076313</v>
      </c>
      <c r="Q520" s="1">
        <v>0.93487792006857</v>
      </c>
      <c r="R520" s="1" t="s">
        <v>1573</v>
      </c>
    </row>
    <row r="521">
      <c r="A521" s="1" t="s">
        <v>2871</v>
      </c>
      <c r="B521" s="1" t="s">
        <v>2872</v>
      </c>
      <c r="C521" s="1" t="s">
        <v>2873</v>
      </c>
      <c r="D521" s="1" t="s">
        <v>2874</v>
      </c>
      <c r="E521" s="1" t="s">
        <v>2868</v>
      </c>
      <c r="F521" s="1"/>
      <c r="G521" s="2" t="s">
        <v>23</v>
      </c>
      <c r="H521" s="1" t="s">
        <v>687</v>
      </c>
      <c r="I521" s="1" t="s">
        <v>2869</v>
      </c>
      <c r="J521" s="1" t="s">
        <v>2870</v>
      </c>
      <c r="K521" s="1">
        <v>0.0</v>
      </c>
      <c r="L521" s="1">
        <v>135.0</v>
      </c>
      <c r="M521" s="1" t="s">
        <v>2875</v>
      </c>
      <c r="N521" s="1" t="s">
        <v>2876</v>
      </c>
      <c r="O521" s="1" t="s">
        <v>2877</v>
      </c>
      <c r="P521" s="1">
        <v>0.702934003040932</v>
      </c>
      <c r="Q521" s="1">
        <v>0.699275374196038</v>
      </c>
      <c r="R521" s="1" t="s">
        <v>2878</v>
      </c>
    </row>
    <row r="522">
      <c r="A522" s="1" t="s">
        <v>2866</v>
      </c>
      <c r="B522" s="1" t="s">
        <v>2879</v>
      </c>
      <c r="C522" s="1" t="s">
        <v>1011</v>
      </c>
      <c r="D522" s="1" t="s">
        <v>2880</v>
      </c>
      <c r="E522" s="1" t="s">
        <v>2881</v>
      </c>
      <c r="F522" s="1"/>
      <c r="G522" s="2" t="s">
        <v>23</v>
      </c>
      <c r="H522" s="1" t="s">
        <v>24</v>
      </c>
      <c r="I522" s="1" t="s">
        <v>2882</v>
      </c>
      <c r="J522" s="1" t="s">
        <v>2869</v>
      </c>
      <c r="K522" s="1">
        <v>0.0</v>
      </c>
      <c r="L522" s="1">
        <v>47.0</v>
      </c>
      <c r="M522" s="1" t="s">
        <v>278</v>
      </c>
      <c r="N522" s="1" t="s">
        <v>122</v>
      </c>
      <c r="O522" s="1" t="s">
        <v>122</v>
      </c>
      <c r="P522" s="1">
        <v>0.93855223076313</v>
      </c>
      <c r="Q522" s="1">
        <v>0.93487792006857</v>
      </c>
      <c r="R522" s="1" t="s">
        <v>2133</v>
      </c>
    </row>
    <row r="523">
      <c r="A523" s="1" t="s">
        <v>2883</v>
      </c>
      <c r="B523" s="1" t="s">
        <v>2884</v>
      </c>
      <c r="C523" s="1" t="s">
        <v>57</v>
      </c>
      <c r="D523" s="1" t="s">
        <v>584</v>
      </c>
      <c r="E523" s="1" t="s">
        <v>2881</v>
      </c>
      <c r="F523" s="1"/>
      <c r="G523" s="2" t="s">
        <v>23</v>
      </c>
      <c r="H523" s="1" t="s">
        <v>687</v>
      </c>
      <c r="I523" s="1" t="s">
        <v>2882</v>
      </c>
      <c r="J523" s="1" t="s">
        <v>2869</v>
      </c>
      <c r="K523" s="1">
        <v>0.0</v>
      </c>
      <c r="L523" s="1">
        <v>40.0</v>
      </c>
      <c r="M523" s="1" t="s">
        <v>2885</v>
      </c>
      <c r="N523" s="1" t="s">
        <v>2886</v>
      </c>
      <c r="O523" s="1" t="s">
        <v>2877</v>
      </c>
      <c r="P523" s="1">
        <v>0.914406194664602</v>
      </c>
      <c r="Q523" s="1">
        <v>0.915132587024465</v>
      </c>
      <c r="R523" s="1" t="s">
        <v>2887</v>
      </c>
    </row>
    <row r="524">
      <c r="A524" s="1" t="s">
        <v>2872</v>
      </c>
      <c r="B524" s="1" t="s">
        <v>2888</v>
      </c>
      <c r="C524" s="1" t="s">
        <v>1737</v>
      </c>
      <c r="D524" s="1" t="s">
        <v>2889</v>
      </c>
      <c r="E524" s="1" t="s">
        <v>2890</v>
      </c>
      <c r="F524" s="1"/>
      <c r="G524" s="2" t="s">
        <v>23</v>
      </c>
      <c r="H524" s="1" t="s">
        <v>687</v>
      </c>
      <c r="I524" s="1" t="s">
        <v>2891</v>
      </c>
      <c r="J524" s="1" t="s">
        <v>2892</v>
      </c>
      <c r="K524" s="1">
        <v>0.0</v>
      </c>
      <c r="L524" s="1">
        <v>209.0</v>
      </c>
      <c r="M524" s="1" t="s">
        <v>2893</v>
      </c>
      <c r="N524" s="1" t="s">
        <v>2886</v>
      </c>
      <c r="O524" s="1" t="s">
        <v>2894</v>
      </c>
      <c r="P524" s="1">
        <v>0.769324025324392</v>
      </c>
      <c r="Q524" s="1">
        <v>0.762067062738772</v>
      </c>
      <c r="R524" s="1" t="s">
        <v>2895</v>
      </c>
    </row>
    <row r="525">
      <c r="A525" s="1" t="s">
        <v>2896</v>
      </c>
      <c r="B525" s="1" t="s">
        <v>2897</v>
      </c>
      <c r="C525" s="1" t="s">
        <v>2898</v>
      </c>
      <c r="D525" s="1" t="s">
        <v>2899</v>
      </c>
      <c r="E525" s="1" t="s">
        <v>2900</v>
      </c>
      <c r="F525" s="1"/>
      <c r="G525" s="2" t="s">
        <v>23</v>
      </c>
      <c r="H525" s="1" t="s">
        <v>167</v>
      </c>
      <c r="I525" s="1" t="s">
        <v>2901</v>
      </c>
      <c r="J525" s="1" t="s">
        <v>2891</v>
      </c>
      <c r="K525" s="1">
        <v>0.0</v>
      </c>
      <c r="L525" s="1">
        <v>102.0</v>
      </c>
      <c r="M525" s="1" t="s">
        <v>2902</v>
      </c>
      <c r="N525" s="1" t="s">
        <v>2837</v>
      </c>
      <c r="O525" s="1" t="s">
        <v>2903</v>
      </c>
      <c r="P525" s="1">
        <v>0.609355945215276</v>
      </c>
      <c r="Q525" s="1">
        <v>0.604511047170465</v>
      </c>
      <c r="R525" s="1" t="s">
        <v>2904</v>
      </c>
    </row>
    <row r="526">
      <c r="A526" s="1" t="s">
        <v>2888</v>
      </c>
      <c r="B526" s="1" t="s">
        <v>2905</v>
      </c>
      <c r="C526" s="1" t="s">
        <v>2906</v>
      </c>
      <c r="D526" s="1" t="s">
        <v>2907</v>
      </c>
      <c r="E526" s="1" t="s">
        <v>2900</v>
      </c>
      <c r="F526" s="1"/>
      <c r="G526" s="2" t="s">
        <v>23</v>
      </c>
      <c r="H526" s="1" t="s">
        <v>687</v>
      </c>
      <c r="I526" s="1" t="s">
        <v>2901</v>
      </c>
      <c r="J526" s="1" t="s">
        <v>2891</v>
      </c>
      <c r="K526" s="1">
        <v>0.0</v>
      </c>
      <c r="L526" s="1">
        <v>88.0</v>
      </c>
      <c r="M526" s="1" t="s">
        <v>2908</v>
      </c>
      <c r="N526" s="1" t="s">
        <v>2909</v>
      </c>
      <c r="O526" s="1" t="s">
        <v>2910</v>
      </c>
      <c r="P526" s="1">
        <v>0.0680290851166075</v>
      </c>
      <c r="Q526" s="1">
        <v>0.0672660214452397</v>
      </c>
      <c r="R526" s="1" t="s">
        <v>2911</v>
      </c>
    </row>
    <row r="527">
      <c r="A527" s="1" t="s">
        <v>2888</v>
      </c>
      <c r="B527" s="1" t="s">
        <v>2905</v>
      </c>
      <c r="C527" s="1" t="s">
        <v>2912</v>
      </c>
      <c r="D527" s="1" t="s">
        <v>2907</v>
      </c>
      <c r="E527" s="1" t="s">
        <v>2900</v>
      </c>
      <c r="F527" s="1"/>
      <c r="G527" s="2" t="s">
        <v>23</v>
      </c>
      <c r="H527" s="1" t="s">
        <v>687</v>
      </c>
      <c r="I527" s="1" t="s">
        <v>2901</v>
      </c>
      <c r="J527" s="1" t="s">
        <v>2891</v>
      </c>
      <c r="K527" s="1">
        <v>0.0</v>
      </c>
      <c r="L527" s="1">
        <v>138.0</v>
      </c>
      <c r="M527" s="1" t="s">
        <v>2908</v>
      </c>
      <c r="N527" s="1" t="s">
        <v>2909</v>
      </c>
      <c r="O527" s="1" t="s">
        <v>2910</v>
      </c>
      <c r="P527" s="1">
        <v>0.0680290851166075</v>
      </c>
      <c r="Q527" s="1">
        <v>0.0672660214452397</v>
      </c>
      <c r="R527" s="1" t="s">
        <v>2911</v>
      </c>
    </row>
    <row r="528">
      <c r="A528" s="1" t="s">
        <v>2913</v>
      </c>
      <c r="B528" s="1" t="s">
        <v>2914</v>
      </c>
      <c r="C528" s="1" t="s">
        <v>2593</v>
      </c>
      <c r="D528" s="1" t="s">
        <v>2915</v>
      </c>
      <c r="E528" s="1" t="s">
        <v>2916</v>
      </c>
      <c r="F528" s="1"/>
      <c r="G528" s="2" t="s">
        <v>23</v>
      </c>
      <c r="H528" s="1" t="s">
        <v>687</v>
      </c>
      <c r="I528" s="1" t="s">
        <v>2917</v>
      </c>
      <c r="J528" s="1" t="s">
        <v>2918</v>
      </c>
      <c r="K528" s="1">
        <v>0.0</v>
      </c>
      <c r="L528" s="1">
        <v>106.0</v>
      </c>
      <c r="M528" s="1" t="s">
        <v>2919</v>
      </c>
      <c r="N528" s="1" t="s">
        <v>2920</v>
      </c>
      <c r="O528" s="1" t="s">
        <v>2921</v>
      </c>
      <c r="P528" s="1">
        <v>0.949695228340191</v>
      </c>
      <c r="Q528" s="1">
        <v>0.94535503969741</v>
      </c>
      <c r="R528" s="1" t="s">
        <v>2922</v>
      </c>
    </row>
    <row r="529">
      <c r="A529" s="1" t="s">
        <v>2494</v>
      </c>
      <c r="B529" s="1" t="s">
        <v>2923</v>
      </c>
      <c r="C529" s="1" t="s">
        <v>378</v>
      </c>
      <c r="D529" s="1" t="s">
        <v>2924</v>
      </c>
      <c r="E529" s="1" t="s">
        <v>2925</v>
      </c>
      <c r="F529" s="1"/>
      <c r="G529" s="2" t="s">
        <v>23</v>
      </c>
      <c r="H529" s="1" t="s">
        <v>77</v>
      </c>
      <c r="I529" s="1" t="s">
        <v>2926</v>
      </c>
      <c r="J529" s="1" t="s">
        <v>2927</v>
      </c>
      <c r="K529" s="1">
        <v>0.0</v>
      </c>
      <c r="L529" s="1">
        <v>222.0</v>
      </c>
      <c r="M529" s="1" t="s">
        <v>2928</v>
      </c>
      <c r="N529" s="1" t="s">
        <v>2499</v>
      </c>
      <c r="O529" s="1" t="s">
        <v>2500</v>
      </c>
      <c r="P529" s="1">
        <v>0.948661035297062</v>
      </c>
      <c r="Q529" s="1">
        <v>0.944330201475462</v>
      </c>
      <c r="R529" s="1" t="s">
        <v>2929</v>
      </c>
    </row>
    <row r="530">
      <c r="A530" s="1" t="s">
        <v>2930</v>
      </c>
      <c r="B530" s="1" t="s">
        <v>2931</v>
      </c>
      <c r="C530" s="1" t="s">
        <v>2932</v>
      </c>
      <c r="D530" s="1" t="s">
        <v>2933</v>
      </c>
      <c r="E530" s="1" t="s">
        <v>2934</v>
      </c>
      <c r="F530" s="1"/>
      <c r="G530" s="2" t="s">
        <v>23</v>
      </c>
      <c r="H530" s="1" t="s">
        <v>2677</v>
      </c>
      <c r="I530" s="1" t="s">
        <v>2935</v>
      </c>
      <c r="J530" s="1" t="s">
        <v>2936</v>
      </c>
      <c r="K530" s="1">
        <v>0.0</v>
      </c>
      <c r="L530" s="1">
        <v>104.0</v>
      </c>
      <c r="M530" s="1" t="s">
        <v>2937</v>
      </c>
      <c r="N530" s="1" t="s">
        <v>2679</v>
      </c>
      <c r="O530" s="1" t="s">
        <v>2938</v>
      </c>
      <c r="P530" s="1">
        <v>0.728626727434412</v>
      </c>
      <c r="Q530" s="1">
        <v>0.715593661773745</v>
      </c>
      <c r="R530" s="1" t="s">
        <v>2939</v>
      </c>
    </row>
    <row r="531">
      <c r="A531" s="1" t="s">
        <v>2940</v>
      </c>
      <c r="B531" s="1" t="s">
        <v>2941</v>
      </c>
      <c r="C531" s="1" t="s">
        <v>2942</v>
      </c>
      <c r="D531" s="1" t="s">
        <v>2943</v>
      </c>
      <c r="E531" s="1" t="s">
        <v>2944</v>
      </c>
      <c r="F531" s="1"/>
      <c r="G531" s="2" t="s">
        <v>23</v>
      </c>
      <c r="H531" s="2" t="s">
        <v>118</v>
      </c>
      <c r="I531" s="1" t="s">
        <v>2945</v>
      </c>
      <c r="J531" s="1" t="s">
        <v>2946</v>
      </c>
      <c r="K531" s="1">
        <v>0.0</v>
      </c>
      <c r="L531" s="1">
        <v>24.0</v>
      </c>
      <c r="M531" s="1" t="s">
        <v>2947</v>
      </c>
      <c r="N531" s="1" t="s">
        <v>122</v>
      </c>
      <c r="O531" s="1" t="s">
        <v>122</v>
      </c>
      <c r="P531" s="1">
        <v>0.160679421253024</v>
      </c>
      <c r="Q531" s="1">
        <v>0.162883179543554</v>
      </c>
      <c r="R531" s="1" t="s">
        <v>2948</v>
      </c>
    </row>
    <row r="532">
      <c r="A532" s="1" t="s">
        <v>2949</v>
      </c>
      <c r="B532" s="1" t="s">
        <v>2950</v>
      </c>
      <c r="C532" s="1" t="s">
        <v>592</v>
      </c>
      <c r="D532" s="1" t="s">
        <v>2951</v>
      </c>
      <c r="E532" s="1" t="s">
        <v>2952</v>
      </c>
      <c r="F532" s="1"/>
      <c r="G532" s="2" t="s">
        <v>23</v>
      </c>
      <c r="H532" s="1" t="s">
        <v>2953</v>
      </c>
      <c r="I532" s="1" t="s">
        <v>2954</v>
      </c>
      <c r="J532" s="1" t="s">
        <v>2955</v>
      </c>
      <c r="K532" s="1">
        <v>0.0</v>
      </c>
      <c r="L532" s="1">
        <v>12.0</v>
      </c>
      <c r="M532" s="1" t="s">
        <v>2956</v>
      </c>
      <c r="N532" s="1" t="s">
        <v>2957</v>
      </c>
      <c r="O532" s="1" t="s">
        <v>2958</v>
      </c>
      <c r="P532" s="1">
        <v>0.878714225477435</v>
      </c>
      <c r="Q532" s="1">
        <v>0.867561858851747</v>
      </c>
      <c r="R532" s="1" t="s">
        <v>2959</v>
      </c>
    </row>
    <row r="533">
      <c r="A533" s="1" t="s">
        <v>2960</v>
      </c>
      <c r="B533" s="1" t="s">
        <v>2961</v>
      </c>
      <c r="C533" s="1" t="s">
        <v>2962</v>
      </c>
      <c r="D533" s="1" t="s">
        <v>2963</v>
      </c>
      <c r="E533" s="1" t="s">
        <v>2964</v>
      </c>
      <c r="F533" s="1"/>
      <c r="G533" s="2" t="s">
        <v>23</v>
      </c>
      <c r="H533" s="1" t="s">
        <v>167</v>
      </c>
      <c r="I533" s="1" t="s">
        <v>2965</v>
      </c>
      <c r="J533" s="1" t="s">
        <v>2966</v>
      </c>
      <c r="K533" s="1">
        <v>1.0</v>
      </c>
      <c r="L533" s="1">
        <v>464.0</v>
      </c>
      <c r="M533" s="1" t="s">
        <v>2967</v>
      </c>
      <c r="N533" s="1" t="s">
        <v>2968</v>
      </c>
      <c r="O533" s="1" t="s">
        <v>2969</v>
      </c>
      <c r="P533" s="1">
        <v>0.744124902210807</v>
      </c>
      <c r="Q533" s="1">
        <v>0.740103223634612</v>
      </c>
      <c r="R533" s="1" t="s">
        <v>2970</v>
      </c>
    </row>
    <row r="534">
      <c r="A534" s="1" t="s">
        <v>2960</v>
      </c>
      <c r="B534" s="1" t="s">
        <v>2961</v>
      </c>
      <c r="C534" s="1" t="s">
        <v>2971</v>
      </c>
      <c r="D534" s="1" t="s">
        <v>2963</v>
      </c>
      <c r="E534" s="1" t="s">
        <v>2964</v>
      </c>
      <c r="F534" s="1"/>
      <c r="G534" s="2" t="s">
        <v>23</v>
      </c>
      <c r="H534" s="1" t="s">
        <v>167</v>
      </c>
      <c r="I534" s="1" t="s">
        <v>2965</v>
      </c>
      <c r="J534" s="1" t="s">
        <v>2966</v>
      </c>
      <c r="K534" s="1">
        <v>1.0</v>
      </c>
      <c r="L534" s="1">
        <v>499.0</v>
      </c>
      <c r="M534" s="1" t="s">
        <v>2967</v>
      </c>
      <c r="N534" s="1" t="s">
        <v>2968</v>
      </c>
      <c r="O534" s="1" t="s">
        <v>2969</v>
      </c>
      <c r="P534" s="1">
        <v>0.744124902210807</v>
      </c>
      <c r="Q534" s="1">
        <v>0.740103223634612</v>
      </c>
      <c r="R534" s="1" t="s">
        <v>2970</v>
      </c>
    </row>
    <row r="535">
      <c r="A535" s="1" t="s">
        <v>2972</v>
      </c>
      <c r="B535" s="1" t="s">
        <v>2973</v>
      </c>
      <c r="C535" s="1" t="s">
        <v>2974</v>
      </c>
      <c r="D535" s="1" t="s">
        <v>2975</v>
      </c>
      <c r="E535" s="1" t="s">
        <v>2976</v>
      </c>
      <c r="F535" s="1"/>
      <c r="G535" s="2" t="s">
        <v>23</v>
      </c>
      <c r="H535" s="1" t="s">
        <v>295</v>
      </c>
      <c r="I535" s="1" t="s">
        <v>2977</v>
      </c>
      <c r="J535" s="1" t="s">
        <v>2978</v>
      </c>
      <c r="K535" s="1">
        <v>0.0</v>
      </c>
      <c r="L535" s="1">
        <v>985.0</v>
      </c>
      <c r="M535" s="1" t="s">
        <v>2979</v>
      </c>
      <c r="N535" s="1" t="s">
        <v>2818</v>
      </c>
      <c r="O535" s="1" t="s">
        <v>2819</v>
      </c>
      <c r="P535" s="1">
        <v>0.920061718321508</v>
      </c>
      <c r="Q535" s="1">
        <v>0.917266240389926</v>
      </c>
      <c r="R535" s="1" t="s">
        <v>2980</v>
      </c>
    </row>
    <row r="536">
      <c r="A536" s="1" t="s">
        <v>2972</v>
      </c>
      <c r="B536" s="1" t="s">
        <v>2973</v>
      </c>
      <c r="C536" s="1" t="s">
        <v>2981</v>
      </c>
      <c r="D536" s="1" t="s">
        <v>2975</v>
      </c>
      <c r="E536" s="1" t="s">
        <v>2976</v>
      </c>
      <c r="F536" s="1"/>
      <c r="G536" s="2" t="s">
        <v>23</v>
      </c>
      <c r="H536" s="1" t="s">
        <v>295</v>
      </c>
      <c r="I536" s="1" t="s">
        <v>2977</v>
      </c>
      <c r="J536" s="1" t="s">
        <v>2978</v>
      </c>
      <c r="K536" s="1">
        <v>0.0</v>
      </c>
      <c r="L536" s="1">
        <v>1004.0</v>
      </c>
      <c r="M536" s="1" t="s">
        <v>2979</v>
      </c>
      <c r="N536" s="1" t="s">
        <v>2818</v>
      </c>
      <c r="O536" s="1" t="s">
        <v>2819</v>
      </c>
      <c r="P536" s="1">
        <v>0.920061718321508</v>
      </c>
      <c r="Q536" s="1">
        <v>0.917266240389926</v>
      </c>
      <c r="R536" s="1" t="s">
        <v>2980</v>
      </c>
    </row>
    <row r="537">
      <c r="A537" s="1" t="s">
        <v>2982</v>
      </c>
      <c r="B537" s="1" t="s">
        <v>2983</v>
      </c>
      <c r="C537" s="1" t="s">
        <v>2984</v>
      </c>
      <c r="D537" s="1" t="s">
        <v>2985</v>
      </c>
      <c r="E537" s="1" t="s">
        <v>2986</v>
      </c>
      <c r="F537" s="1"/>
      <c r="G537" s="2" t="s">
        <v>23</v>
      </c>
      <c r="H537" s="1" t="s">
        <v>2987</v>
      </c>
      <c r="I537" s="1" t="s">
        <v>2988</v>
      </c>
      <c r="J537" s="1" t="s">
        <v>2977</v>
      </c>
      <c r="K537" s="1">
        <v>0.0</v>
      </c>
      <c r="L537" s="1">
        <v>201.0</v>
      </c>
      <c r="M537" s="1" t="s">
        <v>2989</v>
      </c>
      <c r="N537" s="1" t="s">
        <v>2990</v>
      </c>
      <c r="O537" s="1" t="s">
        <v>2991</v>
      </c>
      <c r="P537" s="1">
        <v>0.029791334967336</v>
      </c>
      <c r="Q537" s="1">
        <v>0.0297398372208567</v>
      </c>
      <c r="R537" s="1" t="s">
        <v>2992</v>
      </c>
    </row>
    <row r="538">
      <c r="A538" s="1" t="s">
        <v>2993</v>
      </c>
      <c r="B538" s="1" t="s">
        <v>2994</v>
      </c>
      <c r="C538" s="1" t="s">
        <v>2995</v>
      </c>
      <c r="D538" s="1" t="s">
        <v>2985</v>
      </c>
      <c r="E538" s="1" t="s">
        <v>2986</v>
      </c>
      <c r="F538" s="1"/>
      <c r="G538" s="2" t="s">
        <v>23</v>
      </c>
      <c r="H538" s="1" t="s">
        <v>2987</v>
      </c>
      <c r="I538" s="1" t="s">
        <v>2988</v>
      </c>
      <c r="J538" s="1" t="s">
        <v>2977</v>
      </c>
      <c r="K538" s="1">
        <v>0.0</v>
      </c>
      <c r="L538" s="1">
        <v>343.0</v>
      </c>
      <c r="M538" s="1" t="s">
        <v>2996</v>
      </c>
      <c r="N538" s="1" t="s">
        <v>2990</v>
      </c>
      <c r="O538" s="1" t="s">
        <v>2991</v>
      </c>
      <c r="P538" s="1">
        <v>0.0192999100362535</v>
      </c>
      <c r="Q538" s="1">
        <v>0.0167829066508775</v>
      </c>
      <c r="R538" s="1" t="s">
        <v>2997</v>
      </c>
    </row>
    <row r="539">
      <c r="A539" s="1" t="s">
        <v>2998</v>
      </c>
      <c r="B539" s="1" t="s">
        <v>2999</v>
      </c>
      <c r="C539" s="1" t="s">
        <v>3000</v>
      </c>
      <c r="D539" s="1" t="s">
        <v>3001</v>
      </c>
      <c r="E539" s="1" t="s">
        <v>3002</v>
      </c>
      <c r="F539" s="1"/>
      <c r="G539" s="2" t="s">
        <v>23</v>
      </c>
      <c r="H539" s="1" t="s">
        <v>3003</v>
      </c>
      <c r="I539" s="1" t="s">
        <v>3004</v>
      </c>
      <c r="J539" s="1" t="s">
        <v>3005</v>
      </c>
      <c r="K539" s="1">
        <v>0.0</v>
      </c>
      <c r="L539" s="1">
        <v>681.0</v>
      </c>
      <c r="M539" s="1" t="s">
        <v>3006</v>
      </c>
      <c r="N539" s="1" t="s">
        <v>3007</v>
      </c>
      <c r="O539" s="1" t="s">
        <v>3008</v>
      </c>
      <c r="P539" s="1">
        <v>0.974226726332541</v>
      </c>
      <c r="Q539" s="1">
        <v>0.974700998723213</v>
      </c>
      <c r="R539" s="1" t="s">
        <v>3009</v>
      </c>
    </row>
    <row r="540">
      <c r="A540" s="1" t="s">
        <v>3010</v>
      </c>
      <c r="B540" s="1" t="s">
        <v>3011</v>
      </c>
      <c r="C540" s="1" t="s">
        <v>1011</v>
      </c>
      <c r="D540" s="1" t="s">
        <v>3012</v>
      </c>
      <c r="E540" s="1" t="s">
        <v>3013</v>
      </c>
      <c r="F540" s="1"/>
      <c r="G540" s="2" t="s">
        <v>23</v>
      </c>
      <c r="H540" s="1" t="s">
        <v>24</v>
      </c>
      <c r="I540" s="1" t="s">
        <v>3014</v>
      </c>
      <c r="J540" s="1" t="s">
        <v>3015</v>
      </c>
      <c r="K540" s="1">
        <v>0.0</v>
      </c>
      <c r="L540" s="1">
        <v>47.0</v>
      </c>
      <c r="M540" s="1" t="s">
        <v>278</v>
      </c>
      <c r="N540" s="1" t="s">
        <v>122</v>
      </c>
      <c r="O540" s="1" t="s">
        <v>122</v>
      </c>
      <c r="P540" s="1">
        <v>0.93855223076313</v>
      </c>
      <c r="Q540" s="1">
        <v>0.93487792006857</v>
      </c>
      <c r="R540" s="1" t="s">
        <v>2159</v>
      </c>
    </row>
    <row r="541">
      <c r="A541" s="1" t="s">
        <v>3016</v>
      </c>
      <c r="B541" s="1" t="s">
        <v>3017</v>
      </c>
      <c r="C541" s="1" t="s">
        <v>259</v>
      </c>
      <c r="D541" s="1" t="s">
        <v>3018</v>
      </c>
      <c r="E541" s="1" t="s">
        <v>3013</v>
      </c>
      <c r="F541" s="1"/>
      <c r="G541" s="2" t="s">
        <v>23</v>
      </c>
      <c r="H541" s="2" t="s">
        <v>118</v>
      </c>
      <c r="I541" s="1" t="s">
        <v>3014</v>
      </c>
      <c r="J541" s="1" t="s">
        <v>3015</v>
      </c>
      <c r="K541" s="1">
        <v>0.0</v>
      </c>
      <c r="L541" s="1">
        <v>187.0</v>
      </c>
      <c r="M541" s="1" t="s">
        <v>3019</v>
      </c>
      <c r="N541" s="1" t="s">
        <v>122</v>
      </c>
      <c r="O541" s="1" t="s">
        <v>122</v>
      </c>
      <c r="P541" s="1">
        <v>0.942426686200077</v>
      </c>
      <c r="Q541" s="1">
        <v>0.948957594132109</v>
      </c>
      <c r="R541" s="1" t="s">
        <v>3020</v>
      </c>
    </row>
    <row r="542">
      <c r="A542" s="1" t="s">
        <v>3021</v>
      </c>
      <c r="B542" s="1" t="s">
        <v>3022</v>
      </c>
      <c r="C542" s="1" t="s">
        <v>3023</v>
      </c>
      <c r="D542" s="1" t="s">
        <v>3024</v>
      </c>
      <c r="E542" s="1" t="s">
        <v>3025</v>
      </c>
      <c r="F542" s="1"/>
      <c r="G542" s="2" t="s">
        <v>23</v>
      </c>
      <c r="H542" s="1" t="s">
        <v>77</v>
      </c>
      <c r="I542" s="1" t="s">
        <v>3026</v>
      </c>
      <c r="J542" s="1" t="s">
        <v>3027</v>
      </c>
      <c r="K542" s="1">
        <v>1.0</v>
      </c>
      <c r="L542" s="1">
        <v>472.0</v>
      </c>
      <c r="M542" s="1" t="s">
        <v>3028</v>
      </c>
      <c r="N542" s="1" t="s">
        <v>3029</v>
      </c>
      <c r="O542" s="1" t="s">
        <v>3030</v>
      </c>
      <c r="P542" s="1">
        <v>0.955911219716289</v>
      </c>
      <c r="Q542" s="1">
        <v>0.950990020384101</v>
      </c>
      <c r="R542" s="1" t="s">
        <v>3031</v>
      </c>
    </row>
    <row r="543">
      <c r="A543" s="1" t="s">
        <v>3032</v>
      </c>
      <c r="B543" s="1" t="s">
        <v>3033</v>
      </c>
      <c r="C543" s="1" t="s">
        <v>3034</v>
      </c>
      <c r="D543" s="1" t="s">
        <v>3035</v>
      </c>
      <c r="E543" s="1" t="s">
        <v>3036</v>
      </c>
      <c r="F543" s="1"/>
      <c r="G543" s="2" t="s">
        <v>23</v>
      </c>
      <c r="H543" s="1" t="s">
        <v>410</v>
      </c>
      <c r="I543" s="1" t="s">
        <v>3037</v>
      </c>
      <c r="J543" s="1" t="s">
        <v>3038</v>
      </c>
      <c r="K543" s="1">
        <v>1.0</v>
      </c>
      <c r="L543" s="1">
        <v>518.0</v>
      </c>
      <c r="M543" s="1" t="s">
        <v>3039</v>
      </c>
      <c r="N543" s="1" t="s">
        <v>3040</v>
      </c>
      <c r="O543" s="1" t="s">
        <v>3041</v>
      </c>
      <c r="P543" s="1">
        <v>0.155328047385889</v>
      </c>
      <c r="Q543" s="1">
        <v>0.135545359601479</v>
      </c>
      <c r="R543" s="1" t="s">
        <v>3042</v>
      </c>
    </row>
    <row r="544">
      <c r="A544" s="1" t="s">
        <v>3043</v>
      </c>
      <c r="B544" s="1" t="s">
        <v>3044</v>
      </c>
      <c r="C544" s="1" t="s">
        <v>3045</v>
      </c>
      <c r="D544" s="1" t="s">
        <v>3035</v>
      </c>
      <c r="E544" s="1" t="s">
        <v>3036</v>
      </c>
      <c r="F544" s="1"/>
      <c r="G544" s="2" t="s">
        <v>23</v>
      </c>
      <c r="H544" s="1" t="s">
        <v>410</v>
      </c>
      <c r="I544" s="1" t="s">
        <v>3037</v>
      </c>
      <c r="J544" s="1" t="s">
        <v>3038</v>
      </c>
      <c r="K544" s="1">
        <v>1.0</v>
      </c>
      <c r="L544" s="1">
        <v>631.0</v>
      </c>
      <c r="M544" s="1" t="s">
        <v>3046</v>
      </c>
      <c r="N544" s="1" t="s">
        <v>3040</v>
      </c>
      <c r="O544" s="1" t="s">
        <v>3041</v>
      </c>
      <c r="P544" s="1">
        <v>0.337436771793381</v>
      </c>
      <c r="Q544" s="1">
        <v>0.291719607439654</v>
      </c>
      <c r="R544" s="1" t="s">
        <v>3047</v>
      </c>
    </row>
    <row r="545">
      <c r="A545" s="1" t="s">
        <v>3048</v>
      </c>
      <c r="B545" s="1" t="s">
        <v>3049</v>
      </c>
      <c r="C545" s="1" t="s">
        <v>3050</v>
      </c>
      <c r="D545" s="1" t="s">
        <v>3035</v>
      </c>
      <c r="E545" s="1" t="s">
        <v>3036</v>
      </c>
      <c r="F545" s="1"/>
      <c r="G545" s="2" t="s">
        <v>23</v>
      </c>
      <c r="H545" s="1" t="s">
        <v>410</v>
      </c>
      <c r="I545" s="1" t="s">
        <v>3037</v>
      </c>
      <c r="J545" s="1" t="s">
        <v>3038</v>
      </c>
      <c r="K545" s="1">
        <v>1.0</v>
      </c>
      <c r="L545" s="1">
        <v>668.0</v>
      </c>
      <c r="M545" s="1" t="s">
        <v>1304</v>
      </c>
      <c r="N545" s="1" t="s">
        <v>3040</v>
      </c>
      <c r="O545" s="1" t="s">
        <v>3041</v>
      </c>
      <c r="P545" s="1">
        <v>0.337436771793381</v>
      </c>
      <c r="Q545" s="1">
        <v>0.291719607439654</v>
      </c>
      <c r="R545" s="1" t="s">
        <v>3051</v>
      </c>
    </row>
    <row r="546">
      <c r="A546" s="1" t="s">
        <v>3052</v>
      </c>
      <c r="B546" s="1" t="s">
        <v>3053</v>
      </c>
      <c r="C546" s="1" t="s">
        <v>3054</v>
      </c>
      <c r="D546" s="1" t="s">
        <v>3035</v>
      </c>
      <c r="E546" s="1" t="s">
        <v>3036</v>
      </c>
      <c r="F546" s="1"/>
      <c r="G546" s="2" t="s">
        <v>23</v>
      </c>
      <c r="H546" s="1" t="s">
        <v>410</v>
      </c>
      <c r="I546" s="1" t="s">
        <v>3037</v>
      </c>
      <c r="J546" s="1" t="s">
        <v>3038</v>
      </c>
      <c r="K546" s="1">
        <v>1.0</v>
      </c>
      <c r="L546" s="1">
        <v>705.0</v>
      </c>
      <c r="M546" s="1" t="s">
        <v>1304</v>
      </c>
      <c r="N546" s="1" t="s">
        <v>3040</v>
      </c>
      <c r="O546" s="1" t="s">
        <v>3041</v>
      </c>
      <c r="P546" s="1">
        <v>0.337436771793381</v>
      </c>
      <c r="Q546" s="1">
        <v>0.291719607439654</v>
      </c>
      <c r="R546" s="1" t="s">
        <v>3055</v>
      </c>
    </row>
    <row r="547">
      <c r="A547" s="1" t="s">
        <v>3056</v>
      </c>
      <c r="B547" s="1" t="s">
        <v>3057</v>
      </c>
      <c r="C547" s="1" t="s">
        <v>3058</v>
      </c>
      <c r="D547" s="1" t="s">
        <v>3035</v>
      </c>
      <c r="E547" s="1" t="s">
        <v>3036</v>
      </c>
      <c r="F547" s="1"/>
      <c r="G547" s="2" t="s">
        <v>23</v>
      </c>
      <c r="H547" s="1" t="s">
        <v>410</v>
      </c>
      <c r="I547" s="1" t="s">
        <v>3037</v>
      </c>
      <c r="J547" s="1" t="s">
        <v>3038</v>
      </c>
      <c r="K547" s="1">
        <v>1.0</v>
      </c>
      <c r="L547" s="1">
        <v>742.0</v>
      </c>
      <c r="M547" s="1" t="s">
        <v>1304</v>
      </c>
      <c r="N547" s="1" t="s">
        <v>3040</v>
      </c>
      <c r="O547" s="1" t="s">
        <v>3041</v>
      </c>
      <c r="P547" s="1">
        <v>0.337436771793381</v>
      </c>
      <c r="Q547" s="1">
        <v>0.291719607439654</v>
      </c>
      <c r="R547" s="1" t="s">
        <v>3059</v>
      </c>
    </row>
    <row r="548">
      <c r="A548" s="1" t="s">
        <v>3060</v>
      </c>
      <c r="B548" s="1" t="s">
        <v>3061</v>
      </c>
      <c r="C548" s="1" t="s">
        <v>3062</v>
      </c>
      <c r="D548" s="1" t="s">
        <v>3035</v>
      </c>
      <c r="E548" s="1" t="s">
        <v>3036</v>
      </c>
      <c r="F548" s="1"/>
      <c r="G548" s="2" t="s">
        <v>23</v>
      </c>
      <c r="H548" s="1" t="s">
        <v>410</v>
      </c>
      <c r="I548" s="1" t="s">
        <v>3037</v>
      </c>
      <c r="J548" s="1" t="s">
        <v>3038</v>
      </c>
      <c r="K548" s="1">
        <v>1.0</v>
      </c>
      <c r="L548" s="1">
        <v>779.0</v>
      </c>
      <c r="M548" s="1" t="s">
        <v>1304</v>
      </c>
      <c r="N548" s="1" t="s">
        <v>3040</v>
      </c>
      <c r="O548" s="1" t="s">
        <v>3041</v>
      </c>
      <c r="P548" s="1">
        <v>0.337436771793381</v>
      </c>
      <c r="Q548" s="1">
        <v>0.291719607439654</v>
      </c>
      <c r="R548" s="1" t="s">
        <v>3063</v>
      </c>
    </row>
    <row r="549">
      <c r="A549" s="1" t="s">
        <v>3064</v>
      </c>
      <c r="B549" s="1" t="s">
        <v>3065</v>
      </c>
      <c r="C549" s="1" t="s">
        <v>3066</v>
      </c>
      <c r="D549" s="1" t="s">
        <v>3035</v>
      </c>
      <c r="E549" s="1" t="s">
        <v>3036</v>
      </c>
      <c r="F549" s="1"/>
      <c r="G549" s="2" t="s">
        <v>23</v>
      </c>
      <c r="H549" s="1" t="s">
        <v>410</v>
      </c>
      <c r="I549" s="1" t="s">
        <v>3037</v>
      </c>
      <c r="J549" s="1" t="s">
        <v>3038</v>
      </c>
      <c r="K549" s="1">
        <v>1.0</v>
      </c>
      <c r="L549" s="1">
        <v>816.0</v>
      </c>
      <c r="M549" s="1" t="s">
        <v>1304</v>
      </c>
      <c r="N549" s="1" t="s">
        <v>3040</v>
      </c>
      <c r="O549" s="1" t="s">
        <v>3041</v>
      </c>
      <c r="P549" s="1">
        <v>0.337436771793381</v>
      </c>
      <c r="Q549" s="1">
        <v>0.291719607439654</v>
      </c>
      <c r="R549" s="1" t="s">
        <v>3067</v>
      </c>
    </row>
    <row r="550">
      <c r="A550" s="1" t="s">
        <v>3068</v>
      </c>
      <c r="B550" s="1" t="s">
        <v>3069</v>
      </c>
      <c r="C550" s="1" t="s">
        <v>3070</v>
      </c>
      <c r="D550" s="1" t="s">
        <v>3035</v>
      </c>
      <c r="E550" s="1" t="s">
        <v>3036</v>
      </c>
      <c r="F550" s="1"/>
      <c r="G550" s="2" t="s">
        <v>23</v>
      </c>
      <c r="H550" s="1" t="s">
        <v>410</v>
      </c>
      <c r="I550" s="1" t="s">
        <v>3037</v>
      </c>
      <c r="J550" s="1" t="s">
        <v>3038</v>
      </c>
      <c r="K550" s="1">
        <v>1.0</v>
      </c>
      <c r="L550" s="1">
        <v>829.0</v>
      </c>
      <c r="M550" s="1" t="s">
        <v>3071</v>
      </c>
      <c r="N550" s="1" t="s">
        <v>3040</v>
      </c>
      <c r="O550" s="1" t="s">
        <v>3041</v>
      </c>
      <c r="P550" s="1">
        <v>0.281053538269299</v>
      </c>
      <c r="Q550" s="1">
        <v>0.242964396575506</v>
      </c>
      <c r="R550" s="1" t="s">
        <v>3072</v>
      </c>
    </row>
    <row r="551">
      <c r="A551" s="1" t="s">
        <v>3068</v>
      </c>
      <c r="B551" s="1" t="s">
        <v>3073</v>
      </c>
      <c r="C551" s="1" t="s">
        <v>3074</v>
      </c>
      <c r="D551" s="1" t="s">
        <v>3035</v>
      </c>
      <c r="E551" s="1" t="s">
        <v>3036</v>
      </c>
      <c r="F551" s="1"/>
      <c r="G551" s="2" t="s">
        <v>23</v>
      </c>
      <c r="H551" s="1" t="s">
        <v>410</v>
      </c>
      <c r="I551" s="1" t="s">
        <v>3037</v>
      </c>
      <c r="J551" s="1" t="s">
        <v>3038</v>
      </c>
      <c r="K551" s="1">
        <v>1.0</v>
      </c>
      <c r="L551" s="1">
        <v>871.0</v>
      </c>
      <c r="M551" s="1" t="s">
        <v>3071</v>
      </c>
      <c r="N551" s="1" t="s">
        <v>3040</v>
      </c>
      <c r="O551" s="1" t="s">
        <v>3041</v>
      </c>
      <c r="P551" s="1">
        <v>0.26166134697368</v>
      </c>
      <c r="Q551" s="1">
        <v>0.226061648641842</v>
      </c>
      <c r="R551" s="1" t="s">
        <v>3075</v>
      </c>
    </row>
    <row r="552">
      <c r="A552" s="1" t="s">
        <v>3076</v>
      </c>
      <c r="B552" s="1" t="s">
        <v>3077</v>
      </c>
      <c r="C552" s="1" t="s">
        <v>3078</v>
      </c>
      <c r="D552" s="1" t="s">
        <v>3035</v>
      </c>
      <c r="E552" s="1" t="s">
        <v>3036</v>
      </c>
      <c r="F552" s="1"/>
      <c r="G552" s="2" t="s">
        <v>23</v>
      </c>
      <c r="H552" s="1" t="s">
        <v>410</v>
      </c>
      <c r="I552" s="1" t="s">
        <v>3037</v>
      </c>
      <c r="J552" s="1" t="s">
        <v>3038</v>
      </c>
      <c r="K552" s="1">
        <v>1.0</v>
      </c>
      <c r="L552" s="1">
        <v>928.0</v>
      </c>
      <c r="M552" s="1" t="s">
        <v>3046</v>
      </c>
      <c r="N552" s="1" t="s">
        <v>3040</v>
      </c>
      <c r="O552" s="1" t="s">
        <v>3041</v>
      </c>
      <c r="P552" s="1">
        <v>0.337436771793381</v>
      </c>
      <c r="Q552" s="1">
        <v>0.291719607439654</v>
      </c>
      <c r="R552" s="1" t="s">
        <v>3079</v>
      </c>
    </row>
    <row r="553">
      <c r="A553" s="1" t="s">
        <v>3080</v>
      </c>
      <c r="B553" s="1" t="s">
        <v>3081</v>
      </c>
      <c r="C553" s="1" t="s">
        <v>3082</v>
      </c>
      <c r="D553" s="1" t="s">
        <v>3035</v>
      </c>
      <c r="E553" s="1" t="s">
        <v>3036</v>
      </c>
      <c r="F553" s="1"/>
      <c r="G553" s="2" t="s">
        <v>23</v>
      </c>
      <c r="H553" s="1" t="s">
        <v>410</v>
      </c>
      <c r="I553" s="1" t="s">
        <v>3037</v>
      </c>
      <c r="J553" s="1" t="s">
        <v>3038</v>
      </c>
      <c r="K553" s="1">
        <v>1.0</v>
      </c>
      <c r="L553" s="1">
        <v>965.0</v>
      </c>
      <c r="M553" s="1" t="s">
        <v>1304</v>
      </c>
      <c r="N553" s="1" t="s">
        <v>3040</v>
      </c>
      <c r="O553" s="1" t="s">
        <v>3041</v>
      </c>
      <c r="P553" s="1">
        <v>0.337436771793381</v>
      </c>
      <c r="Q553" s="1">
        <v>0.291719607439654</v>
      </c>
      <c r="R553" s="1" t="s">
        <v>3083</v>
      </c>
    </row>
    <row r="554">
      <c r="A554" s="1" t="s">
        <v>3084</v>
      </c>
      <c r="B554" s="1" t="s">
        <v>3085</v>
      </c>
      <c r="C554" s="1" t="s">
        <v>3086</v>
      </c>
      <c r="D554" s="1" t="s">
        <v>3035</v>
      </c>
      <c r="E554" s="1" t="s">
        <v>3036</v>
      </c>
      <c r="F554" s="1"/>
      <c r="G554" s="2" t="s">
        <v>23</v>
      </c>
      <c r="H554" s="1" t="s">
        <v>410</v>
      </c>
      <c r="I554" s="1" t="s">
        <v>3037</v>
      </c>
      <c r="J554" s="1" t="s">
        <v>3038</v>
      </c>
      <c r="K554" s="1">
        <v>1.0</v>
      </c>
      <c r="L554" s="1">
        <v>1020.0</v>
      </c>
      <c r="M554" s="1" t="s">
        <v>3087</v>
      </c>
      <c r="N554" s="1" t="s">
        <v>3040</v>
      </c>
      <c r="O554" s="1" t="s">
        <v>3041</v>
      </c>
      <c r="P554" s="1">
        <v>0.242010410366961</v>
      </c>
      <c r="Q554" s="1">
        <v>0.20968396358384</v>
      </c>
      <c r="R554" s="1" t="s">
        <v>3088</v>
      </c>
    </row>
    <row r="555">
      <c r="A555" s="1" t="s">
        <v>3089</v>
      </c>
      <c r="B555" s="1" t="s">
        <v>3090</v>
      </c>
      <c r="C555" s="1" t="s">
        <v>3091</v>
      </c>
      <c r="D555" s="1" t="s">
        <v>3035</v>
      </c>
      <c r="E555" s="1" t="s">
        <v>3036</v>
      </c>
      <c r="F555" s="1"/>
      <c r="G555" s="2" t="s">
        <v>23</v>
      </c>
      <c r="H555" s="1" t="s">
        <v>410</v>
      </c>
      <c r="I555" s="1" t="s">
        <v>3037</v>
      </c>
      <c r="J555" s="1" t="s">
        <v>3038</v>
      </c>
      <c r="K555" s="1">
        <v>1.0</v>
      </c>
      <c r="L555" s="1">
        <v>1073.0</v>
      </c>
      <c r="M555" s="1" t="s">
        <v>3092</v>
      </c>
      <c r="N555" s="1" t="s">
        <v>3040</v>
      </c>
      <c r="O555" s="1" t="s">
        <v>3041</v>
      </c>
      <c r="P555" s="1">
        <v>0.132625356172335</v>
      </c>
      <c r="Q555" s="1">
        <v>0.0</v>
      </c>
      <c r="R555" s="1" t="s">
        <v>3093</v>
      </c>
    </row>
    <row r="556">
      <c r="A556" s="1" t="s">
        <v>3094</v>
      </c>
      <c r="B556" s="1" t="s">
        <v>3095</v>
      </c>
      <c r="C556" s="1" t="s">
        <v>3096</v>
      </c>
      <c r="D556" s="1" t="s">
        <v>3035</v>
      </c>
      <c r="E556" s="1" t="s">
        <v>3036</v>
      </c>
      <c r="F556" s="1"/>
      <c r="G556" s="2" t="s">
        <v>23</v>
      </c>
      <c r="H556" s="1" t="s">
        <v>410</v>
      </c>
      <c r="I556" s="1" t="s">
        <v>3037</v>
      </c>
      <c r="J556" s="1" t="s">
        <v>3038</v>
      </c>
      <c r="K556" s="1">
        <v>1.0</v>
      </c>
      <c r="L556" s="1">
        <v>1110.0</v>
      </c>
      <c r="M556" s="1" t="s">
        <v>3046</v>
      </c>
      <c r="N556" s="1" t="s">
        <v>3040</v>
      </c>
      <c r="O556" s="1" t="s">
        <v>3041</v>
      </c>
      <c r="P556" s="1">
        <v>0.337436771793381</v>
      </c>
      <c r="Q556" s="1">
        <v>0.291719607439654</v>
      </c>
      <c r="R556" s="1" t="s">
        <v>3097</v>
      </c>
    </row>
    <row r="557">
      <c r="A557" s="1" t="s">
        <v>3098</v>
      </c>
      <c r="B557" s="1" t="s">
        <v>3099</v>
      </c>
      <c r="C557" s="1" t="s">
        <v>3100</v>
      </c>
      <c r="D557" s="1" t="s">
        <v>3035</v>
      </c>
      <c r="E557" s="1" t="s">
        <v>3036</v>
      </c>
      <c r="F557" s="1"/>
      <c r="G557" s="2" t="s">
        <v>23</v>
      </c>
      <c r="H557" s="1" t="s">
        <v>410</v>
      </c>
      <c r="I557" s="1" t="s">
        <v>3037</v>
      </c>
      <c r="J557" s="1" t="s">
        <v>3038</v>
      </c>
      <c r="K557" s="1">
        <v>1.0</v>
      </c>
      <c r="L557" s="1">
        <v>1123.0</v>
      </c>
      <c r="M557" s="1" t="s">
        <v>1304</v>
      </c>
      <c r="N557" s="1" t="s">
        <v>3040</v>
      </c>
      <c r="O557" s="1" t="s">
        <v>3041</v>
      </c>
      <c r="P557" s="1">
        <v>0.225336348125405</v>
      </c>
      <c r="Q557" s="1">
        <v>0.189635051403232</v>
      </c>
      <c r="R557" s="1" t="s">
        <v>3101</v>
      </c>
    </row>
    <row r="558">
      <c r="A558" s="1" t="s">
        <v>3102</v>
      </c>
      <c r="B558" s="1" t="s">
        <v>3103</v>
      </c>
      <c r="C558" s="1" t="s">
        <v>3104</v>
      </c>
      <c r="D558" s="1" t="s">
        <v>3035</v>
      </c>
      <c r="E558" s="1" t="s">
        <v>3036</v>
      </c>
      <c r="F558" s="1"/>
      <c r="G558" s="2" t="s">
        <v>23</v>
      </c>
      <c r="H558" s="1" t="s">
        <v>410</v>
      </c>
      <c r="I558" s="1" t="s">
        <v>3037</v>
      </c>
      <c r="J558" s="1" t="s">
        <v>3038</v>
      </c>
      <c r="K558" s="1">
        <v>1.0</v>
      </c>
      <c r="L558" s="1">
        <v>1184.0</v>
      </c>
      <c r="M558" s="1" t="s">
        <v>1304</v>
      </c>
      <c r="N558" s="1" t="s">
        <v>3040</v>
      </c>
      <c r="O558" s="1" t="s">
        <v>3041</v>
      </c>
      <c r="P558" s="1">
        <v>0.337436771793381</v>
      </c>
      <c r="Q558" s="1">
        <v>0.291719607439654</v>
      </c>
      <c r="R558" s="1" t="s">
        <v>3105</v>
      </c>
    </row>
    <row r="559">
      <c r="A559" s="1" t="s">
        <v>3106</v>
      </c>
      <c r="B559" s="1" t="s">
        <v>3107</v>
      </c>
      <c r="C559" s="1" t="s">
        <v>3108</v>
      </c>
      <c r="D559" s="1" t="s">
        <v>3035</v>
      </c>
      <c r="E559" s="1" t="s">
        <v>3036</v>
      </c>
      <c r="F559" s="1"/>
      <c r="G559" s="2" t="s">
        <v>23</v>
      </c>
      <c r="H559" s="1" t="s">
        <v>410</v>
      </c>
      <c r="I559" s="1" t="s">
        <v>3037</v>
      </c>
      <c r="J559" s="1" t="s">
        <v>3038</v>
      </c>
      <c r="K559" s="1">
        <v>1.0</v>
      </c>
      <c r="L559" s="1">
        <v>1221.0</v>
      </c>
      <c r="M559" s="1" t="s">
        <v>1304</v>
      </c>
      <c r="N559" s="1" t="s">
        <v>3040</v>
      </c>
      <c r="O559" s="1" t="s">
        <v>3041</v>
      </c>
      <c r="P559" s="1">
        <v>0.337436771793381</v>
      </c>
      <c r="Q559" s="1">
        <v>0.291719607439654</v>
      </c>
      <c r="R559" s="1" t="s">
        <v>3109</v>
      </c>
    </row>
    <row r="560">
      <c r="A560" s="1" t="s">
        <v>3110</v>
      </c>
      <c r="B560" s="1" t="s">
        <v>3111</v>
      </c>
      <c r="C560" s="1" t="s">
        <v>115</v>
      </c>
      <c r="D560" s="1" t="s">
        <v>3112</v>
      </c>
      <c r="E560" s="1" t="s">
        <v>3036</v>
      </c>
      <c r="F560" s="1"/>
      <c r="G560" s="2" t="s">
        <v>23</v>
      </c>
      <c r="H560" s="1" t="s">
        <v>3113</v>
      </c>
      <c r="I560" s="1" t="s">
        <v>3037</v>
      </c>
      <c r="J560" s="1" t="s">
        <v>3038</v>
      </c>
      <c r="K560" s="1">
        <v>0.0</v>
      </c>
      <c r="L560" s="1">
        <v>87.0</v>
      </c>
      <c r="M560" s="1" t="s">
        <v>3114</v>
      </c>
      <c r="N560" s="1" t="s">
        <v>3115</v>
      </c>
      <c r="O560" s="1" t="s">
        <v>3116</v>
      </c>
      <c r="P560" s="1">
        <v>0.965139120166904</v>
      </c>
      <c r="Q560" s="1">
        <v>0.96261090167452</v>
      </c>
      <c r="R560" s="1" t="s">
        <v>3117</v>
      </c>
    </row>
    <row r="561">
      <c r="A561" s="1" t="s">
        <v>3118</v>
      </c>
      <c r="B561" s="1" t="s">
        <v>3119</v>
      </c>
      <c r="C561" s="1" t="s">
        <v>468</v>
      </c>
      <c r="D561" s="1" t="s">
        <v>3112</v>
      </c>
      <c r="E561" s="1" t="s">
        <v>3036</v>
      </c>
      <c r="F561" s="1"/>
      <c r="G561" s="2" t="s">
        <v>23</v>
      </c>
      <c r="H561" s="1" t="s">
        <v>3113</v>
      </c>
      <c r="I561" s="1" t="s">
        <v>3037</v>
      </c>
      <c r="J561" s="1" t="s">
        <v>3038</v>
      </c>
      <c r="K561" s="1">
        <v>0.0</v>
      </c>
      <c r="L561" s="1">
        <v>179.0</v>
      </c>
      <c r="M561" s="1" t="s">
        <v>3120</v>
      </c>
      <c r="N561" s="1" t="s">
        <v>3115</v>
      </c>
      <c r="O561" s="1" t="s">
        <v>3116</v>
      </c>
      <c r="P561" s="1">
        <v>0.969027876804312</v>
      </c>
      <c r="Q561" s="1">
        <v>0.966858682804547</v>
      </c>
      <c r="R561" s="1" t="s">
        <v>913</v>
      </c>
    </row>
    <row r="562">
      <c r="A562" s="1" t="s">
        <v>3121</v>
      </c>
      <c r="B562" s="1" t="s">
        <v>3122</v>
      </c>
      <c r="C562" s="1" t="s">
        <v>2675</v>
      </c>
      <c r="D562" s="1" t="s">
        <v>3112</v>
      </c>
      <c r="E562" s="1" t="s">
        <v>3036</v>
      </c>
      <c r="F562" s="1"/>
      <c r="G562" s="2" t="s">
        <v>23</v>
      </c>
      <c r="H562" s="1" t="s">
        <v>3113</v>
      </c>
      <c r="I562" s="1" t="s">
        <v>3037</v>
      </c>
      <c r="J562" s="1" t="s">
        <v>3038</v>
      </c>
      <c r="K562" s="1">
        <v>0.0</v>
      </c>
      <c r="L562" s="1">
        <v>303.0</v>
      </c>
      <c r="M562" s="1" t="s">
        <v>3123</v>
      </c>
      <c r="N562" s="1" t="s">
        <v>3115</v>
      </c>
      <c r="O562" s="1" t="s">
        <v>3116</v>
      </c>
      <c r="P562" s="1">
        <v>0.968240624650118</v>
      </c>
      <c r="Q562" s="1">
        <v>0.965994841045197</v>
      </c>
      <c r="R562" s="1" t="s">
        <v>3124</v>
      </c>
    </row>
    <row r="563">
      <c r="A563" s="1" t="s">
        <v>3125</v>
      </c>
      <c r="B563" s="1" t="s">
        <v>3126</v>
      </c>
      <c r="C563" s="1" t="s">
        <v>3127</v>
      </c>
      <c r="D563" s="1" t="s">
        <v>3128</v>
      </c>
      <c r="E563" s="1" t="s">
        <v>3129</v>
      </c>
      <c r="F563" s="1"/>
      <c r="G563" s="2" t="s">
        <v>23</v>
      </c>
      <c r="H563" s="1" t="s">
        <v>295</v>
      </c>
      <c r="I563" s="1" t="s">
        <v>3130</v>
      </c>
      <c r="J563" s="1" t="s">
        <v>3131</v>
      </c>
      <c r="K563" s="1">
        <v>0.0</v>
      </c>
      <c r="L563" s="1">
        <v>6860.0</v>
      </c>
      <c r="M563" s="1" t="s">
        <v>3132</v>
      </c>
      <c r="N563" s="1" t="s">
        <v>3133</v>
      </c>
      <c r="O563" s="1" t="s">
        <v>3134</v>
      </c>
      <c r="P563" s="1">
        <v>0.842651139389418</v>
      </c>
      <c r="Q563" s="1">
        <v>0.840328084043914</v>
      </c>
      <c r="R563" s="1" t="s">
        <v>3135</v>
      </c>
    </row>
    <row r="564">
      <c r="A564" s="1" t="s">
        <v>3125</v>
      </c>
      <c r="B564" s="1" t="s">
        <v>3126</v>
      </c>
      <c r="C564" s="1" t="s">
        <v>3136</v>
      </c>
      <c r="D564" s="1" t="s">
        <v>3128</v>
      </c>
      <c r="E564" s="1" t="s">
        <v>3129</v>
      </c>
      <c r="F564" s="1"/>
      <c r="G564" s="2" t="s">
        <v>23</v>
      </c>
      <c r="H564" s="1" t="s">
        <v>295</v>
      </c>
      <c r="I564" s="1" t="s">
        <v>3130</v>
      </c>
      <c r="J564" s="1" t="s">
        <v>3131</v>
      </c>
      <c r="K564" s="1">
        <v>0.0</v>
      </c>
      <c r="L564" s="1">
        <v>6923.0</v>
      </c>
      <c r="M564" s="1" t="s">
        <v>3132</v>
      </c>
      <c r="N564" s="1" t="s">
        <v>3133</v>
      </c>
      <c r="O564" s="1" t="s">
        <v>3134</v>
      </c>
      <c r="P564" s="1">
        <v>0.842651139389418</v>
      </c>
      <c r="Q564" s="1">
        <v>0.840328084043914</v>
      </c>
      <c r="R564" s="1" t="s">
        <v>3135</v>
      </c>
    </row>
    <row r="565">
      <c r="A565" s="1" t="s">
        <v>3137</v>
      </c>
      <c r="B565" s="1" t="s">
        <v>3138</v>
      </c>
      <c r="C565" s="1" t="s">
        <v>3139</v>
      </c>
      <c r="D565" s="1" t="s">
        <v>3140</v>
      </c>
      <c r="E565" s="1" t="s">
        <v>3141</v>
      </c>
      <c r="F565" s="1"/>
      <c r="G565" s="2" t="s">
        <v>23</v>
      </c>
      <c r="H565" s="1" t="s">
        <v>3142</v>
      </c>
      <c r="I565" s="1" t="s">
        <v>3143</v>
      </c>
      <c r="J565" s="1" t="s">
        <v>3144</v>
      </c>
      <c r="K565" s="1">
        <v>0.0</v>
      </c>
      <c r="L565" s="1">
        <v>16.0</v>
      </c>
      <c r="M565" s="1" t="s">
        <v>3145</v>
      </c>
      <c r="N565" s="1" t="s">
        <v>3146</v>
      </c>
      <c r="O565" s="1" t="s">
        <v>3147</v>
      </c>
      <c r="P565" s="1">
        <v>0.398816658274261</v>
      </c>
      <c r="Q565" s="1">
        <v>0.376640599247833</v>
      </c>
      <c r="R565" s="1" t="s">
        <v>3148</v>
      </c>
    </row>
    <row r="566">
      <c r="A566" s="1" t="s">
        <v>3149</v>
      </c>
      <c r="B566" s="1" t="s">
        <v>3150</v>
      </c>
      <c r="C566" s="1" t="s">
        <v>3151</v>
      </c>
      <c r="D566" s="1" t="s">
        <v>3140</v>
      </c>
      <c r="E566" s="1" t="s">
        <v>3141</v>
      </c>
      <c r="F566" s="1"/>
      <c r="G566" s="2" t="s">
        <v>23</v>
      </c>
      <c r="H566" s="1" t="s">
        <v>3142</v>
      </c>
      <c r="I566" s="1" t="s">
        <v>3143</v>
      </c>
      <c r="J566" s="1" t="s">
        <v>3144</v>
      </c>
      <c r="K566" s="1">
        <v>0.0</v>
      </c>
      <c r="L566" s="1">
        <v>49.0</v>
      </c>
      <c r="M566" s="1" t="s">
        <v>3152</v>
      </c>
      <c r="N566" s="1" t="s">
        <v>3146</v>
      </c>
      <c r="O566" s="1" t="s">
        <v>3147</v>
      </c>
      <c r="P566" s="1">
        <v>0.114533557841596</v>
      </c>
      <c r="Q566" s="1">
        <v>0.101779563689737</v>
      </c>
      <c r="R566" s="1" t="s">
        <v>3153</v>
      </c>
    </row>
    <row r="567">
      <c r="A567" s="1" t="s">
        <v>3154</v>
      </c>
      <c r="B567" s="1" t="s">
        <v>3155</v>
      </c>
      <c r="C567" s="1" t="s">
        <v>3156</v>
      </c>
      <c r="D567" s="1" t="s">
        <v>3140</v>
      </c>
      <c r="E567" s="1" t="s">
        <v>3141</v>
      </c>
      <c r="F567" s="1"/>
      <c r="G567" s="2" t="s">
        <v>23</v>
      </c>
      <c r="H567" s="1" t="s">
        <v>3142</v>
      </c>
      <c r="I567" s="1" t="s">
        <v>3143</v>
      </c>
      <c r="J567" s="1" t="s">
        <v>3144</v>
      </c>
      <c r="K567" s="1">
        <v>0.0</v>
      </c>
      <c r="L567" s="1">
        <v>84.0</v>
      </c>
      <c r="M567" s="1" t="s">
        <v>3157</v>
      </c>
      <c r="N567" s="1" t="s">
        <v>3146</v>
      </c>
      <c r="O567" s="1" t="s">
        <v>3147</v>
      </c>
      <c r="P567" s="1">
        <v>0.105246637486121</v>
      </c>
      <c r="Q567" s="1">
        <v>0.08863948087919</v>
      </c>
      <c r="R567" s="1" t="s">
        <v>3158</v>
      </c>
    </row>
    <row r="568">
      <c r="A568" s="1" t="s">
        <v>3159</v>
      </c>
      <c r="B568" s="1" t="s">
        <v>3160</v>
      </c>
      <c r="C568" s="1" t="s">
        <v>3161</v>
      </c>
      <c r="D568" s="1" t="s">
        <v>3162</v>
      </c>
      <c r="E568" s="1" t="s">
        <v>3163</v>
      </c>
      <c r="F568" s="1"/>
      <c r="G568" s="2" t="s">
        <v>23</v>
      </c>
      <c r="H568" s="1" t="s">
        <v>295</v>
      </c>
      <c r="I568" s="1" t="s">
        <v>3164</v>
      </c>
      <c r="J568" s="1" t="s">
        <v>3165</v>
      </c>
      <c r="K568" s="1">
        <v>0.0</v>
      </c>
      <c r="L568" s="1">
        <v>7195.0</v>
      </c>
      <c r="M568" s="1" t="s">
        <v>3166</v>
      </c>
      <c r="N568" s="1" t="s">
        <v>3133</v>
      </c>
      <c r="O568" s="1" t="s">
        <v>3134</v>
      </c>
      <c r="P568" s="1">
        <v>0.875466119626621</v>
      </c>
      <c r="Q568" s="1">
        <v>0.872344759767396</v>
      </c>
      <c r="R568" s="1" t="s">
        <v>3167</v>
      </c>
    </row>
    <row r="569">
      <c r="A569" s="1" t="s">
        <v>3168</v>
      </c>
      <c r="B569" s="1" t="s">
        <v>3169</v>
      </c>
      <c r="C569" s="1" t="s">
        <v>3170</v>
      </c>
      <c r="D569" s="1" t="s">
        <v>3171</v>
      </c>
      <c r="E569" s="1" t="s">
        <v>3163</v>
      </c>
      <c r="F569" s="1"/>
      <c r="G569" s="2" t="s">
        <v>23</v>
      </c>
      <c r="H569" s="1" t="s">
        <v>77</v>
      </c>
      <c r="I569" s="1" t="s">
        <v>3164</v>
      </c>
      <c r="J569" s="1" t="s">
        <v>3165</v>
      </c>
      <c r="K569" s="1">
        <v>1.0</v>
      </c>
      <c r="L569" s="1">
        <v>602.0</v>
      </c>
      <c r="M569" s="1" t="s">
        <v>3172</v>
      </c>
      <c r="N569" s="1" t="s">
        <v>3029</v>
      </c>
      <c r="O569" s="1" t="s">
        <v>3030</v>
      </c>
      <c r="P569" s="1">
        <v>0.781938448136017</v>
      </c>
      <c r="Q569" s="1">
        <v>0.759067471305713</v>
      </c>
      <c r="R569" s="1" t="s">
        <v>3173</v>
      </c>
    </row>
    <row r="570">
      <c r="A570" s="1" t="s">
        <v>1762</v>
      </c>
      <c r="B570" s="1" t="s">
        <v>3174</v>
      </c>
      <c r="C570" s="1" t="s">
        <v>3175</v>
      </c>
      <c r="D570" s="1" t="s">
        <v>722</v>
      </c>
      <c r="E570" s="1" t="s">
        <v>3163</v>
      </c>
      <c r="F570" s="1"/>
      <c r="G570" s="2" t="s">
        <v>23</v>
      </c>
      <c r="H570" s="1" t="s">
        <v>723</v>
      </c>
      <c r="I570" s="1" t="s">
        <v>3164</v>
      </c>
      <c r="J570" s="1" t="s">
        <v>3165</v>
      </c>
      <c r="K570" s="1">
        <v>0.0</v>
      </c>
      <c r="L570" s="1">
        <v>227.0</v>
      </c>
      <c r="M570" s="1" t="s">
        <v>3176</v>
      </c>
      <c r="N570" s="1" t="s">
        <v>2708</v>
      </c>
      <c r="O570" s="1" t="s">
        <v>1767</v>
      </c>
      <c r="P570" s="1">
        <v>0.860015858873824</v>
      </c>
      <c r="Q570" s="1">
        <v>0.847655522873229</v>
      </c>
      <c r="R570" s="1" t="s">
        <v>3177</v>
      </c>
    </row>
    <row r="571">
      <c r="A571" s="1" t="s">
        <v>3178</v>
      </c>
      <c r="B571" s="1" t="s">
        <v>3179</v>
      </c>
      <c r="C571" s="1" t="s">
        <v>3180</v>
      </c>
      <c r="D571" s="1" t="s">
        <v>3181</v>
      </c>
      <c r="E571" s="1" t="s">
        <v>3163</v>
      </c>
      <c r="F571" s="1"/>
      <c r="G571" s="2" t="s">
        <v>23</v>
      </c>
      <c r="H571" s="1" t="s">
        <v>2262</v>
      </c>
      <c r="I571" s="1" t="s">
        <v>3164</v>
      </c>
      <c r="J571" s="1" t="s">
        <v>3165</v>
      </c>
      <c r="K571" s="1">
        <v>1.0</v>
      </c>
      <c r="L571" s="1">
        <v>1437.0</v>
      </c>
      <c r="M571" s="1" t="s">
        <v>3182</v>
      </c>
      <c r="N571" s="1" t="s">
        <v>3183</v>
      </c>
      <c r="O571" s="1" t="s">
        <v>3184</v>
      </c>
      <c r="P571" s="1">
        <v>0.931377899140611</v>
      </c>
      <c r="Q571" s="1">
        <v>0.928030213973969</v>
      </c>
      <c r="R571" s="1" t="s">
        <v>3185</v>
      </c>
    </row>
    <row r="572">
      <c r="A572" s="1" t="s">
        <v>3186</v>
      </c>
      <c r="B572" s="1" t="s">
        <v>3187</v>
      </c>
      <c r="C572" s="1" t="s">
        <v>1011</v>
      </c>
      <c r="D572" s="1" t="s">
        <v>3188</v>
      </c>
      <c r="E572" s="1" t="s">
        <v>3189</v>
      </c>
      <c r="F572" s="1"/>
      <c r="G572" s="2" t="s">
        <v>23</v>
      </c>
      <c r="H572" s="1" t="s">
        <v>343</v>
      </c>
      <c r="I572" s="1" t="s">
        <v>3190</v>
      </c>
      <c r="J572" s="1" t="s">
        <v>3191</v>
      </c>
      <c r="K572" s="1">
        <v>0.0</v>
      </c>
      <c r="L572" s="1">
        <v>235.0</v>
      </c>
      <c r="M572" s="1" t="s">
        <v>3192</v>
      </c>
      <c r="N572" s="1" t="s">
        <v>3193</v>
      </c>
      <c r="O572" s="1" t="s">
        <v>3194</v>
      </c>
      <c r="P572" s="1">
        <v>0.942778107049271</v>
      </c>
      <c r="Q572" s="1">
        <v>0.935894122106352</v>
      </c>
      <c r="R572" s="1" t="s">
        <v>3195</v>
      </c>
    </row>
    <row r="573">
      <c r="A573" s="1" t="s">
        <v>3196</v>
      </c>
      <c r="B573" s="1" t="s">
        <v>3197</v>
      </c>
      <c r="C573" s="1" t="s">
        <v>1640</v>
      </c>
      <c r="D573" s="1" t="s">
        <v>3188</v>
      </c>
      <c r="E573" s="1" t="s">
        <v>3189</v>
      </c>
      <c r="F573" s="1"/>
      <c r="G573" s="2" t="s">
        <v>23</v>
      </c>
      <c r="H573" s="1" t="s">
        <v>343</v>
      </c>
      <c r="I573" s="1" t="s">
        <v>3190</v>
      </c>
      <c r="J573" s="1" t="s">
        <v>3191</v>
      </c>
      <c r="K573" s="1">
        <v>0.0</v>
      </c>
      <c r="L573" s="1">
        <v>611.0</v>
      </c>
      <c r="M573" s="1" t="s">
        <v>3198</v>
      </c>
      <c r="N573" s="1" t="s">
        <v>3193</v>
      </c>
      <c r="O573" s="1" t="s">
        <v>3194</v>
      </c>
      <c r="P573" s="1">
        <v>0.956675889361027</v>
      </c>
      <c r="Q573" s="1">
        <v>0.944603740551239</v>
      </c>
      <c r="R573" s="1" t="s">
        <v>3199</v>
      </c>
    </row>
    <row r="574">
      <c r="A574" s="1" t="s">
        <v>3200</v>
      </c>
      <c r="B574" s="1" t="s">
        <v>3201</v>
      </c>
      <c r="C574" s="1" t="s">
        <v>3202</v>
      </c>
      <c r="D574" s="1" t="s">
        <v>3203</v>
      </c>
      <c r="E574" s="1" t="s">
        <v>3189</v>
      </c>
      <c r="F574" s="1"/>
      <c r="G574" s="2" t="s">
        <v>23</v>
      </c>
      <c r="H574" s="1" t="s">
        <v>759</v>
      </c>
      <c r="I574" s="1" t="s">
        <v>3190</v>
      </c>
      <c r="J574" s="1" t="s">
        <v>3191</v>
      </c>
      <c r="K574" s="1">
        <v>0.0</v>
      </c>
      <c r="L574" s="1">
        <v>4.0</v>
      </c>
      <c r="M574" s="1" t="s">
        <v>3204</v>
      </c>
      <c r="N574" s="1" t="s">
        <v>3205</v>
      </c>
      <c r="O574" s="1" t="s">
        <v>3206</v>
      </c>
      <c r="P574" s="1">
        <v>0.487348370673527</v>
      </c>
      <c r="Q574" s="1">
        <v>0.455317864651129</v>
      </c>
      <c r="R574" s="1" t="s">
        <v>3207</v>
      </c>
    </row>
    <row r="575">
      <c r="A575" s="1" t="s">
        <v>3208</v>
      </c>
      <c r="B575" s="1" t="s">
        <v>3209</v>
      </c>
      <c r="C575" s="1" t="s">
        <v>3210</v>
      </c>
      <c r="D575" s="1" t="s">
        <v>3203</v>
      </c>
      <c r="E575" s="1" t="s">
        <v>3189</v>
      </c>
      <c r="F575" s="1"/>
      <c r="G575" s="2" t="s">
        <v>23</v>
      </c>
      <c r="H575" s="1" t="s">
        <v>759</v>
      </c>
      <c r="I575" s="1" t="s">
        <v>3190</v>
      </c>
      <c r="J575" s="1" t="s">
        <v>3191</v>
      </c>
      <c r="K575" s="1">
        <v>0.0</v>
      </c>
      <c r="L575" s="1">
        <v>28.0</v>
      </c>
      <c r="M575" s="1" t="s">
        <v>3211</v>
      </c>
      <c r="N575" s="1" t="s">
        <v>3205</v>
      </c>
      <c r="O575" s="1" t="s">
        <v>3206</v>
      </c>
      <c r="P575" s="1">
        <v>0.105321215656797</v>
      </c>
      <c r="Q575" s="1">
        <v>0.0982693505895341</v>
      </c>
      <c r="R575" s="1" t="s">
        <v>3212</v>
      </c>
    </row>
    <row r="576">
      <c r="A576" s="1" t="s">
        <v>3213</v>
      </c>
      <c r="B576" s="1" t="s">
        <v>3214</v>
      </c>
      <c r="C576" s="1" t="s">
        <v>3215</v>
      </c>
      <c r="D576" s="1" t="s">
        <v>3203</v>
      </c>
      <c r="E576" s="1" t="s">
        <v>3189</v>
      </c>
      <c r="F576" s="1"/>
      <c r="G576" s="2" t="s">
        <v>23</v>
      </c>
      <c r="H576" s="1" t="s">
        <v>759</v>
      </c>
      <c r="I576" s="1" t="s">
        <v>3190</v>
      </c>
      <c r="J576" s="1" t="s">
        <v>3191</v>
      </c>
      <c r="K576" s="1">
        <v>0.0</v>
      </c>
      <c r="L576" s="1">
        <v>94.0</v>
      </c>
      <c r="M576" s="1" t="s">
        <v>3216</v>
      </c>
      <c r="N576" s="1" t="s">
        <v>3205</v>
      </c>
      <c r="O576" s="1" t="s">
        <v>3206</v>
      </c>
      <c r="P576" s="3">
        <v>6.91673717884095E-232</v>
      </c>
      <c r="Q576" s="3">
        <v>5.32710471761596E-232</v>
      </c>
      <c r="R576" s="1" t="s">
        <v>3217</v>
      </c>
    </row>
    <row r="577">
      <c r="A577" s="1" t="s">
        <v>3218</v>
      </c>
      <c r="B577" s="1" t="s">
        <v>3219</v>
      </c>
      <c r="C577" s="1" t="s">
        <v>3220</v>
      </c>
      <c r="D577" s="1" t="s">
        <v>3203</v>
      </c>
      <c r="E577" s="1" t="s">
        <v>3189</v>
      </c>
      <c r="F577" s="1"/>
      <c r="G577" s="2" t="s">
        <v>23</v>
      </c>
      <c r="H577" s="1" t="s">
        <v>759</v>
      </c>
      <c r="I577" s="1" t="s">
        <v>3190</v>
      </c>
      <c r="J577" s="1" t="s">
        <v>3191</v>
      </c>
      <c r="K577" s="1">
        <v>0.0</v>
      </c>
      <c r="L577" s="1">
        <v>279.0</v>
      </c>
      <c r="M577" s="1" t="s">
        <v>3221</v>
      </c>
      <c r="N577" s="1" t="s">
        <v>3205</v>
      </c>
      <c r="O577" s="1" t="s">
        <v>3206</v>
      </c>
      <c r="P577" s="1">
        <v>0.271481607358533</v>
      </c>
      <c r="Q577" s="1">
        <v>0.200672191320923</v>
      </c>
      <c r="R577" s="1" t="s">
        <v>3222</v>
      </c>
    </row>
    <row r="578">
      <c r="A578" s="1" t="s">
        <v>3223</v>
      </c>
      <c r="B578" s="1" t="s">
        <v>3224</v>
      </c>
      <c r="C578" s="1" t="s">
        <v>3225</v>
      </c>
      <c r="D578" s="1" t="s">
        <v>3203</v>
      </c>
      <c r="E578" s="1" t="s">
        <v>3189</v>
      </c>
      <c r="F578" s="1"/>
      <c r="G578" s="2" t="s">
        <v>23</v>
      </c>
      <c r="H578" s="1" t="s">
        <v>759</v>
      </c>
      <c r="I578" s="1" t="s">
        <v>3190</v>
      </c>
      <c r="J578" s="1" t="s">
        <v>3191</v>
      </c>
      <c r="K578" s="1">
        <v>0.0</v>
      </c>
      <c r="L578" s="1">
        <v>309.0</v>
      </c>
      <c r="M578" s="1" t="s">
        <v>1583</v>
      </c>
      <c r="N578" s="1" t="s">
        <v>3205</v>
      </c>
      <c r="O578" s="1" t="s">
        <v>3206</v>
      </c>
      <c r="P578" s="1">
        <v>0.367523445617896</v>
      </c>
      <c r="Q578" s="1">
        <v>0.295562294156116</v>
      </c>
      <c r="R578" s="1" t="s">
        <v>3226</v>
      </c>
    </row>
    <row r="579">
      <c r="A579" s="1" t="s">
        <v>3227</v>
      </c>
      <c r="B579" s="1" t="s">
        <v>3228</v>
      </c>
      <c r="C579" s="1" t="s">
        <v>3229</v>
      </c>
      <c r="D579" s="1" t="s">
        <v>3203</v>
      </c>
      <c r="E579" s="1" t="s">
        <v>3189</v>
      </c>
      <c r="F579" s="1"/>
      <c r="G579" s="2" t="s">
        <v>23</v>
      </c>
      <c r="H579" s="1" t="s">
        <v>759</v>
      </c>
      <c r="I579" s="1" t="s">
        <v>3190</v>
      </c>
      <c r="J579" s="1" t="s">
        <v>3191</v>
      </c>
      <c r="K579" s="1">
        <v>0.0</v>
      </c>
      <c r="L579" s="1">
        <v>341.0</v>
      </c>
      <c r="M579" s="1" t="s">
        <v>2429</v>
      </c>
      <c r="N579" s="1" t="s">
        <v>3205</v>
      </c>
      <c r="O579" s="1" t="s">
        <v>3206</v>
      </c>
      <c r="P579" s="1">
        <v>0.430827684746966</v>
      </c>
      <c r="Q579" s="1">
        <v>0.384821022606319</v>
      </c>
      <c r="R579" s="1" t="s">
        <v>3230</v>
      </c>
    </row>
    <row r="580">
      <c r="A580" s="1" t="s">
        <v>3231</v>
      </c>
      <c r="B580" s="1" t="s">
        <v>3232</v>
      </c>
      <c r="C580" s="1" t="s">
        <v>3233</v>
      </c>
      <c r="D580" s="1" t="s">
        <v>3203</v>
      </c>
      <c r="E580" s="1" t="s">
        <v>3189</v>
      </c>
      <c r="F580" s="1"/>
      <c r="G580" s="2" t="s">
        <v>23</v>
      </c>
      <c r="H580" s="1" t="s">
        <v>759</v>
      </c>
      <c r="I580" s="1" t="s">
        <v>3190</v>
      </c>
      <c r="J580" s="1" t="s">
        <v>3191</v>
      </c>
      <c r="K580" s="1">
        <v>0.0</v>
      </c>
      <c r="L580" s="1">
        <v>421.0</v>
      </c>
      <c r="M580" s="1" t="s">
        <v>3234</v>
      </c>
      <c r="N580" s="1" t="s">
        <v>3205</v>
      </c>
      <c r="O580" s="1" t="s">
        <v>3206</v>
      </c>
      <c r="P580" s="1">
        <v>0.348688617214364</v>
      </c>
      <c r="Q580" s="1">
        <v>0.269713249085343</v>
      </c>
      <c r="R580" s="1" t="s">
        <v>3235</v>
      </c>
    </row>
    <row r="581">
      <c r="A581" s="1" t="s">
        <v>3236</v>
      </c>
      <c r="B581" s="1" t="s">
        <v>3237</v>
      </c>
      <c r="C581" s="1" t="s">
        <v>3238</v>
      </c>
      <c r="D581" s="1" t="s">
        <v>3203</v>
      </c>
      <c r="E581" s="1" t="s">
        <v>3189</v>
      </c>
      <c r="F581" s="1"/>
      <c r="G581" s="2" t="s">
        <v>23</v>
      </c>
      <c r="H581" s="1" t="s">
        <v>759</v>
      </c>
      <c r="I581" s="1" t="s">
        <v>3190</v>
      </c>
      <c r="J581" s="1" t="s">
        <v>3191</v>
      </c>
      <c r="K581" s="1">
        <v>0.0</v>
      </c>
      <c r="L581" s="1">
        <v>451.0</v>
      </c>
      <c r="M581" s="1" t="s">
        <v>1583</v>
      </c>
      <c r="N581" s="1" t="s">
        <v>3205</v>
      </c>
      <c r="O581" s="1" t="s">
        <v>3206</v>
      </c>
      <c r="P581" s="1">
        <v>0.367523445617896</v>
      </c>
      <c r="Q581" s="1">
        <v>0.295562294156116</v>
      </c>
      <c r="R581" s="1" t="s">
        <v>3239</v>
      </c>
    </row>
    <row r="582">
      <c r="A582" s="1" t="s">
        <v>3240</v>
      </c>
      <c r="B582" s="1" t="s">
        <v>3241</v>
      </c>
      <c r="C582" s="1" t="s">
        <v>3242</v>
      </c>
      <c r="D582" s="1" t="s">
        <v>3203</v>
      </c>
      <c r="E582" s="1" t="s">
        <v>3189</v>
      </c>
      <c r="F582" s="1"/>
      <c r="G582" s="2" t="s">
        <v>23</v>
      </c>
      <c r="H582" s="1" t="s">
        <v>759</v>
      </c>
      <c r="I582" s="1" t="s">
        <v>3190</v>
      </c>
      <c r="J582" s="1" t="s">
        <v>3191</v>
      </c>
      <c r="K582" s="1">
        <v>0.0</v>
      </c>
      <c r="L582" s="1">
        <v>481.0</v>
      </c>
      <c r="M582" s="1" t="s">
        <v>1583</v>
      </c>
      <c r="N582" s="1" t="s">
        <v>3205</v>
      </c>
      <c r="O582" s="1" t="s">
        <v>3206</v>
      </c>
      <c r="P582" s="1">
        <v>0.367523445617896</v>
      </c>
      <c r="Q582" s="1">
        <v>0.295562294156116</v>
      </c>
      <c r="R582" s="1" t="s">
        <v>3243</v>
      </c>
    </row>
    <row r="583">
      <c r="A583" s="1" t="s">
        <v>3244</v>
      </c>
      <c r="B583" s="1" t="s">
        <v>3245</v>
      </c>
      <c r="C583" s="1" t="s">
        <v>3246</v>
      </c>
      <c r="D583" s="1" t="s">
        <v>3203</v>
      </c>
      <c r="E583" s="1" t="s">
        <v>3189</v>
      </c>
      <c r="F583" s="1"/>
      <c r="G583" s="2" t="s">
        <v>23</v>
      </c>
      <c r="H583" s="1" t="s">
        <v>759</v>
      </c>
      <c r="I583" s="1" t="s">
        <v>3190</v>
      </c>
      <c r="J583" s="1" t="s">
        <v>3191</v>
      </c>
      <c r="K583" s="1">
        <v>0.0</v>
      </c>
      <c r="L583" s="1">
        <v>511.0</v>
      </c>
      <c r="M583" s="1" t="s">
        <v>1583</v>
      </c>
      <c r="N583" s="1" t="s">
        <v>3205</v>
      </c>
      <c r="O583" s="1" t="s">
        <v>3206</v>
      </c>
      <c r="P583" s="1">
        <v>0.367523445617896</v>
      </c>
      <c r="Q583" s="1">
        <v>0.295562294156116</v>
      </c>
      <c r="R583" s="1" t="s">
        <v>3247</v>
      </c>
    </row>
    <row r="584">
      <c r="A584" s="1" t="s">
        <v>3248</v>
      </c>
      <c r="B584" s="1" t="s">
        <v>3249</v>
      </c>
      <c r="C584" s="1" t="s">
        <v>3250</v>
      </c>
      <c r="D584" s="1" t="s">
        <v>3203</v>
      </c>
      <c r="E584" s="1" t="s">
        <v>3189</v>
      </c>
      <c r="F584" s="1"/>
      <c r="G584" s="2" t="s">
        <v>23</v>
      </c>
      <c r="H584" s="1" t="s">
        <v>759</v>
      </c>
      <c r="I584" s="1" t="s">
        <v>3190</v>
      </c>
      <c r="J584" s="1" t="s">
        <v>3191</v>
      </c>
      <c r="K584" s="1">
        <v>0.0</v>
      </c>
      <c r="L584" s="1">
        <v>541.0</v>
      </c>
      <c r="M584" s="1" t="s">
        <v>1583</v>
      </c>
      <c r="N584" s="1" t="s">
        <v>3205</v>
      </c>
      <c r="O584" s="1" t="s">
        <v>3206</v>
      </c>
      <c r="P584" s="1">
        <v>0.367523445617896</v>
      </c>
      <c r="Q584" s="1">
        <v>0.295562294156116</v>
      </c>
      <c r="R584" s="1" t="s">
        <v>3251</v>
      </c>
    </row>
    <row r="585">
      <c r="A585" s="1" t="s">
        <v>3252</v>
      </c>
      <c r="B585" s="1" t="s">
        <v>3253</v>
      </c>
      <c r="C585" s="1" t="s">
        <v>3254</v>
      </c>
      <c r="D585" s="1" t="s">
        <v>3203</v>
      </c>
      <c r="E585" s="1" t="s">
        <v>3189</v>
      </c>
      <c r="F585" s="1"/>
      <c r="G585" s="2" t="s">
        <v>23</v>
      </c>
      <c r="H585" s="1" t="s">
        <v>759</v>
      </c>
      <c r="I585" s="1" t="s">
        <v>3190</v>
      </c>
      <c r="J585" s="1" t="s">
        <v>3191</v>
      </c>
      <c r="K585" s="1">
        <v>0.0</v>
      </c>
      <c r="L585" s="1">
        <v>571.0</v>
      </c>
      <c r="M585" s="1" t="s">
        <v>1583</v>
      </c>
      <c r="N585" s="1" t="s">
        <v>3205</v>
      </c>
      <c r="O585" s="1" t="s">
        <v>3206</v>
      </c>
      <c r="P585" s="1">
        <v>0.367523445617896</v>
      </c>
      <c r="Q585" s="1">
        <v>0.295562294156116</v>
      </c>
      <c r="R585" s="1" t="s">
        <v>3255</v>
      </c>
    </row>
    <row r="586">
      <c r="A586" s="1" t="s">
        <v>3256</v>
      </c>
      <c r="B586" s="1" t="s">
        <v>3257</v>
      </c>
      <c r="C586" s="1" t="s">
        <v>3258</v>
      </c>
      <c r="D586" s="1" t="s">
        <v>3203</v>
      </c>
      <c r="E586" s="1" t="s">
        <v>3189</v>
      </c>
      <c r="F586" s="1"/>
      <c r="G586" s="2" t="s">
        <v>23</v>
      </c>
      <c r="H586" s="1" t="s">
        <v>759</v>
      </c>
      <c r="I586" s="1" t="s">
        <v>3190</v>
      </c>
      <c r="J586" s="1" t="s">
        <v>3191</v>
      </c>
      <c r="K586" s="1">
        <v>0.0</v>
      </c>
      <c r="L586" s="1">
        <v>601.0</v>
      </c>
      <c r="M586" s="1" t="s">
        <v>1583</v>
      </c>
      <c r="N586" s="1" t="s">
        <v>3205</v>
      </c>
      <c r="O586" s="1" t="s">
        <v>3206</v>
      </c>
      <c r="P586" s="1">
        <v>0.367523445617896</v>
      </c>
      <c r="Q586" s="1">
        <v>0.295562294156116</v>
      </c>
      <c r="R586" s="1" t="s">
        <v>3259</v>
      </c>
    </row>
    <row r="587">
      <c r="A587" s="1" t="s">
        <v>3260</v>
      </c>
      <c r="B587" s="1" t="s">
        <v>3261</v>
      </c>
      <c r="C587" s="1" t="s">
        <v>3262</v>
      </c>
      <c r="D587" s="1" t="s">
        <v>3203</v>
      </c>
      <c r="E587" s="1" t="s">
        <v>3189</v>
      </c>
      <c r="F587" s="1"/>
      <c r="G587" s="2" t="s">
        <v>23</v>
      </c>
      <c r="H587" s="1" t="s">
        <v>759</v>
      </c>
      <c r="I587" s="1" t="s">
        <v>3190</v>
      </c>
      <c r="J587" s="1" t="s">
        <v>3191</v>
      </c>
      <c r="K587" s="1">
        <v>0.0</v>
      </c>
      <c r="L587" s="1">
        <v>631.0</v>
      </c>
      <c r="M587" s="1" t="s">
        <v>1583</v>
      </c>
      <c r="N587" s="1" t="s">
        <v>3205</v>
      </c>
      <c r="O587" s="1" t="s">
        <v>3206</v>
      </c>
      <c r="P587" s="1">
        <v>0.367523445617896</v>
      </c>
      <c r="Q587" s="1">
        <v>0.295562294156116</v>
      </c>
      <c r="R587" s="1" t="s">
        <v>3263</v>
      </c>
    </row>
    <row r="588">
      <c r="A588" s="1" t="s">
        <v>3264</v>
      </c>
      <c r="B588" s="1" t="s">
        <v>3265</v>
      </c>
      <c r="C588" s="1" t="s">
        <v>3266</v>
      </c>
      <c r="D588" s="1" t="s">
        <v>3203</v>
      </c>
      <c r="E588" s="1" t="s">
        <v>3189</v>
      </c>
      <c r="F588" s="1"/>
      <c r="G588" s="2" t="s">
        <v>23</v>
      </c>
      <c r="H588" s="1" t="s">
        <v>759</v>
      </c>
      <c r="I588" s="1" t="s">
        <v>3190</v>
      </c>
      <c r="J588" s="1" t="s">
        <v>3191</v>
      </c>
      <c r="K588" s="1">
        <v>0.0</v>
      </c>
      <c r="L588" s="1">
        <v>661.0</v>
      </c>
      <c r="M588" s="1" t="s">
        <v>1583</v>
      </c>
      <c r="N588" s="1" t="s">
        <v>3205</v>
      </c>
      <c r="O588" s="1" t="s">
        <v>3206</v>
      </c>
      <c r="P588" s="1">
        <v>0.367523445617896</v>
      </c>
      <c r="Q588" s="1">
        <v>0.295562294156116</v>
      </c>
      <c r="R588" s="1" t="s">
        <v>3267</v>
      </c>
    </row>
    <row r="589">
      <c r="A589" s="1" t="s">
        <v>3268</v>
      </c>
      <c r="B589" s="1" t="s">
        <v>3269</v>
      </c>
      <c r="C589" s="1" t="s">
        <v>3270</v>
      </c>
      <c r="D589" s="1" t="s">
        <v>3203</v>
      </c>
      <c r="E589" s="1" t="s">
        <v>3189</v>
      </c>
      <c r="F589" s="1"/>
      <c r="G589" s="2" t="s">
        <v>23</v>
      </c>
      <c r="H589" s="1" t="s">
        <v>759</v>
      </c>
      <c r="I589" s="1" t="s">
        <v>3190</v>
      </c>
      <c r="J589" s="1" t="s">
        <v>3191</v>
      </c>
      <c r="K589" s="1">
        <v>0.0</v>
      </c>
      <c r="L589" s="1">
        <v>693.0</v>
      </c>
      <c r="M589" s="1" t="s">
        <v>3271</v>
      </c>
      <c r="N589" s="1" t="s">
        <v>3205</v>
      </c>
      <c r="O589" s="1" t="s">
        <v>3206</v>
      </c>
      <c r="P589" s="1">
        <v>0.286241264178433</v>
      </c>
      <c r="Q589" s="1">
        <v>0.251489588971828</v>
      </c>
      <c r="R589" s="1" t="s">
        <v>3272</v>
      </c>
    </row>
    <row r="590">
      <c r="A590" s="1" t="s">
        <v>3268</v>
      </c>
      <c r="B590" s="1" t="s">
        <v>3269</v>
      </c>
      <c r="C590" s="1" t="s">
        <v>3273</v>
      </c>
      <c r="D590" s="1" t="s">
        <v>3203</v>
      </c>
      <c r="E590" s="1" t="s">
        <v>3189</v>
      </c>
      <c r="F590" s="1"/>
      <c r="G590" s="2" t="s">
        <v>23</v>
      </c>
      <c r="H590" s="1" t="s">
        <v>759</v>
      </c>
      <c r="I590" s="1" t="s">
        <v>3190</v>
      </c>
      <c r="J590" s="1" t="s">
        <v>3191</v>
      </c>
      <c r="K590" s="1">
        <v>0.0</v>
      </c>
      <c r="L590" s="1">
        <v>722.0</v>
      </c>
      <c r="M590" s="1" t="s">
        <v>3271</v>
      </c>
      <c r="N590" s="1" t="s">
        <v>3205</v>
      </c>
      <c r="O590" s="1" t="s">
        <v>3206</v>
      </c>
      <c r="P590" s="1">
        <v>0.286241264178433</v>
      </c>
      <c r="Q590" s="1">
        <v>0.251489588971828</v>
      </c>
      <c r="R590" s="1" t="s">
        <v>3272</v>
      </c>
    </row>
    <row r="591">
      <c r="A591" s="1" t="s">
        <v>3274</v>
      </c>
      <c r="B591" s="1" t="s">
        <v>3275</v>
      </c>
      <c r="C591" s="1" t="s">
        <v>3276</v>
      </c>
      <c r="D591" s="1" t="s">
        <v>3203</v>
      </c>
      <c r="E591" s="1" t="s">
        <v>3189</v>
      </c>
      <c r="F591" s="1"/>
      <c r="G591" s="2" t="s">
        <v>23</v>
      </c>
      <c r="H591" s="1" t="s">
        <v>759</v>
      </c>
      <c r="I591" s="1" t="s">
        <v>3190</v>
      </c>
      <c r="J591" s="1" t="s">
        <v>3191</v>
      </c>
      <c r="K591" s="1">
        <v>0.0</v>
      </c>
      <c r="L591" s="1">
        <v>746.0</v>
      </c>
      <c r="M591" s="1" t="s">
        <v>3277</v>
      </c>
      <c r="N591" s="1" t="s">
        <v>3205</v>
      </c>
      <c r="O591" s="1" t="s">
        <v>3206</v>
      </c>
      <c r="P591" s="1">
        <v>0.325282936066864</v>
      </c>
      <c r="Q591" s="1">
        <v>0.289693404846934</v>
      </c>
      <c r="R591" s="1" t="s">
        <v>3278</v>
      </c>
    </row>
    <row r="592">
      <c r="A592" s="1" t="s">
        <v>3279</v>
      </c>
      <c r="B592" s="1" t="s">
        <v>3280</v>
      </c>
      <c r="C592" s="1" t="s">
        <v>3281</v>
      </c>
      <c r="D592" s="1" t="s">
        <v>3282</v>
      </c>
      <c r="E592" s="1" t="s">
        <v>3283</v>
      </c>
      <c r="F592" s="1"/>
      <c r="G592" s="2" t="s">
        <v>23</v>
      </c>
      <c r="H592" s="1" t="s">
        <v>295</v>
      </c>
      <c r="I592" s="1" t="s">
        <v>3284</v>
      </c>
      <c r="J592" s="1" t="s">
        <v>3285</v>
      </c>
      <c r="K592" s="1">
        <v>0.0</v>
      </c>
      <c r="L592" s="1">
        <v>46.0</v>
      </c>
      <c r="M592" s="1" t="s">
        <v>3286</v>
      </c>
      <c r="N592" s="1" t="s">
        <v>3287</v>
      </c>
      <c r="O592" s="1" t="s">
        <v>3288</v>
      </c>
      <c r="P592" s="1">
        <v>0.277207574890782</v>
      </c>
      <c r="Q592" s="1">
        <v>0.233001440774652</v>
      </c>
      <c r="R592" s="1" t="s">
        <v>3289</v>
      </c>
    </row>
    <row r="593">
      <c r="A593" s="1" t="s">
        <v>3290</v>
      </c>
      <c r="B593" s="1" t="s">
        <v>3291</v>
      </c>
      <c r="C593" s="1" t="s">
        <v>3292</v>
      </c>
      <c r="D593" s="1" t="s">
        <v>3282</v>
      </c>
      <c r="E593" s="1" t="s">
        <v>3283</v>
      </c>
      <c r="F593" s="1"/>
      <c r="G593" s="2" t="s">
        <v>23</v>
      </c>
      <c r="H593" s="1" t="s">
        <v>295</v>
      </c>
      <c r="I593" s="1" t="s">
        <v>3284</v>
      </c>
      <c r="J593" s="1" t="s">
        <v>3285</v>
      </c>
      <c r="K593" s="1">
        <v>0.0</v>
      </c>
      <c r="L593" s="1">
        <v>291.0</v>
      </c>
      <c r="M593" s="1" t="s">
        <v>3293</v>
      </c>
      <c r="N593" s="1" t="s">
        <v>3287</v>
      </c>
      <c r="O593" s="1" t="s">
        <v>3288</v>
      </c>
      <c r="P593" s="1">
        <v>0.0535706581073796</v>
      </c>
      <c r="Q593" s="1">
        <v>0.0493570021350609</v>
      </c>
      <c r="R593" s="1" t="s">
        <v>3294</v>
      </c>
    </row>
    <row r="594">
      <c r="A594" s="1" t="s">
        <v>3295</v>
      </c>
      <c r="B594" s="1" t="s">
        <v>3296</v>
      </c>
      <c r="C594" s="1" t="s">
        <v>3297</v>
      </c>
      <c r="D594" s="1" t="s">
        <v>3282</v>
      </c>
      <c r="E594" s="1" t="s">
        <v>3283</v>
      </c>
      <c r="F594" s="1"/>
      <c r="G594" s="2" t="s">
        <v>23</v>
      </c>
      <c r="H594" s="1" t="s">
        <v>295</v>
      </c>
      <c r="I594" s="1" t="s">
        <v>3284</v>
      </c>
      <c r="J594" s="1" t="s">
        <v>3285</v>
      </c>
      <c r="K594" s="1">
        <v>0.0</v>
      </c>
      <c r="L594" s="1">
        <v>1178.0</v>
      </c>
      <c r="M594" s="1" t="s">
        <v>3298</v>
      </c>
      <c r="N594" s="1" t="s">
        <v>3287</v>
      </c>
      <c r="O594" s="1" t="s">
        <v>3288</v>
      </c>
      <c r="P594" s="1">
        <v>0.476311505993957</v>
      </c>
      <c r="Q594" s="1">
        <v>0.44800785495515</v>
      </c>
      <c r="R594" s="1" t="s">
        <v>3299</v>
      </c>
    </row>
    <row r="595">
      <c r="A595" s="1" t="s">
        <v>3295</v>
      </c>
      <c r="B595" s="1" t="s">
        <v>3296</v>
      </c>
      <c r="C595" s="1" t="s">
        <v>3300</v>
      </c>
      <c r="D595" s="1" t="s">
        <v>3282</v>
      </c>
      <c r="E595" s="1" t="s">
        <v>3283</v>
      </c>
      <c r="F595" s="1"/>
      <c r="G595" s="2" t="s">
        <v>23</v>
      </c>
      <c r="H595" s="1" t="s">
        <v>295</v>
      </c>
      <c r="I595" s="1" t="s">
        <v>3284</v>
      </c>
      <c r="J595" s="1" t="s">
        <v>3285</v>
      </c>
      <c r="K595" s="1">
        <v>0.0</v>
      </c>
      <c r="L595" s="1">
        <v>1413.0</v>
      </c>
      <c r="M595" s="1" t="s">
        <v>3298</v>
      </c>
      <c r="N595" s="1" t="s">
        <v>3287</v>
      </c>
      <c r="O595" s="1" t="s">
        <v>3288</v>
      </c>
      <c r="P595" s="1">
        <v>0.476311505993957</v>
      </c>
      <c r="Q595" s="1">
        <v>0.44800785495515</v>
      </c>
      <c r="R595" s="1" t="s">
        <v>3299</v>
      </c>
    </row>
    <row r="596">
      <c r="A596" s="1" t="s">
        <v>3301</v>
      </c>
      <c r="B596" s="1" t="s">
        <v>3302</v>
      </c>
      <c r="C596" s="1" t="s">
        <v>3303</v>
      </c>
      <c r="D596" s="1" t="s">
        <v>3282</v>
      </c>
      <c r="E596" s="1" t="s">
        <v>3283</v>
      </c>
      <c r="F596" s="1"/>
      <c r="G596" s="2" t="s">
        <v>23</v>
      </c>
      <c r="H596" s="1" t="s">
        <v>295</v>
      </c>
      <c r="I596" s="1" t="s">
        <v>3284</v>
      </c>
      <c r="J596" s="1" t="s">
        <v>3285</v>
      </c>
      <c r="K596" s="1">
        <v>0.0</v>
      </c>
      <c r="L596" s="1">
        <v>4191.0</v>
      </c>
      <c r="M596" s="1" t="s">
        <v>3304</v>
      </c>
      <c r="N596" s="1" t="s">
        <v>3287</v>
      </c>
      <c r="O596" s="1" t="s">
        <v>3288</v>
      </c>
      <c r="P596" s="1">
        <v>0.351060878760751</v>
      </c>
      <c r="Q596" s="1">
        <v>0.343374049553308</v>
      </c>
      <c r="R596" s="1" t="s">
        <v>3305</v>
      </c>
    </row>
    <row r="597">
      <c r="A597" s="1" t="s">
        <v>3301</v>
      </c>
      <c r="B597" s="1" t="s">
        <v>3302</v>
      </c>
      <c r="C597" s="1" t="s">
        <v>3306</v>
      </c>
      <c r="D597" s="1" t="s">
        <v>3282</v>
      </c>
      <c r="E597" s="1" t="s">
        <v>3283</v>
      </c>
      <c r="F597" s="1"/>
      <c r="G597" s="2" t="s">
        <v>23</v>
      </c>
      <c r="H597" s="1" t="s">
        <v>295</v>
      </c>
      <c r="I597" s="1" t="s">
        <v>3284</v>
      </c>
      <c r="J597" s="1" t="s">
        <v>3285</v>
      </c>
      <c r="K597" s="1">
        <v>0.0</v>
      </c>
      <c r="L597" s="1">
        <v>4305.0</v>
      </c>
      <c r="M597" s="1" t="s">
        <v>3304</v>
      </c>
      <c r="N597" s="1" t="s">
        <v>3287</v>
      </c>
      <c r="O597" s="1" t="s">
        <v>3288</v>
      </c>
      <c r="P597" s="1">
        <v>0.351060878760751</v>
      </c>
      <c r="Q597" s="1">
        <v>0.343374049553308</v>
      </c>
      <c r="R597" s="1" t="s">
        <v>3305</v>
      </c>
    </row>
    <row r="598">
      <c r="A598" s="1" t="s">
        <v>3296</v>
      </c>
      <c r="B598" s="1" t="s">
        <v>3307</v>
      </c>
      <c r="C598" s="1" t="s">
        <v>3308</v>
      </c>
      <c r="D598" s="1" t="s">
        <v>3309</v>
      </c>
      <c r="E598" s="1" t="s">
        <v>3310</v>
      </c>
      <c r="F598" s="1"/>
      <c r="G598" s="2" t="s">
        <v>23</v>
      </c>
      <c r="H598" s="1" t="s">
        <v>295</v>
      </c>
      <c r="I598" s="1" t="s">
        <v>3311</v>
      </c>
      <c r="J598" s="1" t="s">
        <v>3312</v>
      </c>
      <c r="K598" s="1">
        <v>0.0</v>
      </c>
      <c r="L598" s="1">
        <v>1220.0</v>
      </c>
      <c r="M598" s="1" t="s">
        <v>3313</v>
      </c>
      <c r="N598" s="1" t="s">
        <v>3314</v>
      </c>
      <c r="O598" s="1" t="s">
        <v>3315</v>
      </c>
      <c r="P598" s="1">
        <v>0.507484028176558</v>
      </c>
      <c r="Q598" s="1">
        <v>0.508110563681056</v>
      </c>
      <c r="R598" s="1" t="s">
        <v>3316</v>
      </c>
    </row>
    <row r="599">
      <c r="A599" s="1" t="s">
        <v>3296</v>
      </c>
      <c r="B599" s="1" t="s">
        <v>3307</v>
      </c>
      <c r="C599" s="1" t="s">
        <v>3317</v>
      </c>
      <c r="D599" s="1" t="s">
        <v>3309</v>
      </c>
      <c r="E599" s="1" t="s">
        <v>3310</v>
      </c>
      <c r="F599" s="1"/>
      <c r="G599" s="2" t="s">
        <v>23</v>
      </c>
      <c r="H599" s="1" t="s">
        <v>295</v>
      </c>
      <c r="I599" s="1" t="s">
        <v>3311</v>
      </c>
      <c r="J599" s="1" t="s">
        <v>3312</v>
      </c>
      <c r="K599" s="1">
        <v>0.0</v>
      </c>
      <c r="L599" s="1">
        <v>1463.0</v>
      </c>
      <c r="M599" s="1" t="s">
        <v>3313</v>
      </c>
      <c r="N599" s="1" t="s">
        <v>3314</v>
      </c>
      <c r="O599" s="1" t="s">
        <v>3315</v>
      </c>
      <c r="P599" s="1">
        <v>0.507484028176558</v>
      </c>
      <c r="Q599" s="1">
        <v>0.508110563681056</v>
      </c>
      <c r="R599" s="1" t="s">
        <v>3316</v>
      </c>
    </row>
    <row r="600">
      <c r="A600" s="1" t="s">
        <v>3296</v>
      </c>
      <c r="B600" s="1" t="s">
        <v>3307</v>
      </c>
      <c r="C600" s="1" t="s">
        <v>3318</v>
      </c>
      <c r="D600" s="1" t="s">
        <v>3309</v>
      </c>
      <c r="E600" s="1" t="s">
        <v>3310</v>
      </c>
      <c r="F600" s="1"/>
      <c r="G600" s="2" t="s">
        <v>23</v>
      </c>
      <c r="H600" s="1" t="s">
        <v>295</v>
      </c>
      <c r="I600" s="1" t="s">
        <v>3311</v>
      </c>
      <c r="J600" s="1" t="s">
        <v>3312</v>
      </c>
      <c r="K600" s="1">
        <v>0.0</v>
      </c>
      <c r="L600" s="1">
        <v>1494.0</v>
      </c>
      <c r="M600" s="1" t="s">
        <v>3313</v>
      </c>
      <c r="N600" s="1" t="s">
        <v>3314</v>
      </c>
      <c r="O600" s="1" t="s">
        <v>3315</v>
      </c>
      <c r="P600" s="1">
        <v>0.507484028176558</v>
      </c>
      <c r="Q600" s="1">
        <v>0.508110563681056</v>
      </c>
      <c r="R600" s="1" t="s">
        <v>3316</v>
      </c>
    </row>
    <row r="601">
      <c r="A601" s="1" t="s">
        <v>3296</v>
      </c>
      <c r="B601" s="1" t="s">
        <v>3307</v>
      </c>
      <c r="C601" s="1" t="s">
        <v>3319</v>
      </c>
      <c r="D601" s="1" t="s">
        <v>3309</v>
      </c>
      <c r="E601" s="1" t="s">
        <v>3310</v>
      </c>
      <c r="F601" s="1"/>
      <c r="G601" s="2" t="s">
        <v>23</v>
      </c>
      <c r="H601" s="1" t="s">
        <v>295</v>
      </c>
      <c r="I601" s="1" t="s">
        <v>3311</v>
      </c>
      <c r="J601" s="1" t="s">
        <v>3312</v>
      </c>
      <c r="K601" s="1">
        <v>0.0</v>
      </c>
      <c r="L601" s="1">
        <v>1624.0</v>
      </c>
      <c r="M601" s="1" t="s">
        <v>3313</v>
      </c>
      <c r="N601" s="1" t="s">
        <v>3314</v>
      </c>
      <c r="O601" s="1" t="s">
        <v>3315</v>
      </c>
      <c r="P601" s="1">
        <v>0.507484028176558</v>
      </c>
      <c r="Q601" s="1">
        <v>0.508110563681056</v>
      </c>
      <c r="R601" s="1" t="s">
        <v>3316</v>
      </c>
    </row>
    <row r="602">
      <c r="A602" s="1" t="s">
        <v>3296</v>
      </c>
      <c r="B602" s="1" t="s">
        <v>3307</v>
      </c>
      <c r="C602" s="1" t="s">
        <v>3320</v>
      </c>
      <c r="D602" s="1" t="s">
        <v>3309</v>
      </c>
      <c r="E602" s="1" t="s">
        <v>3310</v>
      </c>
      <c r="F602" s="1"/>
      <c r="G602" s="2" t="s">
        <v>23</v>
      </c>
      <c r="H602" s="1" t="s">
        <v>295</v>
      </c>
      <c r="I602" s="1" t="s">
        <v>3311</v>
      </c>
      <c r="J602" s="1" t="s">
        <v>3312</v>
      </c>
      <c r="K602" s="1">
        <v>0.0</v>
      </c>
      <c r="L602" s="1">
        <v>1655.0</v>
      </c>
      <c r="M602" s="1" t="s">
        <v>3313</v>
      </c>
      <c r="N602" s="1" t="s">
        <v>3314</v>
      </c>
      <c r="O602" s="1" t="s">
        <v>3315</v>
      </c>
      <c r="P602" s="1">
        <v>0.507484028176558</v>
      </c>
      <c r="Q602" s="1">
        <v>0.508110563681056</v>
      </c>
      <c r="R602" s="1" t="s">
        <v>3316</v>
      </c>
    </row>
    <row r="603">
      <c r="A603" s="1" t="s">
        <v>3302</v>
      </c>
      <c r="B603" s="1" t="s">
        <v>3321</v>
      </c>
      <c r="C603" s="1" t="s">
        <v>3322</v>
      </c>
      <c r="D603" s="1" t="s">
        <v>3309</v>
      </c>
      <c r="E603" s="1" t="s">
        <v>3310</v>
      </c>
      <c r="F603" s="1"/>
      <c r="G603" s="2" t="s">
        <v>23</v>
      </c>
      <c r="H603" s="1" t="s">
        <v>295</v>
      </c>
      <c r="I603" s="1" t="s">
        <v>3311</v>
      </c>
      <c r="J603" s="1" t="s">
        <v>3312</v>
      </c>
      <c r="K603" s="1">
        <v>0.0</v>
      </c>
      <c r="L603" s="1">
        <v>4364.0</v>
      </c>
      <c r="M603" s="1" t="s">
        <v>3323</v>
      </c>
      <c r="N603" s="1" t="s">
        <v>3314</v>
      </c>
      <c r="O603" s="1" t="s">
        <v>3315</v>
      </c>
      <c r="P603" s="1">
        <v>0.431783709229805</v>
      </c>
      <c r="Q603" s="1">
        <v>0.450553445262704</v>
      </c>
      <c r="R603" s="1" t="s">
        <v>3324</v>
      </c>
    </row>
    <row r="604">
      <c r="A604" s="1" t="s">
        <v>3302</v>
      </c>
      <c r="B604" s="1" t="s">
        <v>3321</v>
      </c>
      <c r="C604" s="1" t="s">
        <v>3325</v>
      </c>
      <c r="D604" s="1" t="s">
        <v>3309</v>
      </c>
      <c r="E604" s="1" t="s">
        <v>3310</v>
      </c>
      <c r="F604" s="1"/>
      <c r="G604" s="2" t="s">
        <v>23</v>
      </c>
      <c r="H604" s="1" t="s">
        <v>295</v>
      </c>
      <c r="I604" s="1" t="s">
        <v>3311</v>
      </c>
      <c r="J604" s="1" t="s">
        <v>3312</v>
      </c>
      <c r="K604" s="1">
        <v>0.0</v>
      </c>
      <c r="L604" s="1">
        <v>4528.0</v>
      </c>
      <c r="M604" s="1" t="s">
        <v>3323</v>
      </c>
      <c r="N604" s="1" t="s">
        <v>3314</v>
      </c>
      <c r="O604" s="1" t="s">
        <v>3315</v>
      </c>
      <c r="P604" s="1">
        <v>0.431783709229805</v>
      </c>
      <c r="Q604" s="1">
        <v>0.450553445262704</v>
      </c>
      <c r="R604" s="1" t="s">
        <v>3324</v>
      </c>
    </row>
    <row r="605">
      <c r="A605" s="1" t="s">
        <v>3302</v>
      </c>
      <c r="B605" s="1" t="s">
        <v>3321</v>
      </c>
      <c r="C605" s="1" t="s">
        <v>3326</v>
      </c>
      <c r="D605" s="1" t="s">
        <v>3309</v>
      </c>
      <c r="E605" s="1" t="s">
        <v>3310</v>
      </c>
      <c r="F605" s="1"/>
      <c r="G605" s="2" t="s">
        <v>23</v>
      </c>
      <c r="H605" s="1" t="s">
        <v>295</v>
      </c>
      <c r="I605" s="1" t="s">
        <v>3311</v>
      </c>
      <c r="J605" s="1" t="s">
        <v>3312</v>
      </c>
      <c r="K605" s="1">
        <v>0.0</v>
      </c>
      <c r="L605" s="1">
        <v>4601.0</v>
      </c>
      <c r="M605" s="1" t="s">
        <v>3323</v>
      </c>
      <c r="N605" s="1" t="s">
        <v>3314</v>
      </c>
      <c r="O605" s="1" t="s">
        <v>3315</v>
      </c>
      <c r="P605" s="1">
        <v>0.431783709229805</v>
      </c>
      <c r="Q605" s="1">
        <v>0.450553445262704</v>
      </c>
      <c r="R605" s="1" t="s">
        <v>3324</v>
      </c>
    </row>
    <row r="606">
      <c r="A606" s="1" t="s">
        <v>3327</v>
      </c>
      <c r="B606" s="1" t="s">
        <v>3328</v>
      </c>
      <c r="C606" s="1" t="s">
        <v>3329</v>
      </c>
      <c r="D606" s="1" t="s">
        <v>3330</v>
      </c>
      <c r="E606" s="1" t="s">
        <v>3331</v>
      </c>
      <c r="F606" s="1"/>
      <c r="G606" s="2" t="s">
        <v>23</v>
      </c>
      <c r="H606" s="1" t="s">
        <v>295</v>
      </c>
      <c r="I606" s="1" t="s">
        <v>3332</v>
      </c>
      <c r="J606" s="1" t="s">
        <v>3333</v>
      </c>
      <c r="K606" s="1">
        <v>0.0</v>
      </c>
      <c r="L606" s="1">
        <v>4776.0</v>
      </c>
      <c r="M606" s="1" t="s">
        <v>3334</v>
      </c>
      <c r="N606" s="1" t="s">
        <v>3335</v>
      </c>
      <c r="O606" s="1" t="s">
        <v>3315</v>
      </c>
      <c r="P606" s="1">
        <v>0.959676842992212</v>
      </c>
      <c r="Q606" s="1">
        <v>0.957800091608124</v>
      </c>
      <c r="R606" s="1" t="s">
        <v>3336</v>
      </c>
    </row>
    <row r="607">
      <c r="A607" s="1" t="s">
        <v>3337</v>
      </c>
      <c r="B607" s="1" t="s">
        <v>3338</v>
      </c>
      <c r="C607" s="1" t="s">
        <v>1506</v>
      </c>
      <c r="D607" s="1" t="s">
        <v>3339</v>
      </c>
      <c r="E607" s="1" t="s">
        <v>3340</v>
      </c>
      <c r="F607" s="1"/>
      <c r="G607" s="2" t="s">
        <v>23</v>
      </c>
      <c r="H607" s="1" t="s">
        <v>2138</v>
      </c>
      <c r="I607" s="1" t="s">
        <v>3341</v>
      </c>
      <c r="J607" s="1" t="s">
        <v>3342</v>
      </c>
      <c r="K607" s="1">
        <v>1.0</v>
      </c>
      <c r="L607" s="1">
        <v>162.0</v>
      </c>
      <c r="M607" s="1" t="s">
        <v>3343</v>
      </c>
      <c r="N607" s="1" t="s">
        <v>3344</v>
      </c>
      <c r="O607" s="1" t="s">
        <v>3345</v>
      </c>
      <c r="P607" s="1">
        <v>0.929483241490792</v>
      </c>
      <c r="Q607" s="1">
        <v>0.930686615573732</v>
      </c>
      <c r="R607" s="1" t="s">
        <v>3346</v>
      </c>
    </row>
    <row r="608">
      <c r="A608" s="1" t="s">
        <v>3347</v>
      </c>
      <c r="B608" s="1" t="s">
        <v>3348</v>
      </c>
      <c r="C608" s="1" t="s">
        <v>3349</v>
      </c>
      <c r="D608" s="1" t="s">
        <v>3350</v>
      </c>
      <c r="E608" s="1" t="s">
        <v>3340</v>
      </c>
      <c r="F608" s="1"/>
      <c r="G608" s="2" t="s">
        <v>23</v>
      </c>
      <c r="H608" s="1" t="s">
        <v>306</v>
      </c>
      <c r="I608" s="1" t="s">
        <v>3341</v>
      </c>
      <c r="J608" s="1" t="s">
        <v>3342</v>
      </c>
      <c r="K608" s="1">
        <v>1.0</v>
      </c>
      <c r="L608" s="1">
        <v>1395.0</v>
      </c>
      <c r="M608" s="1" t="s">
        <v>3351</v>
      </c>
      <c r="N608" s="1" t="s">
        <v>3352</v>
      </c>
      <c r="O608" s="1" t="s">
        <v>3353</v>
      </c>
      <c r="P608" s="1">
        <v>0.911979749455676</v>
      </c>
      <c r="Q608" s="1">
        <v>0.909886345478264</v>
      </c>
      <c r="R608" s="1" t="s">
        <v>3354</v>
      </c>
    </row>
    <row r="609">
      <c r="A609" s="1" t="s">
        <v>3347</v>
      </c>
      <c r="B609" s="1" t="s">
        <v>3348</v>
      </c>
      <c r="C609" s="1" t="s">
        <v>3355</v>
      </c>
      <c r="D609" s="1" t="s">
        <v>3350</v>
      </c>
      <c r="E609" s="1" t="s">
        <v>3340</v>
      </c>
      <c r="F609" s="1"/>
      <c r="G609" s="2" t="s">
        <v>23</v>
      </c>
      <c r="H609" s="1" t="s">
        <v>306</v>
      </c>
      <c r="I609" s="1" t="s">
        <v>3341</v>
      </c>
      <c r="J609" s="1" t="s">
        <v>3342</v>
      </c>
      <c r="K609" s="1">
        <v>1.0</v>
      </c>
      <c r="L609" s="1">
        <v>1460.0</v>
      </c>
      <c r="M609" s="1" t="s">
        <v>3351</v>
      </c>
      <c r="N609" s="1" t="s">
        <v>3352</v>
      </c>
      <c r="O609" s="1" t="s">
        <v>3353</v>
      </c>
      <c r="P609" s="1">
        <v>0.911979749455676</v>
      </c>
      <c r="Q609" s="1">
        <v>0.909886345478264</v>
      </c>
      <c r="R609" s="1" t="s">
        <v>3354</v>
      </c>
    </row>
    <row r="610">
      <c r="A610" s="1" t="s">
        <v>3356</v>
      </c>
      <c r="B610" s="1" t="s">
        <v>3357</v>
      </c>
      <c r="C610" s="1" t="s">
        <v>3358</v>
      </c>
      <c r="D610" s="1" t="s">
        <v>3359</v>
      </c>
      <c r="E610" s="1" t="s">
        <v>3340</v>
      </c>
      <c r="F610" s="1"/>
      <c r="G610" s="2" t="s">
        <v>23</v>
      </c>
      <c r="H610" s="1" t="s">
        <v>410</v>
      </c>
      <c r="I610" s="1" t="s">
        <v>3341</v>
      </c>
      <c r="J610" s="1" t="s">
        <v>3342</v>
      </c>
      <c r="K610" s="1">
        <v>1.0</v>
      </c>
      <c r="L610" s="1">
        <v>2734.0</v>
      </c>
      <c r="M610" s="1" t="s">
        <v>3360</v>
      </c>
      <c r="N610" s="1" t="s">
        <v>3361</v>
      </c>
      <c r="O610" s="1" t="s">
        <v>3362</v>
      </c>
      <c r="P610" s="1">
        <v>0.839633409573177</v>
      </c>
      <c r="Q610" s="1">
        <v>0.821776927134277</v>
      </c>
      <c r="R610" s="1" t="s">
        <v>3363</v>
      </c>
    </row>
    <row r="611">
      <c r="A611" s="1" t="s">
        <v>3364</v>
      </c>
      <c r="B611" s="1" t="s">
        <v>3365</v>
      </c>
      <c r="C611" s="1" t="s">
        <v>3366</v>
      </c>
      <c r="D611" s="1" t="s">
        <v>3367</v>
      </c>
      <c r="E611" s="1" t="s">
        <v>3368</v>
      </c>
      <c r="F611" s="1"/>
      <c r="G611" s="2" t="s">
        <v>23</v>
      </c>
      <c r="H611" s="1" t="s">
        <v>594</v>
      </c>
      <c r="I611" s="1" t="s">
        <v>3369</v>
      </c>
      <c r="J611" s="1" t="s">
        <v>3341</v>
      </c>
      <c r="K611" s="1">
        <v>1.0</v>
      </c>
      <c r="L611" s="1">
        <v>117.0</v>
      </c>
      <c r="M611" s="1" t="s">
        <v>3370</v>
      </c>
      <c r="N611" s="1" t="s">
        <v>3371</v>
      </c>
      <c r="O611" s="1" t="s">
        <v>3372</v>
      </c>
      <c r="P611" s="1">
        <v>0.43037177205452</v>
      </c>
      <c r="Q611" s="1">
        <v>0.388592070594415</v>
      </c>
      <c r="R611" s="1" t="s">
        <v>3373</v>
      </c>
    </row>
    <row r="612">
      <c r="A612" s="1" t="s">
        <v>3374</v>
      </c>
      <c r="B612" s="1" t="s">
        <v>3375</v>
      </c>
      <c r="C612" s="1" t="s">
        <v>3376</v>
      </c>
      <c r="D612" s="1" t="s">
        <v>3367</v>
      </c>
      <c r="E612" s="1" t="s">
        <v>3368</v>
      </c>
      <c r="F612" s="1"/>
      <c r="G612" s="2" t="s">
        <v>23</v>
      </c>
      <c r="H612" s="1" t="s">
        <v>594</v>
      </c>
      <c r="I612" s="1" t="s">
        <v>3369</v>
      </c>
      <c r="J612" s="1" t="s">
        <v>3341</v>
      </c>
      <c r="K612" s="1">
        <v>1.0</v>
      </c>
      <c r="L612" s="1">
        <v>161.0</v>
      </c>
      <c r="M612" s="1" t="s">
        <v>3377</v>
      </c>
      <c r="N612" s="1" t="s">
        <v>3371</v>
      </c>
      <c r="O612" s="1" t="s">
        <v>3372</v>
      </c>
      <c r="P612" s="1">
        <v>0.326191778542626</v>
      </c>
      <c r="Q612" s="1">
        <v>0.271450693975222</v>
      </c>
      <c r="R612" s="1" t="s">
        <v>3378</v>
      </c>
    </row>
    <row r="613">
      <c r="A613" s="1" t="s">
        <v>3379</v>
      </c>
      <c r="B613" s="1" t="s">
        <v>3380</v>
      </c>
      <c r="C613" s="1" t="s">
        <v>3381</v>
      </c>
      <c r="D613" s="1" t="s">
        <v>3367</v>
      </c>
      <c r="E613" s="1" t="s">
        <v>3368</v>
      </c>
      <c r="F613" s="1"/>
      <c r="G613" s="2" t="s">
        <v>23</v>
      </c>
      <c r="H613" s="1" t="s">
        <v>594</v>
      </c>
      <c r="I613" s="1" t="s">
        <v>3369</v>
      </c>
      <c r="J613" s="1" t="s">
        <v>3341</v>
      </c>
      <c r="K613" s="1">
        <v>1.0</v>
      </c>
      <c r="L613" s="1">
        <v>209.0</v>
      </c>
      <c r="M613" s="1" t="s">
        <v>3382</v>
      </c>
      <c r="N613" s="1" t="s">
        <v>3371</v>
      </c>
      <c r="O613" s="1" t="s">
        <v>3372</v>
      </c>
      <c r="P613" s="1">
        <v>0.341916353279996</v>
      </c>
      <c r="Q613" s="1">
        <v>0.310159894222213</v>
      </c>
      <c r="R613" s="1" t="s">
        <v>3383</v>
      </c>
    </row>
    <row r="614">
      <c r="A614" s="1" t="s">
        <v>3384</v>
      </c>
      <c r="B614" s="1" t="s">
        <v>3385</v>
      </c>
      <c r="C614" s="1" t="s">
        <v>3386</v>
      </c>
      <c r="D614" s="1" t="s">
        <v>3367</v>
      </c>
      <c r="E614" s="1" t="s">
        <v>3368</v>
      </c>
      <c r="F614" s="1"/>
      <c r="G614" s="2" t="s">
        <v>23</v>
      </c>
      <c r="H614" s="1" t="s">
        <v>594</v>
      </c>
      <c r="I614" s="1" t="s">
        <v>3369</v>
      </c>
      <c r="J614" s="1" t="s">
        <v>3341</v>
      </c>
      <c r="K614" s="1">
        <v>1.0</v>
      </c>
      <c r="L614" s="1">
        <v>257.0</v>
      </c>
      <c r="M614" s="1" t="s">
        <v>3387</v>
      </c>
      <c r="N614" s="1" t="s">
        <v>3371</v>
      </c>
      <c r="O614" s="1" t="s">
        <v>3372</v>
      </c>
      <c r="P614" s="1">
        <v>0.3567925359616</v>
      </c>
      <c r="Q614" s="1">
        <v>0.334638182546047</v>
      </c>
      <c r="R614" s="1" t="s">
        <v>3388</v>
      </c>
    </row>
    <row r="615">
      <c r="A615" s="1" t="s">
        <v>3389</v>
      </c>
      <c r="B615" s="1" t="s">
        <v>3390</v>
      </c>
      <c r="C615" s="1" t="s">
        <v>3391</v>
      </c>
      <c r="D615" s="1" t="s">
        <v>3367</v>
      </c>
      <c r="E615" s="1" t="s">
        <v>3368</v>
      </c>
      <c r="F615" s="1"/>
      <c r="G615" s="2" t="s">
        <v>23</v>
      </c>
      <c r="H615" s="1" t="s">
        <v>594</v>
      </c>
      <c r="I615" s="1" t="s">
        <v>3369</v>
      </c>
      <c r="J615" s="1" t="s">
        <v>3341</v>
      </c>
      <c r="K615" s="1">
        <v>1.0</v>
      </c>
      <c r="L615" s="1">
        <v>285.0</v>
      </c>
      <c r="M615" s="1" t="s">
        <v>3392</v>
      </c>
      <c r="N615" s="1" t="s">
        <v>3371</v>
      </c>
      <c r="O615" s="1" t="s">
        <v>3372</v>
      </c>
      <c r="P615" s="1">
        <v>0.3251307349295</v>
      </c>
      <c r="Q615" s="1">
        <v>0.31315356389312</v>
      </c>
      <c r="R615" s="1" t="s">
        <v>3393</v>
      </c>
    </row>
    <row r="616">
      <c r="A616" s="1" t="s">
        <v>3394</v>
      </c>
      <c r="B616" s="1" t="s">
        <v>3395</v>
      </c>
      <c r="C616" s="1" t="s">
        <v>267</v>
      </c>
      <c r="D616" s="1" t="s">
        <v>3396</v>
      </c>
      <c r="E616" s="1" t="s">
        <v>3368</v>
      </c>
      <c r="F616" s="1"/>
      <c r="G616" s="2" t="s">
        <v>23</v>
      </c>
      <c r="H616" s="1" t="s">
        <v>1064</v>
      </c>
      <c r="I616" s="1" t="s">
        <v>3369</v>
      </c>
      <c r="J616" s="1" t="s">
        <v>3341</v>
      </c>
      <c r="K616" s="1">
        <v>1.0</v>
      </c>
      <c r="L616" s="1">
        <v>81.0</v>
      </c>
      <c r="M616" s="1" t="s">
        <v>3397</v>
      </c>
      <c r="N616" s="1" t="s">
        <v>3398</v>
      </c>
      <c r="O616" s="1" t="s">
        <v>3399</v>
      </c>
      <c r="P616" s="1">
        <v>0.749090166322649</v>
      </c>
      <c r="Q616" s="1">
        <v>0.731357890353174</v>
      </c>
      <c r="R616" s="1" t="s">
        <v>3400</v>
      </c>
    </row>
    <row r="617">
      <c r="A617" s="1" t="s">
        <v>3401</v>
      </c>
      <c r="B617" s="1" t="s">
        <v>3402</v>
      </c>
      <c r="C617" s="1" t="s">
        <v>3403</v>
      </c>
      <c r="D617" s="1" t="s">
        <v>3396</v>
      </c>
      <c r="E617" s="1" t="s">
        <v>3368</v>
      </c>
      <c r="F617" s="1"/>
      <c r="G617" s="2" t="s">
        <v>23</v>
      </c>
      <c r="H617" s="1" t="s">
        <v>1064</v>
      </c>
      <c r="I617" s="1" t="s">
        <v>3369</v>
      </c>
      <c r="J617" s="1" t="s">
        <v>3341</v>
      </c>
      <c r="K617" s="1">
        <v>1.0</v>
      </c>
      <c r="L617" s="1">
        <v>118.0</v>
      </c>
      <c r="M617" s="1" t="s">
        <v>1304</v>
      </c>
      <c r="N617" s="1" t="s">
        <v>3398</v>
      </c>
      <c r="O617" s="1" t="s">
        <v>3399</v>
      </c>
      <c r="P617" s="1">
        <v>0.594372956892745</v>
      </c>
      <c r="Q617" s="1">
        <v>0.561404866778773</v>
      </c>
      <c r="R617" s="1" t="s">
        <v>3404</v>
      </c>
    </row>
    <row r="618">
      <c r="A618" s="1" t="s">
        <v>3405</v>
      </c>
      <c r="B618" s="1" t="s">
        <v>3406</v>
      </c>
      <c r="C618" s="1" t="s">
        <v>3407</v>
      </c>
      <c r="D618" s="1" t="s">
        <v>3408</v>
      </c>
      <c r="E618" s="1" t="s">
        <v>3368</v>
      </c>
      <c r="F618" s="1"/>
      <c r="G618" s="2" t="s">
        <v>23</v>
      </c>
      <c r="H618" s="1" t="s">
        <v>36</v>
      </c>
      <c r="I618" s="1" t="s">
        <v>3369</v>
      </c>
      <c r="J618" s="1" t="s">
        <v>3341</v>
      </c>
      <c r="K618" s="1">
        <v>1.0</v>
      </c>
      <c r="L618" s="1">
        <v>79.0</v>
      </c>
      <c r="M618" s="1" t="s">
        <v>3409</v>
      </c>
      <c r="N618" s="1" t="s">
        <v>3410</v>
      </c>
      <c r="O618" s="1" t="s">
        <v>3411</v>
      </c>
      <c r="P618" s="1">
        <v>0.305985594622025</v>
      </c>
      <c r="Q618" s="1">
        <v>0.272850288545631</v>
      </c>
      <c r="R618" s="1" t="s">
        <v>3412</v>
      </c>
    </row>
    <row r="619">
      <c r="A619" s="1" t="s">
        <v>3413</v>
      </c>
      <c r="B619" s="1" t="s">
        <v>3414</v>
      </c>
      <c r="C619" s="1" t="s">
        <v>3415</v>
      </c>
      <c r="D619" s="1" t="s">
        <v>3408</v>
      </c>
      <c r="E619" s="1" t="s">
        <v>3368</v>
      </c>
      <c r="F619" s="1"/>
      <c r="G619" s="2" t="s">
        <v>23</v>
      </c>
      <c r="H619" s="1" t="s">
        <v>36</v>
      </c>
      <c r="I619" s="1" t="s">
        <v>3369</v>
      </c>
      <c r="J619" s="1" t="s">
        <v>3341</v>
      </c>
      <c r="K619" s="1">
        <v>1.0</v>
      </c>
      <c r="L619" s="1">
        <v>126.0</v>
      </c>
      <c r="M619" s="1" t="s">
        <v>3416</v>
      </c>
      <c r="N619" s="1" t="s">
        <v>3410</v>
      </c>
      <c r="O619" s="1" t="s">
        <v>3411</v>
      </c>
      <c r="P619" s="1">
        <v>0.385223117272409</v>
      </c>
      <c r="Q619" s="1">
        <v>0.343214053780763</v>
      </c>
      <c r="R619" s="1" t="s">
        <v>3417</v>
      </c>
    </row>
    <row r="620">
      <c r="A620" s="1" t="s">
        <v>3418</v>
      </c>
      <c r="B620" s="1" t="s">
        <v>3419</v>
      </c>
      <c r="C620" s="1" t="s">
        <v>3420</v>
      </c>
      <c r="D620" s="1" t="s">
        <v>3408</v>
      </c>
      <c r="E620" s="1" t="s">
        <v>3368</v>
      </c>
      <c r="F620" s="1"/>
      <c r="G620" s="2" t="s">
        <v>23</v>
      </c>
      <c r="H620" s="1" t="s">
        <v>36</v>
      </c>
      <c r="I620" s="1" t="s">
        <v>3369</v>
      </c>
      <c r="J620" s="1" t="s">
        <v>3341</v>
      </c>
      <c r="K620" s="1">
        <v>1.0</v>
      </c>
      <c r="L620" s="1">
        <v>175.0</v>
      </c>
      <c r="M620" s="1" t="s">
        <v>3421</v>
      </c>
      <c r="N620" s="1" t="s">
        <v>3410</v>
      </c>
      <c r="O620" s="1" t="s">
        <v>3411</v>
      </c>
      <c r="P620" s="1">
        <v>0.350329390657922</v>
      </c>
      <c r="Q620" s="1">
        <v>0.302436099085213</v>
      </c>
      <c r="R620" s="1" t="s">
        <v>3422</v>
      </c>
    </row>
    <row r="621">
      <c r="A621" s="1" t="s">
        <v>3423</v>
      </c>
      <c r="B621" s="1" t="s">
        <v>3424</v>
      </c>
      <c r="C621" s="1" t="s">
        <v>3425</v>
      </c>
      <c r="D621" s="1" t="s">
        <v>3408</v>
      </c>
      <c r="E621" s="1" t="s">
        <v>3368</v>
      </c>
      <c r="F621" s="1"/>
      <c r="G621" s="2" t="s">
        <v>23</v>
      </c>
      <c r="H621" s="1" t="s">
        <v>36</v>
      </c>
      <c r="I621" s="1" t="s">
        <v>3369</v>
      </c>
      <c r="J621" s="1" t="s">
        <v>3341</v>
      </c>
      <c r="K621" s="1">
        <v>1.0</v>
      </c>
      <c r="L621" s="1">
        <v>291.0</v>
      </c>
      <c r="M621" s="1" t="s">
        <v>3426</v>
      </c>
      <c r="N621" s="1" t="s">
        <v>3410</v>
      </c>
      <c r="O621" s="1" t="s">
        <v>3411</v>
      </c>
      <c r="P621" s="1">
        <v>0.350329390657922</v>
      </c>
      <c r="Q621" s="1">
        <v>0.284019076134263</v>
      </c>
      <c r="R621" s="1" t="s">
        <v>3427</v>
      </c>
    </row>
    <row r="622">
      <c r="A622" s="1" t="s">
        <v>3428</v>
      </c>
      <c r="B622" s="1" t="s">
        <v>3429</v>
      </c>
      <c r="C622" s="1" t="s">
        <v>3430</v>
      </c>
      <c r="D622" s="1" t="s">
        <v>3408</v>
      </c>
      <c r="E622" s="1" t="s">
        <v>3368</v>
      </c>
      <c r="F622" s="1"/>
      <c r="G622" s="2" t="s">
        <v>23</v>
      </c>
      <c r="H622" s="1" t="s">
        <v>36</v>
      </c>
      <c r="I622" s="1" t="s">
        <v>3369</v>
      </c>
      <c r="J622" s="1" t="s">
        <v>3341</v>
      </c>
      <c r="K622" s="1">
        <v>1.0</v>
      </c>
      <c r="L622" s="1">
        <v>328.0</v>
      </c>
      <c r="M622" s="1" t="s">
        <v>1304</v>
      </c>
      <c r="N622" s="1" t="s">
        <v>3410</v>
      </c>
      <c r="O622" s="1" t="s">
        <v>3411</v>
      </c>
      <c r="P622" s="1">
        <v>0.260332465601906</v>
      </c>
      <c r="Q622" s="1">
        <v>0.215375756878122</v>
      </c>
      <c r="R622" s="1" t="s">
        <v>3431</v>
      </c>
    </row>
    <row r="623">
      <c r="A623" s="1" t="s">
        <v>3432</v>
      </c>
      <c r="B623" s="1" t="s">
        <v>3433</v>
      </c>
      <c r="C623" s="1" t="s">
        <v>3434</v>
      </c>
      <c r="D623" s="1" t="s">
        <v>3408</v>
      </c>
      <c r="E623" s="1" t="s">
        <v>3368</v>
      </c>
      <c r="F623" s="1"/>
      <c r="G623" s="2" t="s">
        <v>23</v>
      </c>
      <c r="H623" s="1" t="s">
        <v>36</v>
      </c>
      <c r="I623" s="1" t="s">
        <v>3369</v>
      </c>
      <c r="J623" s="1" t="s">
        <v>3341</v>
      </c>
      <c r="K623" s="1">
        <v>1.0</v>
      </c>
      <c r="L623" s="1">
        <v>365.0</v>
      </c>
      <c r="M623" s="1" t="s">
        <v>1304</v>
      </c>
      <c r="N623" s="1" t="s">
        <v>3410</v>
      </c>
      <c r="O623" s="1" t="s">
        <v>3411</v>
      </c>
      <c r="P623" s="1">
        <v>0.260332465601906</v>
      </c>
      <c r="Q623" s="1">
        <v>0.215375756878122</v>
      </c>
      <c r="R623" s="1" t="s">
        <v>3435</v>
      </c>
    </row>
    <row r="624">
      <c r="A624" s="1" t="s">
        <v>3436</v>
      </c>
      <c r="B624" s="1" t="s">
        <v>3437</v>
      </c>
      <c r="C624" s="1" t="s">
        <v>3438</v>
      </c>
      <c r="D624" s="1" t="s">
        <v>3408</v>
      </c>
      <c r="E624" s="1" t="s">
        <v>3368</v>
      </c>
      <c r="F624" s="1"/>
      <c r="G624" s="2" t="s">
        <v>23</v>
      </c>
      <c r="H624" s="1" t="s">
        <v>36</v>
      </c>
      <c r="I624" s="1" t="s">
        <v>3369</v>
      </c>
      <c r="J624" s="1" t="s">
        <v>3341</v>
      </c>
      <c r="K624" s="1">
        <v>1.0</v>
      </c>
      <c r="L624" s="1">
        <v>402.0</v>
      </c>
      <c r="M624" s="1" t="s">
        <v>1304</v>
      </c>
      <c r="N624" s="1" t="s">
        <v>3410</v>
      </c>
      <c r="O624" s="1" t="s">
        <v>3411</v>
      </c>
      <c r="P624" s="1">
        <v>0.260332465601906</v>
      </c>
      <c r="Q624" s="1">
        <v>0.215375756878122</v>
      </c>
      <c r="R624" s="1" t="s">
        <v>3439</v>
      </c>
    </row>
    <row r="625">
      <c r="A625" s="1" t="s">
        <v>3440</v>
      </c>
      <c r="B625" s="1" t="s">
        <v>3441</v>
      </c>
      <c r="C625" s="1" t="s">
        <v>3442</v>
      </c>
      <c r="D625" s="1" t="s">
        <v>3408</v>
      </c>
      <c r="E625" s="1" t="s">
        <v>3368</v>
      </c>
      <c r="F625" s="1"/>
      <c r="G625" s="2" t="s">
        <v>23</v>
      </c>
      <c r="H625" s="1" t="s">
        <v>36</v>
      </c>
      <c r="I625" s="1" t="s">
        <v>3369</v>
      </c>
      <c r="J625" s="1" t="s">
        <v>3341</v>
      </c>
      <c r="K625" s="1">
        <v>1.0</v>
      </c>
      <c r="L625" s="1">
        <v>439.0</v>
      </c>
      <c r="M625" s="1" t="s">
        <v>1304</v>
      </c>
      <c r="N625" s="1" t="s">
        <v>3410</v>
      </c>
      <c r="O625" s="1" t="s">
        <v>3411</v>
      </c>
      <c r="P625" s="1">
        <v>0.260332465601906</v>
      </c>
      <c r="Q625" s="1">
        <v>0.215375756878122</v>
      </c>
      <c r="R625" s="1" t="s">
        <v>3443</v>
      </c>
    </row>
    <row r="626">
      <c r="A626" s="1" t="s">
        <v>3444</v>
      </c>
      <c r="B626" s="1" t="s">
        <v>3445</v>
      </c>
      <c r="C626" s="1" t="s">
        <v>3446</v>
      </c>
      <c r="D626" s="1" t="s">
        <v>3408</v>
      </c>
      <c r="E626" s="1" t="s">
        <v>3368</v>
      </c>
      <c r="F626" s="1"/>
      <c r="G626" s="2" t="s">
        <v>23</v>
      </c>
      <c r="H626" s="1" t="s">
        <v>36</v>
      </c>
      <c r="I626" s="1" t="s">
        <v>3369</v>
      </c>
      <c r="J626" s="1" t="s">
        <v>3341</v>
      </c>
      <c r="K626" s="1">
        <v>1.0</v>
      </c>
      <c r="L626" s="1">
        <v>536.0</v>
      </c>
      <c r="M626" s="1" t="s">
        <v>3447</v>
      </c>
      <c r="N626" s="1" t="s">
        <v>3410</v>
      </c>
      <c r="O626" s="1" t="s">
        <v>3411</v>
      </c>
      <c r="P626" s="1">
        <v>0.373250591090837</v>
      </c>
      <c r="Q626" s="1">
        <v>0.30645301389191</v>
      </c>
      <c r="R626" s="1" t="s">
        <v>3448</v>
      </c>
    </row>
    <row r="627">
      <c r="A627" s="1" t="s">
        <v>3449</v>
      </c>
      <c r="B627" s="1" t="s">
        <v>3450</v>
      </c>
      <c r="C627" s="1" t="s">
        <v>3451</v>
      </c>
      <c r="D627" s="1" t="s">
        <v>3408</v>
      </c>
      <c r="E627" s="1" t="s">
        <v>3368</v>
      </c>
      <c r="F627" s="1"/>
      <c r="G627" s="2" t="s">
        <v>23</v>
      </c>
      <c r="H627" s="1" t="s">
        <v>36</v>
      </c>
      <c r="I627" s="1" t="s">
        <v>3369</v>
      </c>
      <c r="J627" s="1" t="s">
        <v>3341</v>
      </c>
      <c r="K627" s="1">
        <v>1.0</v>
      </c>
      <c r="L627" s="1">
        <v>564.0</v>
      </c>
      <c r="M627" s="1" t="s">
        <v>3452</v>
      </c>
      <c r="N627" s="1" t="s">
        <v>3410</v>
      </c>
      <c r="O627" s="1" t="s">
        <v>3411</v>
      </c>
      <c r="P627" s="1">
        <v>0.278032647759438</v>
      </c>
      <c r="Q627" s="1">
        <v>0.277620441069683</v>
      </c>
      <c r="R627" s="1" t="s">
        <v>3453</v>
      </c>
    </row>
    <row r="628">
      <c r="A628" s="1" t="s">
        <v>3454</v>
      </c>
      <c r="B628" s="1" t="s">
        <v>3455</v>
      </c>
      <c r="C628" s="1" t="s">
        <v>3456</v>
      </c>
      <c r="D628" s="1" t="s">
        <v>3457</v>
      </c>
      <c r="E628" s="1" t="s">
        <v>3368</v>
      </c>
      <c r="F628" s="1"/>
      <c r="G628" s="2" t="s">
        <v>23</v>
      </c>
      <c r="H628" s="1" t="s">
        <v>640</v>
      </c>
      <c r="I628" s="1" t="s">
        <v>3369</v>
      </c>
      <c r="J628" s="1" t="s">
        <v>3341</v>
      </c>
      <c r="K628" s="1">
        <v>1.0</v>
      </c>
      <c r="L628" s="1">
        <v>94.0</v>
      </c>
      <c r="M628" s="1" t="s">
        <v>3458</v>
      </c>
      <c r="N628" s="1" t="s">
        <v>3459</v>
      </c>
      <c r="O628" s="1" t="s">
        <v>3460</v>
      </c>
      <c r="P628" s="1">
        <v>0.775411995019244</v>
      </c>
      <c r="Q628" s="1">
        <v>0.776958188130146</v>
      </c>
      <c r="R628" s="1" t="s">
        <v>3461</v>
      </c>
    </row>
    <row r="629">
      <c r="A629" s="1" t="s">
        <v>3462</v>
      </c>
      <c r="B629" s="1" t="s">
        <v>3463</v>
      </c>
      <c r="C629" s="1" t="s">
        <v>273</v>
      </c>
      <c r="D629" s="1" t="s">
        <v>3457</v>
      </c>
      <c r="E629" s="1" t="s">
        <v>3368</v>
      </c>
      <c r="F629" s="1"/>
      <c r="G629" s="2" t="s">
        <v>23</v>
      </c>
      <c r="H629" s="1" t="s">
        <v>640</v>
      </c>
      <c r="I629" s="1" t="s">
        <v>3369</v>
      </c>
      <c r="J629" s="1" t="s">
        <v>3341</v>
      </c>
      <c r="K629" s="1">
        <v>1.0</v>
      </c>
      <c r="L629" s="1">
        <v>120.0</v>
      </c>
      <c r="M629" s="1" t="s">
        <v>3464</v>
      </c>
      <c r="N629" s="1" t="s">
        <v>3459</v>
      </c>
      <c r="O629" s="1" t="s">
        <v>3460</v>
      </c>
      <c r="P629" s="1">
        <v>0.544265617747719</v>
      </c>
      <c r="Q629" s="1">
        <v>0.55764821958444</v>
      </c>
      <c r="R629" s="1" t="s">
        <v>3465</v>
      </c>
    </row>
    <row r="630">
      <c r="A630" s="1" t="s">
        <v>3466</v>
      </c>
      <c r="B630" s="1" t="s">
        <v>3467</v>
      </c>
      <c r="C630" s="1" t="s">
        <v>267</v>
      </c>
      <c r="D630" s="1" t="s">
        <v>3468</v>
      </c>
      <c r="E630" s="1" t="s">
        <v>3368</v>
      </c>
      <c r="F630" s="1"/>
      <c r="G630" s="2" t="s">
        <v>23</v>
      </c>
      <c r="H630" s="1" t="s">
        <v>3469</v>
      </c>
      <c r="I630" s="1" t="s">
        <v>3369</v>
      </c>
      <c r="J630" s="1" t="s">
        <v>3341</v>
      </c>
      <c r="K630" s="1">
        <v>1.0</v>
      </c>
      <c r="L630" s="1">
        <v>105.0</v>
      </c>
      <c r="M630" s="1" t="s">
        <v>3470</v>
      </c>
      <c r="N630" s="1" t="s">
        <v>3471</v>
      </c>
      <c r="O630" s="1" t="s">
        <v>3472</v>
      </c>
      <c r="P630" s="1">
        <v>0.808746883974152</v>
      </c>
      <c r="Q630" s="1">
        <v>0.816271350825588</v>
      </c>
      <c r="R630" s="1" t="s">
        <v>3473</v>
      </c>
    </row>
    <row r="631">
      <c r="A631" s="1" t="s">
        <v>3474</v>
      </c>
      <c r="B631" s="1" t="s">
        <v>3475</v>
      </c>
      <c r="C631" s="1" t="s">
        <v>3403</v>
      </c>
      <c r="D631" s="1" t="s">
        <v>3468</v>
      </c>
      <c r="E631" s="1" t="s">
        <v>3368</v>
      </c>
      <c r="F631" s="1"/>
      <c r="G631" s="2" t="s">
        <v>23</v>
      </c>
      <c r="H631" s="1" t="s">
        <v>3469</v>
      </c>
      <c r="I631" s="1" t="s">
        <v>3369</v>
      </c>
      <c r="J631" s="1" t="s">
        <v>3341</v>
      </c>
      <c r="K631" s="1">
        <v>1.0</v>
      </c>
      <c r="L631" s="1">
        <v>166.0</v>
      </c>
      <c r="M631" s="1" t="s">
        <v>3476</v>
      </c>
      <c r="N631" s="1" t="s">
        <v>3471</v>
      </c>
      <c r="O631" s="1" t="s">
        <v>3472</v>
      </c>
      <c r="P631" s="1">
        <v>0.738931667676698</v>
      </c>
      <c r="Q631" s="1">
        <v>0.764126180290264</v>
      </c>
      <c r="R631" s="1" t="s">
        <v>3477</v>
      </c>
    </row>
    <row r="632">
      <c r="A632" s="1" t="s">
        <v>3478</v>
      </c>
      <c r="B632" s="1" t="s">
        <v>3479</v>
      </c>
      <c r="C632" s="1" t="s">
        <v>3480</v>
      </c>
      <c r="D632" s="1" t="s">
        <v>3468</v>
      </c>
      <c r="E632" s="1" t="s">
        <v>3368</v>
      </c>
      <c r="F632" s="1"/>
      <c r="G632" s="2" t="s">
        <v>23</v>
      </c>
      <c r="H632" s="1" t="s">
        <v>3469</v>
      </c>
      <c r="I632" s="1" t="s">
        <v>3369</v>
      </c>
      <c r="J632" s="1" t="s">
        <v>3341</v>
      </c>
      <c r="K632" s="1">
        <v>1.0</v>
      </c>
      <c r="L632" s="1">
        <v>192.0</v>
      </c>
      <c r="M632" s="1" t="s">
        <v>3481</v>
      </c>
      <c r="N632" s="1" t="s">
        <v>3471</v>
      </c>
      <c r="O632" s="1" t="s">
        <v>3472</v>
      </c>
      <c r="P632" s="1">
        <v>0.692654983595813</v>
      </c>
      <c r="Q632" s="1">
        <v>0.702234430988996</v>
      </c>
      <c r="R632" s="1" t="s">
        <v>3482</v>
      </c>
    </row>
    <row r="633">
      <c r="A633" s="1" t="s">
        <v>3483</v>
      </c>
      <c r="B633" s="1" t="s">
        <v>3484</v>
      </c>
      <c r="C633" s="1" t="s">
        <v>651</v>
      </c>
      <c r="D633" s="1" t="s">
        <v>3468</v>
      </c>
      <c r="E633" s="1" t="s">
        <v>3368</v>
      </c>
      <c r="F633" s="1"/>
      <c r="G633" s="2" t="s">
        <v>23</v>
      </c>
      <c r="H633" s="1" t="s">
        <v>3469</v>
      </c>
      <c r="I633" s="1" t="s">
        <v>3369</v>
      </c>
      <c r="J633" s="1" t="s">
        <v>3341</v>
      </c>
      <c r="K633" s="1">
        <v>1.0</v>
      </c>
      <c r="L633" s="1">
        <v>218.0</v>
      </c>
      <c r="M633" s="1" t="s">
        <v>3464</v>
      </c>
      <c r="N633" s="1" t="s">
        <v>3471</v>
      </c>
      <c r="O633" s="1" t="s">
        <v>3472</v>
      </c>
      <c r="P633" s="1">
        <v>0.567689431670214</v>
      </c>
      <c r="Q633" s="1">
        <v>0.57253190414418</v>
      </c>
      <c r="R633" s="1" t="s">
        <v>3485</v>
      </c>
    </row>
    <row r="634">
      <c r="A634" s="1" t="s">
        <v>3486</v>
      </c>
      <c r="B634" s="1" t="s">
        <v>3487</v>
      </c>
      <c r="C634" s="1" t="s">
        <v>140</v>
      </c>
      <c r="D634" s="1" t="s">
        <v>3468</v>
      </c>
      <c r="E634" s="1" t="s">
        <v>3368</v>
      </c>
      <c r="F634" s="1"/>
      <c r="G634" s="2" t="s">
        <v>23</v>
      </c>
      <c r="H634" s="1" t="s">
        <v>3469</v>
      </c>
      <c r="I634" s="1" t="s">
        <v>3369</v>
      </c>
      <c r="J634" s="1" t="s">
        <v>3341</v>
      </c>
      <c r="K634" s="1">
        <v>1.0</v>
      </c>
      <c r="L634" s="1">
        <v>263.0</v>
      </c>
      <c r="M634" s="1" t="s">
        <v>3488</v>
      </c>
      <c r="N634" s="1" t="s">
        <v>3471</v>
      </c>
      <c r="O634" s="1" t="s">
        <v>3472</v>
      </c>
      <c r="P634" s="1">
        <v>0.756155985823603</v>
      </c>
      <c r="Q634" s="1">
        <v>0.757161061921524</v>
      </c>
      <c r="R634" s="1" t="s">
        <v>3489</v>
      </c>
    </row>
    <row r="635">
      <c r="A635" s="1" t="s">
        <v>3490</v>
      </c>
      <c r="B635" s="1" t="s">
        <v>3491</v>
      </c>
      <c r="C635" s="1" t="s">
        <v>65</v>
      </c>
      <c r="D635" s="1" t="s">
        <v>3468</v>
      </c>
      <c r="E635" s="1" t="s">
        <v>3368</v>
      </c>
      <c r="F635" s="1"/>
      <c r="G635" s="2" t="s">
        <v>23</v>
      </c>
      <c r="H635" s="1" t="s">
        <v>3469</v>
      </c>
      <c r="I635" s="1" t="s">
        <v>3369</v>
      </c>
      <c r="J635" s="1" t="s">
        <v>3341</v>
      </c>
      <c r="K635" s="1">
        <v>1.0</v>
      </c>
      <c r="L635" s="1">
        <v>289.0</v>
      </c>
      <c r="M635" s="1" t="s">
        <v>3464</v>
      </c>
      <c r="N635" s="1" t="s">
        <v>3471</v>
      </c>
      <c r="O635" s="1" t="s">
        <v>3472</v>
      </c>
      <c r="P635" s="1">
        <v>0.567689431670214</v>
      </c>
      <c r="Q635" s="1">
        <v>0.560962226693701</v>
      </c>
      <c r="R635" s="1" t="s">
        <v>3492</v>
      </c>
    </row>
    <row r="636">
      <c r="A636" s="1" t="s">
        <v>3493</v>
      </c>
      <c r="B636" s="1" t="s">
        <v>3494</v>
      </c>
      <c r="C636" s="1" t="s">
        <v>2855</v>
      </c>
      <c r="D636" s="1" t="s">
        <v>3468</v>
      </c>
      <c r="E636" s="1" t="s">
        <v>3368</v>
      </c>
      <c r="F636" s="1"/>
      <c r="G636" s="2" t="s">
        <v>23</v>
      </c>
      <c r="H636" s="1" t="s">
        <v>3469</v>
      </c>
      <c r="I636" s="1" t="s">
        <v>3369</v>
      </c>
      <c r="J636" s="1" t="s">
        <v>3341</v>
      </c>
      <c r="K636" s="1">
        <v>1.0</v>
      </c>
      <c r="L636" s="1">
        <v>315.0</v>
      </c>
      <c r="M636" s="1" t="s">
        <v>3464</v>
      </c>
      <c r="N636" s="1" t="s">
        <v>3471</v>
      </c>
      <c r="O636" s="1" t="s">
        <v>3472</v>
      </c>
      <c r="P636" s="1">
        <v>0.567689431670214</v>
      </c>
      <c r="Q636" s="1">
        <v>0.57253190414418</v>
      </c>
      <c r="R636" s="1" t="s">
        <v>3495</v>
      </c>
    </row>
    <row r="637">
      <c r="A637" s="1" t="s">
        <v>3496</v>
      </c>
      <c r="B637" s="1" t="s">
        <v>3497</v>
      </c>
      <c r="C637" s="1" t="s">
        <v>3498</v>
      </c>
      <c r="D637" s="1" t="s">
        <v>3468</v>
      </c>
      <c r="E637" s="1" t="s">
        <v>3368</v>
      </c>
      <c r="F637" s="1"/>
      <c r="G637" s="2" t="s">
        <v>23</v>
      </c>
      <c r="H637" s="1" t="s">
        <v>3469</v>
      </c>
      <c r="I637" s="1" t="s">
        <v>3369</v>
      </c>
      <c r="J637" s="1" t="s">
        <v>3341</v>
      </c>
      <c r="K637" s="1">
        <v>1.0</v>
      </c>
      <c r="L637" s="1">
        <v>341.0</v>
      </c>
      <c r="M637" s="1" t="s">
        <v>3464</v>
      </c>
      <c r="N637" s="1" t="s">
        <v>3471</v>
      </c>
      <c r="O637" s="1" t="s">
        <v>3472</v>
      </c>
      <c r="P637" s="1">
        <v>0.567689431670214</v>
      </c>
      <c r="Q637" s="1">
        <v>0.57253190414418</v>
      </c>
      <c r="R637" s="1" t="s">
        <v>3499</v>
      </c>
    </row>
    <row r="638">
      <c r="A638" s="1" t="s">
        <v>3500</v>
      </c>
      <c r="B638" s="1" t="s">
        <v>3501</v>
      </c>
      <c r="C638" s="1" t="s">
        <v>1195</v>
      </c>
      <c r="D638" s="1" t="s">
        <v>3468</v>
      </c>
      <c r="E638" s="1" t="s">
        <v>3368</v>
      </c>
      <c r="F638" s="1"/>
      <c r="G638" s="2" t="s">
        <v>23</v>
      </c>
      <c r="H638" s="1" t="s">
        <v>3469</v>
      </c>
      <c r="I638" s="1" t="s">
        <v>3369</v>
      </c>
      <c r="J638" s="1" t="s">
        <v>3341</v>
      </c>
      <c r="K638" s="1">
        <v>1.0</v>
      </c>
      <c r="L638" s="1">
        <v>367.0</v>
      </c>
      <c r="M638" s="1" t="s">
        <v>3464</v>
      </c>
      <c r="N638" s="1" t="s">
        <v>3471</v>
      </c>
      <c r="O638" s="1" t="s">
        <v>3472</v>
      </c>
      <c r="P638" s="1">
        <v>0.567689431670214</v>
      </c>
      <c r="Q638" s="1">
        <v>0.57253190414418</v>
      </c>
      <c r="R638" s="1" t="s">
        <v>3502</v>
      </c>
    </row>
    <row r="639">
      <c r="A639" s="1" t="s">
        <v>3503</v>
      </c>
      <c r="B639" s="1" t="s">
        <v>3504</v>
      </c>
      <c r="C639" s="1" t="s">
        <v>1896</v>
      </c>
      <c r="D639" s="1" t="s">
        <v>3468</v>
      </c>
      <c r="E639" s="1" t="s">
        <v>3368</v>
      </c>
      <c r="F639" s="1"/>
      <c r="G639" s="2" t="s">
        <v>23</v>
      </c>
      <c r="H639" s="1" t="s">
        <v>3469</v>
      </c>
      <c r="I639" s="1" t="s">
        <v>3369</v>
      </c>
      <c r="J639" s="1" t="s">
        <v>3341</v>
      </c>
      <c r="K639" s="1">
        <v>1.0</v>
      </c>
      <c r="L639" s="1">
        <v>393.0</v>
      </c>
      <c r="M639" s="1" t="s">
        <v>3464</v>
      </c>
      <c r="N639" s="1" t="s">
        <v>3471</v>
      </c>
      <c r="O639" s="1" t="s">
        <v>3472</v>
      </c>
      <c r="P639" s="1">
        <v>0.567689431670214</v>
      </c>
      <c r="Q639" s="1">
        <v>0.57253190414418</v>
      </c>
      <c r="R639" s="1" t="s">
        <v>3505</v>
      </c>
    </row>
    <row r="640">
      <c r="A640" s="1" t="s">
        <v>3506</v>
      </c>
      <c r="B640" s="1" t="s">
        <v>3507</v>
      </c>
      <c r="C640" s="1" t="s">
        <v>1030</v>
      </c>
      <c r="D640" s="1" t="s">
        <v>3468</v>
      </c>
      <c r="E640" s="1" t="s">
        <v>3368</v>
      </c>
      <c r="F640" s="1"/>
      <c r="G640" s="2" t="s">
        <v>23</v>
      </c>
      <c r="H640" s="1" t="s">
        <v>3469</v>
      </c>
      <c r="I640" s="1" t="s">
        <v>3369</v>
      </c>
      <c r="J640" s="1" t="s">
        <v>3341</v>
      </c>
      <c r="K640" s="1">
        <v>1.0</v>
      </c>
      <c r="L640" s="1">
        <v>419.0</v>
      </c>
      <c r="M640" s="1" t="s">
        <v>3464</v>
      </c>
      <c r="N640" s="1" t="s">
        <v>3471</v>
      </c>
      <c r="O640" s="1" t="s">
        <v>3472</v>
      </c>
      <c r="P640" s="1">
        <v>0.544265617747719</v>
      </c>
      <c r="Q640" s="1">
        <v>0.55764821958444</v>
      </c>
      <c r="R640" s="1" t="s">
        <v>3508</v>
      </c>
    </row>
    <row r="641">
      <c r="A641" s="1" t="s">
        <v>3509</v>
      </c>
      <c r="B641" s="1" t="s">
        <v>3510</v>
      </c>
      <c r="C641" s="1" t="s">
        <v>3511</v>
      </c>
      <c r="D641" s="1" t="s">
        <v>3512</v>
      </c>
      <c r="E641" s="1" t="s">
        <v>3368</v>
      </c>
      <c r="F641" s="1"/>
      <c r="G641" s="2" t="s">
        <v>23</v>
      </c>
      <c r="H641" s="1" t="s">
        <v>2741</v>
      </c>
      <c r="I641" s="1" t="s">
        <v>3369</v>
      </c>
      <c r="J641" s="1" t="s">
        <v>3341</v>
      </c>
      <c r="K641" s="1">
        <v>1.0</v>
      </c>
      <c r="L641" s="1">
        <v>83.0</v>
      </c>
      <c r="M641" s="1" t="s">
        <v>3513</v>
      </c>
      <c r="N641" s="1" t="s">
        <v>3514</v>
      </c>
      <c r="O641" s="1" t="s">
        <v>3515</v>
      </c>
      <c r="P641" s="1">
        <v>0.296402651977866</v>
      </c>
      <c r="Q641" s="1">
        <v>0.246828835387755</v>
      </c>
      <c r="R641" s="1" t="s">
        <v>3516</v>
      </c>
    </row>
    <row r="642">
      <c r="A642" s="1" t="s">
        <v>3517</v>
      </c>
      <c r="B642" s="1" t="s">
        <v>3518</v>
      </c>
      <c r="C642" s="1" t="s">
        <v>3519</v>
      </c>
      <c r="D642" s="1" t="s">
        <v>3512</v>
      </c>
      <c r="E642" s="1" t="s">
        <v>3368</v>
      </c>
      <c r="F642" s="1"/>
      <c r="G642" s="2" t="s">
        <v>23</v>
      </c>
      <c r="H642" s="1" t="s">
        <v>2741</v>
      </c>
      <c r="I642" s="1" t="s">
        <v>3369</v>
      </c>
      <c r="J642" s="1" t="s">
        <v>3341</v>
      </c>
      <c r="K642" s="1">
        <v>1.0</v>
      </c>
      <c r="L642" s="1">
        <v>135.0</v>
      </c>
      <c r="M642" s="1" t="s">
        <v>3520</v>
      </c>
      <c r="N642" s="1" t="s">
        <v>3514</v>
      </c>
      <c r="O642" s="1" t="s">
        <v>3515</v>
      </c>
      <c r="P642" s="1">
        <v>0.372302344519001</v>
      </c>
      <c r="Q642" s="1">
        <v>0.313226342724982</v>
      </c>
      <c r="R642" s="1" t="s">
        <v>3521</v>
      </c>
    </row>
    <row r="643">
      <c r="A643" s="1" t="s">
        <v>3522</v>
      </c>
      <c r="B643" s="1" t="s">
        <v>3523</v>
      </c>
      <c r="C643" s="1" t="s">
        <v>3524</v>
      </c>
      <c r="D643" s="1" t="s">
        <v>3512</v>
      </c>
      <c r="E643" s="1" t="s">
        <v>3368</v>
      </c>
      <c r="F643" s="1"/>
      <c r="G643" s="2" t="s">
        <v>23</v>
      </c>
      <c r="H643" s="1" t="s">
        <v>2741</v>
      </c>
      <c r="I643" s="1" t="s">
        <v>3369</v>
      </c>
      <c r="J643" s="1" t="s">
        <v>3341</v>
      </c>
      <c r="K643" s="1">
        <v>1.0</v>
      </c>
      <c r="L643" s="1">
        <v>217.0</v>
      </c>
      <c r="M643" s="1" t="s">
        <v>3525</v>
      </c>
      <c r="N643" s="1" t="s">
        <v>3514</v>
      </c>
      <c r="O643" s="1" t="s">
        <v>3515</v>
      </c>
      <c r="P643" s="1">
        <v>0.351682713076177</v>
      </c>
      <c r="Q643" s="1">
        <v>0.318375700263624</v>
      </c>
      <c r="R643" s="1" t="s">
        <v>3526</v>
      </c>
    </row>
    <row r="644">
      <c r="A644" s="1" t="s">
        <v>3527</v>
      </c>
      <c r="B644" s="1" t="s">
        <v>3528</v>
      </c>
      <c r="C644" s="1" t="s">
        <v>3529</v>
      </c>
      <c r="D644" s="1" t="s">
        <v>3512</v>
      </c>
      <c r="E644" s="1" t="s">
        <v>3368</v>
      </c>
      <c r="F644" s="1"/>
      <c r="G644" s="2" t="s">
        <v>23</v>
      </c>
      <c r="H644" s="1" t="s">
        <v>2741</v>
      </c>
      <c r="I644" s="1" t="s">
        <v>3369</v>
      </c>
      <c r="J644" s="1" t="s">
        <v>3341</v>
      </c>
      <c r="K644" s="1">
        <v>1.0</v>
      </c>
      <c r="L644" s="1">
        <v>379.0</v>
      </c>
      <c r="M644" s="1" t="s">
        <v>3447</v>
      </c>
      <c r="N644" s="1" t="s">
        <v>3514</v>
      </c>
      <c r="O644" s="1" t="s">
        <v>3515</v>
      </c>
      <c r="P644" s="1">
        <v>0.373250591090837</v>
      </c>
      <c r="Q644" s="1">
        <v>0.30645301389191</v>
      </c>
      <c r="R644" s="1" t="s">
        <v>3530</v>
      </c>
    </row>
    <row r="645">
      <c r="A645" s="1" t="s">
        <v>3531</v>
      </c>
      <c r="B645" s="1" t="s">
        <v>3532</v>
      </c>
      <c r="C645" s="1" t="s">
        <v>3533</v>
      </c>
      <c r="D645" s="1" t="s">
        <v>3512</v>
      </c>
      <c r="E645" s="1" t="s">
        <v>3368</v>
      </c>
      <c r="F645" s="1"/>
      <c r="G645" s="2" t="s">
        <v>23</v>
      </c>
      <c r="H645" s="1" t="s">
        <v>2741</v>
      </c>
      <c r="I645" s="1" t="s">
        <v>3369</v>
      </c>
      <c r="J645" s="1" t="s">
        <v>3341</v>
      </c>
      <c r="K645" s="1">
        <v>1.0</v>
      </c>
      <c r="L645" s="1">
        <v>416.0</v>
      </c>
      <c r="M645" s="1" t="s">
        <v>1304</v>
      </c>
      <c r="N645" s="1" t="s">
        <v>3514</v>
      </c>
      <c r="O645" s="1" t="s">
        <v>3515</v>
      </c>
      <c r="P645" s="1">
        <v>0.260332465601906</v>
      </c>
      <c r="Q645" s="1">
        <v>0.215375756878122</v>
      </c>
      <c r="R645" s="1" t="s">
        <v>3534</v>
      </c>
    </row>
    <row r="646">
      <c r="A646" s="1" t="s">
        <v>3535</v>
      </c>
      <c r="B646" s="1" t="s">
        <v>3536</v>
      </c>
      <c r="C646" s="1" t="s">
        <v>3537</v>
      </c>
      <c r="D646" s="1" t="s">
        <v>3512</v>
      </c>
      <c r="E646" s="1" t="s">
        <v>3368</v>
      </c>
      <c r="F646" s="1"/>
      <c r="G646" s="2" t="s">
        <v>23</v>
      </c>
      <c r="H646" s="1" t="s">
        <v>2741</v>
      </c>
      <c r="I646" s="1" t="s">
        <v>3369</v>
      </c>
      <c r="J646" s="1" t="s">
        <v>3341</v>
      </c>
      <c r="K646" s="1">
        <v>1.0</v>
      </c>
      <c r="L646" s="1">
        <v>453.0</v>
      </c>
      <c r="M646" s="1" t="s">
        <v>1304</v>
      </c>
      <c r="N646" s="1" t="s">
        <v>3514</v>
      </c>
      <c r="O646" s="1" t="s">
        <v>3515</v>
      </c>
      <c r="P646" s="1">
        <v>0.260332465601906</v>
      </c>
      <c r="Q646" s="1">
        <v>0.215375756878122</v>
      </c>
      <c r="R646" s="1" t="s">
        <v>3538</v>
      </c>
    </row>
    <row r="647">
      <c r="A647" s="1" t="s">
        <v>3539</v>
      </c>
      <c r="B647" s="1" t="s">
        <v>3540</v>
      </c>
      <c r="C647" s="1" t="s">
        <v>3541</v>
      </c>
      <c r="D647" s="1" t="s">
        <v>3512</v>
      </c>
      <c r="E647" s="1" t="s">
        <v>3368</v>
      </c>
      <c r="F647" s="1"/>
      <c r="G647" s="2" t="s">
        <v>23</v>
      </c>
      <c r="H647" s="1" t="s">
        <v>2741</v>
      </c>
      <c r="I647" s="1" t="s">
        <v>3369</v>
      </c>
      <c r="J647" s="1" t="s">
        <v>3341</v>
      </c>
      <c r="K647" s="1">
        <v>1.0</v>
      </c>
      <c r="L647" s="1">
        <v>490.0</v>
      </c>
      <c r="M647" s="1" t="s">
        <v>1304</v>
      </c>
      <c r="N647" s="1" t="s">
        <v>3514</v>
      </c>
      <c r="O647" s="1" t="s">
        <v>3515</v>
      </c>
      <c r="P647" s="1">
        <v>0.260332465601906</v>
      </c>
      <c r="Q647" s="1">
        <v>0.215375756878122</v>
      </c>
      <c r="R647" s="1" t="s">
        <v>3542</v>
      </c>
    </row>
    <row r="648">
      <c r="A648" s="1" t="s">
        <v>3543</v>
      </c>
      <c r="B648" s="1" t="s">
        <v>3544</v>
      </c>
      <c r="C648" s="1" t="s">
        <v>3545</v>
      </c>
      <c r="D648" s="1" t="s">
        <v>3512</v>
      </c>
      <c r="E648" s="1" t="s">
        <v>3368</v>
      </c>
      <c r="F648" s="1"/>
      <c r="G648" s="2" t="s">
        <v>23</v>
      </c>
      <c r="H648" s="1" t="s">
        <v>2741</v>
      </c>
      <c r="I648" s="1" t="s">
        <v>3369</v>
      </c>
      <c r="J648" s="1" t="s">
        <v>3341</v>
      </c>
      <c r="K648" s="1">
        <v>1.0</v>
      </c>
      <c r="L648" s="1">
        <v>527.0</v>
      </c>
      <c r="M648" s="1" t="s">
        <v>1304</v>
      </c>
      <c r="N648" s="1" t="s">
        <v>3514</v>
      </c>
      <c r="O648" s="1" t="s">
        <v>3515</v>
      </c>
      <c r="P648" s="1">
        <v>0.260332465601906</v>
      </c>
      <c r="Q648" s="1">
        <v>0.215375756878122</v>
      </c>
      <c r="R648" s="1" t="s">
        <v>3546</v>
      </c>
    </row>
    <row r="649">
      <c r="A649" s="1" t="s">
        <v>3547</v>
      </c>
      <c r="B649" s="1" t="s">
        <v>3548</v>
      </c>
      <c r="C649" s="1" t="s">
        <v>3549</v>
      </c>
      <c r="D649" s="1" t="s">
        <v>3512</v>
      </c>
      <c r="E649" s="1" t="s">
        <v>3368</v>
      </c>
      <c r="F649" s="1"/>
      <c r="G649" s="2" t="s">
        <v>23</v>
      </c>
      <c r="H649" s="1" t="s">
        <v>2741</v>
      </c>
      <c r="I649" s="1" t="s">
        <v>3369</v>
      </c>
      <c r="J649" s="1" t="s">
        <v>3341</v>
      </c>
      <c r="K649" s="1">
        <v>1.0</v>
      </c>
      <c r="L649" s="1">
        <v>564.0</v>
      </c>
      <c r="M649" s="1" t="s">
        <v>1304</v>
      </c>
      <c r="N649" s="1" t="s">
        <v>3514</v>
      </c>
      <c r="O649" s="1" t="s">
        <v>3515</v>
      </c>
      <c r="P649" s="1">
        <v>0.260332465601906</v>
      </c>
      <c r="Q649" s="1">
        <v>0.215375756878122</v>
      </c>
      <c r="R649" s="1" t="s">
        <v>3550</v>
      </c>
    </row>
    <row r="650">
      <c r="A650" s="1" t="s">
        <v>3551</v>
      </c>
      <c r="B650" s="1" t="s">
        <v>3552</v>
      </c>
      <c r="C650" s="1" t="s">
        <v>3553</v>
      </c>
      <c r="D650" s="1" t="s">
        <v>3512</v>
      </c>
      <c r="E650" s="1" t="s">
        <v>3368</v>
      </c>
      <c r="F650" s="1"/>
      <c r="G650" s="2" t="s">
        <v>23</v>
      </c>
      <c r="H650" s="1" t="s">
        <v>2741</v>
      </c>
      <c r="I650" s="1" t="s">
        <v>3369</v>
      </c>
      <c r="J650" s="1" t="s">
        <v>3341</v>
      </c>
      <c r="K650" s="1">
        <v>1.0</v>
      </c>
      <c r="L650" s="1">
        <v>601.0</v>
      </c>
      <c r="M650" s="1" t="s">
        <v>1304</v>
      </c>
      <c r="N650" s="1" t="s">
        <v>3514</v>
      </c>
      <c r="O650" s="1" t="s">
        <v>3515</v>
      </c>
      <c r="P650" s="1">
        <v>0.260332465601906</v>
      </c>
      <c r="Q650" s="1">
        <v>0.215375756878122</v>
      </c>
      <c r="R650" s="1" t="s">
        <v>3554</v>
      </c>
    </row>
    <row r="651">
      <c r="A651" s="1" t="s">
        <v>3555</v>
      </c>
      <c r="B651" s="1" t="s">
        <v>3556</v>
      </c>
      <c r="C651" s="1" t="s">
        <v>3557</v>
      </c>
      <c r="D651" s="1" t="s">
        <v>3512</v>
      </c>
      <c r="E651" s="1" t="s">
        <v>3368</v>
      </c>
      <c r="F651" s="1"/>
      <c r="G651" s="2" t="s">
        <v>23</v>
      </c>
      <c r="H651" s="1" t="s">
        <v>2741</v>
      </c>
      <c r="I651" s="1" t="s">
        <v>3369</v>
      </c>
      <c r="J651" s="1" t="s">
        <v>3341</v>
      </c>
      <c r="K651" s="1">
        <v>1.0</v>
      </c>
      <c r="L651" s="1">
        <v>638.0</v>
      </c>
      <c r="M651" s="1" t="s">
        <v>1304</v>
      </c>
      <c r="N651" s="1" t="s">
        <v>3514</v>
      </c>
      <c r="O651" s="1" t="s">
        <v>3515</v>
      </c>
      <c r="P651" s="1">
        <v>0.260332465601906</v>
      </c>
      <c r="Q651" s="1">
        <v>0.215375756878122</v>
      </c>
      <c r="R651" s="1" t="s">
        <v>3558</v>
      </c>
    </row>
    <row r="652">
      <c r="A652" s="1" t="s">
        <v>3559</v>
      </c>
      <c r="B652" s="1" t="s">
        <v>3560</v>
      </c>
      <c r="C652" s="1" t="s">
        <v>3561</v>
      </c>
      <c r="D652" s="1" t="s">
        <v>3512</v>
      </c>
      <c r="E652" s="1" t="s">
        <v>3368</v>
      </c>
      <c r="F652" s="1"/>
      <c r="G652" s="2" t="s">
        <v>23</v>
      </c>
      <c r="H652" s="1" t="s">
        <v>2741</v>
      </c>
      <c r="I652" s="1" t="s">
        <v>3369</v>
      </c>
      <c r="J652" s="1" t="s">
        <v>3341</v>
      </c>
      <c r="K652" s="1">
        <v>1.0</v>
      </c>
      <c r="L652" s="1">
        <v>675.0</v>
      </c>
      <c r="M652" s="1" t="s">
        <v>1304</v>
      </c>
      <c r="N652" s="1" t="s">
        <v>3514</v>
      </c>
      <c r="O652" s="1" t="s">
        <v>3515</v>
      </c>
      <c r="P652" s="1">
        <v>0.260332465601906</v>
      </c>
      <c r="Q652" s="1">
        <v>0.215375756878122</v>
      </c>
      <c r="R652" s="1" t="s">
        <v>3562</v>
      </c>
    </row>
    <row r="653">
      <c r="A653" s="1" t="s">
        <v>3563</v>
      </c>
      <c r="B653" s="1" t="s">
        <v>3564</v>
      </c>
      <c r="C653" s="1" t="s">
        <v>3565</v>
      </c>
      <c r="D653" s="1" t="s">
        <v>3512</v>
      </c>
      <c r="E653" s="1" t="s">
        <v>3368</v>
      </c>
      <c r="F653" s="1"/>
      <c r="G653" s="2" t="s">
        <v>23</v>
      </c>
      <c r="H653" s="1" t="s">
        <v>2741</v>
      </c>
      <c r="I653" s="1" t="s">
        <v>3369</v>
      </c>
      <c r="J653" s="1" t="s">
        <v>3341</v>
      </c>
      <c r="K653" s="1">
        <v>1.0</v>
      </c>
      <c r="L653" s="1">
        <v>712.0</v>
      </c>
      <c r="M653" s="1" t="s">
        <v>1304</v>
      </c>
      <c r="N653" s="1" t="s">
        <v>3514</v>
      </c>
      <c r="O653" s="1" t="s">
        <v>3515</v>
      </c>
      <c r="P653" s="1">
        <v>0.260332465601906</v>
      </c>
      <c r="Q653" s="1">
        <v>0.215375756878122</v>
      </c>
      <c r="R653" s="1" t="s">
        <v>3566</v>
      </c>
    </row>
    <row r="654">
      <c r="A654" s="1" t="s">
        <v>3567</v>
      </c>
      <c r="B654" s="1" t="s">
        <v>3568</v>
      </c>
      <c r="C654" s="1" t="s">
        <v>3569</v>
      </c>
      <c r="D654" s="1" t="s">
        <v>3512</v>
      </c>
      <c r="E654" s="1" t="s">
        <v>3368</v>
      </c>
      <c r="F654" s="1"/>
      <c r="G654" s="2" t="s">
        <v>23</v>
      </c>
      <c r="H654" s="1" t="s">
        <v>2741</v>
      </c>
      <c r="I654" s="1" t="s">
        <v>3369</v>
      </c>
      <c r="J654" s="1" t="s">
        <v>3341</v>
      </c>
      <c r="K654" s="1">
        <v>1.0</v>
      </c>
      <c r="L654" s="1">
        <v>749.0</v>
      </c>
      <c r="M654" s="1" t="s">
        <v>1304</v>
      </c>
      <c r="N654" s="1" t="s">
        <v>3514</v>
      </c>
      <c r="O654" s="1" t="s">
        <v>3515</v>
      </c>
      <c r="P654" s="1">
        <v>0.261310305019239</v>
      </c>
      <c r="Q654" s="1">
        <v>0.233472015836846</v>
      </c>
      <c r="R654" s="1" t="s">
        <v>3570</v>
      </c>
    </row>
    <row r="655">
      <c r="A655" s="1" t="s">
        <v>3571</v>
      </c>
      <c r="B655" s="1" t="s">
        <v>3572</v>
      </c>
      <c r="C655" s="1" t="s">
        <v>3573</v>
      </c>
      <c r="D655" s="1" t="s">
        <v>3574</v>
      </c>
      <c r="E655" s="1" t="s">
        <v>3368</v>
      </c>
      <c r="F655" s="1"/>
      <c r="G655" s="2" t="s">
        <v>23</v>
      </c>
      <c r="H655" s="1" t="s">
        <v>665</v>
      </c>
      <c r="I655" s="1" t="s">
        <v>3369</v>
      </c>
      <c r="J655" s="1" t="s">
        <v>3341</v>
      </c>
      <c r="K655" s="1">
        <v>1.0</v>
      </c>
      <c r="L655" s="1">
        <v>236.0</v>
      </c>
      <c r="M655" s="1" t="s">
        <v>3575</v>
      </c>
      <c r="N655" s="1" t="s">
        <v>3576</v>
      </c>
      <c r="O655" s="1" t="s">
        <v>3577</v>
      </c>
      <c r="P655" s="1">
        <v>0.531714211344436</v>
      </c>
      <c r="Q655" s="1">
        <v>0.462032922220791</v>
      </c>
      <c r="R655" s="1" t="s">
        <v>3578</v>
      </c>
    </row>
    <row r="656">
      <c r="A656" s="1" t="s">
        <v>3579</v>
      </c>
      <c r="B656" s="1" t="s">
        <v>3580</v>
      </c>
      <c r="C656" s="1" t="s">
        <v>3581</v>
      </c>
      <c r="D656" s="1" t="s">
        <v>3574</v>
      </c>
      <c r="E656" s="1" t="s">
        <v>3368</v>
      </c>
      <c r="F656" s="1"/>
      <c r="G656" s="2" t="s">
        <v>23</v>
      </c>
      <c r="H656" s="1" t="s">
        <v>665</v>
      </c>
      <c r="I656" s="1" t="s">
        <v>3369</v>
      </c>
      <c r="J656" s="1" t="s">
        <v>3341</v>
      </c>
      <c r="K656" s="1">
        <v>1.0</v>
      </c>
      <c r="L656" s="1">
        <v>284.0</v>
      </c>
      <c r="M656" s="1" t="s">
        <v>3582</v>
      </c>
      <c r="N656" s="1" t="s">
        <v>3576</v>
      </c>
      <c r="O656" s="1" t="s">
        <v>3577</v>
      </c>
      <c r="P656" s="1">
        <v>0.428901482262679</v>
      </c>
      <c r="Q656" s="1">
        <v>0.360870616626525</v>
      </c>
      <c r="R656" s="1" t="s">
        <v>3583</v>
      </c>
    </row>
    <row r="657">
      <c r="A657" s="1" t="s">
        <v>3584</v>
      </c>
      <c r="B657" s="1" t="s">
        <v>3585</v>
      </c>
      <c r="C657" s="1" t="s">
        <v>3586</v>
      </c>
      <c r="D657" s="1" t="s">
        <v>3574</v>
      </c>
      <c r="E657" s="1" t="s">
        <v>3368</v>
      </c>
      <c r="F657" s="1"/>
      <c r="G657" s="2" t="s">
        <v>23</v>
      </c>
      <c r="H657" s="1" t="s">
        <v>665</v>
      </c>
      <c r="I657" s="1" t="s">
        <v>3369</v>
      </c>
      <c r="J657" s="1" t="s">
        <v>3341</v>
      </c>
      <c r="K657" s="1">
        <v>1.0</v>
      </c>
      <c r="L657" s="1">
        <v>332.0</v>
      </c>
      <c r="M657" s="1" t="s">
        <v>3582</v>
      </c>
      <c r="N657" s="1" t="s">
        <v>3576</v>
      </c>
      <c r="O657" s="1" t="s">
        <v>3577</v>
      </c>
      <c r="P657" s="1">
        <v>0.428901482262679</v>
      </c>
      <c r="Q657" s="1">
        <v>0.360870616626525</v>
      </c>
      <c r="R657" s="1" t="s">
        <v>3587</v>
      </c>
    </row>
    <row r="658">
      <c r="A658" s="1" t="s">
        <v>3588</v>
      </c>
      <c r="B658" s="1" t="s">
        <v>3589</v>
      </c>
      <c r="C658" s="1" t="s">
        <v>3590</v>
      </c>
      <c r="D658" s="1" t="s">
        <v>3574</v>
      </c>
      <c r="E658" s="1" t="s">
        <v>3368</v>
      </c>
      <c r="F658" s="1"/>
      <c r="G658" s="2" t="s">
        <v>23</v>
      </c>
      <c r="H658" s="1" t="s">
        <v>665</v>
      </c>
      <c r="I658" s="1" t="s">
        <v>3369</v>
      </c>
      <c r="J658" s="1" t="s">
        <v>3341</v>
      </c>
      <c r="K658" s="1">
        <v>1.0</v>
      </c>
      <c r="L658" s="1">
        <v>380.0</v>
      </c>
      <c r="M658" s="1" t="s">
        <v>3582</v>
      </c>
      <c r="N658" s="1" t="s">
        <v>3576</v>
      </c>
      <c r="O658" s="1" t="s">
        <v>3577</v>
      </c>
      <c r="P658" s="1">
        <v>0.428901482262679</v>
      </c>
      <c r="Q658" s="1">
        <v>0.360870616626525</v>
      </c>
      <c r="R658" s="1" t="s">
        <v>3591</v>
      </c>
    </row>
    <row r="659">
      <c r="A659" s="1" t="s">
        <v>3592</v>
      </c>
      <c r="B659" s="1" t="s">
        <v>3593</v>
      </c>
      <c r="C659" s="1" t="s">
        <v>3594</v>
      </c>
      <c r="D659" s="1" t="s">
        <v>3595</v>
      </c>
      <c r="E659" s="1" t="s">
        <v>3368</v>
      </c>
      <c r="F659" s="1"/>
      <c r="G659" s="2" t="s">
        <v>23</v>
      </c>
      <c r="H659" s="1" t="s">
        <v>167</v>
      </c>
      <c r="I659" s="1" t="s">
        <v>3369</v>
      </c>
      <c r="J659" s="1" t="s">
        <v>3341</v>
      </c>
      <c r="K659" s="1">
        <v>1.0</v>
      </c>
      <c r="L659" s="1">
        <v>116.0</v>
      </c>
      <c r="M659" s="1" t="s">
        <v>3596</v>
      </c>
      <c r="N659" s="1" t="s">
        <v>3597</v>
      </c>
      <c r="O659" s="1" t="s">
        <v>3598</v>
      </c>
      <c r="P659" s="1">
        <v>0.539918806548567</v>
      </c>
      <c r="Q659" s="1">
        <v>0.536769314916554</v>
      </c>
      <c r="R659" s="1" t="s">
        <v>3599</v>
      </c>
    </row>
    <row r="660">
      <c r="A660" s="1" t="s">
        <v>3600</v>
      </c>
      <c r="B660" s="1" t="s">
        <v>3601</v>
      </c>
      <c r="C660" s="1" t="s">
        <v>3602</v>
      </c>
      <c r="D660" s="1" t="s">
        <v>3595</v>
      </c>
      <c r="E660" s="1" t="s">
        <v>3368</v>
      </c>
      <c r="F660" s="1"/>
      <c r="G660" s="2" t="s">
        <v>23</v>
      </c>
      <c r="H660" s="1" t="s">
        <v>167</v>
      </c>
      <c r="I660" s="1" t="s">
        <v>3369</v>
      </c>
      <c r="J660" s="1" t="s">
        <v>3341</v>
      </c>
      <c r="K660" s="1">
        <v>1.0</v>
      </c>
      <c r="L660" s="1">
        <v>398.0</v>
      </c>
      <c r="M660" s="1" t="s">
        <v>3603</v>
      </c>
      <c r="N660" s="1" t="s">
        <v>3597</v>
      </c>
      <c r="O660" s="1" t="s">
        <v>3598</v>
      </c>
      <c r="P660" s="1">
        <v>0.524389920728686</v>
      </c>
      <c r="Q660" s="1">
        <v>0.489239970283721</v>
      </c>
      <c r="R660" s="1" t="s">
        <v>3604</v>
      </c>
    </row>
    <row r="661">
      <c r="A661" s="1" t="s">
        <v>3605</v>
      </c>
      <c r="B661" s="1" t="s">
        <v>3606</v>
      </c>
      <c r="C661" s="1" t="s">
        <v>3607</v>
      </c>
      <c r="D661" s="1" t="s">
        <v>3595</v>
      </c>
      <c r="E661" s="1" t="s">
        <v>3368</v>
      </c>
      <c r="F661" s="1"/>
      <c r="G661" s="2" t="s">
        <v>23</v>
      </c>
      <c r="H661" s="1" t="s">
        <v>167</v>
      </c>
      <c r="I661" s="1" t="s">
        <v>3369</v>
      </c>
      <c r="J661" s="1" t="s">
        <v>3341</v>
      </c>
      <c r="K661" s="1">
        <v>1.0</v>
      </c>
      <c r="L661" s="1">
        <v>435.0</v>
      </c>
      <c r="M661" s="1" t="s">
        <v>1304</v>
      </c>
      <c r="N661" s="1" t="s">
        <v>3597</v>
      </c>
      <c r="O661" s="1" t="s">
        <v>3598</v>
      </c>
      <c r="P661" s="1">
        <v>0.358824422340378</v>
      </c>
      <c r="Q661" s="1">
        <v>0.321292307626597</v>
      </c>
      <c r="R661" s="1" t="s">
        <v>3608</v>
      </c>
    </row>
    <row r="662">
      <c r="A662" s="1" t="s">
        <v>3609</v>
      </c>
      <c r="B662" s="1" t="s">
        <v>3610</v>
      </c>
      <c r="C662" s="1" t="s">
        <v>3611</v>
      </c>
      <c r="D662" s="1" t="s">
        <v>3595</v>
      </c>
      <c r="E662" s="1" t="s">
        <v>3368</v>
      </c>
      <c r="F662" s="1"/>
      <c r="G662" s="2" t="s">
        <v>23</v>
      </c>
      <c r="H662" s="1" t="s">
        <v>167</v>
      </c>
      <c r="I662" s="1" t="s">
        <v>3369</v>
      </c>
      <c r="J662" s="1" t="s">
        <v>3341</v>
      </c>
      <c r="K662" s="1">
        <v>1.0</v>
      </c>
      <c r="L662" s="1">
        <v>539.0</v>
      </c>
      <c r="M662" s="1" t="s">
        <v>3612</v>
      </c>
      <c r="N662" s="1" t="s">
        <v>3597</v>
      </c>
      <c r="O662" s="1" t="s">
        <v>3598</v>
      </c>
      <c r="P662" s="1">
        <v>0.412373901955501</v>
      </c>
      <c r="Q662" s="1">
        <v>0.376075653406506</v>
      </c>
      <c r="R662" s="1" t="s">
        <v>3613</v>
      </c>
    </row>
    <row r="663">
      <c r="A663" s="1" t="s">
        <v>3614</v>
      </c>
      <c r="B663" s="1" t="s">
        <v>3615</v>
      </c>
      <c r="C663" s="1" t="s">
        <v>3616</v>
      </c>
      <c r="D663" s="1" t="s">
        <v>3595</v>
      </c>
      <c r="E663" s="1" t="s">
        <v>3368</v>
      </c>
      <c r="F663" s="1"/>
      <c r="G663" s="2" t="s">
        <v>23</v>
      </c>
      <c r="H663" s="1" t="s">
        <v>167</v>
      </c>
      <c r="I663" s="1" t="s">
        <v>3369</v>
      </c>
      <c r="J663" s="1" t="s">
        <v>3341</v>
      </c>
      <c r="K663" s="1">
        <v>1.0</v>
      </c>
      <c r="L663" s="1">
        <v>578.0</v>
      </c>
      <c r="M663" s="1" t="s">
        <v>3525</v>
      </c>
      <c r="N663" s="1" t="s">
        <v>3597</v>
      </c>
      <c r="O663" s="1" t="s">
        <v>3598</v>
      </c>
      <c r="P663" s="1">
        <v>0.373428574107588</v>
      </c>
      <c r="Q663" s="1">
        <v>0.352892607861437</v>
      </c>
      <c r="R663" s="1" t="s">
        <v>3617</v>
      </c>
    </row>
    <row r="664">
      <c r="A664" s="1" t="s">
        <v>3618</v>
      </c>
      <c r="B664" s="1" t="s">
        <v>3619</v>
      </c>
      <c r="C664" s="1" t="s">
        <v>3620</v>
      </c>
      <c r="D664" s="1" t="s">
        <v>3595</v>
      </c>
      <c r="E664" s="1" t="s">
        <v>3368</v>
      </c>
      <c r="F664" s="1"/>
      <c r="G664" s="2" t="s">
        <v>23</v>
      </c>
      <c r="H664" s="1" t="s">
        <v>167</v>
      </c>
      <c r="I664" s="1" t="s">
        <v>3369</v>
      </c>
      <c r="J664" s="1" t="s">
        <v>3341</v>
      </c>
      <c r="K664" s="1">
        <v>1.0</v>
      </c>
      <c r="L664" s="1">
        <v>1420.0</v>
      </c>
      <c r="M664" s="1" t="s">
        <v>3046</v>
      </c>
      <c r="N664" s="1" t="s">
        <v>3597</v>
      </c>
      <c r="O664" s="1" t="s">
        <v>3598</v>
      </c>
      <c r="P664" s="1">
        <v>0.377158307296361</v>
      </c>
      <c r="Q664" s="1">
        <v>0.34117083557871</v>
      </c>
      <c r="R664" s="1" t="s">
        <v>3621</v>
      </c>
    </row>
    <row r="665">
      <c r="A665" s="1" t="s">
        <v>3622</v>
      </c>
      <c r="B665" s="1" t="s">
        <v>3623</v>
      </c>
      <c r="C665" s="1" t="s">
        <v>3624</v>
      </c>
      <c r="D665" s="1" t="s">
        <v>3595</v>
      </c>
      <c r="E665" s="1" t="s">
        <v>3368</v>
      </c>
      <c r="F665" s="1"/>
      <c r="G665" s="2" t="s">
        <v>23</v>
      </c>
      <c r="H665" s="1" t="s">
        <v>167</v>
      </c>
      <c r="I665" s="1" t="s">
        <v>3369</v>
      </c>
      <c r="J665" s="1" t="s">
        <v>3341</v>
      </c>
      <c r="K665" s="1">
        <v>1.0</v>
      </c>
      <c r="L665" s="1">
        <v>1457.0</v>
      </c>
      <c r="M665" s="1" t="s">
        <v>1304</v>
      </c>
      <c r="N665" s="1" t="s">
        <v>3597</v>
      </c>
      <c r="O665" s="1" t="s">
        <v>3598</v>
      </c>
      <c r="P665" s="1">
        <v>0.359092844361349</v>
      </c>
      <c r="Q665" s="1">
        <v>0.313084371368749</v>
      </c>
      <c r="R665" s="1" t="s">
        <v>3625</v>
      </c>
    </row>
    <row r="666">
      <c r="A666" s="1" t="s">
        <v>3626</v>
      </c>
      <c r="B666" s="1" t="s">
        <v>3627</v>
      </c>
      <c r="C666" s="1" t="s">
        <v>3456</v>
      </c>
      <c r="D666" s="1" t="s">
        <v>2214</v>
      </c>
      <c r="E666" s="1" t="s">
        <v>3368</v>
      </c>
      <c r="F666" s="1"/>
      <c r="G666" s="2" t="s">
        <v>23</v>
      </c>
      <c r="H666" s="1" t="s">
        <v>3628</v>
      </c>
      <c r="I666" s="1" t="s">
        <v>3369</v>
      </c>
      <c r="J666" s="1" t="s">
        <v>3341</v>
      </c>
      <c r="K666" s="1">
        <v>0.0</v>
      </c>
      <c r="L666" s="1">
        <v>111.0</v>
      </c>
      <c r="M666" s="1" t="s">
        <v>3629</v>
      </c>
      <c r="N666" s="1" t="s">
        <v>3630</v>
      </c>
      <c r="O666" s="1" t="s">
        <v>3631</v>
      </c>
      <c r="P666" s="1">
        <v>0.943428069724559</v>
      </c>
      <c r="Q666" s="1">
        <v>0.940699324820769</v>
      </c>
      <c r="R666" s="1" t="s">
        <v>3632</v>
      </c>
    </row>
    <row r="667">
      <c r="A667" s="1" t="s">
        <v>3633</v>
      </c>
      <c r="B667" s="1" t="s">
        <v>3634</v>
      </c>
      <c r="C667" s="1" t="s">
        <v>468</v>
      </c>
      <c r="D667" s="1" t="s">
        <v>2214</v>
      </c>
      <c r="E667" s="1" t="s">
        <v>3368</v>
      </c>
      <c r="F667" s="1"/>
      <c r="G667" s="2" t="s">
        <v>23</v>
      </c>
      <c r="H667" s="1" t="s">
        <v>3628</v>
      </c>
      <c r="I667" s="1" t="s">
        <v>3369</v>
      </c>
      <c r="J667" s="1" t="s">
        <v>3341</v>
      </c>
      <c r="K667" s="1">
        <v>0.0</v>
      </c>
      <c r="L667" s="1">
        <v>250.0</v>
      </c>
      <c r="M667" s="1" t="s">
        <v>3603</v>
      </c>
      <c r="N667" s="1" t="s">
        <v>3630</v>
      </c>
      <c r="O667" s="1" t="s">
        <v>3631</v>
      </c>
      <c r="P667" s="1">
        <v>0.789335693990114</v>
      </c>
      <c r="Q667" s="1">
        <v>0.780830127403816</v>
      </c>
      <c r="R667" s="1" t="s">
        <v>3635</v>
      </c>
    </row>
    <row r="668">
      <c r="A668" s="1" t="s">
        <v>3636</v>
      </c>
      <c r="B668" s="1" t="s">
        <v>3637</v>
      </c>
      <c r="C668" s="1" t="s">
        <v>3638</v>
      </c>
      <c r="D668" s="1" t="s">
        <v>2214</v>
      </c>
      <c r="E668" s="1" t="s">
        <v>3368</v>
      </c>
      <c r="F668" s="1"/>
      <c r="G668" s="2" t="s">
        <v>23</v>
      </c>
      <c r="H668" s="1" t="s">
        <v>3628</v>
      </c>
      <c r="I668" s="1" t="s">
        <v>3369</v>
      </c>
      <c r="J668" s="1" t="s">
        <v>3341</v>
      </c>
      <c r="K668" s="1">
        <v>0.0</v>
      </c>
      <c r="L668" s="1">
        <v>287.0</v>
      </c>
      <c r="M668" s="1" t="s">
        <v>1304</v>
      </c>
      <c r="N668" s="1" t="s">
        <v>3630</v>
      </c>
      <c r="O668" s="1" t="s">
        <v>3631</v>
      </c>
      <c r="P668" s="1">
        <v>0.581308899963888</v>
      </c>
      <c r="Q668" s="1">
        <v>0.565418766828779</v>
      </c>
      <c r="R668" s="1" t="s">
        <v>3639</v>
      </c>
    </row>
    <row r="669">
      <c r="A669" s="1" t="s">
        <v>3640</v>
      </c>
      <c r="B669" s="1" t="s">
        <v>3641</v>
      </c>
      <c r="C669" s="1" t="s">
        <v>3642</v>
      </c>
      <c r="D669" s="1" t="s">
        <v>3643</v>
      </c>
      <c r="E669" s="1" t="s">
        <v>3368</v>
      </c>
      <c r="F669" s="1"/>
      <c r="G669" s="2" t="s">
        <v>23</v>
      </c>
      <c r="H669" s="1" t="s">
        <v>938</v>
      </c>
      <c r="I669" s="1" t="s">
        <v>3369</v>
      </c>
      <c r="J669" s="1" t="s">
        <v>3341</v>
      </c>
      <c r="K669" s="1">
        <v>1.0</v>
      </c>
      <c r="L669" s="1">
        <v>156.0</v>
      </c>
      <c r="M669" s="1" t="s">
        <v>3603</v>
      </c>
      <c r="N669" s="1" t="s">
        <v>3644</v>
      </c>
      <c r="O669" s="1" t="s">
        <v>3645</v>
      </c>
      <c r="P669" s="1">
        <v>0.457689143072889</v>
      </c>
      <c r="Q669" s="1">
        <v>0.417023529953504</v>
      </c>
      <c r="R669" s="1" t="s">
        <v>3646</v>
      </c>
    </row>
    <row r="670">
      <c r="A670" s="1" t="s">
        <v>3647</v>
      </c>
      <c r="B670" s="1" t="s">
        <v>3648</v>
      </c>
      <c r="C670" s="1" t="s">
        <v>3649</v>
      </c>
      <c r="D670" s="1" t="s">
        <v>3643</v>
      </c>
      <c r="E670" s="1" t="s">
        <v>3368</v>
      </c>
      <c r="F670" s="1"/>
      <c r="G670" s="2" t="s">
        <v>23</v>
      </c>
      <c r="H670" s="1" t="s">
        <v>938</v>
      </c>
      <c r="I670" s="1" t="s">
        <v>3369</v>
      </c>
      <c r="J670" s="1" t="s">
        <v>3341</v>
      </c>
      <c r="K670" s="1">
        <v>1.0</v>
      </c>
      <c r="L670" s="1">
        <v>193.0</v>
      </c>
      <c r="M670" s="1" t="s">
        <v>1304</v>
      </c>
      <c r="N670" s="1" t="s">
        <v>3644</v>
      </c>
      <c r="O670" s="1" t="s">
        <v>3645</v>
      </c>
      <c r="P670" s="1">
        <v>0.266610041736018</v>
      </c>
      <c r="Q670" s="1">
        <v>0.231436312384967</v>
      </c>
      <c r="R670" s="1" t="s">
        <v>3650</v>
      </c>
    </row>
    <row r="671">
      <c r="A671" s="1" t="s">
        <v>3651</v>
      </c>
      <c r="B671" s="1" t="s">
        <v>3652</v>
      </c>
      <c r="C671" s="1" t="s">
        <v>3653</v>
      </c>
      <c r="D671" s="1" t="s">
        <v>3643</v>
      </c>
      <c r="E671" s="1" t="s">
        <v>3368</v>
      </c>
      <c r="F671" s="1"/>
      <c r="G671" s="2" t="s">
        <v>23</v>
      </c>
      <c r="H671" s="1" t="s">
        <v>938</v>
      </c>
      <c r="I671" s="1" t="s">
        <v>3369</v>
      </c>
      <c r="J671" s="1" t="s">
        <v>3341</v>
      </c>
      <c r="K671" s="1">
        <v>1.0</v>
      </c>
      <c r="L671" s="1">
        <v>230.0</v>
      </c>
      <c r="M671" s="1" t="s">
        <v>1304</v>
      </c>
      <c r="N671" s="1" t="s">
        <v>3644</v>
      </c>
      <c r="O671" s="1" t="s">
        <v>3645</v>
      </c>
      <c r="P671" s="1">
        <v>0.266610041736018</v>
      </c>
      <c r="Q671" s="1">
        <v>0.231436312384967</v>
      </c>
      <c r="R671" s="1" t="s">
        <v>3654</v>
      </c>
    </row>
    <row r="672">
      <c r="A672" s="1" t="s">
        <v>3655</v>
      </c>
      <c r="B672" s="1" t="s">
        <v>3656</v>
      </c>
      <c r="C672" s="1" t="s">
        <v>3657</v>
      </c>
      <c r="D672" s="1" t="s">
        <v>3643</v>
      </c>
      <c r="E672" s="1" t="s">
        <v>3368</v>
      </c>
      <c r="F672" s="1"/>
      <c r="G672" s="2" t="s">
        <v>23</v>
      </c>
      <c r="H672" s="1" t="s">
        <v>938</v>
      </c>
      <c r="I672" s="1" t="s">
        <v>3369</v>
      </c>
      <c r="J672" s="1" t="s">
        <v>3341</v>
      </c>
      <c r="K672" s="1">
        <v>1.0</v>
      </c>
      <c r="L672" s="1">
        <v>267.0</v>
      </c>
      <c r="M672" s="1" t="s">
        <v>1304</v>
      </c>
      <c r="N672" s="1" t="s">
        <v>3644</v>
      </c>
      <c r="O672" s="1" t="s">
        <v>3645</v>
      </c>
      <c r="P672" s="1">
        <v>0.266610041736018</v>
      </c>
      <c r="Q672" s="1">
        <v>0.231436312384967</v>
      </c>
      <c r="R672" s="1" t="s">
        <v>3658</v>
      </c>
    </row>
    <row r="673">
      <c r="A673" s="1" t="s">
        <v>3659</v>
      </c>
      <c r="B673" s="1" t="s">
        <v>3660</v>
      </c>
      <c r="C673" s="1" t="s">
        <v>3661</v>
      </c>
      <c r="D673" s="1" t="s">
        <v>3643</v>
      </c>
      <c r="E673" s="1" t="s">
        <v>3368</v>
      </c>
      <c r="F673" s="1"/>
      <c r="G673" s="2" t="s">
        <v>23</v>
      </c>
      <c r="H673" s="1" t="s">
        <v>938</v>
      </c>
      <c r="I673" s="1" t="s">
        <v>3369</v>
      </c>
      <c r="J673" s="1" t="s">
        <v>3341</v>
      </c>
      <c r="K673" s="1">
        <v>1.0</v>
      </c>
      <c r="L673" s="1">
        <v>304.0</v>
      </c>
      <c r="M673" s="1" t="s">
        <v>1304</v>
      </c>
      <c r="N673" s="1" t="s">
        <v>3644</v>
      </c>
      <c r="O673" s="1" t="s">
        <v>3645</v>
      </c>
      <c r="P673" s="1">
        <v>0.266610041736018</v>
      </c>
      <c r="Q673" s="1">
        <v>0.231436312384967</v>
      </c>
      <c r="R673" s="1" t="s">
        <v>3662</v>
      </c>
    </row>
    <row r="674">
      <c r="A674" s="1" t="s">
        <v>3663</v>
      </c>
      <c r="B674" s="1" t="s">
        <v>3664</v>
      </c>
      <c r="C674" s="1" t="s">
        <v>3665</v>
      </c>
      <c r="D674" s="1" t="s">
        <v>3643</v>
      </c>
      <c r="E674" s="1" t="s">
        <v>3368</v>
      </c>
      <c r="F674" s="1"/>
      <c r="G674" s="2" t="s">
        <v>23</v>
      </c>
      <c r="H674" s="1" t="s">
        <v>938</v>
      </c>
      <c r="I674" s="1" t="s">
        <v>3369</v>
      </c>
      <c r="J674" s="1" t="s">
        <v>3341</v>
      </c>
      <c r="K674" s="1">
        <v>1.0</v>
      </c>
      <c r="L674" s="1">
        <v>341.0</v>
      </c>
      <c r="M674" s="1" t="s">
        <v>1304</v>
      </c>
      <c r="N674" s="1" t="s">
        <v>3644</v>
      </c>
      <c r="O674" s="1" t="s">
        <v>3645</v>
      </c>
      <c r="P674" s="1">
        <v>0.266610041736018</v>
      </c>
      <c r="Q674" s="1">
        <v>0.231436312384967</v>
      </c>
      <c r="R674" s="1" t="s">
        <v>3666</v>
      </c>
    </row>
    <row r="675">
      <c r="A675" s="1" t="s">
        <v>3667</v>
      </c>
      <c r="B675" s="1" t="s">
        <v>3668</v>
      </c>
      <c r="C675" s="1" t="s">
        <v>3669</v>
      </c>
      <c r="D675" s="1" t="s">
        <v>3643</v>
      </c>
      <c r="E675" s="1" t="s">
        <v>3368</v>
      </c>
      <c r="F675" s="1"/>
      <c r="G675" s="2" t="s">
        <v>23</v>
      </c>
      <c r="H675" s="1" t="s">
        <v>938</v>
      </c>
      <c r="I675" s="1" t="s">
        <v>3369</v>
      </c>
      <c r="J675" s="1" t="s">
        <v>3341</v>
      </c>
      <c r="K675" s="1">
        <v>1.0</v>
      </c>
      <c r="L675" s="1">
        <v>397.0</v>
      </c>
      <c r="M675" s="1" t="s">
        <v>3046</v>
      </c>
      <c r="N675" s="1" t="s">
        <v>3644</v>
      </c>
      <c r="O675" s="1" t="s">
        <v>3645</v>
      </c>
      <c r="P675" s="1">
        <v>0.293531722949564</v>
      </c>
      <c r="Q675" s="1">
        <v>0.25090283688671</v>
      </c>
      <c r="R675" s="1" t="s">
        <v>3670</v>
      </c>
    </row>
    <row r="676">
      <c r="A676" s="1" t="s">
        <v>3671</v>
      </c>
      <c r="B676" s="1" t="s">
        <v>3672</v>
      </c>
      <c r="C676" s="1" t="s">
        <v>3673</v>
      </c>
      <c r="D676" s="1" t="s">
        <v>3643</v>
      </c>
      <c r="E676" s="1" t="s">
        <v>3368</v>
      </c>
      <c r="F676" s="1"/>
      <c r="G676" s="2" t="s">
        <v>23</v>
      </c>
      <c r="H676" s="1" t="s">
        <v>938</v>
      </c>
      <c r="I676" s="1" t="s">
        <v>3369</v>
      </c>
      <c r="J676" s="1" t="s">
        <v>3341</v>
      </c>
      <c r="K676" s="1">
        <v>1.0</v>
      </c>
      <c r="L676" s="1">
        <v>434.0</v>
      </c>
      <c r="M676" s="1" t="s">
        <v>1304</v>
      </c>
      <c r="N676" s="1" t="s">
        <v>3644</v>
      </c>
      <c r="O676" s="1" t="s">
        <v>3645</v>
      </c>
      <c r="P676" s="1">
        <v>0.266610041736018</v>
      </c>
      <c r="Q676" s="1">
        <v>0.231436312384967</v>
      </c>
      <c r="R676" s="1" t="s">
        <v>3674</v>
      </c>
    </row>
    <row r="677">
      <c r="A677" s="1" t="s">
        <v>3675</v>
      </c>
      <c r="B677" s="1" t="s">
        <v>3676</v>
      </c>
      <c r="C677" s="1" t="s">
        <v>3677</v>
      </c>
      <c r="D677" s="1" t="s">
        <v>3643</v>
      </c>
      <c r="E677" s="1" t="s">
        <v>3368</v>
      </c>
      <c r="F677" s="1"/>
      <c r="G677" s="2" t="s">
        <v>23</v>
      </c>
      <c r="H677" s="1" t="s">
        <v>938</v>
      </c>
      <c r="I677" s="1" t="s">
        <v>3369</v>
      </c>
      <c r="J677" s="1" t="s">
        <v>3341</v>
      </c>
      <c r="K677" s="1">
        <v>1.0</v>
      </c>
      <c r="L677" s="1">
        <v>471.0</v>
      </c>
      <c r="M677" s="1" t="s">
        <v>1304</v>
      </c>
      <c r="N677" s="1" t="s">
        <v>3644</v>
      </c>
      <c r="O677" s="1" t="s">
        <v>3645</v>
      </c>
      <c r="P677" s="1">
        <v>0.266610041736018</v>
      </c>
      <c r="Q677" s="1">
        <v>0.231436312384967</v>
      </c>
      <c r="R677" s="1" t="s">
        <v>3678</v>
      </c>
    </row>
    <row r="678">
      <c r="A678" s="1" t="s">
        <v>3679</v>
      </c>
      <c r="B678" s="1" t="s">
        <v>3680</v>
      </c>
      <c r="C678" s="1" t="s">
        <v>3681</v>
      </c>
      <c r="D678" s="1" t="s">
        <v>3643</v>
      </c>
      <c r="E678" s="1" t="s">
        <v>3368</v>
      </c>
      <c r="F678" s="1"/>
      <c r="G678" s="2" t="s">
        <v>23</v>
      </c>
      <c r="H678" s="1" t="s">
        <v>938</v>
      </c>
      <c r="I678" s="1" t="s">
        <v>3369</v>
      </c>
      <c r="J678" s="1" t="s">
        <v>3341</v>
      </c>
      <c r="K678" s="1">
        <v>1.0</v>
      </c>
      <c r="L678" s="1">
        <v>508.0</v>
      </c>
      <c r="M678" s="1" t="s">
        <v>1304</v>
      </c>
      <c r="N678" s="1" t="s">
        <v>3644</v>
      </c>
      <c r="O678" s="1" t="s">
        <v>3645</v>
      </c>
      <c r="P678" s="1">
        <v>0.266610041736018</v>
      </c>
      <c r="Q678" s="1">
        <v>0.231436312384967</v>
      </c>
      <c r="R678" s="1" t="s">
        <v>3682</v>
      </c>
    </row>
    <row r="679">
      <c r="A679" s="1" t="s">
        <v>3683</v>
      </c>
      <c r="B679" s="1" t="s">
        <v>3684</v>
      </c>
      <c r="C679" s="1" t="s">
        <v>3685</v>
      </c>
      <c r="D679" s="1" t="s">
        <v>3643</v>
      </c>
      <c r="E679" s="1" t="s">
        <v>3368</v>
      </c>
      <c r="F679" s="1"/>
      <c r="G679" s="2" t="s">
        <v>23</v>
      </c>
      <c r="H679" s="1" t="s">
        <v>938</v>
      </c>
      <c r="I679" s="1" t="s">
        <v>3369</v>
      </c>
      <c r="J679" s="1" t="s">
        <v>3341</v>
      </c>
      <c r="K679" s="1">
        <v>1.0</v>
      </c>
      <c r="L679" s="1">
        <v>545.0</v>
      </c>
      <c r="M679" s="1" t="s">
        <v>1304</v>
      </c>
      <c r="N679" s="1" t="s">
        <v>3644</v>
      </c>
      <c r="O679" s="1" t="s">
        <v>3645</v>
      </c>
      <c r="P679" s="1">
        <v>0.266610041736018</v>
      </c>
      <c r="Q679" s="1">
        <v>0.231436312384967</v>
      </c>
      <c r="R679" s="1" t="s">
        <v>3686</v>
      </c>
    </row>
    <row r="680">
      <c r="A680" s="1" t="s">
        <v>3687</v>
      </c>
      <c r="B680" s="1" t="s">
        <v>3688</v>
      </c>
      <c r="C680" s="1" t="s">
        <v>3689</v>
      </c>
      <c r="D680" s="1" t="s">
        <v>3643</v>
      </c>
      <c r="E680" s="1" t="s">
        <v>3368</v>
      </c>
      <c r="F680" s="1"/>
      <c r="G680" s="2" t="s">
        <v>23</v>
      </c>
      <c r="H680" s="1" t="s">
        <v>938</v>
      </c>
      <c r="I680" s="1" t="s">
        <v>3369</v>
      </c>
      <c r="J680" s="1" t="s">
        <v>3341</v>
      </c>
      <c r="K680" s="1">
        <v>1.0</v>
      </c>
      <c r="L680" s="1">
        <v>651.0</v>
      </c>
      <c r="M680" s="1" t="s">
        <v>3690</v>
      </c>
      <c r="N680" s="1" t="s">
        <v>3644</v>
      </c>
      <c r="O680" s="1" t="s">
        <v>3645</v>
      </c>
      <c r="P680" s="1">
        <v>0.526163660741076</v>
      </c>
      <c r="Q680" s="1">
        <v>0.501347664319769</v>
      </c>
      <c r="R680" s="1" t="s">
        <v>3691</v>
      </c>
    </row>
    <row r="681">
      <c r="A681" s="1" t="s">
        <v>3692</v>
      </c>
      <c r="B681" s="1" t="s">
        <v>3693</v>
      </c>
      <c r="C681" s="1" t="s">
        <v>3694</v>
      </c>
      <c r="D681" s="1" t="s">
        <v>3695</v>
      </c>
      <c r="E681" s="1" t="s">
        <v>3368</v>
      </c>
      <c r="F681" s="1"/>
      <c r="G681" s="2" t="s">
        <v>23</v>
      </c>
      <c r="H681" s="1" t="s">
        <v>2138</v>
      </c>
      <c r="I681" s="1" t="s">
        <v>3369</v>
      </c>
      <c r="J681" s="1" t="s">
        <v>3341</v>
      </c>
      <c r="K681" s="1">
        <v>1.0</v>
      </c>
      <c r="L681" s="1">
        <v>81.0</v>
      </c>
      <c r="M681" s="1" t="s">
        <v>3696</v>
      </c>
      <c r="N681" s="1" t="s">
        <v>3344</v>
      </c>
      <c r="O681" s="1" t="s">
        <v>3697</v>
      </c>
      <c r="P681" s="1">
        <v>0.332112291077914</v>
      </c>
      <c r="Q681" s="1">
        <v>0.281045279882799</v>
      </c>
      <c r="R681" s="1" t="s">
        <v>3698</v>
      </c>
    </row>
    <row r="682">
      <c r="A682" s="1" t="s">
        <v>3699</v>
      </c>
      <c r="B682" s="1" t="s">
        <v>3700</v>
      </c>
      <c r="C682" s="1" t="s">
        <v>3415</v>
      </c>
      <c r="D682" s="1" t="s">
        <v>3695</v>
      </c>
      <c r="E682" s="1" t="s">
        <v>3368</v>
      </c>
      <c r="F682" s="1"/>
      <c r="G682" s="2" t="s">
        <v>23</v>
      </c>
      <c r="H682" s="1" t="s">
        <v>2138</v>
      </c>
      <c r="I682" s="1" t="s">
        <v>3369</v>
      </c>
      <c r="J682" s="1" t="s">
        <v>3341</v>
      </c>
      <c r="K682" s="1">
        <v>1.0</v>
      </c>
      <c r="L682" s="1">
        <v>118.0</v>
      </c>
      <c r="M682" s="1" t="s">
        <v>3701</v>
      </c>
      <c r="N682" s="1" t="s">
        <v>3344</v>
      </c>
      <c r="O682" s="1" t="s">
        <v>3697</v>
      </c>
      <c r="P682" s="1">
        <v>0.394677062695484</v>
      </c>
      <c r="Q682" s="1">
        <v>0.334696385354814</v>
      </c>
      <c r="R682" s="1" t="s">
        <v>3702</v>
      </c>
    </row>
    <row r="683">
      <c r="A683" s="1" t="s">
        <v>3338</v>
      </c>
      <c r="B683" s="1" t="s">
        <v>3703</v>
      </c>
      <c r="C683" s="1" t="s">
        <v>3704</v>
      </c>
      <c r="D683" s="1" t="s">
        <v>3695</v>
      </c>
      <c r="E683" s="1" t="s">
        <v>3368</v>
      </c>
      <c r="F683" s="1"/>
      <c r="G683" s="2" t="s">
        <v>23</v>
      </c>
      <c r="H683" s="1" t="s">
        <v>2138</v>
      </c>
      <c r="I683" s="1" t="s">
        <v>3369</v>
      </c>
      <c r="J683" s="1" t="s">
        <v>3341</v>
      </c>
      <c r="K683" s="1">
        <v>1.0</v>
      </c>
      <c r="L683" s="1">
        <v>157.0</v>
      </c>
      <c r="M683" s="1" t="s">
        <v>3705</v>
      </c>
      <c r="N683" s="1" t="s">
        <v>3344</v>
      </c>
      <c r="O683" s="1" t="s">
        <v>3697</v>
      </c>
      <c r="P683" s="1">
        <v>0.555097673482808</v>
      </c>
      <c r="Q683" s="1">
        <v>0.528668539292839</v>
      </c>
      <c r="R683" s="1" t="s">
        <v>3706</v>
      </c>
    </row>
    <row r="684">
      <c r="A684" s="1" t="s">
        <v>3707</v>
      </c>
      <c r="B684" s="1" t="s">
        <v>3708</v>
      </c>
      <c r="C684" s="1" t="s">
        <v>3442</v>
      </c>
      <c r="D684" s="1" t="s">
        <v>3695</v>
      </c>
      <c r="E684" s="1" t="s">
        <v>3368</v>
      </c>
      <c r="F684" s="1"/>
      <c r="G684" s="2" t="s">
        <v>23</v>
      </c>
      <c r="H684" s="1" t="s">
        <v>2138</v>
      </c>
      <c r="I684" s="1" t="s">
        <v>3369</v>
      </c>
      <c r="J684" s="1" t="s">
        <v>3341</v>
      </c>
      <c r="K684" s="1">
        <v>1.0</v>
      </c>
      <c r="L684" s="1">
        <v>466.0</v>
      </c>
      <c r="M684" s="1" t="s">
        <v>3709</v>
      </c>
      <c r="N684" s="1" t="s">
        <v>3344</v>
      </c>
      <c r="O684" s="1" t="s">
        <v>3697</v>
      </c>
      <c r="P684" s="1">
        <v>0.340359246065679</v>
      </c>
      <c r="Q684" s="1">
        <v>0.286351601627541</v>
      </c>
      <c r="R684" s="1" t="s">
        <v>3710</v>
      </c>
    </row>
    <row r="685">
      <c r="A685" s="1" t="s">
        <v>3711</v>
      </c>
      <c r="B685" s="1" t="s">
        <v>3712</v>
      </c>
      <c r="C685" s="1" t="s">
        <v>3713</v>
      </c>
      <c r="D685" s="1" t="s">
        <v>3695</v>
      </c>
      <c r="E685" s="1" t="s">
        <v>3368</v>
      </c>
      <c r="F685" s="1"/>
      <c r="G685" s="2" t="s">
        <v>23</v>
      </c>
      <c r="H685" s="1" t="s">
        <v>2138</v>
      </c>
      <c r="I685" s="1" t="s">
        <v>3369</v>
      </c>
      <c r="J685" s="1" t="s">
        <v>3341</v>
      </c>
      <c r="K685" s="1">
        <v>1.0</v>
      </c>
      <c r="L685" s="1">
        <v>521.0</v>
      </c>
      <c r="M685" s="1" t="s">
        <v>3714</v>
      </c>
      <c r="N685" s="1" t="s">
        <v>3344</v>
      </c>
      <c r="O685" s="1" t="s">
        <v>3697</v>
      </c>
      <c r="P685" s="1">
        <v>0.36521332258344</v>
      </c>
      <c r="Q685" s="1">
        <v>0.319161005566904</v>
      </c>
      <c r="R685" s="1" t="s">
        <v>3715</v>
      </c>
    </row>
    <row r="686">
      <c r="A686" s="1" t="s">
        <v>3716</v>
      </c>
      <c r="B686" s="1" t="s">
        <v>3717</v>
      </c>
      <c r="C686" s="1" t="s">
        <v>3718</v>
      </c>
      <c r="D686" s="1" t="s">
        <v>3695</v>
      </c>
      <c r="E686" s="1" t="s">
        <v>3368</v>
      </c>
      <c r="F686" s="1"/>
      <c r="G686" s="2" t="s">
        <v>23</v>
      </c>
      <c r="H686" s="1" t="s">
        <v>2138</v>
      </c>
      <c r="I686" s="1" t="s">
        <v>3369</v>
      </c>
      <c r="J686" s="1" t="s">
        <v>3341</v>
      </c>
      <c r="K686" s="1">
        <v>1.0</v>
      </c>
      <c r="L686" s="1">
        <v>604.0</v>
      </c>
      <c r="M686" s="1" t="s">
        <v>3714</v>
      </c>
      <c r="N686" s="1" t="s">
        <v>3344</v>
      </c>
      <c r="O686" s="1" t="s">
        <v>3697</v>
      </c>
      <c r="P686" s="1">
        <v>0.36521332258344</v>
      </c>
      <c r="Q686" s="1">
        <v>0.319161005566904</v>
      </c>
      <c r="R686" s="1" t="s">
        <v>3719</v>
      </c>
    </row>
    <row r="687">
      <c r="A687" s="1" t="s">
        <v>3720</v>
      </c>
      <c r="B687" s="1" t="s">
        <v>3721</v>
      </c>
      <c r="C687" s="1" t="s">
        <v>3722</v>
      </c>
      <c r="D687" s="1" t="s">
        <v>3695</v>
      </c>
      <c r="E687" s="1" t="s">
        <v>3368</v>
      </c>
      <c r="F687" s="1"/>
      <c r="G687" s="2" t="s">
        <v>23</v>
      </c>
      <c r="H687" s="1" t="s">
        <v>2138</v>
      </c>
      <c r="I687" s="1" t="s">
        <v>3369</v>
      </c>
      <c r="J687" s="1" t="s">
        <v>3341</v>
      </c>
      <c r="K687" s="1">
        <v>1.0</v>
      </c>
      <c r="L687" s="1">
        <v>673.0</v>
      </c>
      <c r="M687" s="1" t="s">
        <v>3723</v>
      </c>
      <c r="N687" s="1" t="s">
        <v>3344</v>
      </c>
      <c r="O687" s="1" t="s">
        <v>3697</v>
      </c>
      <c r="P687" s="1">
        <v>0.339922470521702</v>
      </c>
      <c r="Q687" s="1">
        <v>0.283036302003993</v>
      </c>
      <c r="R687" s="1" t="s">
        <v>3724</v>
      </c>
    </row>
    <row r="688">
      <c r="A688" s="1" t="s">
        <v>3725</v>
      </c>
      <c r="B688" s="1" t="s">
        <v>3726</v>
      </c>
      <c r="C688" s="1" t="s">
        <v>3727</v>
      </c>
      <c r="D688" s="1" t="s">
        <v>3695</v>
      </c>
      <c r="E688" s="1" t="s">
        <v>3368</v>
      </c>
      <c r="F688" s="1"/>
      <c r="G688" s="2" t="s">
        <v>23</v>
      </c>
      <c r="H688" s="1" t="s">
        <v>2138</v>
      </c>
      <c r="I688" s="1" t="s">
        <v>3369</v>
      </c>
      <c r="J688" s="1" t="s">
        <v>3341</v>
      </c>
      <c r="K688" s="1">
        <v>1.0</v>
      </c>
      <c r="L688" s="1">
        <v>714.0</v>
      </c>
      <c r="M688" s="1" t="s">
        <v>3723</v>
      </c>
      <c r="N688" s="1" t="s">
        <v>3344</v>
      </c>
      <c r="O688" s="1" t="s">
        <v>3697</v>
      </c>
      <c r="P688" s="1">
        <v>0.339922470521702</v>
      </c>
      <c r="Q688" s="1">
        <v>0.283036302003993</v>
      </c>
      <c r="R688" s="1" t="s">
        <v>3728</v>
      </c>
    </row>
    <row r="689">
      <c r="A689" s="1" t="s">
        <v>3729</v>
      </c>
      <c r="B689" s="1" t="s">
        <v>3730</v>
      </c>
      <c r="C689" s="1" t="s">
        <v>3731</v>
      </c>
      <c r="D689" s="1" t="s">
        <v>3695</v>
      </c>
      <c r="E689" s="1" t="s">
        <v>3368</v>
      </c>
      <c r="F689" s="1"/>
      <c r="G689" s="2" t="s">
        <v>23</v>
      </c>
      <c r="H689" s="1" t="s">
        <v>2138</v>
      </c>
      <c r="I689" s="1" t="s">
        <v>3369</v>
      </c>
      <c r="J689" s="1" t="s">
        <v>3341</v>
      </c>
      <c r="K689" s="1">
        <v>1.0</v>
      </c>
      <c r="L689" s="1">
        <v>755.0</v>
      </c>
      <c r="M689" s="1" t="s">
        <v>3723</v>
      </c>
      <c r="N689" s="1" t="s">
        <v>3344</v>
      </c>
      <c r="O689" s="1" t="s">
        <v>3697</v>
      </c>
      <c r="P689" s="1">
        <v>0.339922470521702</v>
      </c>
      <c r="Q689" s="1">
        <v>0.283036302003993</v>
      </c>
      <c r="R689" s="1" t="s">
        <v>3732</v>
      </c>
    </row>
    <row r="690">
      <c r="A690" s="1" t="s">
        <v>3733</v>
      </c>
      <c r="B690" s="1" t="s">
        <v>3734</v>
      </c>
      <c r="C690" s="1" t="s">
        <v>3735</v>
      </c>
      <c r="D690" s="1" t="s">
        <v>3695</v>
      </c>
      <c r="E690" s="1" t="s">
        <v>3368</v>
      </c>
      <c r="F690" s="1"/>
      <c r="G690" s="2" t="s">
        <v>23</v>
      </c>
      <c r="H690" s="1" t="s">
        <v>2138</v>
      </c>
      <c r="I690" s="1" t="s">
        <v>3369</v>
      </c>
      <c r="J690" s="1" t="s">
        <v>3341</v>
      </c>
      <c r="K690" s="1">
        <v>1.0</v>
      </c>
      <c r="L690" s="1">
        <v>796.0</v>
      </c>
      <c r="M690" s="1" t="s">
        <v>3723</v>
      </c>
      <c r="N690" s="1" t="s">
        <v>3344</v>
      </c>
      <c r="O690" s="1" t="s">
        <v>3697</v>
      </c>
      <c r="P690" s="1">
        <v>0.339922470521702</v>
      </c>
      <c r="Q690" s="1">
        <v>0.283036302003993</v>
      </c>
      <c r="R690" s="1" t="s">
        <v>3736</v>
      </c>
    </row>
    <row r="691">
      <c r="A691" s="1" t="s">
        <v>3737</v>
      </c>
      <c r="B691" s="1" t="s">
        <v>3738</v>
      </c>
      <c r="C691" s="1" t="s">
        <v>3739</v>
      </c>
      <c r="D691" s="1" t="s">
        <v>3695</v>
      </c>
      <c r="E691" s="1" t="s">
        <v>3368</v>
      </c>
      <c r="F691" s="1"/>
      <c r="G691" s="2" t="s">
        <v>23</v>
      </c>
      <c r="H691" s="1" t="s">
        <v>2138</v>
      </c>
      <c r="I691" s="1" t="s">
        <v>3369</v>
      </c>
      <c r="J691" s="1" t="s">
        <v>3341</v>
      </c>
      <c r="K691" s="1">
        <v>1.0</v>
      </c>
      <c r="L691" s="1">
        <v>837.0</v>
      </c>
      <c r="M691" s="1" t="s">
        <v>3723</v>
      </c>
      <c r="N691" s="1" t="s">
        <v>3344</v>
      </c>
      <c r="O691" s="1" t="s">
        <v>3697</v>
      </c>
      <c r="P691" s="1">
        <v>0.339922470521702</v>
      </c>
      <c r="Q691" s="1">
        <v>0.283036302003993</v>
      </c>
      <c r="R691" s="1" t="s">
        <v>3740</v>
      </c>
    </row>
    <row r="692">
      <c r="A692" s="1" t="s">
        <v>3741</v>
      </c>
      <c r="B692" s="1" t="s">
        <v>3742</v>
      </c>
      <c r="C692" s="1" t="s">
        <v>3743</v>
      </c>
      <c r="D692" s="1" t="s">
        <v>3695</v>
      </c>
      <c r="E692" s="1" t="s">
        <v>3368</v>
      </c>
      <c r="F692" s="1"/>
      <c r="G692" s="2" t="s">
        <v>23</v>
      </c>
      <c r="H692" s="1" t="s">
        <v>2138</v>
      </c>
      <c r="I692" s="1" t="s">
        <v>3369</v>
      </c>
      <c r="J692" s="1" t="s">
        <v>3341</v>
      </c>
      <c r="K692" s="1">
        <v>1.0</v>
      </c>
      <c r="L692" s="1">
        <v>878.0</v>
      </c>
      <c r="M692" s="1" t="s">
        <v>3723</v>
      </c>
      <c r="N692" s="1" t="s">
        <v>3344</v>
      </c>
      <c r="O692" s="1" t="s">
        <v>3697</v>
      </c>
      <c r="P692" s="1">
        <v>0.339922470521702</v>
      </c>
      <c r="Q692" s="1">
        <v>0.283036302003993</v>
      </c>
      <c r="R692" s="1" t="s">
        <v>3744</v>
      </c>
    </row>
    <row r="693">
      <c r="A693" s="1" t="s">
        <v>3745</v>
      </c>
      <c r="B693" s="1" t="s">
        <v>3746</v>
      </c>
      <c r="C693" s="1" t="s">
        <v>3747</v>
      </c>
      <c r="D693" s="1" t="s">
        <v>3695</v>
      </c>
      <c r="E693" s="1" t="s">
        <v>3368</v>
      </c>
      <c r="F693" s="1"/>
      <c r="G693" s="2" t="s">
        <v>23</v>
      </c>
      <c r="H693" s="1" t="s">
        <v>2138</v>
      </c>
      <c r="I693" s="1" t="s">
        <v>3369</v>
      </c>
      <c r="J693" s="1" t="s">
        <v>3341</v>
      </c>
      <c r="K693" s="1">
        <v>1.0</v>
      </c>
      <c r="L693" s="1">
        <v>919.0</v>
      </c>
      <c r="M693" s="1" t="s">
        <v>3723</v>
      </c>
      <c r="N693" s="1" t="s">
        <v>3344</v>
      </c>
      <c r="O693" s="1" t="s">
        <v>3697</v>
      </c>
      <c r="P693" s="1">
        <v>0.343073257447073</v>
      </c>
      <c r="Q693" s="1">
        <v>0.283101806270987</v>
      </c>
      <c r="R693" s="1" t="s">
        <v>3748</v>
      </c>
    </row>
    <row r="694">
      <c r="A694" s="1" t="s">
        <v>3749</v>
      </c>
      <c r="B694" s="1" t="s">
        <v>3750</v>
      </c>
      <c r="C694" s="1" t="s">
        <v>253</v>
      </c>
      <c r="D694" s="1" t="s">
        <v>3751</v>
      </c>
      <c r="E694" s="1" t="s">
        <v>3368</v>
      </c>
      <c r="F694" s="1"/>
      <c r="G694" s="2" t="s">
        <v>23</v>
      </c>
      <c r="H694" s="1" t="s">
        <v>1582</v>
      </c>
      <c r="I694" s="1" t="s">
        <v>3369</v>
      </c>
      <c r="J694" s="1" t="s">
        <v>3341</v>
      </c>
      <c r="K694" s="1">
        <v>1.0</v>
      </c>
      <c r="L694" s="1">
        <v>77.0</v>
      </c>
      <c r="M694" s="1" t="s">
        <v>3752</v>
      </c>
      <c r="N694" s="1" t="s">
        <v>3753</v>
      </c>
      <c r="O694" s="1" t="s">
        <v>3754</v>
      </c>
      <c r="P694" s="1">
        <v>0.823036787862362</v>
      </c>
      <c r="Q694" s="1">
        <v>0.812861667789199</v>
      </c>
      <c r="R694" s="1" t="s">
        <v>3755</v>
      </c>
    </row>
    <row r="695">
      <c r="A695" s="1" t="s">
        <v>3749</v>
      </c>
      <c r="B695" s="1" t="s">
        <v>3750</v>
      </c>
      <c r="C695" s="1" t="s">
        <v>3756</v>
      </c>
      <c r="D695" s="1" t="s">
        <v>3751</v>
      </c>
      <c r="E695" s="1" t="s">
        <v>3368</v>
      </c>
      <c r="F695" s="1"/>
      <c r="G695" s="2" t="s">
        <v>23</v>
      </c>
      <c r="H695" s="1" t="s">
        <v>1582</v>
      </c>
      <c r="I695" s="1" t="s">
        <v>3369</v>
      </c>
      <c r="J695" s="1" t="s">
        <v>3341</v>
      </c>
      <c r="K695" s="1">
        <v>1.0</v>
      </c>
      <c r="L695" s="1">
        <v>164.0</v>
      </c>
      <c r="M695" s="1" t="s">
        <v>3752</v>
      </c>
      <c r="N695" s="1" t="s">
        <v>3753</v>
      </c>
      <c r="O695" s="1" t="s">
        <v>3754</v>
      </c>
      <c r="P695" s="1">
        <v>0.823036787862362</v>
      </c>
      <c r="Q695" s="1">
        <v>0.812861667789199</v>
      </c>
      <c r="R695" s="1" t="s">
        <v>3755</v>
      </c>
    </row>
    <row r="696">
      <c r="A696" s="1" t="s">
        <v>3757</v>
      </c>
      <c r="B696" s="1" t="s">
        <v>3758</v>
      </c>
      <c r="C696" s="1" t="s">
        <v>3759</v>
      </c>
      <c r="D696" s="1" t="s">
        <v>3751</v>
      </c>
      <c r="E696" s="1" t="s">
        <v>3368</v>
      </c>
      <c r="F696" s="1"/>
      <c r="G696" s="2" t="s">
        <v>23</v>
      </c>
      <c r="H696" s="1" t="s">
        <v>1582</v>
      </c>
      <c r="I696" s="1" t="s">
        <v>3369</v>
      </c>
      <c r="J696" s="1" t="s">
        <v>3341</v>
      </c>
      <c r="K696" s="1">
        <v>1.0</v>
      </c>
      <c r="L696" s="1">
        <v>199.0</v>
      </c>
      <c r="M696" s="1" t="s">
        <v>3760</v>
      </c>
      <c r="N696" s="1" t="s">
        <v>3753</v>
      </c>
      <c r="O696" s="1" t="s">
        <v>3754</v>
      </c>
      <c r="P696" s="1">
        <v>0.294677346146554</v>
      </c>
      <c r="Q696" s="1">
        <v>0.283807597497926</v>
      </c>
      <c r="R696" s="1" t="s">
        <v>3761</v>
      </c>
    </row>
    <row r="697">
      <c r="A697" s="1" t="s">
        <v>3762</v>
      </c>
      <c r="B697" s="1" t="s">
        <v>3763</v>
      </c>
      <c r="C697" s="1" t="s">
        <v>3764</v>
      </c>
      <c r="D697" s="1" t="s">
        <v>3751</v>
      </c>
      <c r="E697" s="1" t="s">
        <v>3368</v>
      </c>
      <c r="F697" s="1"/>
      <c r="G697" s="2" t="s">
        <v>23</v>
      </c>
      <c r="H697" s="1" t="s">
        <v>1582</v>
      </c>
      <c r="I697" s="1" t="s">
        <v>3369</v>
      </c>
      <c r="J697" s="1" t="s">
        <v>3341</v>
      </c>
      <c r="K697" s="1">
        <v>1.0</v>
      </c>
      <c r="L697" s="1">
        <v>246.0</v>
      </c>
      <c r="M697" s="1" t="s">
        <v>3416</v>
      </c>
      <c r="N697" s="1" t="s">
        <v>3753</v>
      </c>
      <c r="O697" s="1" t="s">
        <v>3754</v>
      </c>
      <c r="P697" s="1">
        <v>0.412462802338941</v>
      </c>
      <c r="Q697" s="1">
        <v>0.391901831580288</v>
      </c>
      <c r="R697" s="1" t="s">
        <v>3765</v>
      </c>
    </row>
    <row r="698">
      <c r="A698" s="1" t="s">
        <v>3766</v>
      </c>
      <c r="B698" s="1" t="s">
        <v>3767</v>
      </c>
      <c r="C698" s="1" t="s">
        <v>2538</v>
      </c>
      <c r="D698" s="1" t="s">
        <v>3751</v>
      </c>
      <c r="E698" s="1" t="s">
        <v>3368</v>
      </c>
      <c r="F698" s="1"/>
      <c r="G698" s="2" t="s">
        <v>23</v>
      </c>
      <c r="H698" s="1" t="s">
        <v>1582</v>
      </c>
      <c r="I698" s="1" t="s">
        <v>3369</v>
      </c>
      <c r="J698" s="1" t="s">
        <v>3341</v>
      </c>
      <c r="K698" s="1">
        <v>1.0</v>
      </c>
      <c r="L698" s="1">
        <v>550.0</v>
      </c>
      <c r="M698" s="1" t="s">
        <v>3447</v>
      </c>
      <c r="N698" s="1" t="s">
        <v>3753</v>
      </c>
      <c r="O698" s="1" t="s">
        <v>3754</v>
      </c>
      <c r="P698" s="1">
        <v>0.393721397064379</v>
      </c>
      <c r="Q698" s="1">
        <v>0.364436104534287</v>
      </c>
      <c r="R698" s="1" t="s">
        <v>3768</v>
      </c>
    </row>
    <row r="699">
      <c r="A699" s="1" t="s">
        <v>3769</v>
      </c>
      <c r="B699" s="1" t="s">
        <v>3770</v>
      </c>
      <c r="C699" s="1" t="s">
        <v>3771</v>
      </c>
      <c r="D699" s="1" t="s">
        <v>3751</v>
      </c>
      <c r="E699" s="1" t="s">
        <v>3368</v>
      </c>
      <c r="F699" s="1"/>
      <c r="G699" s="2" t="s">
        <v>23</v>
      </c>
      <c r="H699" s="1" t="s">
        <v>1582</v>
      </c>
      <c r="I699" s="1" t="s">
        <v>3369</v>
      </c>
      <c r="J699" s="1" t="s">
        <v>3341</v>
      </c>
      <c r="K699" s="1">
        <v>1.0</v>
      </c>
      <c r="L699" s="1">
        <v>582.0</v>
      </c>
      <c r="M699" s="1" t="s">
        <v>3772</v>
      </c>
      <c r="N699" s="1" t="s">
        <v>3753</v>
      </c>
      <c r="O699" s="1" t="s">
        <v>3754</v>
      </c>
      <c r="P699" s="1">
        <v>0.321269514084274</v>
      </c>
      <c r="Q699" s="1">
        <v>0.324789891525518</v>
      </c>
      <c r="R699" s="1" t="s">
        <v>3773</v>
      </c>
    </row>
    <row r="700">
      <c r="A700" s="1" t="s">
        <v>3774</v>
      </c>
      <c r="B700" s="1" t="s">
        <v>3775</v>
      </c>
      <c r="C700" s="1" t="s">
        <v>253</v>
      </c>
      <c r="D700" s="1" t="s">
        <v>3776</v>
      </c>
      <c r="E700" s="1" t="s">
        <v>3368</v>
      </c>
      <c r="F700" s="1"/>
      <c r="G700" s="2" t="s">
        <v>23</v>
      </c>
      <c r="H700" s="1" t="s">
        <v>77</v>
      </c>
      <c r="I700" s="1" t="s">
        <v>3369</v>
      </c>
      <c r="J700" s="1" t="s">
        <v>3341</v>
      </c>
      <c r="K700" s="1">
        <v>1.0</v>
      </c>
      <c r="L700" s="1">
        <v>77.0</v>
      </c>
      <c r="M700" s="1" t="s">
        <v>3397</v>
      </c>
      <c r="N700" s="1" t="s">
        <v>3029</v>
      </c>
      <c r="O700" s="1" t="s">
        <v>3777</v>
      </c>
      <c r="P700" s="1">
        <v>0.749090166322649</v>
      </c>
      <c r="Q700" s="1">
        <v>0.731357890353174</v>
      </c>
      <c r="R700" s="1" t="s">
        <v>3778</v>
      </c>
    </row>
    <row r="701">
      <c r="A701" s="1" t="s">
        <v>3779</v>
      </c>
      <c r="B701" s="1" t="s">
        <v>3780</v>
      </c>
      <c r="C701" s="1" t="s">
        <v>115</v>
      </c>
      <c r="D701" s="1" t="s">
        <v>3776</v>
      </c>
      <c r="E701" s="1" t="s">
        <v>3368</v>
      </c>
      <c r="F701" s="1"/>
      <c r="G701" s="2" t="s">
        <v>23</v>
      </c>
      <c r="H701" s="1" t="s">
        <v>77</v>
      </c>
      <c r="I701" s="1" t="s">
        <v>3369</v>
      </c>
      <c r="J701" s="1" t="s">
        <v>3341</v>
      </c>
      <c r="K701" s="1">
        <v>1.0</v>
      </c>
      <c r="L701" s="1">
        <v>114.0</v>
      </c>
      <c r="M701" s="1" t="s">
        <v>1304</v>
      </c>
      <c r="N701" s="1" t="s">
        <v>3029</v>
      </c>
      <c r="O701" s="1" t="s">
        <v>3777</v>
      </c>
      <c r="P701" s="1">
        <v>0.594372956892745</v>
      </c>
      <c r="Q701" s="1">
        <v>0.561404866778773</v>
      </c>
      <c r="R701" s="1" t="s">
        <v>3781</v>
      </c>
    </row>
    <row r="702">
      <c r="A702" s="1" t="s">
        <v>3782</v>
      </c>
      <c r="B702" s="1" t="s">
        <v>3783</v>
      </c>
      <c r="C702" s="1" t="s">
        <v>3784</v>
      </c>
      <c r="D702" s="1" t="s">
        <v>3785</v>
      </c>
      <c r="E702" s="1" t="s">
        <v>3368</v>
      </c>
      <c r="F702" s="1"/>
      <c r="G702" s="2" t="s">
        <v>23</v>
      </c>
      <c r="H702" s="1" t="s">
        <v>1989</v>
      </c>
      <c r="I702" s="1" t="s">
        <v>3369</v>
      </c>
      <c r="J702" s="1" t="s">
        <v>3341</v>
      </c>
      <c r="K702" s="1">
        <v>1.0</v>
      </c>
      <c r="L702" s="1">
        <v>90.0</v>
      </c>
      <c r="M702" s="1" t="s">
        <v>3696</v>
      </c>
      <c r="N702" s="1" t="s">
        <v>3786</v>
      </c>
      <c r="O702" s="1" t="s">
        <v>3787</v>
      </c>
      <c r="P702" s="1">
        <v>0.332112291077914</v>
      </c>
      <c r="Q702" s="1">
        <v>0.281045279882799</v>
      </c>
      <c r="R702" s="1" t="s">
        <v>3788</v>
      </c>
    </row>
    <row r="703">
      <c r="A703" s="1" t="s">
        <v>3789</v>
      </c>
      <c r="B703" s="1" t="s">
        <v>3790</v>
      </c>
      <c r="C703" s="1" t="s">
        <v>3791</v>
      </c>
      <c r="D703" s="1" t="s">
        <v>3785</v>
      </c>
      <c r="E703" s="1" t="s">
        <v>3368</v>
      </c>
      <c r="F703" s="1"/>
      <c r="G703" s="2" t="s">
        <v>23</v>
      </c>
      <c r="H703" s="1" t="s">
        <v>1989</v>
      </c>
      <c r="I703" s="1" t="s">
        <v>3369</v>
      </c>
      <c r="J703" s="1" t="s">
        <v>3341</v>
      </c>
      <c r="K703" s="1">
        <v>1.0</v>
      </c>
      <c r="L703" s="1">
        <v>127.0</v>
      </c>
      <c r="M703" s="1" t="s">
        <v>3701</v>
      </c>
      <c r="N703" s="1" t="s">
        <v>3786</v>
      </c>
      <c r="O703" s="1" t="s">
        <v>3787</v>
      </c>
      <c r="P703" s="1">
        <v>0.394677062695484</v>
      </c>
      <c r="Q703" s="1">
        <v>0.334696385354814</v>
      </c>
      <c r="R703" s="1" t="s">
        <v>3792</v>
      </c>
    </row>
    <row r="704">
      <c r="A704" s="1" t="s">
        <v>3793</v>
      </c>
      <c r="B704" s="1" t="s">
        <v>3794</v>
      </c>
      <c r="C704" s="1" t="s">
        <v>3795</v>
      </c>
      <c r="D704" s="1" t="s">
        <v>3785</v>
      </c>
      <c r="E704" s="1" t="s">
        <v>3368</v>
      </c>
      <c r="F704" s="1"/>
      <c r="G704" s="2" t="s">
        <v>23</v>
      </c>
      <c r="H704" s="1" t="s">
        <v>1989</v>
      </c>
      <c r="I704" s="1" t="s">
        <v>3369</v>
      </c>
      <c r="J704" s="1" t="s">
        <v>3341</v>
      </c>
      <c r="K704" s="1">
        <v>1.0</v>
      </c>
      <c r="L704" s="1">
        <v>194.0</v>
      </c>
      <c r="M704" s="1" t="s">
        <v>3796</v>
      </c>
      <c r="N704" s="1" t="s">
        <v>3786</v>
      </c>
      <c r="O704" s="1" t="s">
        <v>3787</v>
      </c>
      <c r="P704" s="1">
        <v>0.373250591090837</v>
      </c>
      <c r="Q704" s="1">
        <v>0.31319227184497</v>
      </c>
      <c r="R704" s="1" t="s">
        <v>3797</v>
      </c>
    </row>
    <row r="705">
      <c r="A705" s="1" t="s">
        <v>3798</v>
      </c>
      <c r="B705" s="1" t="s">
        <v>3799</v>
      </c>
      <c r="C705" s="1" t="s">
        <v>3800</v>
      </c>
      <c r="D705" s="1" t="s">
        <v>3785</v>
      </c>
      <c r="E705" s="1" t="s">
        <v>3368</v>
      </c>
      <c r="F705" s="1"/>
      <c r="G705" s="2" t="s">
        <v>23</v>
      </c>
      <c r="H705" s="1" t="s">
        <v>1989</v>
      </c>
      <c r="I705" s="1" t="s">
        <v>3369</v>
      </c>
      <c r="J705" s="1" t="s">
        <v>3341</v>
      </c>
      <c r="K705" s="1">
        <v>1.0</v>
      </c>
      <c r="L705" s="1">
        <v>231.0</v>
      </c>
      <c r="M705" s="1" t="s">
        <v>1304</v>
      </c>
      <c r="N705" s="1" t="s">
        <v>3786</v>
      </c>
      <c r="O705" s="1" t="s">
        <v>3787</v>
      </c>
      <c r="P705" s="1">
        <v>0.260332465601906</v>
      </c>
      <c r="Q705" s="1">
        <v>0.215375756878122</v>
      </c>
      <c r="R705" s="1" t="s">
        <v>3801</v>
      </c>
    </row>
    <row r="706">
      <c r="A706" s="1" t="s">
        <v>3802</v>
      </c>
      <c r="B706" s="1" t="s">
        <v>3803</v>
      </c>
      <c r="C706" s="1" t="s">
        <v>3804</v>
      </c>
      <c r="D706" s="1" t="s">
        <v>3785</v>
      </c>
      <c r="E706" s="1" t="s">
        <v>3368</v>
      </c>
      <c r="F706" s="1"/>
      <c r="G706" s="2" t="s">
        <v>23</v>
      </c>
      <c r="H706" s="1" t="s">
        <v>1989</v>
      </c>
      <c r="I706" s="1" t="s">
        <v>3369</v>
      </c>
      <c r="J706" s="1" t="s">
        <v>3341</v>
      </c>
      <c r="K706" s="1">
        <v>1.0</v>
      </c>
      <c r="L706" s="1">
        <v>268.0</v>
      </c>
      <c r="M706" s="1" t="s">
        <v>1304</v>
      </c>
      <c r="N706" s="1" t="s">
        <v>3786</v>
      </c>
      <c r="O706" s="1" t="s">
        <v>3787</v>
      </c>
      <c r="P706" s="1">
        <v>0.260332465601906</v>
      </c>
      <c r="Q706" s="1">
        <v>0.215375756878122</v>
      </c>
      <c r="R706" s="1" t="s">
        <v>3805</v>
      </c>
    </row>
    <row r="707">
      <c r="A707" s="1" t="s">
        <v>3806</v>
      </c>
      <c r="B707" s="1" t="s">
        <v>3807</v>
      </c>
      <c r="C707" s="1" t="s">
        <v>3808</v>
      </c>
      <c r="D707" s="1" t="s">
        <v>3785</v>
      </c>
      <c r="E707" s="1" t="s">
        <v>3368</v>
      </c>
      <c r="F707" s="1"/>
      <c r="G707" s="2" t="s">
        <v>23</v>
      </c>
      <c r="H707" s="1" t="s">
        <v>1989</v>
      </c>
      <c r="I707" s="1" t="s">
        <v>3369</v>
      </c>
      <c r="J707" s="1" t="s">
        <v>3341</v>
      </c>
      <c r="K707" s="1">
        <v>1.0</v>
      </c>
      <c r="L707" s="1">
        <v>305.0</v>
      </c>
      <c r="M707" s="1" t="s">
        <v>1304</v>
      </c>
      <c r="N707" s="1" t="s">
        <v>3786</v>
      </c>
      <c r="O707" s="1" t="s">
        <v>3787</v>
      </c>
      <c r="P707" s="1">
        <v>0.260332465601906</v>
      </c>
      <c r="Q707" s="1">
        <v>0.215375756878122</v>
      </c>
      <c r="R707" s="1" t="s">
        <v>3809</v>
      </c>
    </row>
    <row r="708">
      <c r="A708" s="1" t="s">
        <v>3810</v>
      </c>
      <c r="B708" s="1" t="s">
        <v>3811</v>
      </c>
      <c r="C708" s="1" t="s">
        <v>3812</v>
      </c>
      <c r="D708" s="1" t="s">
        <v>3785</v>
      </c>
      <c r="E708" s="1" t="s">
        <v>3368</v>
      </c>
      <c r="F708" s="1"/>
      <c r="G708" s="2" t="s">
        <v>23</v>
      </c>
      <c r="H708" s="1" t="s">
        <v>1989</v>
      </c>
      <c r="I708" s="1" t="s">
        <v>3369</v>
      </c>
      <c r="J708" s="1" t="s">
        <v>3341</v>
      </c>
      <c r="K708" s="1">
        <v>1.0</v>
      </c>
      <c r="L708" s="1">
        <v>342.0</v>
      </c>
      <c r="M708" s="1" t="s">
        <v>1304</v>
      </c>
      <c r="N708" s="1" t="s">
        <v>3786</v>
      </c>
      <c r="O708" s="1" t="s">
        <v>3787</v>
      </c>
      <c r="P708" s="1">
        <v>0.260332465601906</v>
      </c>
      <c r="Q708" s="1">
        <v>0.215375756878122</v>
      </c>
      <c r="R708" s="1" t="s">
        <v>3813</v>
      </c>
    </row>
    <row r="709">
      <c r="A709" s="1" t="s">
        <v>3814</v>
      </c>
      <c r="B709" s="1" t="s">
        <v>3815</v>
      </c>
      <c r="C709" s="1" t="s">
        <v>3816</v>
      </c>
      <c r="D709" s="1" t="s">
        <v>3785</v>
      </c>
      <c r="E709" s="1" t="s">
        <v>3368</v>
      </c>
      <c r="F709" s="1"/>
      <c r="G709" s="2" t="s">
        <v>23</v>
      </c>
      <c r="H709" s="1" t="s">
        <v>1989</v>
      </c>
      <c r="I709" s="1" t="s">
        <v>3369</v>
      </c>
      <c r="J709" s="1" t="s">
        <v>3341</v>
      </c>
      <c r="K709" s="1">
        <v>1.0</v>
      </c>
      <c r="L709" s="1">
        <v>379.0</v>
      </c>
      <c r="M709" s="1" t="s">
        <v>1304</v>
      </c>
      <c r="N709" s="1" t="s">
        <v>3786</v>
      </c>
      <c r="O709" s="1" t="s">
        <v>3787</v>
      </c>
      <c r="P709" s="1">
        <v>0.260332465601906</v>
      </c>
      <c r="Q709" s="1">
        <v>0.215375756878122</v>
      </c>
      <c r="R709" s="1" t="s">
        <v>3817</v>
      </c>
    </row>
    <row r="710">
      <c r="A710" s="1" t="s">
        <v>3818</v>
      </c>
      <c r="B710" s="1" t="s">
        <v>3819</v>
      </c>
      <c r="C710" s="1" t="s">
        <v>3820</v>
      </c>
      <c r="D710" s="1" t="s">
        <v>3785</v>
      </c>
      <c r="E710" s="1" t="s">
        <v>3368</v>
      </c>
      <c r="F710" s="1"/>
      <c r="G710" s="2" t="s">
        <v>23</v>
      </c>
      <c r="H710" s="1" t="s">
        <v>1989</v>
      </c>
      <c r="I710" s="1" t="s">
        <v>3369</v>
      </c>
      <c r="J710" s="1" t="s">
        <v>3341</v>
      </c>
      <c r="K710" s="1">
        <v>1.0</v>
      </c>
      <c r="L710" s="1">
        <v>416.0</v>
      </c>
      <c r="M710" s="1" t="s">
        <v>1304</v>
      </c>
      <c r="N710" s="1" t="s">
        <v>3786</v>
      </c>
      <c r="O710" s="1" t="s">
        <v>3787</v>
      </c>
      <c r="P710" s="1">
        <v>0.260332465601906</v>
      </c>
      <c r="Q710" s="1">
        <v>0.215375756878122</v>
      </c>
      <c r="R710" s="1" t="s">
        <v>3821</v>
      </c>
    </row>
    <row r="711">
      <c r="A711" s="1" t="s">
        <v>3822</v>
      </c>
      <c r="B711" s="1" t="s">
        <v>3823</v>
      </c>
      <c r="C711" s="1" t="s">
        <v>3824</v>
      </c>
      <c r="D711" s="1" t="s">
        <v>3785</v>
      </c>
      <c r="E711" s="1" t="s">
        <v>3368</v>
      </c>
      <c r="F711" s="1"/>
      <c r="G711" s="2" t="s">
        <v>23</v>
      </c>
      <c r="H711" s="1" t="s">
        <v>1989</v>
      </c>
      <c r="I711" s="1" t="s">
        <v>3369</v>
      </c>
      <c r="J711" s="1" t="s">
        <v>3341</v>
      </c>
      <c r="K711" s="1">
        <v>1.0</v>
      </c>
      <c r="L711" s="1">
        <v>453.0</v>
      </c>
      <c r="M711" s="1" t="s">
        <v>1304</v>
      </c>
      <c r="N711" s="1" t="s">
        <v>3786</v>
      </c>
      <c r="O711" s="1" t="s">
        <v>3787</v>
      </c>
      <c r="P711" s="1">
        <v>0.260332465601906</v>
      </c>
      <c r="Q711" s="1">
        <v>0.215375756878122</v>
      </c>
      <c r="R711" s="1" t="s">
        <v>3825</v>
      </c>
    </row>
    <row r="712">
      <c r="A712" s="1" t="s">
        <v>3826</v>
      </c>
      <c r="B712" s="1" t="s">
        <v>3827</v>
      </c>
      <c r="C712" s="1" t="s">
        <v>3828</v>
      </c>
      <c r="D712" s="1" t="s">
        <v>3785</v>
      </c>
      <c r="E712" s="1" t="s">
        <v>3368</v>
      </c>
      <c r="F712" s="1"/>
      <c r="G712" s="2" t="s">
        <v>23</v>
      </c>
      <c r="H712" s="1" t="s">
        <v>1989</v>
      </c>
      <c r="I712" s="1" t="s">
        <v>3369</v>
      </c>
      <c r="J712" s="1" t="s">
        <v>3341</v>
      </c>
      <c r="K712" s="1">
        <v>1.0</v>
      </c>
      <c r="L712" s="1">
        <v>490.0</v>
      </c>
      <c r="M712" s="1" t="s">
        <v>1304</v>
      </c>
      <c r="N712" s="1" t="s">
        <v>3786</v>
      </c>
      <c r="O712" s="1" t="s">
        <v>3787</v>
      </c>
      <c r="P712" s="1">
        <v>0.260332465601906</v>
      </c>
      <c r="Q712" s="1">
        <v>0.215375756878122</v>
      </c>
      <c r="R712" s="1" t="s">
        <v>3829</v>
      </c>
    </row>
    <row r="713">
      <c r="A713" s="1" t="s">
        <v>3830</v>
      </c>
      <c r="B713" s="1" t="s">
        <v>3831</v>
      </c>
      <c r="C713" s="1" t="s">
        <v>3832</v>
      </c>
      <c r="D713" s="1" t="s">
        <v>3785</v>
      </c>
      <c r="E713" s="1" t="s">
        <v>3368</v>
      </c>
      <c r="F713" s="1"/>
      <c r="G713" s="2" t="s">
        <v>23</v>
      </c>
      <c r="H713" s="1" t="s">
        <v>1989</v>
      </c>
      <c r="I713" s="1" t="s">
        <v>3369</v>
      </c>
      <c r="J713" s="1" t="s">
        <v>3341</v>
      </c>
      <c r="K713" s="1">
        <v>1.0</v>
      </c>
      <c r="L713" s="1">
        <v>527.0</v>
      </c>
      <c r="M713" s="1" t="s">
        <v>1304</v>
      </c>
      <c r="N713" s="1" t="s">
        <v>3786</v>
      </c>
      <c r="O713" s="1" t="s">
        <v>3787</v>
      </c>
      <c r="P713" s="1">
        <v>0.261310305019239</v>
      </c>
      <c r="Q713" s="1">
        <v>0.233472015836846</v>
      </c>
      <c r="R713" s="1" t="s">
        <v>3833</v>
      </c>
    </row>
    <row r="714">
      <c r="A714" s="1" t="s">
        <v>3834</v>
      </c>
      <c r="B714" s="1" t="s">
        <v>3835</v>
      </c>
      <c r="C714" s="1" t="s">
        <v>3836</v>
      </c>
      <c r="D714" s="1" t="s">
        <v>3837</v>
      </c>
      <c r="E714" s="1" t="s">
        <v>3368</v>
      </c>
      <c r="F714" s="1"/>
      <c r="G714" s="2" t="s">
        <v>23</v>
      </c>
      <c r="H714" s="1" t="s">
        <v>723</v>
      </c>
      <c r="I714" s="1" t="s">
        <v>3369</v>
      </c>
      <c r="J714" s="1" t="s">
        <v>3341</v>
      </c>
      <c r="K714" s="1">
        <v>1.0</v>
      </c>
      <c r="L714" s="1">
        <v>72.0</v>
      </c>
      <c r="M714" s="1" t="s">
        <v>3397</v>
      </c>
      <c r="N714" s="1" t="s">
        <v>3838</v>
      </c>
      <c r="O714" s="1" t="s">
        <v>3839</v>
      </c>
      <c r="P714" s="1">
        <v>0.249846794094042</v>
      </c>
      <c r="Q714" s="1">
        <v>0.196606909612022</v>
      </c>
      <c r="R714" s="1" t="s">
        <v>3840</v>
      </c>
    </row>
    <row r="715">
      <c r="A715" s="1" t="s">
        <v>3841</v>
      </c>
      <c r="B715" s="1" t="s">
        <v>3842</v>
      </c>
      <c r="C715" s="1" t="s">
        <v>3843</v>
      </c>
      <c r="D715" s="1" t="s">
        <v>3837</v>
      </c>
      <c r="E715" s="1" t="s">
        <v>3368</v>
      </c>
      <c r="F715" s="1"/>
      <c r="G715" s="2" t="s">
        <v>23</v>
      </c>
      <c r="H715" s="1" t="s">
        <v>723</v>
      </c>
      <c r="I715" s="1" t="s">
        <v>3369</v>
      </c>
      <c r="J715" s="1" t="s">
        <v>3341</v>
      </c>
      <c r="K715" s="1">
        <v>1.0</v>
      </c>
      <c r="L715" s="1">
        <v>109.0</v>
      </c>
      <c r="M715" s="1" t="s">
        <v>1304</v>
      </c>
      <c r="N715" s="1" t="s">
        <v>3838</v>
      </c>
      <c r="O715" s="1" t="s">
        <v>3839</v>
      </c>
      <c r="P715" s="1">
        <v>0.260332465601906</v>
      </c>
      <c r="Q715" s="1">
        <v>0.215375756878122</v>
      </c>
      <c r="R715" s="1" t="s">
        <v>3844</v>
      </c>
    </row>
    <row r="716">
      <c r="A716" s="1" t="s">
        <v>3845</v>
      </c>
      <c r="B716" s="1" t="s">
        <v>3846</v>
      </c>
      <c r="C716" s="1" t="s">
        <v>3847</v>
      </c>
      <c r="D716" s="1" t="s">
        <v>3837</v>
      </c>
      <c r="E716" s="1" t="s">
        <v>3368</v>
      </c>
      <c r="F716" s="1"/>
      <c r="G716" s="2" t="s">
        <v>23</v>
      </c>
      <c r="H716" s="1" t="s">
        <v>723</v>
      </c>
      <c r="I716" s="1" t="s">
        <v>3369</v>
      </c>
      <c r="J716" s="1" t="s">
        <v>3341</v>
      </c>
      <c r="K716" s="1">
        <v>1.0</v>
      </c>
      <c r="L716" s="1">
        <v>146.0</v>
      </c>
      <c r="M716" s="1" t="s">
        <v>1304</v>
      </c>
      <c r="N716" s="1" t="s">
        <v>3838</v>
      </c>
      <c r="O716" s="1" t="s">
        <v>3839</v>
      </c>
      <c r="P716" s="1">
        <v>0.260332465601906</v>
      </c>
      <c r="Q716" s="1">
        <v>0.215375756878122</v>
      </c>
      <c r="R716" s="1" t="s">
        <v>3848</v>
      </c>
    </row>
    <row r="717">
      <c r="A717" s="1" t="s">
        <v>3849</v>
      </c>
      <c r="B717" s="1" t="s">
        <v>3850</v>
      </c>
      <c r="C717" s="1" t="s">
        <v>3851</v>
      </c>
      <c r="D717" s="1" t="s">
        <v>3837</v>
      </c>
      <c r="E717" s="1" t="s">
        <v>3368</v>
      </c>
      <c r="F717" s="1"/>
      <c r="G717" s="2" t="s">
        <v>23</v>
      </c>
      <c r="H717" s="1" t="s">
        <v>723</v>
      </c>
      <c r="I717" s="1" t="s">
        <v>3369</v>
      </c>
      <c r="J717" s="1" t="s">
        <v>3341</v>
      </c>
      <c r="K717" s="1">
        <v>1.0</v>
      </c>
      <c r="L717" s="1">
        <v>183.0</v>
      </c>
      <c r="M717" s="1" t="s">
        <v>1304</v>
      </c>
      <c r="N717" s="1" t="s">
        <v>3838</v>
      </c>
      <c r="O717" s="1" t="s">
        <v>3839</v>
      </c>
      <c r="P717" s="1">
        <v>0.260332465601906</v>
      </c>
      <c r="Q717" s="1">
        <v>0.215375756878122</v>
      </c>
      <c r="R717" s="1" t="s">
        <v>3852</v>
      </c>
    </row>
    <row r="718">
      <c r="A718" s="1" t="s">
        <v>3853</v>
      </c>
      <c r="B718" s="1" t="s">
        <v>3854</v>
      </c>
      <c r="C718" s="1" t="s">
        <v>3855</v>
      </c>
      <c r="D718" s="1" t="s">
        <v>3837</v>
      </c>
      <c r="E718" s="1" t="s">
        <v>3368</v>
      </c>
      <c r="F718" s="1"/>
      <c r="G718" s="2" t="s">
        <v>23</v>
      </c>
      <c r="H718" s="1" t="s">
        <v>723</v>
      </c>
      <c r="I718" s="1" t="s">
        <v>3369</v>
      </c>
      <c r="J718" s="1" t="s">
        <v>3341</v>
      </c>
      <c r="K718" s="1">
        <v>1.0</v>
      </c>
      <c r="L718" s="1">
        <v>220.0</v>
      </c>
      <c r="M718" s="1" t="s">
        <v>1304</v>
      </c>
      <c r="N718" s="1" t="s">
        <v>3838</v>
      </c>
      <c r="O718" s="1" t="s">
        <v>3839</v>
      </c>
      <c r="P718" s="1">
        <v>0.260332465601906</v>
      </c>
      <c r="Q718" s="1">
        <v>0.215375756878122</v>
      </c>
      <c r="R718" s="1" t="s">
        <v>3856</v>
      </c>
    </row>
    <row r="719">
      <c r="A719" s="1" t="s">
        <v>3857</v>
      </c>
      <c r="B719" s="1" t="s">
        <v>3858</v>
      </c>
      <c r="C719" s="1" t="s">
        <v>3859</v>
      </c>
      <c r="D719" s="1" t="s">
        <v>3837</v>
      </c>
      <c r="E719" s="1" t="s">
        <v>3368</v>
      </c>
      <c r="F719" s="1"/>
      <c r="G719" s="2" t="s">
        <v>23</v>
      </c>
      <c r="H719" s="1" t="s">
        <v>723</v>
      </c>
      <c r="I719" s="1" t="s">
        <v>3369</v>
      </c>
      <c r="J719" s="1" t="s">
        <v>3341</v>
      </c>
      <c r="K719" s="1">
        <v>1.0</v>
      </c>
      <c r="L719" s="1">
        <v>257.0</v>
      </c>
      <c r="M719" s="1" t="s">
        <v>1304</v>
      </c>
      <c r="N719" s="1" t="s">
        <v>3838</v>
      </c>
      <c r="O719" s="1" t="s">
        <v>3839</v>
      </c>
      <c r="P719" s="1">
        <v>0.260332465601906</v>
      </c>
      <c r="Q719" s="1">
        <v>0.215375756878122</v>
      </c>
      <c r="R719" s="1" t="s">
        <v>3860</v>
      </c>
    </row>
    <row r="720">
      <c r="A720" s="1" t="s">
        <v>3861</v>
      </c>
      <c r="B720" s="1" t="s">
        <v>3862</v>
      </c>
      <c r="C720" s="1" t="s">
        <v>3425</v>
      </c>
      <c r="D720" s="1" t="s">
        <v>3837</v>
      </c>
      <c r="E720" s="1" t="s">
        <v>3368</v>
      </c>
      <c r="F720" s="1"/>
      <c r="G720" s="2" t="s">
        <v>23</v>
      </c>
      <c r="H720" s="1" t="s">
        <v>723</v>
      </c>
      <c r="I720" s="1" t="s">
        <v>3369</v>
      </c>
      <c r="J720" s="1" t="s">
        <v>3341</v>
      </c>
      <c r="K720" s="1">
        <v>1.0</v>
      </c>
      <c r="L720" s="1">
        <v>294.0</v>
      </c>
      <c r="M720" s="1" t="s">
        <v>1304</v>
      </c>
      <c r="N720" s="1" t="s">
        <v>3838</v>
      </c>
      <c r="O720" s="1" t="s">
        <v>3839</v>
      </c>
      <c r="P720" s="1">
        <v>0.260332465601906</v>
      </c>
      <c r="Q720" s="1">
        <v>0.215375756878122</v>
      </c>
      <c r="R720" s="1" t="s">
        <v>3863</v>
      </c>
    </row>
    <row r="721">
      <c r="A721" s="1" t="s">
        <v>3864</v>
      </c>
      <c r="B721" s="1" t="s">
        <v>3865</v>
      </c>
      <c r="C721" s="1" t="s">
        <v>3430</v>
      </c>
      <c r="D721" s="1" t="s">
        <v>3837</v>
      </c>
      <c r="E721" s="1" t="s">
        <v>3368</v>
      </c>
      <c r="F721" s="1"/>
      <c r="G721" s="2" t="s">
        <v>23</v>
      </c>
      <c r="H721" s="1" t="s">
        <v>723</v>
      </c>
      <c r="I721" s="1" t="s">
        <v>3369</v>
      </c>
      <c r="J721" s="1" t="s">
        <v>3341</v>
      </c>
      <c r="K721" s="1">
        <v>1.0</v>
      </c>
      <c r="L721" s="1">
        <v>331.0</v>
      </c>
      <c r="M721" s="1" t="s">
        <v>1304</v>
      </c>
      <c r="N721" s="1" t="s">
        <v>3838</v>
      </c>
      <c r="O721" s="1" t="s">
        <v>3839</v>
      </c>
      <c r="P721" s="1">
        <v>0.260332465601906</v>
      </c>
      <c r="Q721" s="1">
        <v>0.215375756878122</v>
      </c>
      <c r="R721" s="1" t="s">
        <v>3866</v>
      </c>
    </row>
    <row r="722">
      <c r="A722" s="1" t="s">
        <v>3867</v>
      </c>
      <c r="B722" s="1" t="s">
        <v>3868</v>
      </c>
      <c r="C722" s="1" t="s">
        <v>3869</v>
      </c>
      <c r="D722" s="1" t="s">
        <v>3870</v>
      </c>
      <c r="E722" s="1" t="s">
        <v>3368</v>
      </c>
      <c r="F722" s="1"/>
      <c r="G722" s="2" t="s">
        <v>23</v>
      </c>
      <c r="H722" s="1" t="s">
        <v>50</v>
      </c>
      <c r="I722" s="1" t="s">
        <v>3369</v>
      </c>
      <c r="J722" s="1" t="s">
        <v>3341</v>
      </c>
      <c r="K722" s="1">
        <v>1.0</v>
      </c>
      <c r="L722" s="1">
        <v>160.0</v>
      </c>
      <c r="M722" s="1" t="s">
        <v>3871</v>
      </c>
      <c r="N722" s="1" t="s">
        <v>3872</v>
      </c>
      <c r="O722" s="1" t="s">
        <v>3873</v>
      </c>
      <c r="P722" s="1">
        <v>0.399211393249318</v>
      </c>
      <c r="Q722" s="1">
        <v>0.367068025221367</v>
      </c>
      <c r="R722" s="1" t="s">
        <v>3874</v>
      </c>
    </row>
    <row r="723">
      <c r="A723" s="1" t="s">
        <v>3875</v>
      </c>
      <c r="B723" s="1" t="s">
        <v>3876</v>
      </c>
      <c r="C723" s="1" t="s">
        <v>3877</v>
      </c>
      <c r="D723" s="1" t="s">
        <v>3870</v>
      </c>
      <c r="E723" s="1" t="s">
        <v>3368</v>
      </c>
      <c r="F723" s="1"/>
      <c r="G723" s="2" t="s">
        <v>23</v>
      </c>
      <c r="H723" s="1" t="s">
        <v>50</v>
      </c>
      <c r="I723" s="1" t="s">
        <v>3369</v>
      </c>
      <c r="J723" s="1" t="s">
        <v>3341</v>
      </c>
      <c r="K723" s="1">
        <v>1.0</v>
      </c>
      <c r="L723" s="1">
        <v>343.0</v>
      </c>
      <c r="M723" s="1" t="s">
        <v>3447</v>
      </c>
      <c r="N723" s="1" t="s">
        <v>3872</v>
      </c>
      <c r="O723" s="1" t="s">
        <v>3873</v>
      </c>
      <c r="P723" s="1">
        <v>0.373250591090837</v>
      </c>
      <c r="Q723" s="1">
        <v>0.30645301389191</v>
      </c>
      <c r="R723" s="1" t="s">
        <v>3878</v>
      </c>
    </row>
    <row r="724">
      <c r="A724" s="1" t="s">
        <v>3879</v>
      </c>
      <c r="B724" s="1" t="s">
        <v>3880</v>
      </c>
      <c r="C724" s="1" t="s">
        <v>3881</v>
      </c>
      <c r="D724" s="1" t="s">
        <v>3870</v>
      </c>
      <c r="E724" s="1" t="s">
        <v>3368</v>
      </c>
      <c r="F724" s="1"/>
      <c r="G724" s="2" t="s">
        <v>23</v>
      </c>
      <c r="H724" s="1" t="s">
        <v>50</v>
      </c>
      <c r="I724" s="1" t="s">
        <v>3369</v>
      </c>
      <c r="J724" s="1" t="s">
        <v>3341</v>
      </c>
      <c r="K724" s="1">
        <v>1.0</v>
      </c>
      <c r="L724" s="1">
        <v>380.0</v>
      </c>
      <c r="M724" s="1" t="s">
        <v>1304</v>
      </c>
      <c r="N724" s="1" t="s">
        <v>3872</v>
      </c>
      <c r="O724" s="1" t="s">
        <v>3873</v>
      </c>
      <c r="P724" s="1">
        <v>0.260332465601906</v>
      </c>
      <c r="Q724" s="1">
        <v>0.215375756878122</v>
      </c>
      <c r="R724" s="1" t="s">
        <v>3882</v>
      </c>
    </row>
    <row r="725">
      <c r="A725" s="1" t="s">
        <v>3883</v>
      </c>
      <c r="B725" s="1" t="s">
        <v>3884</v>
      </c>
      <c r="C725" s="1" t="s">
        <v>3885</v>
      </c>
      <c r="D725" s="1" t="s">
        <v>3870</v>
      </c>
      <c r="E725" s="1" t="s">
        <v>3368</v>
      </c>
      <c r="F725" s="1"/>
      <c r="G725" s="2" t="s">
        <v>23</v>
      </c>
      <c r="H725" s="1" t="s">
        <v>50</v>
      </c>
      <c r="I725" s="1" t="s">
        <v>3369</v>
      </c>
      <c r="J725" s="1" t="s">
        <v>3341</v>
      </c>
      <c r="K725" s="1">
        <v>1.0</v>
      </c>
      <c r="L725" s="1">
        <v>417.0</v>
      </c>
      <c r="M725" s="1" t="s">
        <v>1304</v>
      </c>
      <c r="N725" s="1" t="s">
        <v>3872</v>
      </c>
      <c r="O725" s="1" t="s">
        <v>3873</v>
      </c>
      <c r="P725" s="1">
        <v>0.269845308402876</v>
      </c>
      <c r="Q725" s="1">
        <v>0.242999132858934</v>
      </c>
      <c r="R725" s="1" t="s">
        <v>3886</v>
      </c>
    </row>
    <row r="726">
      <c r="A726" s="1" t="s">
        <v>3887</v>
      </c>
      <c r="B726" s="1" t="s">
        <v>3888</v>
      </c>
      <c r="C726" s="1" t="s">
        <v>3889</v>
      </c>
      <c r="D726" s="1" t="s">
        <v>3870</v>
      </c>
      <c r="E726" s="1" t="s">
        <v>3368</v>
      </c>
      <c r="F726" s="1"/>
      <c r="G726" s="2" t="s">
        <v>23</v>
      </c>
      <c r="H726" s="1" t="s">
        <v>50</v>
      </c>
      <c r="I726" s="1" t="s">
        <v>3369</v>
      </c>
      <c r="J726" s="1" t="s">
        <v>3341</v>
      </c>
      <c r="K726" s="1">
        <v>1.0</v>
      </c>
      <c r="L726" s="1">
        <v>462.0</v>
      </c>
      <c r="M726" s="1" t="s">
        <v>3890</v>
      </c>
      <c r="N726" s="1" t="s">
        <v>3872</v>
      </c>
      <c r="O726" s="1" t="s">
        <v>3873</v>
      </c>
      <c r="P726" s="1">
        <v>0.665114786794268</v>
      </c>
      <c r="Q726" s="1">
        <v>0.660500322439236</v>
      </c>
      <c r="R726" s="1" t="s">
        <v>3891</v>
      </c>
    </row>
    <row r="727">
      <c r="A727" s="1" t="s">
        <v>3892</v>
      </c>
      <c r="B727" s="1" t="s">
        <v>3893</v>
      </c>
      <c r="C727" s="1" t="s">
        <v>3894</v>
      </c>
      <c r="D727" s="1" t="s">
        <v>3870</v>
      </c>
      <c r="E727" s="1" t="s">
        <v>3368</v>
      </c>
      <c r="F727" s="1"/>
      <c r="G727" s="2" t="s">
        <v>23</v>
      </c>
      <c r="H727" s="1" t="s">
        <v>50</v>
      </c>
      <c r="I727" s="1" t="s">
        <v>3369</v>
      </c>
      <c r="J727" s="1" t="s">
        <v>3341</v>
      </c>
      <c r="K727" s="1">
        <v>1.0</v>
      </c>
      <c r="L727" s="1">
        <v>504.0</v>
      </c>
      <c r="M727" s="1" t="s">
        <v>1277</v>
      </c>
      <c r="N727" s="1" t="s">
        <v>3872</v>
      </c>
      <c r="O727" s="1" t="s">
        <v>3873</v>
      </c>
      <c r="P727" s="1">
        <v>0.576115331297394</v>
      </c>
      <c r="Q727" s="1">
        <v>0.570037315386402</v>
      </c>
      <c r="R727" s="1" t="s">
        <v>3895</v>
      </c>
    </row>
    <row r="728">
      <c r="A728" s="1" t="s">
        <v>3896</v>
      </c>
      <c r="B728" s="1" t="s">
        <v>3897</v>
      </c>
      <c r="C728" s="1" t="s">
        <v>3898</v>
      </c>
      <c r="D728" s="1" t="s">
        <v>3870</v>
      </c>
      <c r="E728" s="1" t="s">
        <v>3368</v>
      </c>
      <c r="F728" s="1"/>
      <c r="G728" s="2" t="s">
        <v>23</v>
      </c>
      <c r="H728" s="1" t="s">
        <v>50</v>
      </c>
      <c r="I728" s="1" t="s">
        <v>3369</v>
      </c>
      <c r="J728" s="1" t="s">
        <v>3341</v>
      </c>
      <c r="K728" s="1">
        <v>1.0</v>
      </c>
      <c r="L728" s="1">
        <v>546.0</v>
      </c>
      <c r="M728" s="1" t="s">
        <v>1277</v>
      </c>
      <c r="N728" s="1" t="s">
        <v>3872</v>
      </c>
      <c r="O728" s="1" t="s">
        <v>3873</v>
      </c>
      <c r="P728" s="1">
        <v>0.540832135378954</v>
      </c>
      <c r="Q728" s="1">
        <v>0.532952362865732</v>
      </c>
      <c r="R728" s="1" t="s">
        <v>3899</v>
      </c>
    </row>
    <row r="729">
      <c r="A729" s="1" t="s">
        <v>3900</v>
      </c>
      <c r="B729" s="1" t="s">
        <v>3901</v>
      </c>
      <c r="C729" s="1" t="s">
        <v>3902</v>
      </c>
      <c r="D729" s="1" t="s">
        <v>3870</v>
      </c>
      <c r="E729" s="1" t="s">
        <v>3368</v>
      </c>
      <c r="F729" s="1"/>
      <c r="G729" s="2" t="s">
        <v>23</v>
      </c>
      <c r="H729" s="1" t="s">
        <v>50</v>
      </c>
      <c r="I729" s="1" t="s">
        <v>3369</v>
      </c>
      <c r="J729" s="1" t="s">
        <v>3341</v>
      </c>
      <c r="K729" s="1">
        <v>1.0</v>
      </c>
      <c r="L729" s="1">
        <v>591.0</v>
      </c>
      <c r="M729" s="1" t="s">
        <v>3890</v>
      </c>
      <c r="N729" s="1" t="s">
        <v>3872</v>
      </c>
      <c r="O729" s="1" t="s">
        <v>3873</v>
      </c>
      <c r="P729" s="1">
        <v>0.558953962083816</v>
      </c>
      <c r="Q729" s="1">
        <v>0.551404463890864</v>
      </c>
      <c r="R729" s="1" t="s">
        <v>3903</v>
      </c>
    </row>
    <row r="730">
      <c r="A730" s="1" t="s">
        <v>3904</v>
      </c>
      <c r="B730" s="1" t="s">
        <v>3905</v>
      </c>
      <c r="C730" s="1" t="s">
        <v>3906</v>
      </c>
      <c r="D730" s="1" t="s">
        <v>3870</v>
      </c>
      <c r="E730" s="1" t="s">
        <v>3368</v>
      </c>
      <c r="F730" s="1"/>
      <c r="G730" s="2" t="s">
        <v>23</v>
      </c>
      <c r="H730" s="1" t="s">
        <v>50</v>
      </c>
      <c r="I730" s="1" t="s">
        <v>3369</v>
      </c>
      <c r="J730" s="1" t="s">
        <v>3341</v>
      </c>
      <c r="K730" s="1">
        <v>1.0</v>
      </c>
      <c r="L730" s="1">
        <v>633.0</v>
      </c>
      <c r="M730" s="1" t="s">
        <v>1277</v>
      </c>
      <c r="N730" s="1" t="s">
        <v>3872</v>
      </c>
      <c r="O730" s="1" t="s">
        <v>3873</v>
      </c>
      <c r="P730" s="1">
        <v>0.483034305740359</v>
      </c>
      <c r="Q730" s="1">
        <v>0.468684896682095</v>
      </c>
      <c r="R730" s="1" t="s">
        <v>3907</v>
      </c>
    </row>
    <row r="731">
      <c r="A731" s="1" t="s">
        <v>3908</v>
      </c>
      <c r="B731" s="1" t="s">
        <v>3909</v>
      </c>
      <c r="C731" s="1" t="s">
        <v>3910</v>
      </c>
      <c r="D731" s="1" t="s">
        <v>3870</v>
      </c>
      <c r="E731" s="1" t="s">
        <v>3368</v>
      </c>
      <c r="F731" s="1"/>
      <c r="G731" s="2" t="s">
        <v>23</v>
      </c>
      <c r="H731" s="1" t="s">
        <v>50</v>
      </c>
      <c r="I731" s="1" t="s">
        <v>3369</v>
      </c>
      <c r="J731" s="1" t="s">
        <v>3341</v>
      </c>
      <c r="K731" s="1">
        <v>1.0</v>
      </c>
      <c r="L731" s="1">
        <v>675.0</v>
      </c>
      <c r="M731" s="1" t="s">
        <v>1277</v>
      </c>
      <c r="N731" s="1" t="s">
        <v>3872</v>
      </c>
      <c r="O731" s="1" t="s">
        <v>3873</v>
      </c>
      <c r="P731" s="1">
        <v>0.392433040030409</v>
      </c>
      <c r="Q731" s="1">
        <v>0.363382692349247</v>
      </c>
      <c r="R731" s="1" t="s">
        <v>3911</v>
      </c>
    </row>
    <row r="732">
      <c r="A732" s="1" t="s">
        <v>3912</v>
      </c>
      <c r="B732" s="1" t="s">
        <v>3913</v>
      </c>
      <c r="C732" s="1" t="s">
        <v>3914</v>
      </c>
      <c r="D732" s="1" t="s">
        <v>3870</v>
      </c>
      <c r="E732" s="1" t="s">
        <v>3368</v>
      </c>
      <c r="F732" s="1"/>
      <c r="G732" s="2" t="s">
        <v>23</v>
      </c>
      <c r="H732" s="1" t="s">
        <v>50</v>
      </c>
      <c r="I732" s="1" t="s">
        <v>3369</v>
      </c>
      <c r="J732" s="1" t="s">
        <v>3341</v>
      </c>
      <c r="K732" s="1">
        <v>1.0</v>
      </c>
      <c r="L732" s="1">
        <v>717.0</v>
      </c>
      <c r="M732" s="1" t="s">
        <v>1277</v>
      </c>
      <c r="N732" s="1" t="s">
        <v>3872</v>
      </c>
      <c r="O732" s="1" t="s">
        <v>3873</v>
      </c>
      <c r="P732" s="1">
        <v>0.459241223585189</v>
      </c>
      <c r="Q732" s="1">
        <v>0.435273298424019</v>
      </c>
      <c r="R732" s="1" t="s">
        <v>3915</v>
      </c>
    </row>
    <row r="733">
      <c r="A733" s="1" t="s">
        <v>3916</v>
      </c>
      <c r="B733" s="1" t="s">
        <v>3917</v>
      </c>
      <c r="C733" s="1" t="s">
        <v>3918</v>
      </c>
      <c r="D733" s="1" t="s">
        <v>3870</v>
      </c>
      <c r="E733" s="1" t="s">
        <v>3368</v>
      </c>
      <c r="F733" s="1"/>
      <c r="G733" s="2" t="s">
        <v>23</v>
      </c>
      <c r="H733" s="1" t="s">
        <v>50</v>
      </c>
      <c r="I733" s="1" t="s">
        <v>3369</v>
      </c>
      <c r="J733" s="1" t="s">
        <v>3341</v>
      </c>
      <c r="K733" s="1">
        <v>1.0</v>
      </c>
      <c r="L733" s="1">
        <v>759.0</v>
      </c>
      <c r="M733" s="1" t="s">
        <v>1277</v>
      </c>
      <c r="N733" s="1" t="s">
        <v>3872</v>
      </c>
      <c r="O733" s="1" t="s">
        <v>3873</v>
      </c>
      <c r="P733" s="1">
        <v>0.391244932961811</v>
      </c>
      <c r="Q733" s="1">
        <v>0.372946505504027</v>
      </c>
      <c r="R733" s="1" t="s">
        <v>3919</v>
      </c>
    </row>
    <row r="734">
      <c r="A734" s="1" t="s">
        <v>3920</v>
      </c>
      <c r="B734" s="1" t="s">
        <v>3921</v>
      </c>
      <c r="C734" s="1" t="s">
        <v>3922</v>
      </c>
      <c r="D734" s="1" t="s">
        <v>3870</v>
      </c>
      <c r="E734" s="1" t="s">
        <v>3368</v>
      </c>
      <c r="F734" s="1"/>
      <c r="G734" s="2" t="s">
        <v>23</v>
      </c>
      <c r="H734" s="1" t="s">
        <v>50</v>
      </c>
      <c r="I734" s="1" t="s">
        <v>3369</v>
      </c>
      <c r="J734" s="1" t="s">
        <v>3341</v>
      </c>
      <c r="K734" s="1">
        <v>1.0</v>
      </c>
      <c r="L734" s="1">
        <v>801.0</v>
      </c>
      <c r="M734" s="1" t="s">
        <v>1277</v>
      </c>
      <c r="N734" s="1" t="s">
        <v>3872</v>
      </c>
      <c r="O734" s="1" t="s">
        <v>3873</v>
      </c>
      <c r="P734" s="1">
        <v>0.594711712165637</v>
      </c>
      <c r="Q734" s="1">
        <v>0.589104260225588</v>
      </c>
      <c r="R734" s="1" t="s">
        <v>3923</v>
      </c>
    </row>
    <row r="735">
      <c r="A735" s="1" t="s">
        <v>3924</v>
      </c>
      <c r="B735" s="1" t="s">
        <v>3925</v>
      </c>
      <c r="C735" s="1" t="s">
        <v>353</v>
      </c>
      <c r="D735" s="1" t="s">
        <v>3870</v>
      </c>
      <c r="E735" s="1" t="s">
        <v>3368</v>
      </c>
      <c r="F735" s="1"/>
      <c r="G735" s="2" t="s">
        <v>23</v>
      </c>
      <c r="H735" s="1" t="s">
        <v>50</v>
      </c>
      <c r="I735" s="1" t="s">
        <v>3369</v>
      </c>
      <c r="J735" s="1" t="s">
        <v>3341</v>
      </c>
      <c r="K735" s="1">
        <v>1.0</v>
      </c>
      <c r="L735" s="1">
        <v>843.0</v>
      </c>
      <c r="M735" s="1" t="s">
        <v>1277</v>
      </c>
      <c r="N735" s="1" t="s">
        <v>3872</v>
      </c>
      <c r="O735" s="1" t="s">
        <v>3873</v>
      </c>
      <c r="P735" s="1">
        <v>0.563829731325752</v>
      </c>
      <c r="Q735" s="1">
        <v>0.558214316193273</v>
      </c>
      <c r="R735" s="1" t="s">
        <v>3926</v>
      </c>
    </row>
    <row r="736">
      <c r="A736" s="1" t="s">
        <v>3927</v>
      </c>
      <c r="B736" s="1" t="s">
        <v>3928</v>
      </c>
      <c r="C736" s="1" t="s">
        <v>3929</v>
      </c>
      <c r="D736" s="1" t="s">
        <v>3870</v>
      </c>
      <c r="E736" s="1" t="s">
        <v>3368</v>
      </c>
      <c r="F736" s="1"/>
      <c r="G736" s="2" t="s">
        <v>23</v>
      </c>
      <c r="H736" s="1" t="s">
        <v>50</v>
      </c>
      <c r="I736" s="1" t="s">
        <v>3369</v>
      </c>
      <c r="J736" s="1" t="s">
        <v>3341</v>
      </c>
      <c r="K736" s="1">
        <v>1.0</v>
      </c>
      <c r="L736" s="1">
        <v>885.0</v>
      </c>
      <c r="M736" s="1" t="s">
        <v>1277</v>
      </c>
      <c r="N736" s="1" t="s">
        <v>3872</v>
      </c>
      <c r="O736" s="1" t="s">
        <v>3873</v>
      </c>
      <c r="P736" s="1">
        <v>0.540959401015309</v>
      </c>
      <c r="Q736" s="1">
        <v>0.527809470237187</v>
      </c>
      <c r="R736" s="1" t="s">
        <v>3930</v>
      </c>
    </row>
    <row r="737">
      <c r="A737" s="1" t="s">
        <v>3931</v>
      </c>
      <c r="B737" s="1" t="s">
        <v>3932</v>
      </c>
      <c r="C737" s="1" t="s">
        <v>3933</v>
      </c>
      <c r="D737" s="1" t="s">
        <v>3870</v>
      </c>
      <c r="E737" s="1" t="s">
        <v>3368</v>
      </c>
      <c r="F737" s="1"/>
      <c r="G737" s="2" t="s">
        <v>23</v>
      </c>
      <c r="H737" s="1" t="s">
        <v>50</v>
      </c>
      <c r="I737" s="1" t="s">
        <v>3369</v>
      </c>
      <c r="J737" s="1" t="s">
        <v>3341</v>
      </c>
      <c r="K737" s="1">
        <v>1.0</v>
      </c>
      <c r="L737" s="1">
        <v>927.0</v>
      </c>
      <c r="M737" s="1" t="s">
        <v>1277</v>
      </c>
      <c r="N737" s="1" t="s">
        <v>3872</v>
      </c>
      <c r="O737" s="1" t="s">
        <v>3873</v>
      </c>
      <c r="P737" s="1">
        <v>0.633490715411854</v>
      </c>
      <c r="Q737" s="1">
        <v>0.629089374070901</v>
      </c>
      <c r="R737" s="1" t="s">
        <v>3934</v>
      </c>
    </row>
    <row r="738">
      <c r="A738" s="1" t="s">
        <v>3935</v>
      </c>
      <c r="B738" s="1" t="s">
        <v>3936</v>
      </c>
      <c r="C738" s="1" t="s">
        <v>3937</v>
      </c>
      <c r="D738" s="1" t="s">
        <v>3870</v>
      </c>
      <c r="E738" s="1" t="s">
        <v>3368</v>
      </c>
      <c r="F738" s="1"/>
      <c r="G738" s="2" t="s">
        <v>23</v>
      </c>
      <c r="H738" s="1" t="s">
        <v>50</v>
      </c>
      <c r="I738" s="1" t="s">
        <v>3369</v>
      </c>
      <c r="J738" s="1" t="s">
        <v>3341</v>
      </c>
      <c r="K738" s="1">
        <v>1.0</v>
      </c>
      <c r="L738" s="1">
        <v>972.0</v>
      </c>
      <c r="M738" s="1" t="s">
        <v>3890</v>
      </c>
      <c r="N738" s="1" t="s">
        <v>3872</v>
      </c>
      <c r="O738" s="1" t="s">
        <v>3873</v>
      </c>
      <c r="P738" s="1">
        <v>0.383158062807022</v>
      </c>
      <c r="Q738" s="1">
        <v>0.329177127624072</v>
      </c>
      <c r="R738" s="1" t="s">
        <v>3938</v>
      </c>
    </row>
    <row r="739">
      <c r="A739" s="1" t="s">
        <v>3939</v>
      </c>
      <c r="B739" s="1" t="s">
        <v>3940</v>
      </c>
      <c r="C739" s="1" t="s">
        <v>3941</v>
      </c>
      <c r="D739" s="1" t="s">
        <v>3870</v>
      </c>
      <c r="E739" s="1" t="s">
        <v>3368</v>
      </c>
      <c r="F739" s="1"/>
      <c r="G739" s="2" t="s">
        <v>23</v>
      </c>
      <c r="H739" s="1" t="s">
        <v>50</v>
      </c>
      <c r="I739" s="1" t="s">
        <v>3369</v>
      </c>
      <c r="J739" s="1" t="s">
        <v>3341</v>
      </c>
      <c r="K739" s="1">
        <v>1.0</v>
      </c>
      <c r="L739" s="1">
        <v>1014.0</v>
      </c>
      <c r="M739" s="1" t="s">
        <v>1277</v>
      </c>
      <c r="N739" s="1" t="s">
        <v>3872</v>
      </c>
      <c r="O739" s="1" t="s">
        <v>3873</v>
      </c>
      <c r="P739" s="1">
        <v>0.336655817164049</v>
      </c>
      <c r="Q739" s="1">
        <v>0.279854967785652</v>
      </c>
      <c r="R739" s="1" t="s">
        <v>3942</v>
      </c>
    </row>
    <row r="740">
      <c r="A740" s="1" t="s">
        <v>3943</v>
      </c>
      <c r="B740" s="1" t="s">
        <v>3944</v>
      </c>
      <c r="C740" s="1" t="s">
        <v>3945</v>
      </c>
      <c r="D740" s="1" t="s">
        <v>3870</v>
      </c>
      <c r="E740" s="1" t="s">
        <v>3368</v>
      </c>
      <c r="F740" s="1"/>
      <c r="G740" s="2" t="s">
        <v>23</v>
      </c>
      <c r="H740" s="1" t="s">
        <v>50</v>
      </c>
      <c r="I740" s="1" t="s">
        <v>3369</v>
      </c>
      <c r="J740" s="1" t="s">
        <v>3341</v>
      </c>
      <c r="K740" s="1">
        <v>1.0</v>
      </c>
      <c r="L740" s="1">
        <v>1056.0</v>
      </c>
      <c r="M740" s="1" t="s">
        <v>1277</v>
      </c>
      <c r="N740" s="1" t="s">
        <v>3872</v>
      </c>
      <c r="O740" s="1" t="s">
        <v>3873</v>
      </c>
      <c r="P740" s="1">
        <v>0.336655817164049</v>
      </c>
      <c r="Q740" s="1">
        <v>0.279854967785652</v>
      </c>
      <c r="R740" s="1" t="s">
        <v>3946</v>
      </c>
    </row>
    <row r="741">
      <c r="A741" s="1" t="s">
        <v>3947</v>
      </c>
      <c r="B741" s="1" t="s">
        <v>3948</v>
      </c>
      <c r="C741" s="1" t="s">
        <v>3949</v>
      </c>
      <c r="D741" s="1" t="s">
        <v>3870</v>
      </c>
      <c r="E741" s="1" t="s">
        <v>3368</v>
      </c>
      <c r="F741" s="1"/>
      <c r="G741" s="2" t="s">
        <v>23</v>
      </c>
      <c r="H741" s="1" t="s">
        <v>50</v>
      </c>
      <c r="I741" s="1" t="s">
        <v>3369</v>
      </c>
      <c r="J741" s="1" t="s">
        <v>3341</v>
      </c>
      <c r="K741" s="1">
        <v>1.0</v>
      </c>
      <c r="L741" s="1">
        <v>1098.0</v>
      </c>
      <c r="M741" s="1" t="s">
        <v>1277</v>
      </c>
      <c r="N741" s="1" t="s">
        <v>3872</v>
      </c>
      <c r="O741" s="1" t="s">
        <v>3873</v>
      </c>
      <c r="P741" s="1">
        <v>0.336655817164049</v>
      </c>
      <c r="Q741" s="1">
        <v>0.279854967785652</v>
      </c>
      <c r="R741" s="1" t="s">
        <v>3950</v>
      </c>
    </row>
    <row r="742">
      <c r="A742" s="1" t="s">
        <v>3951</v>
      </c>
      <c r="B742" s="1" t="s">
        <v>3952</v>
      </c>
      <c r="C742" s="1" t="s">
        <v>3953</v>
      </c>
      <c r="D742" s="1" t="s">
        <v>3870</v>
      </c>
      <c r="E742" s="1" t="s">
        <v>3368</v>
      </c>
      <c r="F742" s="1"/>
      <c r="G742" s="2" t="s">
        <v>23</v>
      </c>
      <c r="H742" s="1" t="s">
        <v>50</v>
      </c>
      <c r="I742" s="1" t="s">
        <v>3369</v>
      </c>
      <c r="J742" s="1" t="s">
        <v>3341</v>
      </c>
      <c r="K742" s="1">
        <v>1.0</v>
      </c>
      <c r="L742" s="1">
        <v>1140.0</v>
      </c>
      <c r="M742" s="1" t="s">
        <v>1277</v>
      </c>
      <c r="N742" s="1" t="s">
        <v>3872</v>
      </c>
      <c r="O742" s="1" t="s">
        <v>3873</v>
      </c>
      <c r="P742" s="1">
        <v>0.336655817164049</v>
      </c>
      <c r="Q742" s="1">
        <v>0.274146206356217</v>
      </c>
      <c r="R742" s="1" t="s">
        <v>3954</v>
      </c>
    </row>
    <row r="743">
      <c r="A743" s="1" t="s">
        <v>3955</v>
      </c>
      <c r="B743" s="1" t="s">
        <v>3956</v>
      </c>
      <c r="C743" s="1" t="s">
        <v>3957</v>
      </c>
      <c r="D743" s="1" t="s">
        <v>3870</v>
      </c>
      <c r="E743" s="1" t="s">
        <v>3368</v>
      </c>
      <c r="F743" s="1"/>
      <c r="G743" s="2" t="s">
        <v>23</v>
      </c>
      <c r="H743" s="1" t="s">
        <v>50</v>
      </c>
      <c r="I743" s="1" t="s">
        <v>3369</v>
      </c>
      <c r="J743" s="1" t="s">
        <v>3341</v>
      </c>
      <c r="K743" s="1">
        <v>1.0</v>
      </c>
      <c r="L743" s="1">
        <v>1182.0</v>
      </c>
      <c r="M743" s="1" t="s">
        <v>1277</v>
      </c>
      <c r="N743" s="1" t="s">
        <v>3872</v>
      </c>
      <c r="O743" s="1" t="s">
        <v>3873</v>
      </c>
      <c r="P743" s="1">
        <v>0.343370242373517</v>
      </c>
      <c r="Q743" s="1">
        <v>0.304257047264179</v>
      </c>
      <c r="R743" s="1" t="s">
        <v>3958</v>
      </c>
    </row>
    <row r="744">
      <c r="A744" s="1" t="s">
        <v>3959</v>
      </c>
      <c r="B744" s="1" t="s">
        <v>3960</v>
      </c>
      <c r="C744" s="1" t="s">
        <v>267</v>
      </c>
      <c r="D744" s="1" t="s">
        <v>3961</v>
      </c>
      <c r="E744" s="1" t="s">
        <v>3368</v>
      </c>
      <c r="F744" s="1"/>
      <c r="G744" s="2" t="s">
        <v>23</v>
      </c>
      <c r="H744" s="1" t="s">
        <v>746</v>
      </c>
      <c r="I744" s="1" t="s">
        <v>3369</v>
      </c>
      <c r="J744" s="1" t="s">
        <v>3341</v>
      </c>
      <c r="K744" s="1">
        <v>1.0</v>
      </c>
      <c r="L744" s="1">
        <v>76.0</v>
      </c>
      <c r="M744" s="1" t="s">
        <v>3397</v>
      </c>
      <c r="N744" s="1" t="s">
        <v>3962</v>
      </c>
      <c r="O744" s="1" t="s">
        <v>3963</v>
      </c>
      <c r="P744" s="1">
        <v>0.756126005469178</v>
      </c>
      <c r="Q744" s="1">
        <v>0.737724901138686</v>
      </c>
      <c r="R744" s="1" t="s">
        <v>3964</v>
      </c>
    </row>
    <row r="745">
      <c r="A745" s="1" t="s">
        <v>3965</v>
      </c>
      <c r="B745" s="1" t="s">
        <v>3966</v>
      </c>
      <c r="C745" s="1" t="s">
        <v>3403</v>
      </c>
      <c r="D745" s="1" t="s">
        <v>3961</v>
      </c>
      <c r="E745" s="1" t="s">
        <v>3368</v>
      </c>
      <c r="F745" s="1"/>
      <c r="G745" s="2" t="s">
        <v>23</v>
      </c>
      <c r="H745" s="1" t="s">
        <v>746</v>
      </c>
      <c r="I745" s="1" t="s">
        <v>3369</v>
      </c>
      <c r="J745" s="1" t="s">
        <v>3341</v>
      </c>
      <c r="K745" s="1">
        <v>1.0</v>
      </c>
      <c r="L745" s="1">
        <v>113.0</v>
      </c>
      <c r="M745" s="1" t="s">
        <v>1304</v>
      </c>
      <c r="N745" s="1" t="s">
        <v>3962</v>
      </c>
      <c r="O745" s="1" t="s">
        <v>3963</v>
      </c>
      <c r="P745" s="1">
        <v>0.612821602237089</v>
      </c>
      <c r="Q745" s="1">
        <v>0.577580726127128</v>
      </c>
      <c r="R745" s="1" t="s">
        <v>3967</v>
      </c>
    </row>
    <row r="746">
      <c r="A746" s="1" t="s">
        <v>3968</v>
      </c>
      <c r="B746" s="1" t="s">
        <v>3969</v>
      </c>
      <c r="C746" s="1" t="s">
        <v>1728</v>
      </c>
      <c r="D746" s="1" t="s">
        <v>3970</v>
      </c>
      <c r="E746" s="1" t="s">
        <v>3368</v>
      </c>
      <c r="F746" s="1"/>
      <c r="G746" s="2" t="s">
        <v>23</v>
      </c>
      <c r="H746" s="1" t="s">
        <v>3971</v>
      </c>
      <c r="I746" s="1" t="s">
        <v>3369</v>
      </c>
      <c r="J746" s="1" t="s">
        <v>3341</v>
      </c>
      <c r="K746" s="1">
        <v>0.0</v>
      </c>
      <c r="L746" s="1">
        <v>92.0</v>
      </c>
      <c r="M746" s="1" t="s">
        <v>3972</v>
      </c>
      <c r="N746" s="1" t="s">
        <v>3973</v>
      </c>
      <c r="O746" s="1" t="s">
        <v>3974</v>
      </c>
      <c r="P746" s="1">
        <v>0.625036165382297</v>
      </c>
      <c r="Q746" s="1">
        <v>0.620882871177761</v>
      </c>
      <c r="R746" s="1" t="s">
        <v>3975</v>
      </c>
    </row>
    <row r="747">
      <c r="A747" s="1" t="s">
        <v>3976</v>
      </c>
      <c r="B747" s="1" t="s">
        <v>3977</v>
      </c>
      <c r="C747" s="1" t="s">
        <v>3480</v>
      </c>
      <c r="D747" s="1" t="s">
        <v>3978</v>
      </c>
      <c r="E747" s="1" t="s">
        <v>3368</v>
      </c>
      <c r="F747" s="1"/>
      <c r="G747" s="2" t="s">
        <v>23</v>
      </c>
      <c r="H747" s="1" t="s">
        <v>2507</v>
      </c>
      <c r="I747" s="1" t="s">
        <v>3369</v>
      </c>
      <c r="J747" s="1" t="s">
        <v>3341</v>
      </c>
      <c r="K747" s="1">
        <v>0.0</v>
      </c>
      <c r="L747" s="1">
        <v>140.0</v>
      </c>
      <c r="M747" s="1" t="s">
        <v>3046</v>
      </c>
      <c r="N747" s="1" t="s">
        <v>3979</v>
      </c>
      <c r="O747" s="1" t="s">
        <v>3980</v>
      </c>
      <c r="P747" s="1">
        <v>0.75631634623482</v>
      </c>
      <c r="Q747" s="1">
        <v>0.743921471977554</v>
      </c>
      <c r="R747" s="1" t="s">
        <v>3981</v>
      </c>
    </row>
    <row r="748">
      <c r="A748" s="1" t="s">
        <v>3982</v>
      </c>
      <c r="B748" s="1" t="s">
        <v>3983</v>
      </c>
      <c r="C748" s="1" t="s">
        <v>651</v>
      </c>
      <c r="D748" s="1" t="s">
        <v>3978</v>
      </c>
      <c r="E748" s="1" t="s">
        <v>3368</v>
      </c>
      <c r="F748" s="1"/>
      <c r="G748" s="2" t="s">
        <v>23</v>
      </c>
      <c r="H748" s="1" t="s">
        <v>2507</v>
      </c>
      <c r="I748" s="1" t="s">
        <v>3369</v>
      </c>
      <c r="J748" s="1" t="s">
        <v>3341</v>
      </c>
      <c r="K748" s="1">
        <v>0.0</v>
      </c>
      <c r="L748" s="1">
        <v>177.0</v>
      </c>
      <c r="M748" s="1" t="s">
        <v>1304</v>
      </c>
      <c r="N748" s="1" t="s">
        <v>3979</v>
      </c>
      <c r="O748" s="1" t="s">
        <v>3980</v>
      </c>
      <c r="P748" s="1">
        <v>0.65065602715274</v>
      </c>
      <c r="Q748" s="1">
        <v>0.625089258823982</v>
      </c>
      <c r="R748" s="1" t="s">
        <v>3984</v>
      </c>
    </row>
    <row r="749">
      <c r="A749" s="1" t="s">
        <v>3985</v>
      </c>
      <c r="B749" s="1" t="s">
        <v>3986</v>
      </c>
      <c r="C749" s="1" t="s">
        <v>1523</v>
      </c>
      <c r="D749" s="1" t="s">
        <v>3987</v>
      </c>
      <c r="E749" s="1" t="s">
        <v>3368</v>
      </c>
      <c r="F749" s="1"/>
      <c r="G749" s="2" t="s">
        <v>23</v>
      </c>
      <c r="H749" s="1" t="s">
        <v>59</v>
      </c>
      <c r="I749" s="1" t="s">
        <v>3369</v>
      </c>
      <c r="J749" s="1" t="s">
        <v>3341</v>
      </c>
      <c r="K749" s="1">
        <v>1.0</v>
      </c>
      <c r="L749" s="1">
        <v>133.0</v>
      </c>
      <c r="M749" s="1" t="s">
        <v>3603</v>
      </c>
      <c r="N749" s="1" t="s">
        <v>3988</v>
      </c>
      <c r="O749" s="1" t="s">
        <v>3989</v>
      </c>
      <c r="P749" s="1">
        <v>0.77503610268929</v>
      </c>
      <c r="Q749" s="1">
        <v>0.76877102018052</v>
      </c>
      <c r="R749" s="1" t="s">
        <v>3990</v>
      </c>
    </row>
    <row r="750">
      <c r="A750" s="1" t="s">
        <v>3991</v>
      </c>
      <c r="B750" s="1" t="s">
        <v>3992</v>
      </c>
      <c r="C750" s="1" t="s">
        <v>1506</v>
      </c>
      <c r="D750" s="1" t="s">
        <v>3987</v>
      </c>
      <c r="E750" s="1" t="s">
        <v>3368</v>
      </c>
      <c r="F750" s="1"/>
      <c r="G750" s="2" t="s">
        <v>23</v>
      </c>
      <c r="H750" s="1" t="s">
        <v>59</v>
      </c>
      <c r="I750" s="1" t="s">
        <v>3369</v>
      </c>
      <c r="J750" s="1" t="s">
        <v>3341</v>
      </c>
      <c r="K750" s="1">
        <v>1.0</v>
      </c>
      <c r="L750" s="1">
        <v>170.0</v>
      </c>
      <c r="M750" s="1" t="s">
        <v>1304</v>
      </c>
      <c r="N750" s="1" t="s">
        <v>3988</v>
      </c>
      <c r="O750" s="1" t="s">
        <v>3989</v>
      </c>
      <c r="P750" s="1">
        <v>0.594372956892745</v>
      </c>
      <c r="Q750" s="1">
        <v>0.561404866778773</v>
      </c>
      <c r="R750" s="1" t="s">
        <v>3993</v>
      </c>
    </row>
    <row r="751">
      <c r="A751" s="1" t="s">
        <v>3994</v>
      </c>
      <c r="B751" s="1" t="s">
        <v>3995</v>
      </c>
      <c r="C751" s="1" t="s">
        <v>3996</v>
      </c>
      <c r="D751" s="1" t="s">
        <v>3997</v>
      </c>
      <c r="E751" s="1" t="s">
        <v>3368</v>
      </c>
      <c r="F751" s="1"/>
      <c r="G751" s="2" t="s">
        <v>23</v>
      </c>
      <c r="H751" s="1" t="s">
        <v>2767</v>
      </c>
      <c r="I751" s="1" t="s">
        <v>3369</v>
      </c>
      <c r="J751" s="1" t="s">
        <v>3341</v>
      </c>
      <c r="K751" s="1">
        <v>1.0</v>
      </c>
      <c r="L751" s="1">
        <v>67.0</v>
      </c>
      <c r="M751" s="1" t="s">
        <v>3998</v>
      </c>
      <c r="N751" s="1" t="s">
        <v>3999</v>
      </c>
      <c r="O751" s="1" t="s">
        <v>4000</v>
      </c>
      <c r="P751" s="1">
        <v>0.218507901565045</v>
      </c>
      <c r="Q751" s="1">
        <v>0.173198474264797</v>
      </c>
      <c r="R751" s="1" t="s">
        <v>4001</v>
      </c>
    </row>
    <row r="752">
      <c r="A752" s="1" t="s">
        <v>4002</v>
      </c>
      <c r="B752" s="1" t="s">
        <v>4003</v>
      </c>
      <c r="C752" s="1" t="s">
        <v>4004</v>
      </c>
      <c r="D752" s="1" t="s">
        <v>3997</v>
      </c>
      <c r="E752" s="1" t="s">
        <v>3368</v>
      </c>
      <c r="F752" s="1"/>
      <c r="G752" s="2" t="s">
        <v>23</v>
      </c>
      <c r="H752" s="1" t="s">
        <v>2767</v>
      </c>
      <c r="I752" s="1" t="s">
        <v>3369</v>
      </c>
      <c r="J752" s="1" t="s">
        <v>3341</v>
      </c>
      <c r="K752" s="1">
        <v>1.0</v>
      </c>
      <c r="L752" s="1">
        <v>119.0</v>
      </c>
      <c r="M752" s="1" t="s">
        <v>4005</v>
      </c>
      <c r="N752" s="1" t="s">
        <v>3999</v>
      </c>
      <c r="O752" s="1" t="s">
        <v>4000</v>
      </c>
      <c r="P752" s="1">
        <v>0.236618419870931</v>
      </c>
      <c r="Q752" s="1">
        <v>0.196098388789557</v>
      </c>
      <c r="R752" s="1" t="s">
        <v>4006</v>
      </c>
    </row>
    <row r="753">
      <c r="A753" s="1" t="s">
        <v>4007</v>
      </c>
      <c r="B753" s="1" t="s">
        <v>4008</v>
      </c>
      <c r="C753" s="1" t="s">
        <v>4009</v>
      </c>
      <c r="D753" s="1" t="s">
        <v>3997</v>
      </c>
      <c r="E753" s="1" t="s">
        <v>3368</v>
      </c>
      <c r="F753" s="1"/>
      <c r="G753" s="2" t="s">
        <v>23</v>
      </c>
      <c r="H753" s="1" t="s">
        <v>2767</v>
      </c>
      <c r="I753" s="1" t="s">
        <v>3369</v>
      </c>
      <c r="J753" s="1" t="s">
        <v>3341</v>
      </c>
      <c r="K753" s="1">
        <v>1.0</v>
      </c>
      <c r="L753" s="1">
        <v>171.0</v>
      </c>
      <c r="M753" s="1" t="s">
        <v>4010</v>
      </c>
      <c r="N753" s="1" t="s">
        <v>3999</v>
      </c>
      <c r="O753" s="1" t="s">
        <v>4000</v>
      </c>
      <c r="P753" s="1">
        <v>0.308673208765542</v>
      </c>
      <c r="Q753" s="1">
        <v>0.270019373290454</v>
      </c>
      <c r="R753" s="1" t="s">
        <v>4011</v>
      </c>
    </row>
    <row r="754">
      <c r="A754" s="1" t="s">
        <v>4012</v>
      </c>
      <c r="B754" s="1" t="s">
        <v>4013</v>
      </c>
      <c r="C754" s="1" t="s">
        <v>4014</v>
      </c>
      <c r="D754" s="1" t="s">
        <v>3997</v>
      </c>
      <c r="E754" s="1" t="s">
        <v>3368</v>
      </c>
      <c r="F754" s="1"/>
      <c r="G754" s="2" t="s">
        <v>23</v>
      </c>
      <c r="H754" s="1" t="s">
        <v>2767</v>
      </c>
      <c r="I754" s="1" t="s">
        <v>3369</v>
      </c>
      <c r="J754" s="1" t="s">
        <v>3341</v>
      </c>
      <c r="K754" s="1">
        <v>1.0</v>
      </c>
      <c r="L754" s="1">
        <v>279.0</v>
      </c>
      <c r="M754" s="1" t="s">
        <v>4015</v>
      </c>
      <c r="N754" s="1" t="s">
        <v>3999</v>
      </c>
      <c r="O754" s="1" t="s">
        <v>4000</v>
      </c>
      <c r="P754" s="1">
        <v>0.335214180146355</v>
      </c>
      <c r="Q754" s="1">
        <v>0.304597922799451</v>
      </c>
      <c r="R754" s="1" t="s">
        <v>4016</v>
      </c>
    </row>
    <row r="755">
      <c r="A755" s="1" t="s">
        <v>4017</v>
      </c>
      <c r="B755" s="1" t="s">
        <v>4018</v>
      </c>
      <c r="C755" s="1" t="s">
        <v>4019</v>
      </c>
      <c r="D755" s="1" t="s">
        <v>3997</v>
      </c>
      <c r="E755" s="1" t="s">
        <v>3368</v>
      </c>
      <c r="F755" s="1"/>
      <c r="G755" s="2" t="s">
        <v>23</v>
      </c>
      <c r="H755" s="1" t="s">
        <v>2767</v>
      </c>
      <c r="I755" s="1" t="s">
        <v>3369</v>
      </c>
      <c r="J755" s="1" t="s">
        <v>3341</v>
      </c>
      <c r="K755" s="1">
        <v>1.0</v>
      </c>
      <c r="L755" s="1">
        <v>331.0</v>
      </c>
      <c r="M755" s="1" t="s">
        <v>4005</v>
      </c>
      <c r="N755" s="1" t="s">
        <v>3999</v>
      </c>
      <c r="O755" s="1" t="s">
        <v>4000</v>
      </c>
      <c r="P755" s="1">
        <v>0.206784636490748</v>
      </c>
      <c r="Q755" s="1">
        <v>0.185717842484731</v>
      </c>
      <c r="R755" s="1" t="s">
        <v>4020</v>
      </c>
    </row>
    <row r="756">
      <c r="A756" s="1" t="s">
        <v>4021</v>
      </c>
      <c r="B756" s="1" t="s">
        <v>4022</v>
      </c>
      <c r="C756" s="1" t="s">
        <v>4023</v>
      </c>
      <c r="D756" s="1" t="s">
        <v>3997</v>
      </c>
      <c r="E756" s="1" t="s">
        <v>3368</v>
      </c>
      <c r="F756" s="1"/>
      <c r="G756" s="2" t="s">
        <v>23</v>
      </c>
      <c r="H756" s="1" t="s">
        <v>2767</v>
      </c>
      <c r="I756" s="1" t="s">
        <v>3369</v>
      </c>
      <c r="J756" s="1" t="s">
        <v>3341</v>
      </c>
      <c r="K756" s="1">
        <v>1.0</v>
      </c>
      <c r="L756" s="1">
        <v>383.0</v>
      </c>
      <c r="M756" s="1" t="s">
        <v>4005</v>
      </c>
      <c r="N756" s="1" t="s">
        <v>3999</v>
      </c>
      <c r="O756" s="1" t="s">
        <v>4000</v>
      </c>
      <c r="P756" s="1">
        <v>0.208905782079238</v>
      </c>
      <c r="Q756" s="1">
        <v>0.190196184795842</v>
      </c>
      <c r="R756" s="1" t="s">
        <v>4024</v>
      </c>
    </row>
    <row r="757">
      <c r="A757" s="1" t="s">
        <v>4025</v>
      </c>
      <c r="B757" s="1" t="s">
        <v>4026</v>
      </c>
      <c r="C757" s="1" t="s">
        <v>4027</v>
      </c>
      <c r="D757" s="1" t="s">
        <v>3997</v>
      </c>
      <c r="E757" s="1" t="s">
        <v>3368</v>
      </c>
      <c r="F757" s="1"/>
      <c r="G757" s="2" t="s">
        <v>23</v>
      </c>
      <c r="H757" s="1" t="s">
        <v>2767</v>
      </c>
      <c r="I757" s="1" t="s">
        <v>3369</v>
      </c>
      <c r="J757" s="1" t="s">
        <v>3341</v>
      </c>
      <c r="K757" s="1">
        <v>1.0</v>
      </c>
      <c r="L757" s="1">
        <v>435.0</v>
      </c>
      <c r="M757" s="1" t="s">
        <v>4005</v>
      </c>
      <c r="N757" s="1" t="s">
        <v>3999</v>
      </c>
      <c r="O757" s="1" t="s">
        <v>4000</v>
      </c>
      <c r="P757" s="1">
        <v>0.210964215680495</v>
      </c>
      <c r="Q757" s="1">
        <v>0.194378819956607</v>
      </c>
      <c r="R757" s="1" t="s">
        <v>4028</v>
      </c>
    </row>
    <row r="758">
      <c r="A758" s="1" t="s">
        <v>4029</v>
      </c>
      <c r="B758" s="1" t="s">
        <v>4030</v>
      </c>
      <c r="C758" s="1" t="s">
        <v>4031</v>
      </c>
      <c r="D758" s="1" t="s">
        <v>3997</v>
      </c>
      <c r="E758" s="1" t="s">
        <v>3368</v>
      </c>
      <c r="F758" s="1"/>
      <c r="G758" s="2" t="s">
        <v>23</v>
      </c>
      <c r="H758" s="1" t="s">
        <v>2767</v>
      </c>
      <c r="I758" s="1" t="s">
        <v>3369</v>
      </c>
      <c r="J758" s="1" t="s">
        <v>3341</v>
      </c>
      <c r="K758" s="1">
        <v>1.0</v>
      </c>
      <c r="L758" s="1">
        <v>487.0</v>
      </c>
      <c r="M758" s="1" t="s">
        <v>4005</v>
      </c>
      <c r="N758" s="1" t="s">
        <v>3999</v>
      </c>
      <c r="O758" s="1" t="s">
        <v>4000</v>
      </c>
      <c r="P758" s="1">
        <v>0.302113515967773</v>
      </c>
      <c r="Q758" s="1">
        <v>0.289629181536544</v>
      </c>
      <c r="R758" s="1" t="s">
        <v>4032</v>
      </c>
    </row>
    <row r="759">
      <c r="A759" s="1" t="s">
        <v>4033</v>
      </c>
      <c r="B759" s="1" t="s">
        <v>4034</v>
      </c>
      <c r="C759" s="1" t="s">
        <v>4035</v>
      </c>
      <c r="D759" s="1" t="s">
        <v>3997</v>
      </c>
      <c r="E759" s="1" t="s">
        <v>3368</v>
      </c>
      <c r="F759" s="1"/>
      <c r="G759" s="2" t="s">
        <v>23</v>
      </c>
      <c r="H759" s="1" t="s">
        <v>2767</v>
      </c>
      <c r="I759" s="1" t="s">
        <v>3369</v>
      </c>
      <c r="J759" s="1" t="s">
        <v>3341</v>
      </c>
      <c r="K759" s="1">
        <v>1.0</v>
      </c>
      <c r="L759" s="1">
        <v>539.0</v>
      </c>
      <c r="M759" s="1" t="s">
        <v>4005</v>
      </c>
      <c r="N759" s="1" t="s">
        <v>3999</v>
      </c>
      <c r="O759" s="1" t="s">
        <v>4000</v>
      </c>
      <c r="P759" s="1">
        <v>0.364859002932429</v>
      </c>
      <c r="Q759" s="1">
        <v>0.35225392657061</v>
      </c>
      <c r="R759" s="1" t="s">
        <v>4036</v>
      </c>
    </row>
    <row r="760">
      <c r="A760" s="1" t="s">
        <v>4037</v>
      </c>
      <c r="B760" s="1" t="s">
        <v>4038</v>
      </c>
      <c r="C760" s="1" t="s">
        <v>4039</v>
      </c>
      <c r="D760" s="1" t="s">
        <v>3997</v>
      </c>
      <c r="E760" s="1" t="s">
        <v>3368</v>
      </c>
      <c r="F760" s="1"/>
      <c r="G760" s="2" t="s">
        <v>23</v>
      </c>
      <c r="H760" s="1" t="s">
        <v>2767</v>
      </c>
      <c r="I760" s="1" t="s">
        <v>3369</v>
      </c>
      <c r="J760" s="1" t="s">
        <v>3341</v>
      </c>
      <c r="K760" s="1">
        <v>1.0</v>
      </c>
      <c r="L760" s="1">
        <v>591.0</v>
      </c>
      <c r="M760" s="1" t="s">
        <v>4005</v>
      </c>
      <c r="N760" s="1" t="s">
        <v>3999</v>
      </c>
      <c r="O760" s="1" t="s">
        <v>4000</v>
      </c>
      <c r="P760" s="1">
        <v>0.210964215680495</v>
      </c>
      <c r="Q760" s="1">
        <v>0.194378819956607</v>
      </c>
      <c r="R760" s="1" t="s">
        <v>4040</v>
      </c>
    </row>
    <row r="761">
      <c r="A761" s="1" t="s">
        <v>4041</v>
      </c>
      <c r="B761" s="1" t="s">
        <v>4042</v>
      </c>
      <c r="C761" s="1" t="s">
        <v>4043</v>
      </c>
      <c r="D761" s="1" t="s">
        <v>3997</v>
      </c>
      <c r="E761" s="1" t="s">
        <v>3368</v>
      </c>
      <c r="F761" s="1"/>
      <c r="G761" s="2" t="s">
        <v>23</v>
      </c>
      <c r="H761" s="1" t="s">
        <v>2767</v>
      </c>
      <c r="I761" s="1" t="s">
        <v>3369</v>
      </c>
      <c r="J761" s="1" t="s">
        <v>3341</v>
      </c>
      <c r="K761" s="1">
        <v>1.0</v>
      </c>
      <c r="L761" s="1">
        <v>643.0</v>
      </c>
      <c r="M761" s="1" t="s">
        <v>4005</v>
      </c>
      <c r="N761" s="1" t="s">
        <v>3999</v>
      </c>
      <c r="O761" s="1" t="s">
        <v>4000</v>
      </c>
      <c r="P761" s="1">
        <v>0.208905782079238</v>
      </c>
      <c r="Q761" s="1">
        <v>0.190196184795842</v>
      </c>
      <c r="R761" s="1" t="s">
        <v>4044</v>
      </c>
    </row>
    <row r="762">
      <c r="A762" s="1" t="s">
        <v>4045</v>
      </c>
      <c r="B762" s="1" t="s">
        <v>4046</v>
      </c>
      <c r="C762" s="1" t="s">
        <v>4047</v>
      </c>
      <c r="D762" s="1" t="s">
        <v>3997</v>
      </c>
      <c r="E762" s="1" t="s">
        <v>3368</v>
      </c>
      <c r="F762" s="1"/>
      <c r="G762" s="2" t="s">
        <v>23</v>
      </c>
      <c r="H762" s="1" t="s">
        <v>2767</v>
      </c>
      <c r="I762" s="1" t="s">
        <v>3369</v>
      </c>
      <c r="J762" s="1" t="s">
        <v>3341</v>
      </c>
      <c r="K762" s="1">
        <v>1.0</v>
      </c>
      <c r="L762" s="1">
        <v>695.0</v>
      </c>
      <c r="M762" s="1" t="s">
        <v>4005</v>
      </c>
      <c r="N762" s="1" t="s">
        <v>3999</v>
      </c>
      <c r="O762" s="1" t="s">
        <v>4000</v>
      </c>
      <c r="P762" s="1">
        <v>0.206784636490748</v>
      </c>
      <c r="Q762" s="1">
        <v>0.185717842484731</v>
      </c>
      <c r="R762" s="1" t="s">
        <v>4048</v>
      </c>
    </row>
    <row r="763">
      <c r="A763" s="1" t="s">
        <v>4049</v>
      </c>
      <c r="B763" s="1" t="s">
        <v>4050</v>
      </c>
      <c r="C763" s="1" t="s">
        <v>4051</v>
      </c>
      <c r="D763" s="1" t="s">
        <v>3997</v>
      </c>
      <c r="E763" s="1" t="s">
        <v>3368</v>
      </c>
      <c r="F763" s="1"/>
      <c r="G763" s="2" t="s">
        <v>23</v>
      </c>
      <c r="H763" s="1" t="s">
        <v>2767</v>
      </c>
      <c r="I763" s="1" t="s">
        <v>3369</v>
      </c>
      <c r="J763" s="1" t="s">
        <v>3341</v>
      </c>
      <c r="K763" s="1">
        <v>1.0</v>
      </c>
      <c r="L763" s="1">
        <v>747.0</v>
      </c>
      <c r="M763" s="1" t="s">
        <v>4005</v>
      </c>
      <c r="N763" s="1" t="s">
        <v>3999</v>
      </c>
      <c r="O763" s="1" t="s">
        <v>4000</v>
      </c>
      <c r="P763" s="1">
        <v>0.272318170081416</v>
      </c>
      <c r="Q763" s="1">
        <v>0.246826780357519</v>
      </c>
      <c r="R763" s="1" t="s">
        <v>4052</v>
      </c>
    </row>
    <row r="764">
      <c r="A764" s="1" t="s">
        <v>4053</v>
      </c>
      <c r="B764" s="1" t="s">
        <v>4054</v>
      </c>
      <c r="C764" s="1" t="s">
        <v>4055</v>
      </c>
      <c r="D764" s="1" t="s">
        <v>3997</v>
      </c>
      <c r="E764" s="1" t="s">
        <v>3368</v>
      </c>
      <c r="F764" s="1"/>
      <c r="G764" s="2" t="s">
        <v>23</v>
      </c>
      <c r="H764" s="1" t="s">
        <v>2767</v>
      </c>
      <c r="I764" s="1" t="s">
        <v>3369</v>
      </c>
      <c r="J764" s="1" t="s">
        <v>3341</v>
      </c>
      <c r="K764" s="1">
        <v>1.0</v>
      </c>
      <c r="L764" s="1">
        <v>799.0</v>
      </c>
      <c r="M764" s="1" t="s">
        <v>4005</v>
      </c>
      <c r="N764" s="1" t="s">
        <v>3999</v>
      </c>
      <c r="O764" s="1" t="s">
        <v>4000</v>
      </c>
      <c r="P764" s="1">
        <v>0.202335053498705</v>
      </c>
      <c r="Q764" s="1">
        <v>0.175641091172108</v>
      </c>
      <c r="R764" s="1" t="s">
        <v>4056</v>
      </c>
    </row>
    <row r="765">
      <c r="A765" s="1" t="s">
        <v>4057</v>
      </c>
      <c r="B765" s="1" t="s">
        <v>4058</v>
      </c>
      <c r="C765" s="1" t="s">
        <v>4059</v>
      </c>
      <c r="D765" s="1" t="s">
        <v>3997</v>
      </c>
      <c r="E765" s="1" t="s">
        <v>3368</v>
      </c>
      <c r="F765" s="1"/>
      <c r="G765" s="2" t="s">
        <v>23</v>
      </c>
      <c r="H765" s="1" t="s">
        <v>2767</v>
      </c>
      <c r="I765" s="1" t="s">
        <v>3369</v>
      </c>
      <c r="J765" s="1" t="s">
        <v>3341</v>
      </c>
      <c r="K765" s="1">
        <v>1.0</v>
      </c>
      <c r="L765" s="1">
        <v>851.0</v>
      </c>
      <c r="M765" s="1" t="s">
        <v>4005</v>
      </c>
      <c r="N765" s="1" t="s">
        <v>3999</v>
      </c>
      <c r="O765" s="1" t="s">
        <v>4000</v>
      </c>
      <c r="P765" s="1">
        <v>0.196945909165509</v>
      </c>
      <c r="Q765" s="1">
        <v>0.176253285483797</v>
      </c>
      <c r="R765" s="1" t="s">
        <v>4060</v>
      </c>
    </row>
    <row r="766">
      <c r="A766" s="1" t="s">
        <v>4061</v>
      </c>
      <c r="B766" s="1" t="s">
        <v>4062</v>
      </c>
      <c r="C766" s="1" t="s">
        <v>1728</v>
      </c>
      <c r="D766" s="1" t="s">
        <v>4063</v>
      </c>
      <c r="E766" s="1" t="s">
        <v>3368</v>
      </c>
      <c r="F766" s="1"/>
      <c r="G766" s="2" t="s">
        <v>23</v>
      </c>
      <c r="H766" s="1" t="s">
        <v>1127</v>
      </c>
      <c r="I766" s="1" t="s">
        <v>3369</v>
      </c>
      <c r="J766" s="1" t="s">
        <v>3341</v>
      </c>
      <c r="K766" s="1">
        <v>1.0</v>
      </c>
      <c r="L766" s="1">
        <v>124.0</v>
      </c>
      <c r="M766" s="1" t="s">
        <v>4064</v>
      </c>
      <c r="N766" s="1" t="s">
        <v>4065</v>
      </c>
      <c r="O766" s="1" t="s">
        <v>4066</v>
      </c>
      <c r="P766" s="1">
        <v>0.837794241219821</v>
      </c>
      <c r="Q766" s="1">
        <v>0.828792242742111</v>
      </c>
      <c r="R766" s="1" t="s">
        <v>4067</v>
      </c>
    </row>
    <row r="767">
      <c r="A767" s="1" t="s">
        <v>4068</v>
      </c>
      <c r="B767" s="1" t="s">
        <v>4069</v>
      </c>
      <c r="C767" s="1" t="s">
        <v>3480</v>
      </c>
      <c r="D767" s="1" t="s">
        <v>4063</v>
      </c>
      <c r="E767" s="1" t="s">
        <v>3368</v>
      </c>
      <c r="F767" s="1"/>
      <c r="G767" s="2" t="s">
        <v>23</v>
      </c>
      <c r="H767" s="1" t="s">
        <v>1127</v>
      </c>
      <c r="I767" s="1" t="s">
        <v>3369</v>
      </c>
      <c r="J767" s="1" t="s">
        <v>3341</v>
      </c>
      <c r="K767" s="1">
        <v>1.0</v>
      </c>
      <c r="L767" s="1">
        <v>186.0</v>
      </c>
      <c r="M767" s="1" t="s">
        <v>4070</v>
      </c>
      <c r="N767" s="1" t="s">
        <v>4065</v>
      </c>
      <c r="O767" s="1" t="s">
        <v>4066</v>
      </c>
      <c r="P767" s="1">
        <v>0.834723499967328</v>
      </c>
      <c r="Q767" s="1">
        <v>0.823301416461988</v>
      </c>
      <c r="R767" s="1" t="s">
        <v>4071</v>
      </c>
    </row>
    <row r="768">
      <c r="A768" s="1" t="s">
        <v>4072</v>
      </c>
      <c r="B768" s="1" t="s">
        <v>4073</v>
      </c>
      <c r="C768" s="1" t="s">
        <v>2855</v>
      </c>
      <c r="D768" s="1" t="s">
        <v>4063</v>
      </c>
      <c r="E768" s="1" t="s">
        <v>3368</v>
      </c>
      <c r="F768" s="1"/>
      <c r="G768" s="2" t="s">
        <v>23</v>
      </c>
      <c r="H768" s="1" t="s">
        <v>1127</v>
      </c>
      <c r="I768" s="1" t="s">
        <v>3369</v>
      </c>
      <c r="J768" s="1" t="s">
        <v>3341</v>
      </c>
      <c r="K768" s="1">
        <v>1.0</v>
      </c>
      <c r="L768" s="1">
        <v>406.0</v>
      </c>
      <c r="M768" s="1" t="s">
        <v>4074</v>
      </c>
      <c r="N768" s="1" t="s">
        <v>4065</v>
      </c>
      <c r="O768" s="1" t="s">
        <v>4066</v>
      </c>
      <c r="P768" s="1">
        <v>0.733223438742326</v>
      </c>
      <c r="Q768" s="1">
        <v>0.735317936265531</v>
      </c>
      <c r="R768" s="1" t="s">
        <v>4075</v>
      </c>
    </row>
    <row r="769">
      <c r="A769" s="1" t="s">
        <v>4076</v>
      </c>
      <c r="B769" s="1" t="s">
        <v>4077</v>
      </c>
      <c r="C769" s="1" t="s">
        <v>4078</v>
      </c>
      <c r="D769" s="1" t="s">
        <v>4079</v>
      </c>
      <c r="E769" s="1" t="s">
        <v>3368</v>
      </c>
      <c r="F769" s="1"/>
      <c r="G769" s="2" t="s">
        <v>23</v>
      </c>
      <c r="H769" s="1" t="s">
        <v>2987</v>
      </c>
      <c r="I769" s="1" t="s">
        <v>3369</v>
      </c>
      <c r="J769" s="1" t="s">
        <v>3341</v>
      </c>
      <c r="K769" s="1">
        <v>0.0</v>
      </c>
      <c r="L769" s="1">
        <v>303.0</v>
      </c>
      <c r="M769" s="1" t="s">
        <v>4080</v>
      </c>
      <c r="N769" s="1" t="s">
        <v>4081</v>
      </c>
      <c r="O769" s="1" t="s">
        <v>4082</v>
      </c>
      <c r="P769" s="1">
        <v>0.698766747759568</v>
      </c>
      <c r="Q769" s="1">
        <v>0.68979995727836</v>
      </c>
      <c r="R769" s="1" t="s">
        <v>4083</v>
      </c>
    </row>
    <row r="770">
      <c r="A770" s="1" t="s">
        <v>4084</v>
      </c>
      <c r="B770" s="1" t="s">
        <v>4085</v>
      </c>
      <c r="C770" s="1" t="s">
        <v>951</v>
      </c>
      <c r="D770" s="1" t="s">
        <v>4086</v>
      </c>
      <c r="E770" s="1" t="s">
        <v>3368</v>
      </c>
      <c r="F770" s="1"/>
      <c r="G770" s="2" t="s">
        <v>23</v>
      </c>
      <c r="H770" s="1" t="s">
        <v>4087</v>
      </c>
      <c r="I770" s="1" t="s">
        <v>3369</v>
      </c>
      <c r="J770" s="1" t="s">
        <v>3341</v>
      </c>
      <c r="K770" s="1">
        <v>0.0</v>
      </c>
      <c r="L770" s="1">
        <v>88.0</v>
      </c>
      <c r="M770" s="1" t="s">
        <v>4088</v>
      </c>
      <c r="N770" s="1" t="s">
        <v>4089</v>
      </c>
      <c r="O770" s="1" t="s">
        <v>4090</v>
      </c>
      <c r="P770" s="1">
        <v>0.898000333150059</v>
      </c>
      <c r="Q770" s="1">
        <v>0.888547259306872</v>
      </c>
      <c r="R770" s="1" t="s">
        <v>4091</v>
      </c>
    </row>
    <row r="771">
      <c r="A771" s="1" t="s">
        <v>4092</v>
      </c>
      <c r="B771" s="1" t="s">
        <v>4093</v>
      </c>
      <c r="C771" s="1" t="s">
        <v>468</v>
      </c>
      <c r="D771" s="1" t="s">
        <v>4094</v>
      </c>
      <c r="E771" s="1" t="s">
        <v>4095</v>
      </c>
      <c r="F771" s="1"/>
      <c r="G771" s="2" t="s">
        <v>23</v>
      </c>
      <c r="H771" s="1" t="s">
        <v>4096</v>
      </c>
      <c r="I771" s="1" t="s">
        <v>4097</v>
      </c>
      <c r="J771" s="1" t="s">
        <v>4098</v>
      </c>
      <c r="K771" s="1">
        <v>0.0</v>
      </c>
      <c r="L771" s="1">
        <v>247.0</v>
      </c>
      <c r="M771" s="1" t="s">
        <v>4099</v>
      </c>
      <c r="N771" s="1" t="s">
        <v>4100</v>
      </c>
      <c r="O771" s="1" t="s">
        <v>4101</v>
      </c>
      <c r="P771" s="1">
        <v>0.903308673915751</v>
      </c>
      <c r="Q771" s="1">
        <v>0.894796681678061</v>
      </c>
      <c r="R771" s="1" t="s">
        <v>4102</v>
      </c>
    </row>
    <row r="772">
      <c r="A772" s="1" t="s">
        <v>4103</v>
      </c>
      <c r="B772" s="1" t="s">
        <v>4104</v>
      </c>
      <c r="C772" s="1" t="s">
        <v>4105</v>
      </c>
      <c r="D772" s="1" t="s">
        <v>4106</v>
      </c>
      <c r="E772" s="1" t="s">
        <v>4107</v>
      </c>
      <c r="F772" s="1"/>
      <c r="G772" s="2" t="s">
        <v>23</v>
      </c>
      <c r="H772" s="1" t="s">
        <v>1064</v>
      </c>
      <c r="I772" s="1" t="s">
        <v>4108</v>
      </c>
      <c r="J772" s="1" t="s">
        <v>4109</v>
      </c>
      <c r="K772" s="1">
        <v>1.0</v>
      </c>
      <c r="L772" s="1">
        <v>809.0</v>
      </c>
      <c r="M772" s="1" t="s">
        <v>4110</v>
      </c>
      <c r="N772" s="1" t="s">
        <v>4111</v>
      </c>
      <c r="O772" s="1" t="s">
        <v>4112</v>
      </c>
      <c r="P772" s="1">
        <v>0.957414465780702</v>
      </c>
      <c r="Q772" s="1">
        <v>0.953530351369031</v>
      </c>
      <c r="R772" s="1" t="s">
        <v>4113</v>
      </c>
    </row>
    <row r="773">
      <c r="A773" s="1" t="s">
        <v>4114</v>
      </c>
      <c r="B773" s="1" t="s">
        <v>4115</v>
      </c>
      <c r="C773" s="1" t="s">
        <v>4116</v>
      </c>
      <c r="D773" s="1" t="s">
        <v>1196</v>
      </c>
      <c r="E773" s="1" t="s">
        <v>4117</v>
      </c>
      <c r="F773" s="1"/>
      <c r="G773" s="2" t="s">
        <v>23</v>
      </c>
      <c r="H773" s="1" t="s">
        <v>733</v>
      </c>
      <c r="I773" s="1" t="s">
        <v>4118</v>
      </c>
      <c r="J773" s="1" t="s">
        <v>4119</v>
      </c>
      <c r="K773" s="1">
        <v>0.0</v>
      </c>
      <c r="L773" s="1">
        <v>152.0</v>
      </c>
      <c r="M773" s="1" t="s">
        <v>4120</v>
      </c>
      <c r="N773" s="1" t="s">
        <v>4121</v>
      </c>
      <c r="O773" s="1" t="s">
        <v>4122</v>
      </c>
      <c r="P773" s="1">
        <v>0.955119047930864</v>
      </c>
      <c r="Q773" s="1">
        <v>0.958796032497071</v>
      </c>
      <c r="R773" s="1" t="s">
        <v>4123</v>
      </c>
    </row>
    <row r="774">
      <c r="A774" s="1" t="s">
        <v>4124</v>
      </c>
      <c r="B774" s="1" t="s">
        <v>4125</v>
      </c>
      <c r="C774" s="1" t="s">
        <v>936</v>
      </c>
      <c r="D774" s="1" t="s">
        <v>4126</v>
      </c>
      <c r="E774" s="1" t="s">
        <v>4127</v>
      </c>
      <c r="F774" s="1"/>
      <c r="G774" s="2" t="s">
        <v>23</v>
      </c>
      <c r="H774" s="1" t="s">
        <v>4128</v>
      </c>
      <c r="I774" s="1" t="s">
        <v>4129</v>
      </c>
      <c r="J774" s="1" t="s">
        <v>4130</v>
      </c>
      <c r="K774" s="1">
        <v>0.0</v>
      </c>
      <c r="L774" s="1">
        <v>67.0</v>
      </c>
      <c r="M774" s="1" t="s">
        <v>4131</v>
      </c>
      <c r="N774" s="1" t="s">
        <v>4132</v>
      </c>
      <c r="O774" s="1" t="s">
        <v>4133</v>
      </c>
      <c r="P774" s="1">
        <v>0.89341206660908</v>
      </c>
      <c r="Q774" s="1">
        <v>0.882532725535301</v>
      </c>
      <c r="R774" s="1" t="s">
        <v>4134</v>
      </c>
    </row>
    <row r="775">
      <c r="A775" s="1" t="s">
        <v>4135</v>
      </c>
      <c r="B775" s="1" t="s">
        <v>4136</v>
      </c>
      <c r="C775" s="1" t="s">
        <v>4137</v>
      </c>
      <c r="D775" s="1" t="s">
        <v>4138</v>
      </c>
      <c r="E775" s="1" t="s">
        <v>4139</v>
      </c>
      <c r="F775" s="1"/>
      <c r="G775" s="2" t="s">
        <v>23</v>
      </c>
      <c r="H775" s="1" t="s">
        <v>295</v>
      </c>
      <c r="I775" s="1" t="s">
        <v>4140</v>
      </c>
      <c r="J775" s="1" t="s">
        <v>4141</v>
      </c>
      <c r="K775" s="1">
        <v>0.0</v>
      </c>
      <c r="L775" s="1">
        <v>3377.0</v>
      </c>
      <c r="M775" s="1" t="s">
        <v>4142</v>
      </c>
      <c r="N775" s="1" t="s">
        <v>3335</v>
      </c>
      <c r="O775" s="1" t="s">
        <v>3315</v>
      </c>
      <c r="P775" s="1">
        <v>0.937100733341277</v>
      </c>
      <c r="Q775" s="1">
        <v>0.937969662914267</v>
      </c>
      <c r="R775" s="1" t="s">
        <v>4143</v>
      </c>
    </row>
    <row r="776">
      <c r="A776" s="1" t="s">
        <v>4135</v>
      </c>
      <c r="B776" s="1" t="s">
        <v>4136</v>
      </c>
      <c r="C776" s="1" t="s">
        <v>4144</v>
      </c>
      <c r="D776" s="1" t="s">
        <v>4138</v>
      </c>
      <c r="E776" s="1" t="s">
        <v>4139</v>
      </c>
      <c r="F776" s="1"/>
      <c r="G776" s="2" t="s">
        <v>23</v>
      </c>
      <c r="H776" s="1" t="s">
        <v>295</v>
      </c>
      <c r="I776" s="1" t="s">
        <v>4140</v>
      </c>
      <c r="J776" s="1" t="s">
        <v>4141</v>
      </c>
      <c r="K776" s="1">
        <v>0.0</v>
      </c>
      <c r="L776" s="1">
        <v>3401.0</v>
      </c>
      <c r="M776" s="1" t="s">
        <v>4142</v>
      </c>
      <c r="N776" s="1" t="s">
        <v>3335</v>
      </c>
      <c r="O776" s="1" t="s">
        <v>3315</v>
      </c>
      <c r="P776" s="1">
        <v>0.937100733341277</v>
      </c>
      <c r="Q776" s="1">
        <v>0.937969662914267</v>
      </c>
      <c r="R776" s="1" t="s">
        <v>4143</v>
      </c>
    </row>
    <row r="777">
      <c r="A777" s="1" t="s">
        <v>4145</v>
      </c>
      <c r="B777" s="1" t="s">
        <v>4146</v>
      </c>
      <c r="C777" s="1" t="s">
        <v>4147</v>
      </c>
      <c r="D777" s="1" t="s">
        <v>4148</v>
      </c>
      <c r="E777" s="1" t="s">
        <v>4149</v>
      </c>
      <c r="F777" s="1"/>
      <c r="G777" s="2" t="s">
        <v>23</v>
      </c>
      <c r="H777" s="1" t="s">
        <v>4150</v>
      </c>
      <c r="I777" s="1" t="s">
        <v>4151</v>
      </c>
      <c r="J777" s="1" t="s">
        <v>4152</v>
      </c>
      <c r="K777" s="1">
        <v>1.0</v>
      </c>
      <c r="L777" s="1">
        <v>439.0</v>
      </c>
      <c r="M777" s="1" t="s">
        <v>4153</v>
      </c>
      <c r="N777" s="1" t="s">
        <v>4154</v>
      </c>
      <c r="O777" s="1" t="s">
        <v>4155</v>
      </c>
      <c r="P777" s="1">
        <v>0.95948635060343</v>
      </c>
      <c r="Q777" s="1">
        <v>0.955264086017869</v>
      </c>
      <c r="R777" s="1" t="s">
        <v>4156</v>
      </c>
    </row>
    <row r="778">
      <c r="A778" s="1" t="s">
        <v>4157</v>
      </c>
      <c r="B778" s="1" t="s">
        <v>4158</v>
      </c>
      <c r="C778" s="1" t="s">
        <v>267</v>
      </c>
      <c r="D778" s="1" t="s">
        <v>4159</v>
      </c>
      <c r="E778" s="1" t="s">
        <v>4149</v>
      </c>
      <c r="F778" s="1"/>
      <c r="G778" s="2" t="s">
        <v>23</v>
      </c>
      <c r="H778" s="1" t="s">
        <v>4160</v>
      </c>
      <c r="I778" s="1" t="s">
        <v>4151</v>
      </c>
      <c r="J778" s="1" t="s">
        <v>4152</v>
      </c>
      <c r="K778" s="1">
        <v>0.0</v>
      </c>
      <c r="L778" s="1">
        <v>102.0</v>
      </c>
      <c r="M778" s="1" t="s">
        <v>4161</v>
      </c>
      <c r="N778" s="1" t="s">
        <v>4162</v>
      </c>
      <c r="O778" s="1" t="s">
        <v>4163</v>
      </c>
      <c r="P778" s="1">
        <v>0.961816487423406</v>
      </c>
      <c r="Q778" s="1">
        <v>0.957629632872115</v>
      </c>
      <c r="R778" s="1" t="s">
        <v>4164</v>
      </c>
    </row>
    <row r="779">
      <c r="A779" s="1" t="s">
        <v>4165</v>
      </c>
      <c r="B779" s="1" t="s">
        <v>4166</v>
      </c>
      <c r="C779" s="1" t="s">
        <v>140</v>
      </c>
      <c r="D779" s="1" t="s">
        <v>4167</v>
      </c>
      <c r="E779" s="1" t="s">
        <v>4168</v>
      </c>
      <c r="F779" s="1"/>
      <c r="G779" s="2" t="s">
        <v>23</v>
      </c>
      <c r="H779" s="1" t="s">
        <v>716</v>
      </c>
      <c r="I779" s="1" t="s">
        <v>4169</v>
      </c>
      <c r="J779" s="1" t="s">
        <v>4170</v>
      </c>
      <c r="K779" s="1">
        <v>0.0</v>
      </c>
      <c r="L779" s="1">
        <v>139.0</v>
      </c>
      <c r="M779" s="1" t="s">
        <v>4171</v>
      </c>
      <c r="N779" s="1" t="s">
        <v>4172</v>
      </c>
      <c r="O779" s="1" t="s">
        <v>4173</v>
      </c>
      <c r="P779" s="1">
        <v>0.912870982188195</v>
      </c>
      <c r="Q779" s="1">
        <v>0.916043885345408</v>
      </c>
      <c r="R779" s="1" t="s">
        <v>4174</v>
      </c>
    </row>
    <row r="780">
      <c r="A780" s="1" t="s">
        <v>4145</v>
      </c>
      <c r="B780" s="1" t="s">
        <v>4146</v>
      </c>
      <c r="C780" s="1" t="s">
        <v>4147</v>
      </c>
      <c r="D780" s="1" t="s">
        <v>4148</v>
      </c>
      <c r="E780" s="1" t="s">
        <v>4149</v>
      </c>
      <c r="F780" s="1"/>
      <c r="G780" s="2" t="s">
        <v>23</v>
      </c>
      <c r="H780" s="1" t="s">
        <v>4150</v>
      </c>
      <c r="I780" s="1" t="s">
        <v>4175</v>
      </c>
      <c r="J780" s="1" t="s">
        <v>4176</v>
      </c>
      <c r="K780" s="1">
        <v>1.0</v>
      </c>
      <c r="L780" s="1">
        <v>439.0</v>
      </c>
      <c r="M780" s="1" t="s">
        <v>4153</v>
      </c>
      <c r="N780" s="1" t="s">
        <v>4154</v>
      </c>
      <c r="O780" s="1" t="s">
        <v>4155</v>
      </c>
      <c r="P780" s="1">
        <v>0.95948635060343</v>
      </c>
      <c r="Q780" s="1">
        <v>0.955264086017869</v>
      </c>
      <c r="R780" s="1" t="s">
        <v>4156</v>
      </c>
    </row>
    <row r="781">
      <c r="A781" s="1" t="s">
        <v>4157</v>
      </c>
      <c r="B781" s="1" t="s">
        <v>4158</v>
      </c>
      <c r="C781" s="1" t="s">
        <v>267</v>
      </c>
      <c r="D781" s="1" t="s">
        <v>4159</v>
      </c>
      <c r="E781" s="1" t="s">
        <v>4149</v>
      </c>
      <c r="F781" s="1"/>
      <c r="G781" s="2" t="s">
        <v>23</v>
      </c>
      <c r="H781" s="1" t="s">
        <v>4160</v>
      </c>
      <c r="I781" s="1" t="s">
        <v>4175</v>
      </c>
      <c r="J781" s="1" t="s">
        <v>4176</v>
      </c>
      <c r="K781" s="1">
        <v>0.0</v>
      </c>
      <c r="L781" s="1">
        <v>102.0</v>
      </c>
      <c r="M781" s="1" t="s">
        <v>4161</v>
      </c>
      <c r="N781" s="1" t="s">
        <v>4162</v>
      </c>
      <c r="O781" s="1" t="s">
        <v>4163</v>
      </c>
      <c r="P781" s="1">
        <v>0.961816487423406</v>
      </c>
      <c r="Q781" s="1">
        <v>0.957629632872115</v>
      </c>
      <c r="R781" s="1" t="s">
        <v>4164</v>
      </c>
    </row>
    <row r="782">
      <c r="A782" s="1" t="s">
        <v>4177</v>
      </c>
      <c r="B782" s="1" t="s">
        <v>4178</v>
      </c>
      <c r="C782" s="1" t="s">
        <v>1506</v>
      </c>
      <c r="D782" s="1" t="s">
        <v>4179</v>
      </c>
      <c r="E782" s="1" t="s">
        <v>4180</v>
      </c>
      <c r="F782" s="1"/>
      <c r="G782" s="2" t="s">
        <v>23</v>
      </c>
      <c r="H782" s="1" t="s">
        <v>4181</v>
      </c>
      <c r="I782" s="1" t="s">
        <v>4182</v>
      </c>
      <c r="J782" s="1" t="s">
        <v>4183</v>
      </c>
      <c r="K782" s="1">
        <v>0.0</v>
      </c>
      <c r="L782" s="1">
        <v>163.0</v>
      </c>
      <c r="M782" s="1" t="s">
        <v>4184</v>
      </c>
      <c r="N782" s="1" t="s">
        <v>4185</v>
      </c>
      <c r="O782" s="1" t="s">
        <v>4186</v>
      </c>
      <c r="P782" s="1">
        <v>0.950340065624008</v>
      </c>
      <c r="Q782" s="1">
        <v>0.950086528900971</v>
      </c>
      <c r="R782" s="1" t="s">
        <v>2861</v>
      </c>
    </row>
    <row r="783">
      <c r="A783" s="1" t="s">
        <v>4177</v>
      </c>
      <c r="B783" s="1" t="s">
        <v>4178</v>
      </c>
      <c r="C783" s="1" t="s">
        <v>4187</v>
      </c>
      <c r="D783" s="1" t="s">
        <v>4179</v>
      </c>
      <c r="E783" s="1" t="s">
        <v>4180</v>
      </c>
      <c r="F783" s="1"/>
      <c r="G783" s="2" t="s">
        <v>23</v>
      </c>
      <c r="H783" s="1" t="s">
        <v>4181</v>
      </c>
      <c r="I783" s="1" t="s">
        <v>4182</v>
      </c>
      <c r="J783" s="1" t="s">
        <v>4183</v>
      </c>
      <c r="K783" s="1">
        <v>0.0</v>
      </c>
      <c r="L783" s="1">
        <v>284.0</v>
      </c>
      <c r="M783" s="1" t="s">
        <v>4184</v>
      </c>
      <c r="N783" s="1" t="s">
        <v>4185</v>
      </c>
      <c r="O783" s="1" t="s">
        <v>4186</v>
      </c>
      <c r="P783" s="1">
        <v>0.950340065624008</v>
      </c>
      <c r="Q783" s="1">
        <v>0.950086528900971</v>
      </c>
      <c r="R783" s="1" t="s">
        <v>2861</v>
      </c>
    </row>
    <row r="784">
      <c r="A784" s="1" t="s">
        <v>4188</v>
      </c>
      <c r="B784" s="1" t="s">
        <v>4189</v>
      </c>
      <c r="C784" s="1" t="s">
        <v>4147</v>
      </c>
      <c r="D784" s="1" t="s">
        <v>4190</v>
      </c>
      <c r="E784" s="1" t="s">
        <v>4191</v>
      </c>
      <c r="F784" s="1"/>
      <c r="G784" s="2" t="s">
        <v>23</v>
      </c>
      <c r="H784" s="1" t="s">
        <v>59</v>
      </c>
      <c r="I784" s="1" t="s">
        <v>4192</v>
      </c>
      <c r="J784" s="1" t="s">
        <v>4182</v>
      </c>
      <c r="K784" s="1">
        <v>1.0</v>
      </c>
      <c r="L784" s="1">
        <v>581.0</v>
      </c>
      <c r="M784" s="1" t="s">
        <v>1583</v>
      </c>
      <c r="N784" s="1" t="s">
        <v>3988</v>
      </c>
      <c r="O784" s="1" t="s">
        <v>3989</v>
      </c>
      <c r="P784" s="1">
        <v>0.780734280120649</v>
      </c>
      <c r="Q784" s="1">
        <v>0.787460419940165</v>
      </c>
      <c r="R784" s="1" t="s">
        <v>4193</v>
      </c>
    </row>
    <row r="785">
      <c r="A785" s="1" t="s">
        <v>4194</v>
      </c>
      <c r="B785" s="1" t="s">
        <v>4195</v>
      </c>
      <c r="C785" s="1" t="s">
        <v>1282</v>
      </c>
      <c r="D785" s="1" t="s">
        <v>4190</v>
      </c>
      <c r="E785" s="1" t="s">
        <v>4191</v>
      </c>
      <c r="F785" s="1"/>
      <c r="G785" s="2" t="s">
        <v>23</v>
      </c>
      <c r="H785" s="1" t="s">
        <v>59</v>
      </c>
      <c r="I785" s="1" t="s">
        <v>4192</v>
      </c>
      <c r="J785" s="1" t="s">
        <v>4182</v>
      </c>
      <c r="K785" s="1">
        <v>1.0</v>
      </c>
      <c r="L785" s="1">
        <v>611.0</v>
      </c>
      <c r="M785" s="1" t="s">
        <v>1583</v>
      </c>
      <c r="N785" s="1" t="s">
        <v>3988</v>
      </c>
      <c r="O785" s="1" t="s">
        <v>3989</v>
      </c>
      <c r="P785" s="1">
        <v>0.701494378921987</v>
      </c>
      <c r="Q785" s="1">
        <v>0.695932543309947</v>
      </c>
      <c r="R785" s="1" t="s">
        <v>4196</v>
      </c>
    </row>
    <row r="786">
      <c r="A786" s="1" t="s">
        <v>4197</v>
      </c>
      <c r="B786" s="1" t="s">
        <v>4198</v>
      </c>
      <c r="C786" s="1" t="s">
        <v>4199</v>
      </c>
      <c r="D786" s="1" t="s">
        <v>4200</v>
      </c>
      <c r="E786" s="1" t="s">
        <v>4201</v>
      </c>
      <c r="F786" s="1"/>
      <c r="G786" s="2" t="s">
        <v>23</v>
      </c>
      <c r="H786" s="1" t="s">
        <v>410</v>
      </c>
      <c r="I786" s="1" t="s">
        <v>4202</v>
      </c>
      <c r="J786" s="1" t="s">
        <v>4203</v>
      </c>
      <c r="K786" s="1">
        <v>1.0</v>
      </c>
      <c r="L786" s="1">
        <v>2821.0</v>
      </c>
      <c r="M786" s="1" t="s">
        <v>4204</v>
      </c>
      <c r="N786" s="1" t="s">
        <v>3361</v>
      </c>
      <c r="O786" s="1" t="s">
        <v>3362</v>
      </c>
      <c r="P786" s="1">
        <v>0.638388455348365</v>
      </c>
      <c r="Q786" s="1">
        <v>0.621978338729257</v>
      </c>
      <c r="R786" s="1" t="s">
        <v>4205</v>
      </c>
    </row>
    <row r="787">
      <c r="A787" s="1" t="s">
        <v>4206</v>
      </c>
      <c r="B787" s="1" t="s">
        <v>4207</v>
      </c>
      <c r="C787" s="1" t="s">
        <v>4208</v>
      </c>
      <c r="D787" s="1" t="s">
        <v>4209</v>
      </c>
      <c r="E787" s="1" t="s">
        <v>4210</v>
      </c>
      <c r="F787" s="1"/>
      <c r="G787" s="2" t="s">
        <v>23</v>
      </c>
      <c r="H787" s="1" t="s">
        <v>4211</v>
      </c>
      <c r="I787" s="1" t="s">
        <v>4212</v>
      </c>
      <c r="J787" s="1" t="s">
        <v>4213</v>
      </c>
      <c r="K787" s="1">
        <v>0.0</v>
      </c>
      <c r="L787" s="1">
        <v>193.0</v>
      </c>
      <c r="M787" s="1" t="s">
        <v>4214</v>
      </c>
      <c r="N787" s="1" t="s">
        <v>4215</v>
      </c>
      <c r="O787" s="1" t="s">
        <v>4216</v>
      </c>
      <c r="P787" s="1">
        <v>0.541674376329689</v>
      </c>
      <c r="Q787" s="1">
        <v>0.512792216473539</v>
      </c>
      <c r="R787" s="1" t="s">
        <v>4217</v>
      </c>
    </row>
    <row r="788">
      <c r="A788" s="1" t="s">
        <v>4218</v>
      </c>
      <c r="B788" s="1" t="s">
        <v>4219</v>
      </c>
      <c r="C788" s="1" t="s">
        <v>3722</v>
      </c>
      <c r="D788" s="1" t="s">
        <v>4209</v>
      </c>
      <c r="E788" s="1" t="s">
        <v>4210</v>
      </c>
      <c r="F788" s="1"/>
      <c r="G788" s="2" t="s">
        <v>23</v>
      </c>
      <c r="H788" s="1" t="s">
        <v>4211</v>
      </c>
      <c r="I788" s="1" t="s">
        <v>4212</v>
      </c>
      <c r="J788" s="1" t="s">
        <v>4213</v>
      </c>
      <c r="K788" s="1">
        <v>0.0</v>
      </c>
      <c r="L788" s="1">
        <v>364.0</v>
      </c>
      <c r="M788" s="1" t="s">
        <v>4220</v>
      </c>
      <c r="N788" s="1" t="s">
        <v>4215</v>
      </c>
      <c r="O788" s="1" t="s">
        <v>4216</v>
      </c>
      <c r="P788" s="1">
        <v>0.616374696170906</v>
      </c>
      <c r="Q788" s="1">
        <v>0.602119958048241</v>
      </c>
      <c r="R788" s="1" t="s">
        <v>4221</v>
      </c>
    </row>
    <row r="789">
      <c r="A789" s="1" t="s">
        <v>4218</v>
      </c>
      <c r="B789" s="1" t="s">
        <v>4219</v>
      </c>
      <c r="C789" s="1" t="s">
        <v>4222</v>
      </c>
      <c r="D789" s="1" t="s">
        <v>4209</v>
      </c>
      <c r="E789" s="1" t="s">
        <v>4210</v>
      </c>
      <c r="F789" s="1"/>
      <c r="G789" s="2" t="s">
        <v>23</v>
      </c>
      <c r="H789" s="1" t="s">
        <v>4211</v>
      </c>
      <c r="I789" s="1" t="s">
        <v>4212</v>
      </c>
      <c r="J789" s="1" t="s">
        <v>4213</v>
      </c>
      <c r="K789" s="1">
        <v>0.0</v>
      </c>
      <c r="L789" s="1">
        <v>383.0</v>
      </c>
      <c r="M789" s="1" t="s">
        <v>4220</v>
      </c>
      <c r="N789" s="1" t="s">
        <v>4215</v>
      </c>
      <c r="O789" s="1" t="s">
        <v>4216</v>
      </c>
      <c r="P789" s="1">
        <v>0.616374696170906</v>
      </c>
      <c r="Q789" s="1">
        <v>0.602119958048241</v>
      </c>
      <c r="R789" s="1" t="s">
        <v>4221</v>
      </c>
    </row>
    <row r="790">
      <c r="A790" s="1" t="s">
        <v>4223</v>
      </c>
      <c r="B790" s="1" t="s">
        <v>4224</v>
      </c>
      <c r="C790" s="1" t="s">
        <v>4225</v>
      </c>
      <c r="D790" s="1" t="s">
        <v>4209</v>
      </c>
      <c r="E790" s="1" t="s">
        <v>4210</v>
      </c>
      <c r="F790" s="1"/>
      <c r="G790" s="2" t="s">
        <v>23</v>
      </c>
      <c r="H790" s="1" t="s">
        <v>4211</v>
      </c>
      <c r="I790" s="1" t="s">
        <v>4212</v>
      </c>
      <c r="J790" s="1" t="s">
        <v>4213</v>
      </c>
      <c r="K790" s="1">
        <v>0.0</v>
      </c>
      <c r="L790" s="1">
        <v>1253.0</v>
      </c>
      <c r="M790" s="1" t="s">
        <v>4226</v>
      </c>
      <c r="N790" s="1" t="s">
        <v>4215</v>
      </c>
      <c r="O790" s="1" t="s">
        <v>4216</v>
      </c>
      <c r="P790" s="1">
        <v>0.617065165374412</v>
      </c>
      <c r="Q790" s="1">
        <v>0.599347270627085</v>
      </c>
      <c r="R790" s="1" t="s">
        <v>4227</v>
      </c>
    </row>
    <row r="791">
      <c r="A791" s="1" t="s">
        <v>4228</v>
      </c>
      <c r="B791" s="1" t="s">
        <v>4229</v>
      </c>
      <c r="C791" s="1" t="s">
        <v>4230</v>
      </c>
      <c r="D791" s="1" t="s">
        <v>4231</v>
      </c>
      <c r="E791" s="1" t="s">
        <v>4210</v>
      </c>
      <c r="F791" s="1"/>
      <c r="G791" s="2" t="s">
        <v>23</v>
      </c>
      <c r="H791" s="1" t="s">
        <v>4181</v>
      </c>
      <c r="I791" s="1" t="s">
        <v>4212</v>
      </c>
      <c r="J791" s="1" t="s">
        <v>4213</v>
      </c>
      <c r="K791" s="1">
        <v>0.0</v>
      </c>
      <c r="L791" s="1">
        <v>446.0</v>
      </c>
      <c r="M791" s="1" t="s">
        <v>4232</v>
      </c>
      <c r="N791" s="1" t="s">
        <v>4233</v>
      </c>
      <c r="O791" s="1" t="s">
        <v>4234</v>
      </c>
      <c r="P791" s="1">
        <v>0.580154746881164</v>
      </c>
      <c r="Q791" s="1">
        <v>0.577907080449596</v>
      </c>
      <c r="R791" s="1" t="s">
        <v>4235</v>
      </c>
    </row>
    <row r="792">
      <c r="A792" s="1" t="s">
        <v>4228</v>
      </c>
      <c r="B792" s="1" t="s">
        <v>4229</v>
      </c>
      <c r="C792" s="1" t="s">
        <v>4236</v>
      </c>
      <c r="D792" s="1" t="s">
        <v>4231</v>
      </c>
      <c r="E792" s="1" t="s">
        <v>4210</v>
      </c>
      <c r="F792" s="1"/>
      <c r="G792" s="2" t="s">
        <v>23</v>
      </c>
      <c r="H792" s="1" t="s">
        <v>4181</v>
      </c>
      <c r="I792" s="1" t="s">
        <v>4212</v>
      </c>
      <c r="J792" s="1" t="s">
        <v>4213</v>
      </c>
      <c r="K792" s="1">
        <v>0.0</v>
      </c>
      <c r="L792" s="1">
        <v>482.0</v>
      </c>
      <c r="M792" s="1" t="s">
        <v>4232</v>
      </c>
      <c r="N792" s="1" t="s">
        <v>4233</v>
      </c>
      <c r="O792" s="1" t="s">
        <v>4234</v>
      </c>
      <c r="P792" s="1">
        <v>0.580154746881164</v>
      </c>
      <c r="Q792" s="1">
        <v>0.577907080449596</v>
      </c>
      <c r="R792" s="1" t="s">
        <v>4235</v>
      </c>
    </row>
    <row r="793">
      <c r="A793" s="1" t="s">
        <v>4237</v>
      </c>
      <c r="B793" s="1" t="s">
        <v>4238</v>
      </c>
      <c r="C793" s="1" t="s">
        <v>4239</v>
      </c>
      <c r="D793" s="1" t="s">
        <v>4240</v>
      </c>
      <c r="E793" s="1" t="s">
        <v>4241</v>
      </c>
      <c r="F793" s="1"/>
      <c r="G793" s="2" t="s">
        <v>23</v>
      </c>
      <c r="H793" s="1" t="s">
        <v>167</v>
      </c>
      <c r="I793" s="1" t="s">
        <v>4242</v>
      </c>
      <c r="J793" s="1" t="s">
        <v>4212</v>
      </c>
      <c r="K793" s="1">
        <v>1.0</v>
      </c>
      <c r="L793" s="1">
        <v>2280.0</v>
      </c>
      <c r="M793" s="1" t="s">
        <v>4243</v>
      </c>
      <c r="N793" s="1" t="s">
        <v>4244</v>
      </c>
      <c r="O793" s="1" t="s">
        <v>4245</v>
      </c>
      <c r="P793" s="1">
        <v>0.956870993842274</v>
      </c>
      <c r="Q793" s="1">
        <v>0.956870993842274</v>
      </c>
      <c r="R793" s="1" t="s">
        <v>4246</v>
      </c>
    </row>
    <row r="794">
      <c r="A794" s="1" t="s">
        <v>4238</v>
      </c>
      <c r="B794" s="1" t="s">
        <v>4247</v>
      </c>
      <c r="C794" s="1" t="s">
        <v>4248</v>
      </c>
      <c r="D794" s="1" t="s">
        <v>4249</v>
      </c>
      <c r="E794" s="1" t="s">
        <v>4250</v>
      </c>
      <c r="F794" s="1"/>
      <c r="G794" s="2" t="s">
        <v>23</v>
      </c>
      <c r="H794" s="1" t="s">
        <v>167</v>
      </c>
      <c r="I794" s="1" t="s">
        <v>4251</v>
      </c>
      <c r="J794" s="1" t="s">
        <v>4242</v>
      </c>
      <c r="K794" s="1">
        <v>1.0</v>
      </c>
      <c r="L794" s="1">
        <v>2300.0</v>
      </c>
      <c r="M794" s="1" t="s">
        <v>4252</v>
      </c>
      <c r="N794" s="1" t="s">
        <v>4244</v>
      </c>
      <c r="O794" s="1" t="s">
        <v>4245</v>
      </c>
      <c r="P794" s="1">
        <v>0.951521641506698</v>
      </c>
      <c r="Q794" s="1">
        <v>0.947914091542663</v>
      </c>
      <c r="R794" s="1" t="s">
        <v>4253</v>
      </c>
    </row>
    <row r="795">
      <c r="A795" s="1" t="s">
        <v>4254</v>
      </c>
      <c r="B795" s="1" t="s">
        <v>4255</v>
      </c>
      <c r="C795" s="1" t="s">
        <v>4256</v>
      </c>
      <c r="D795" s="1" t="s">
        <v>4257</v>
      </c>
      <c r="E795" s="1" t="s">
        <v>4258</v>
      </c>
      <c r="F795" s="1"/>
      <c r="G795" s="2" t="s">
        <v>23</v>
      </c>
      <c r="H795" s="1" t="s">
        <v>4259</v>
      </c>
      <c r="I795" s="1" t="s">
        <v>4260</v>
      </c>
      <c r="J795" s="1" t="s">
        <v>4261</v>
      </c>
      <c r="K795" s="1">
        <v>0.0</v>
      </c>
      <c r="L795" s="1">
        <v>64.0</v>
      </c>
      <c r="M795" s="1" t="s">
        <v>4262</v>
      </c>
      <c r="N795" s="1" t="s">
        <v>4263</v>
      </c>
      <c r="O795" s="1" t="s">
        <v>4264</v>
      </c>
      <c r="P795" s="1">
        <v>0.521859026006043</v>
      </c>
      <c r="Q795" s="1">
        <v>0.5113006446127</v>
      </c>
      <c r="R795" s="1" t="s">
        <v>4265</v>
      </c>
    </row>
    <row r="796">
      <c r="A796" s="1" t="s">
        <v>4266</v>
      </c>
      <c r="B796" s="1" t="s">
        <v>4267</v>
      </c>
      <c r="C796" s="1" t="s">
        <v>4268</v>
      </c>
      <c r="D796" s="1" t="s">
        <v>4269</v>
      </c>
      <c r="E796" s="1" t="s">
        <v>4270</v>
      </c>
      <c r="F796" s="1"/>
      <c r="G796" s="2" t="s">
        <v>23</v>
      </c>
      <c r="H796" s="1" t="s">
        <v>4211</v>
      </c>
      <c r="I796" s="1" t="s">
        <v>4271</v>
      </c>
      <c r="J796" s="1" t="s">
        <v>4272</v>
      </c>
      <c r="K796" s="1">
        <v>0.0</v>
      </c>
      <c r="L796" s="1">
        <v>46.0</v>
      </c>
      <c r="M796" s="1" t="s">
        <v>4273</v>
      </c>
      <c r="N796" s="1" t="s">
        <v>4274</v>
      </c>
      <c r="O796" s="1" t="s">
        <v>4275</v>
      </c>
      <c r="P796" s="1">
        <v>0.250408869297489</v>
      </c>
      <c r="Q796" s="1">
        <v>0.189744708254893</v>
      </c>
      <c r="R796" s="1" t="s">
        <v>4276</v>
      </c>
    </row>
    <row r="797">
      <c r="A797" s="1" t="s">
        <v>4277</v>
      </c>
      <c r="B797" s="1" t="s">
        <v>4278</v>
      </c>
      <c r="C797" s="1" t="s">
        <v>4279</v>
      </c>
      <c r="D797" s="1" t="s">
        <v>4269</v>
      </c>
      <c r="E797" s="1" t="s">
        <v>4270</v>
      </c>
      <c r="F797" s="1"/>
      <c r="G797" s="2" t="s">
        <v>23</v>
      </c>
      <c r="H797" s="1" t="s">
        <v>4211</v>
      </c>
      <c r="I797" s="1" t="s">
        <v>4271</v>
      </c>
      <c r="J797" s="1" t="s">
        <v>4272</v>
      </c>
      <c r="K797" s="1">
        <v>0.0</v>
      </c>
      <c r="L797" s="1">
        <v>92.0</v>
      </c>
      <c r="M797" s="1" t="s">
        <v>4280</v>
      </c>
      <c r="N797" s="1" t="s">
        <v>4274</v>
      </c>
      <c r="O797" s="1" t="s">
        <v>4275</v>
      </c>
      <c r="P797" s="1">
        <v>0.360682035655501</v>
      </c>
      <c r="Q797" s="1">
        <v>0.347544175711216</v>
      </c>
      <c r="R797" s="1" t="s">
        <v>4281</v>
      </c>
    </row>
    <row r="798">
      <c r="A798" s="1" t="s">
        <v>4282</v>
      </c>
      <c r="B798" s="1" t="s">
        <v>4283</v>
      </c>
      <c r="C798" s="1" t="s">
        <v>4284</v>
      </c>
      <c r="D798" s="1" t="s">
        <v>4269</v>
      </c>
      <c r="E798" s="1" t="s">
        <v>4270</v>
      </c>
      <c r="F798" s="1"/>
      <c r="G798" s="2" t="s">
        <v>23</v>
      </c>
      <c r="H798" s="1" t="s">
        <v>4211</v>
      </c>
      <c r="I798" s="1" t="s">
        <v>4271</v>
      </c>
      <c r="J798" s="1" t="s">
        <v>4272</v>
      </c>
      <c r="K798" s="1">
        <v>0.0</v>
      </c>
      <c r="L798" s="1">
        <v>235.0</v>
      </c>
      <c r="M798" s="1" t="s">
        <v>4285</v>
      </c>
      <c r="N798" s="1" t="s">
        <v>4274</v>
      </c>
      <c r="O798" s="1" t="s">
        <v>4275</v>
      </c>
      <c r="P798" s="1">
        <v>0.560424588120415</v>
      </c>
      <c r="Q798" s="1">
        <v>0.538141701621541</v>
      </c>
      <c r="R798" s="1" t="s">
        <v>4286</v>
      </c>
    </row>
    <row r="799">
      <c r="A799" s="1" t="s">
        <v>4282</v>
      </c>
      <c r="B799" s="1" t="s">
        <v>4283</v>
      </c>
      <c r="C799" s="1" t="s">
        <v>4287</v>
      </c>
      <c r="D799" s="1" t="s">
        <v>4269</v>
      </c>
      <c r="E799" s="1" t="s">
        <v>4270</v>
      </c>
      <c r="F799" s="1"/>
      <c r="G799" s="2" t="s">
        <v>23</v>
      </c>
      <c r="H799" s="1" t="s">
        <v>4211</v>
      </c>
      <c r="I799" s="1" t="s">
        <v>4271</v>
      </c>
      <c r="J799" s="1" t="s">
        <v>4272</v>
      </c>
      <c r="K799" s="1">
        <v>0.0</v>
      </c>
      <c r="L799" s="1">
        <v>281.0</v>
      </c>
      <c r="M799" s="1" t="s">
        <v>4285</v>
      </c>
      <c r="N799" s="1" t="s">
        <v>4274</v>
      </c>
      <c r="O799" s="1" t="s">
        <v>4275</v>
      </c>
      <c r="P799" s="1">
        <v>0.560424588120415</v>
      </c>
      <c r="Q799" s="1">
        <v>0.538141701621541</v>
      </c>
      <c r="R799" s="1" t="s">
        <v>4286</v>
      </c>
    </row>
    <row r="800">
      <c r="A800" s="1" t="s">
        <v>4288</v>
      </c>
      <c r="B800" s="1" t="s">
        <v>4289</v>
      </c>
      <c r="C800" s="1" t="s">
        <v>4290</v>
      </c>
      <c r="D800" s="1" t="s">
        <v>4291</v>
      </c>
      <c r="E800" s="1" t="s">
        <v>4270</v>
      </c>
      <c r="F800" s="1"/>
      <c r="G800" s="2" t="s">
        <v>23</v>
      </c>
      <c r="H800" s="1" t="s">
        <v>4292</v>
      </c>
      <c r="I800" s="1" t="s">
        <v>4271</v>
      </c>
      <c r="J800" s="1" t="s">
        <v>4272</v>
      </c>
      <c r="K800" s="1">
        <v>0.0</v>
      </c>
      <c r="L800" s="1">
        <v>25.0</v>
      </c>
      <c r="M800" s="1" t="s">
        <v>4293</v>
      </c>
      <c r="N800" s="1" t="s">
        <v>4294</v>
      </c>
      <c r="O800" s="1" t="s">
        <v>4295</v>
      </c>
      <c r="P800" s="1">
        <v>0.613084237304656</v>
      </c>
      <c r="Q800" s="1">
        <v>0.613084237304656</v>
      </c>
      <c r="R800" s="1" t="s">
        <v>4296</v>
      </c>
    </row>
    <row r="801">
      <c r="A801" s="1" t="s">
        <v>4297</v>
      </c>
      <c r="B801" s="1" t="s">
        <v>4298</v>
      </c>
      <c r="C801" s="1" t="s">
        <v>4299</v>
      </c>
      <c r="D801" s="1" t="s">
        <v>4291</v>
      </c>
      <c r="E801" s="1" t="s">
        <v>4270</v>
      </c>
      <c r="F801" s="1"/>
      <c r="G801" s="2" t="s">
        <v>23</v>
      </c>
      <c r="H801" s="1" t="s">
        <v>4292</v>
      </c>
      <c r="I801" s="1" t="s">
        <v>4271</v>
      </c>
      <c r="J801" s="1" t="s">
        <v>4272</v>
      </c>
      <c r="K801" s="1">
        <v>0.0</v>
      </c>
      <c r="L801" s="1">
        <v>34.0</v>
      </c>
      <c r="M801" s="1" t="s">
        <v>4300</v>
      </c>
      <c r="N801" s="1" t="s">
        <v>4294</v>
      </c>
      <c r="O801" s="1" t="s">
        <v>4295</v>
      </c>
      <c r="P801" s="3">
        <v>3.53301760142851E-155</v>
      </c>
      <c r="Q801" s="3">
        <v>3.63244763446237E-155</v>
      </c>
      <c r="R801" s="1" t="s">
        <v>4301</v>
      </c>
    </row>
    <row r="802">
      <c r="A802" s="1" t="s">
        <v>4302</v>
      </c>
      <c r="B802" s="1" t="s">
        <v>4289</v>
      </c>
      <c r="C802" s="1" t="s">
        <v>4303</v>
      </c>
      <c r="D802" s="1" t="s">
        <v>4304</v>
      </c>
      <c r="E802" s="1" t="s">
        <v>4270</v>
      </c>
      <c r="F802" s="1"/>
      <c r="G802" s="2" t="s">
        <v>23</v>
      </c>
      <c r="H802" s="1" t="s">
        <v>4305</v>
      </c>
      <c r="I802" s="1" t="s">
        <v>4271</v>
      </c>
      <c r="J802" s="1" t="s">
        <v>4272</v>
      </c>
      <c r="K802" s="1">
        <v>0.0</v>
      </c>
      <c r="L802" s="1">
        <v>25.0</v>
      </c>
      <c r="M802" s="1" t="s">
        <v>4306</v>
      </c>
      <c r="N802" s="1" t="s">
        <v>4307</v>
      </c>
      <c r="O802" s="1" t="s">
        <v>4308</v>
      </c>
      <c r="P802" s="1">
        <v>0.668939391824253</v>
      </c>
      <c r="Q802" s="1">
        <v>0.668939391824253</v>
      </c>
      <c r="R802" s="1" t="s">
        <v>4309</v>
      </c>
    </row>
    <row r="803">
      <c r="A803" s="1" t="s">
        <v>4310</v>
      </c>
      <c r="B803" s="1" t="s">
        <v>4311</v>
      </c>
      <c r="C803" s="1" t="s">
        <v>4312</v>
      </c>
      <c r="D803" s="1" t="s">
        <v>4304</v>
      </c>
      <c r="E803" s="1" t="s">
        <v>4270</v>
      </c>
      <c r="F803" s="1"/>
      <c r="G803" s="2" t="s">
        <v>23</v>
      </c>
      <c r="H803" s="1" t="s">
        <v>4305</v>
      </c>
      <c r="I803" s="1" t="s">
        <v>4271</v>
      </c>
      <c r="J803" s="1" t="s">
        <v>4272</v>
      </c>
      <c r="K803" s="1">
        <v>0.0</v>
      </c>
      <c r="L803" s="1">
        <v>42.0</v>
      </c>
      <c r="M803" s="1" t="s">
        <v>4313</v>
      </c>
      <c r="N803" s="1" t="s">
        <v>4307</v>
      </c>
      <c r="O803" s="1" t="s">
        <v>4308</v>
      </c>
      <c r="P803" s="3">
        <v>1.41034310560508E-78</v>
      </c>
      <c r="Q803" s="3">
        <v>1.31139502499886E-78</v>
      </c>
      <c r="R803" s="1" t="s">
        <v>4314</v>
      </c>
    </row>
    <row r="804">
      <c r="A804" s="1" t="s">
        <v>4315</v>
      </c>
      <c r="B804" s="1" t="s">
        <v>4316</v>
      </c>
      <c r="C804" s="1" t="s">
        <v>4317</v>
      </c>
      <c r="D804" s="1" t="s">
        <v>4304</v>
      </c>
      <c r="E804" s="1" t="s">
        <v>4270</v>
      </c>
      <c r="F804" s="1"/>
      <c r="G804" s="2" t="s">
        <v>23</v>
      </c>
      <c r="H804" s="1" t="s">
        <v>4305</v>
      </c>
      <c r="I804" s="1" t="s">
        <v>4271</v>
      </c>
      <c r="J804" s="1" t="s">
        <v>4272</v>
      </c>
      <c r="K804" s="1">
        <v>0.0</v>
      </c>
      <c r="L804" s="1">
        <v>63.0</v>
      </c>
      <c r="M804" s="1" t="s">
        <v>4318</v>
      </c>
      <c r="N804" s="1" t="s">
        <v>4307</v>
      </c>
      <c r="O804" s="1" t="s">
        <v>4308</v>
      </c>
      <c r="P804" s="1">
        <v>0.209085014765126</v>
      </c>
      <c r="Q804" s="1">
        <v>0.187316150379524</v>
      </c>
      <c r="R804" s="1" t="s">
        <v>4319</v>
      </c>
    </row>
    <row r="805">
      <c r="A805" s="1" t="s">
        <v>4320</v>
      </c>
      <c r="B805" s="1" t="s">
        <v>4321</v>
      </c>
      <c r="C805" s="1" t="s">
        <v>4322</v>
      </c>
      <c r="D805" s="1" t="s">
        <v>4304</v>
      </c>
      <c r="E805" s="1" t="s">
        <v>4270</v>
      </c>
      <c r="F805" s="1"/>
      <c r="G805" s="2" t="s">
        <v>23</v>
      </c>
      <c r="H805" s="1" t="s">
        <v>4305</v>
      </c>
      <c r="I805" s="1" t="s">
        <v>4271</v>
      </c>
      <c r="J805" s="1" t="s">
        <v>4272</v>
      </c>
      <c r="K805" s="1">
        <v>0.0</v>
      </c>
      <c r="L805" s="1">
        <v>96.0</v>
      </c>
      <c r="M805" s="1" t="s">
        <v>4323</v>
      </c>
      <c r="N805" s="1" t="s">
        <v>4307</v>
      </c>
      <c r="O805" s="1" t="s">
        <v>4308</v>
      </c>
      <c r="P805" s="1">
        <v>0.247979847219101</v>
      </c>
      <c r="Q805" s="1">
        <v>0.220581467966135</v>
      </c>
      <c r="R805" s="1" t="s">
        <v>4324</v>
      </c>
    </row>
    <row r="806">
      <c r="A806" s="1" t="s">
        <v>4325</v>
      </c>
      <c r="B806" s="1" t="s">
        <v>4326</v>
      </c>
      <c r="C806" s="1" t="s">
        <v>4327</v>
      </c>
      <c r="D806" s="1" t="s">
        <v>4304</v>
      </c>
      <c r="E806" s="1" t="s">
        <v>4270</v>
      </c>
      <c r="F806" s="1"/>
      <c r="G806" s="2" t="s">
        <v>23</v>
      </c>
      <c r="H806" s="1" t="s">
        <v>4305</v>
      </c>
      <c r="I806" s="1" t="s">
        <v>4271</v>
      </c>
      <c r="J806" s="1" t="s">
        <v>4272</v>
      </c>
      <c r="K806" s="1">
        <v>0.0</v>
      </c>
      <c r="L806" s="1">
        <v>129.0</v>
      </c>
      <c r="M806" s="1" t="s">
        <v>4323</v>
      </c>
      <c r="N806" s="1" t="s">
        <v>4307</v>
      </c>
      <c r="O806" s="1" t="s">
        <v>4308</v>
      </c>
      <c r="P806" s="1">
        <v>0.247979847219101</v>
      </c>
      <c r="Q806" s="1">
        <v>0.220581467966135</v>
      </c>
      <c r="R806" s="1" t="s">
        <v>4328</v>
      </c>
    </row>
    <row r="807">
      <c r="A807" s="1" t="s">
        <v>4329</v>
      </c>
      <c r="B807" s="1" t="s">
        <v>4330</v>
      </c>
      <c r="C807" s="1" t="s">
        <v>4331</v>
      </c>
      <c r="D807" s="1" t="s">
        <v>4304</v>
      </c>
      <c r="E807" s="1" t="s">
        <v>4270</v>
      </c>
      <c r="F807" s="1"/>
      <c r="G807" s="2" t="s">
        <v>23</v>
      </c>
      <c r="H807" s="1" t="s">
        <v>4305</v>
      </c>
      <c r="I807" s="1" t="s">
        <v>4271</v>
      </c>
      <c r="J807" s="1" t="s">
        <v>4272</v>
      </c>
      <c r="K807" s="1">
        <v>0.0</v>
      </c>
      <c r="L807" s="1">
        <v>162.0</v>
      </c>
      <c r="M807" s="1" t="s">
        <v>4323</v>
      </c>
      <c r="N807" s="1" t="s">
        <v>4307</v>
      </c>
      <c r="O807" s="1" t="s">
        <v>4308</v>
      </c>
      <c r="P807" s="1">
        <v>0.247979847219101</v>
      </c>
      <c r="Q807" s="1">
        <v>0.220581467966135</v>
      </c>
      <c r="R807" s="1" t="s">
        <v>4332</v>
      </c>
    </row>
    <row r="808">
      <c r="A808" s="1" t="s">
        <v>4333</v>
      </c>
      <c r="B808" s="1" t="s">
        <v>4334</v>
      </c>
      <c r="C808" s="1" t="s">
        <v>4335</v>
      </c>
      <c r="D808" s="1" t="s">
        <v>4304</v>
      </c>
      <c r="E808" s="1" t="s">
        <v>4270</v>
      </c>
      <c r="F808" s="1"/>
      <c r="G808" s="2" t="s">
        <v>23</v>
      </c>
      <c r="H808" s="1" t="s">
        <v>4305</v>
      </c>
      <c r="I808" s="1" t="s">
        <v>4271</v>
      </c>
      <c r="J808" s="1" t="s">
        <v>4272</v>
      </c>
      <c r="K808" s="1">
        <v>0.0</v>
      </c>
      <c r="L808" s="1">
        <v>195.0</v>
      </c>
      <c r="M808" s="1" t="s">
        <v>4323</v>
      </c>
      <c r="N808" s="1" t="s">
        <v>4307</v>
      </c>
      <c r="O808" s="1" t="s">
        <v>4308</v>
      </c>
      <c r="P808" s="1">
        <v>0.247979847219101</v>
      </c>
      <c r="Q808" s="1">
        <v>0.220581467966135</v>
      </c>
      <c r="R808" s="1" t="s">
        <v>4336</v>
      </c>
    </row>
    <row r="809">
      <c r="A809" s="1" t="s">
        <v>4337</v>
      </c>
      <c r="B809" s="1" t="s">
        <v>4338</v>
      </c>
      <c r="C809" s="1" t="s">
        <v>4339</v>
      </c>
      <c r="D809" s="1" t="s">
        <v>4304</v>
      </c>
      <c r="E809" s="1" t="s">
        <v>4270</v>
      </c>
      <c r="F809" s="1"/>
      <c r="G809" s="2" t="s">
        <v>23</v>
      </c>
      <c r="H809" s="1" t="s">
        <v>4305</v>
      </c>
      <c r="I809" s="1" t="s">
        <v>4271</v>
      </c>
      <c r="J809" s="1" t="s">
        <v>4272</v>
      </c>
      <c r="K809" s="1">
        <v>0.0</v>
      </c>
      <c r="L809" s="1">
        <v>240.0</v>
      </c>
      <c r="M809" s="1" t="s">
        <v>4340</v>
      </c>
      <c r="N809" s="1" t="s">
        <v>4307</v>
      </c>
      <c r="O809" s="1" t="s">
        <v>4308</v>
      </c>
      <c r="P809" s="1">
        <v>0.0924556776459319</v>
      </c>
      <c r="Q809" s="1">
        <v>0.0867932999243575</v>
      </c>
      <c r="R809" s="1" t="s">
        <v>4341</v>
      </c>
    </row>
    <row r="810">
      <c r="A810" s="1" t="s">
        <v>4342</v>
      </c>
      <c r="B810" s="1" t="s">
        <v>4343</v>
      </c>
      <c r="C810" s="1" t="s">
        <v>4344</v>
      </c>
      <c r="D810" s="1" t="s">
        <v>4304</v>
      </c>
      <c r="E810" s="1" t="s">
        <v>4270</v>
      </c>
      <c r="F810" s="1"/>
      <c r="G810" s="2" t="s">
        <v>23</v>
      </c>
      <c r="H810" s="1" t="s">
        <v>4305</v>
      </c>
      <c r="I810" s="1" t="s">
        <v>4271</v>
      </c>
      <c r="J810" s="1" t="s">
        <v>4272</v>
      </c>
      <c r="K810" s="1">
        <v>0.0</v>
      </c>
      <c r="L810" s="1">
        <v>276.0</v>
      </c>
      <c r="M810" s="1" t="s">
        <v>4345</v>
      </c>
      <c r="N810" s="1" t="s">
        <v>4307</v>
      </c>
      <c r="O810" s="1" t="s">
        <v>4308</v>
      </c>
      <c r="P810" s="1">
        <v>0.584598579059176</v>
      </c>
      <c r="Q810" s="1">
        <v>0.549596102227055</v>
      </c>
      <c r="R810" s="1" t="s">
        <v>4346</v>
      </c>
    </row>
    <row r="811">
      <c r="A811" s="1" t="s">
        <v>4342</v>
      </c>
      <c r="B811" s="1" t="s">
        <v>4343</v>
      </c>
      <c r="C811" s="1" t="s">
        <v>4347</v>
      </c>
      <c r="D811" s="1" t="s">
        <v>4304</v>
      </c>
      <c r="E811" s="1" t="s">
        <v>4270</v>
      </c>
      <c r="F811" s="1"/>
      <c r="G811" s="2" t="s">
        <v>23</v>
      </c>
      <c r="H811" s="1" t="s">
        <v>4305</v>
      </c>
      <c r="I811" s="1" t="s">
        <v>4271</v>
      </c>
      <c r="J811" s="1" t="s">
        <v>4272</v>
      </c>
      <c r="K811" s="1">
        <v>0.0</v>
      </c>
      <c r="L811" s="1">
        <v>331.0</v>
      </c>
      <c r="M811" s="1" t="s">
        <v>4345</v>
      </c>
      <c r="N811" s="1" t="s">
        <v>4307</v>
      </c>
      <c r="O811" s="1" t="s">
        <v>4308</v>
      </c>
      <c r="P811" s="1">
        <v>0.584598579059176</v>
      </c>
      <c r="Q811" s="1">
        <v>0.549596102227055</v>
      </c>
      <c r="R811" s="1" t="s">
        <v>4346</v>
      </c>
    </row>
    <row r="812">
      <c r="A812" s="1" t="s">
        <v>4342</v>
      </c>
      <c r="B812" s="1" t="s">
        <v>4343</v>
      </c>
      <c r="C812" s="1" t="s">
        <v>4348</v>
      </c>
      <c r="D812" s="1" t="s">
        <v>4304</v>
      </c>
      <c r="E812" s="1" t="s">
        <v>4270</v>
      </c>
      <c r="F812" s="1"/>
      <c r="G812" s="2" t="s">
        <v>23</v>
      </c>
      <c r="H812" s="1" t="s">
        <v>4305</v>
      </c>
      <c r="I812" s="1" t="s">
        <v>4271</v>
      </c>
      <c r="J812" s="1" t="s">
        <v>4272</v>
      </c>
      <c r="K812" s="1">
        <v>0.0</v>
      </c>
      <c r="L812" s="1">
        <v>413.0</v>
      </c>
      <c r="M812" s="1" t="s">
        <v>4345</v>
      </c>
      <c r="N812" s="1" t="s">
        <v>4307</v>
      </c>
      <c r="O812" s="1" t="s">
        <v>4308</v>
      </c>
      <c r="P812" s="1">
        <v>0.584598579059176</v>
      </c>
      <c r="Q812" s="1">
        <v>0.549596102227055</v>
      </c>
      <c r="R812" s="1" t="s">
        <v>4346</v>
      </c>
    </row>
    <row r="813">
      <c r="A813" s="1" t="s">
        <v>4349</v>
      </c>
      <c r="B813" s="1" t="s">
        <v>4350</v>
      </c>
      <c r="C813" s="1" t="s">
        <v>4351</v>
      </c>
      <c r="D813" s="1" t="s">
        <v>4304</v>
      </c>
      <c r="E813" s="1" t="s">
        <v>4270</v>
      </c>
      <c r="F813" s="1"/>
      <c r="G813" s="2" t="s">
        <v>23</v>
      </c>
      <c r="H813" s="1" t="s">
        <v>4305</v>
      </c>
      <c r="I813" s="1" t="s">
        <v>4271</v>
      </c>
      <c r="J813" s="1" t="s">
        <v>4272</v>
      </c>
      <c r="K813" s="1">
        <v>0.0</v>
      </c>
      <c r="L813" s="1">
        <v>437.0</v>
      </c>
      <c r="M813" s="1" t="s">
        <v>4352</v>
      </c>
      <c r="N813" s="1" t="s">
        <v>4307</v>
      </c>
      <c r="O813" s="1" t="s">
        <v>4308</v>
      </c>
      <c r="P813" s="1">
        <v>0.540935522790606</v>
      </c>
      <c r="Q813" s="1">
        <v>0.510737234765588</v>
      </c>
      <c r="R813" s="1" t="s">
        <v>4353</v>
      </c>
    </row>
    <row r="814">
      <c r="A814" s="1" t="s">
        <v>4349</v>
      </c>
      <c r="B814" s="1" t="s">
        <v>4350</v>
      </c>
      <c r="C814" s="1" t="s">
        <v>4354</v>
      </c>
      <c r="D814" s="1" t="s">
        <v>4304</v>
      </c>
      <c r="E814" s="1" t="s">
        <v>4270</v>
      </c>
      <c r="F814" s="1"/>
      <c r="G814" s="2" t="s">
        <v>23</v>
      </c>
      <c r="H814" s="1" t="s">
        <v>4305</v>
      </c>
      <c r="I814" s="1" t="s">
        <v>4271</v>
      </c>
      <c r="J814" s="1" t="s">
        <v>4272</v>
      </c>
      <c r="K814" s="1">
        <v>0.0</v>
      </c>
      <c r="L814" s="1">
        <v>475.0</v>
      </c>
      <c r="M814" s="1" t="s">
        <v>4352</v>
      </c>
      <c r="N814" s="1" t="s">
        <v>4307</v>
      </c>
      <c r="O814" s="1" t="s">
        <v>4308</v>
      </c>
      <c r="P814" s="1">
        <v>0.540935522790606</v>
      </c>
      <c r="Q814" s="1">
        <v>0.510737234765588</v>
      </c>
      <c r="R814" s="1" t="s">
        <v>4353</v>
      </c>
    </row>
    <row r="815">
      <c r="A815" s="1" t="s">
        <v>4247</v>
      </c>
      <c r="B815" s="1" t="s">
        <v>4355</v>
      </c>
      <c r="C815" s="1" t="s">
        <v>4356</v>
      </c>
      <c r="D815" s="1" t="s">
        <v>4357</v>
      </c>
      <c r="E815" s="1" t="s">
        <v>4270</v>
      </c>
      <c r="F815" s="1"/>
      <c r="G815" s="2" t="s">
        <v>23</v>
      </c>
      <c r="H815" s="1" t="s">
        <v>167</v>
      </c>
      <c r="I815" s="1" t="s">
        <v>4271</v>
      </c>
      <c r="J815" s="1" t="s">
        <v>4272</v>
      </c>
      <c r="K815" s="1">
        <v>1.0</v>
      </c>
      <c r="L815" s="1">
        <v>2276.0</v>
      </c>
      <c r="M815" s="1" t="s">
        <v>4358</v>
      </c>
      <c r="N815" s="1" t="s">
        <v>4244</v>
      </c>
      <c r="O815" s="1" t="s">
        <v>4245</v>
      </c>
      <c r="P815" s="1">
        <v>0.903713961945291</v>
      </c>
      <c r="Q815" s="1">
        <v>0.90615063510347</v>
      </c>
      <c r="R815" s="1" t="s">
        <v>4359</v>
      </c>
    </row>
    <row r="816">
      <c r="A816" s="1" t="s">
        <v>4360</v>
      </c>
      <c r="B816" s="1" t="s">
        <v>4361</v>
      </c>
      <c r="C816" s="1" t="s">
        <v>4362</v>
      </c>
      <c r="D816" s="1" t="s">
        <v>4363</v>
      </c>
      <c r="E816" s="1" t="s">
        <v>4270</v>
      </c>
      <c r="F816" s="1"/>
      <c r="G816" s="2" t="s">
        <v>23</v>
      </c>
      <c r="H816" s="1" t="s">
        <v>4181</v>
      </c>
      <c r="I816" s="1" t="s">
        <v>4271</v>
      </c>
      <c r="J816" s="1" t="s">
        <v>4272</v>
      </c>
      <c r="K816" s="1">
        <v>0.0</v>
      </c>
      <c r="L816" s="1">
        <v>422.0</v>
      </c>
      <c r="M816" s="1" t="s">
        <v>4364</v>
      </c>
      <c r="N816" s="1" t="s">
        <v>4365</v>
      </c>
      <c r="O816" s="1" t="s">
        <v>4366</v>
      </c>
      <c r="P816" s="1">
        <v>0.806151847460591</v>
      </c>
      <c r="Q816" s="1">
        <v>0.802662723008594</v>
      </c>
      <c r="R816" s="1" t="s">
        <v>4367</v>
      </c>
    </row>
    <row r="817">
      <c r="A817" s="1" t="s">
        <v>4360</v>
      </c>
      <c r="B817" s="1" t="s">
        <v>4361</v>
      </c>
      <c r="C817" s="1" t="s">
        <v>4368</v>
      </c>
      <c r="D817" s="1" t="s">
        <v>4363</v>
      </c>
      <c r="E817" s="1" t="s">
        <v>4270</v>
      </c>
      <c r="F817" s="1"/>
      <c r="G817" s="2" t="s">
        <v>23</v>
      </c>
      <c r="H817" s="1" t="s">
        <v>4181</v>
      </c>
      <c r="I817" s="1" t="s">
        <v>4271</v>
      </c>
      <c r="J817" s="1" t="s">
        <v>4272</v>
      </c>
      <c r="K817" s="1">
        <v>0.0</v>
      </c>
      <c r="L817" s="1">
        <v>547.0</v>
      </c>
      <c r="M817" s="1" t="s">
        <v>4364</v>
      </c>
      <c r="N817" s="1" t="s">
        <v>4365</v>
      </c>
      <c r="O817" s="1" t="s">
        <v>4366</v>
      </c>
      <c r="P817" s="1">
        <v>0.806151847460591</v>
      </c>
      <c r="Q817" s="1">
        <v>0.802662723008594</v>
      </c>
      <c r="R817" s="1" t="s">
        <v>4367</v>
      </c>
    </row>
    <row r="818">
      <c r="A818" s="1" t="s">
        <v>4360</v>
      </c>
      <c r="B818" s="1" t="s">
        <v>4361</v>
      </c>
      <c r="C818" s="1" t="s">
        <v>4369</v>
      </c>
      <c r="D818" s="1" t="s">
        <v>4363</v>
      </c>
      <c r="E818" s="1" t="s">
        <v>4270</v>
      </c>
      <c r="F818" s="1"/>
      <c r="G818" s="2" t="s">
        <v>23</v>
      </c>
      <c r="H818" s="1" t="s">
        <v>4181</v>
      </c>
      <c r="I818" s="1" t="s">
        <v>4271</v>
      </c>
      <c r="J818" s="1" t="s">
        <v>4272</v>
      </c>
      <c r="K818" s="1">
        <v>0.0</v>
      </c>
      <c r="L818" s="1">
        <v>643.0</v>
      </c>
      <c r="M818" s="1" t="s">
        <v>4364</v>
      </c>
      <c r="N818" s="1" t="s">
        <v>4365</v>
      </c>
      <c r="O818" s="1" t="s">
        <v>4366</v>
      </c>
      <c r="P818" s="1">
        <v>0.806151847460591</v>
      </c>
      <c r="Q818" s="1">
        <v>0.802662723008594</v>
      </c>
      <c r="R818" s="1" t="s">
        <v>4367</v>
      </c>
    </row>
    <row r="819">
      <c r="A819" s="1" t="s">
        <v>4360</v>
      </c>
      <c r="B819" s="1" t="s">
        <v>4370</v>
      </c>
      <c r="C819" s="1" t="s">
        <v>4371</v>
      </c>
      <c r="D819" s="1" t="s">
        <v>4363</v>
      </c>
      <c r="E819" s="1" t="s">
        <v>4270</v>
      </c>
      <c r="F819" s="1"/>
      <c r="G819" s="2" t="s">
        <v>23</v>
      </c>
      <c r="H819" s="1" t="s">
        <v>4181</v>
      </c>
      <c r="I819" s="1" t="s">
        <v>4271</v>
      </c>
      <c r="J819" s="1" t="s">
        <v>4272</v>
      </c>
      <c r="K819" s="1">
        <v>0.0</v>
      </c>
      <c r="L819" s="1">
        <v>688.0</v>
      </c>
      <c r="M819" s="1" t="s">
        <v>4364</v>
      </c>
      <c r="N819" s="1" t="s">
        <v>4365</v>
      </c>
      <c r="O819" s="1" t="s">
        <v>4366</v>
      </c>
      <c r="P819" s="1">
        <v>0.0714347453349649</v>
      </c>
      <c r="Q819" s="1">
        <v>0.0694989035768692</v>
      </c>
      <c r="R819" s="1" t="s">
        <v>4372</v>
      </c>
    </row>
    <row r="820">
      <c r="A820" s="1" t="s">
        <v>4361</v>
      </c>
      <c r="B820" s="1" t="s">
        <v>4373</v>
      </c>
      <c r="C820" s="1" t="s">
        <v>4374</v>
      </c>
      <c r="D820" s="1" t="s">
        <v>4375</v>
      </c>
      <c r="E820" s="1" t="s">
        <v>4376</v>
      </c>
      <c r="F820" s="1"/>
      <c r="G820" s="2" t="s">
        <v>23</v>
      </c>
      <c r="H820" s="1" t="s">
        <v>4181</v>
      </c>
      <c r="I820" s="1" t="s">
        <v>4377</v>
      </c>
      <c r="J820" s="1" t="s">
        <v>4378</v>
      </c>
      <c r="K820" s="1">
        <v>0.0</v>
      </c>
      <c r="L820" s="1">
        <v>664.0</v>
      </c>
      <c r="M820" s="1" t="s">
        <v>4379</v>
      </c>
      <c r="N820" s="1" t="s">
        <v>4365</v>
      </c>
      <c r="O820" s="1" t="s">
        <v>4366</v>
      </c>
      <c r="P820" s="1">
        <v>0.982156687157263</v>
      </c>
      <c r="Q820" s="1">
        <v>0.983405582694067</v>
      </c>
      <c r="R820" s="1" t="s">
        <v>4380</v>
      </c>
    </row>
    <row r="821">
      <c r="A821" s="1" t="s">
        <v>4381</v>
      </c>
      <c r="B821" s="1" t="s">
        <v>4382</v>
      </c>
      <c r="C821" s="1" t="s">
        <v>4383</v>
      </c>
      <c r="D821" s="1" t="s">
        <v>4375</v>
      </c>
      <c r="E821" s="1" t="s">
        <v>4376</v>
      </c>
      <c r="F821" s="1"/>
      <c r="G821" s="2" t="s">
        <v>23</v>
      </c>
      <c r="H821" s="1" t="s">
        <v>4181</v>
      </c>
      <c r="I821" s="1" t="s">
        <v>4377</v>
      </c>
      <c r="J821" s="1" t="s">
        <v>4378</v>
      </c>
      <c r="K821" s="1">
        <v>0.0</v>
      </c>
      <c r="L821" s="1">
        <v>879.0</v>
      </c>
      <c r="M821" s="1" t="s">
        <v>4384</v>
      </c>
      <c r="N821" s="1" t="s">
        <v>4365</v>
      </c>
      <c r="O821" s="1" t="s">
        <v>4366</v>
      </c>
      <c r="P821" s="1">
        <v>0.759025454042777</v>
      </c>
      <c r="Q821" s="1">
        <v>0.75673025485194</v>
      </c>
      <c r="R821" s="1" t="s">
        <v>4385</v>
      </c>
    </row>
    <row r="822">
      <c r="A822" s="1" t="s">
        <v>4381</v>
      </c>
      <c r="B822" s="1" t="s">
        <v>4382</v>
      </c>
      <c r="C822" s="1" t="s">
        <v>4386</v>
      </c>
      <c r="D822" s="1" t="s">
        <v>4375</v>
      </c>
      <c r="E822" s="1" t="s">
        <v>4376</v>
      </c>
      <c r="F822" s="1"/>
      <c r="G822" s="2" t="s">
        <v>23</v>
      </c>
      <c r="H822" s="1" t="s">
        <v>4181</v>
      </c>
      <c r="I822" s="1" t="s">
        <v>4377</v>
      </c>
      <c r="J822" s="1" t="s">
        <v>4378</v>
      </c>
      <c r="K822" s="1">
        <v>0.0</v>
      </c>
      <c r="L822" s="1">
        <v>907.0</v>
      </c>
      <c r="M822" s="1" t="s">
        <v>4384</v>
      </c>
      <c r="N822" s="1" t="s">
        <v>4365</v>
      </c>
      <c r="O822" s="1" t="s">
        <v>4366</v>
      </c>
      <c r="P822" s="1">
        <v>0.759025454042777</v>
      </c>
      <c r="Q822" s="1">
        <v>0.75673025485194</v>
      </c>
      <c r="R822" s="1" t="s">
        <v>4385</v>
      </c>
    </row>
    <row r="823">
      <c r="A823" s="1" t="s">
        <v>4387</v>
      </c>
      <c r="B823" s="1" t="s">
        <v>4388</v>
      </c>
      <c r="C823" s="1" t="s">
        <v>4389</v>
      </c>
      <c r="D823" s="1" t="s">
        <v>584</v>
      </c>
      <c r="E823" s="1" t="s">
        <v>4390</v>
      </c>
      <c r="F823" s="1"/>
      <c r="G823" s="2" t="s">
        <v>23</v>
      </c>
      <c r="H823" s="1" t="s">
        <v>4259</v>
      </c>
      <c r="I823" s="1" t="s">
        <v>4391</v>
      </c>
      <c r="J823" s="1" t="s">
        <v>4377</v>
      </c>
      <c r="K823" s="1">
        <v>0.0</v>
      </c>
      <c r="L823" s="1">
        <v>22.0</v>
      </c>
      <c r="M823" s="1" t="s">
        <v>4392</v>
      </c>
      <c r="N823" s="1" t="s">
        <v>4393</v>
      </c>
      <c r="O823" s="1" t="s">
        <v>4394</v>
      </c>
      <c r="P823" s="1">
        <v>0.63465715567317</v>
      </c>
      <c r="Q823" s="1">
        <v>0.623007120267784</v>
      </c>
      <c r="R823" s="1" t="s">
        <v>4395</v>
      </c>
    </row>
    <row r="824">
      <c r="A824" s="1" t="s">
        <v>4283</v>
      </c>
      <c r="B824" s="1" t="s">
        <v>4396</v>
      </c>
      <c r="C824" s="1" t="s">
        <v>65</v>
      </c>
      <c r="D824" s="1" t="s">
        <v>4397</v>
      </c>
      <c r="E824" s="1" t="s">
        <v>4398</v>
      </c>
      <c r="F824" s="1"/>
      <c r="G824" s="2" t="s">
        <v>23</v>
      </c>
      <c r="H824" s="1" t="s">
        <v>4211</v>
      </c>
      <c r="I824" s="1" t="s">
        <v>4399</v>
      </c>
      <c r="J824" s="1" t="s">
        <v>4400</v>
      </c>
      <c r="K824" s="1">
        <v>0.0</v>
      </c>
      <c r="L824" s="1">
        <v>254.0</v>
      </c>
      <c r="M824" s="1" t="s">
        <v>4401</v>
      </c>
      <c r="N824" s="1" t="s">
        <v>4402</v>
      </c>
      <c r="O824" s="1" t="s">
        <v>4275</v>
      </c>
      <c r="P824" s="1">
        <v>0.908461923778844</v>
      </c>
      <c r="Q824" s="1">
        <v>0.900735397210483</v>
      </c>
      <c r="R824" s="1" t="s">
        <v>4403</v>
      </c>
    </row>
    <row r="825">
      <c r="A825" s="1" t="s">
        <v>4289</v>
      </c>
      <c r="B825" s="1" t="s">
        <v>4404</v>
      </c>
      <c r="C825" s="1" t="s">
        <v>4405</v>
      </c>
      <c r="D825" s="1" t="s">
        <v>584</v>
      </c>
      <c r="E825" s="1" t="s">
        <v>4406</v>
      </c>
      <c r="F825" s="1"/>
      <c r="G825" s="2" t="s">
        <v>23</v>
      </c>
      <c r="H825" s="1" t="s">
        <v>4292</v>
      </c>
      <c r="I825" s="1" t="s">
        <v>4407</v>
      </c>
      <c r="J825" s="1" t="s">
        <v>4408</v>
      </c>
      <c r="K825" s="1">
        <v>0.0</v>
      </c>
      <c r="L825" s="1">
        <v>22.0</v>
      </c>
      <c r="M825" s="1" t="s">
        <v>4409</v>
      </c>
      <c r="N825" s="1" t="s">
        <v>4410</v>
      </c>
      <c r="O825" s="1" t="s">
        <v>4411</v>
      </c>
      <c r="P825" s="1">
        <v>0.688652175738652</v>
      </c>
      <c r="Q825" s="1">
        <v>0.683030055057033</v>
      </c>
      <c r="R825" s="1" t="s">
        <v>4412</v>
      </c>
    </row>
    <row r="826">
      <c r="A826" s="1" t="s">
        <v>4413</v>
      </c>
      <c r="B826" s="1" t="s">
        <v>4414</v>
      </c>
      <c r="C826" s="1" t="s">
        <v>3498</v>
      </c>
      <c r="D826" s="1" t="s">
        <v>584</v>
      </c>
      <c r="E826" s="1" t="s">
        <v>4406</v>
      </c>
      <c r="F826" s="1"/>
      <c r="G826" s="2" t="s">
        <v>23</v>
      </c>
      <c r="H826" s="1" t="s">
        <v>4292</v>
      </c>
      <c r="I826" s="1" t="s">
        <v>4407</v>
      </c>
      <c r="J826" s="1" t="s">
        <v>4408</v>
      </c>
      <c r="K826" s="1">
        <v>0.0</v>
      </c>
      <c r="L826" s="1">
        <v>386.0</v>
      </c>
      <c r="M826" s="1" t="s">
        <v>4415</v>
      </c>
      <c r="N826" s="1" t="s">
        <v>4410</v>
      </c>
      <c r="O826" s="1" t="s">
        <v>4411</v>
      </c>
      <c r="P826" s="1">
        <v>0.491745944347024</v>
      </c>
      <c r="Q826" s="1">
        <v>0.491101776825046</v>
      </c>
      <c r="R826" s="1" t="s">
        <v>4416</v>
      </c>
    </row>
    <row r="827">
      <c r="A827" s="1" t="s">
        <v>4289</v>
      </c>
      <c r="B827" s="1" t="s">
        <v>4404</v>
      </c>
      <c r="C827" s="1" t="s">
        <v>4405</v>
      </c>
      <c r="D827" s="1" t="s">
        <v>584</v>
      </c>
      <c r="E827" s="1" t="s">
        <v>4406</v>
      </c>
      <c r="F827" s="1"/>
      <c r="G827" s="2" t="s">
        <v>23</v>
      </c>
      <c r="H827" s="1" t="s">
        <v>4305</v>
      </c>
      <c r="I827" s="1" t="s">
        <v>4407</v>
      </c>
      <c r="J827" s="1" t="s">
        <v>4408</v>
      </c>
      <c r="K827" s="1">
        <v>0.0</v>
      </c>
      <c r="L827" s="1">
        <v>22.0</v>
      </c>
      <c r="M827" s="1" t="s">
        <v>4409</v>
      </c>
      <c r="N827" s="1" t="s">
        <v>4417</v>
      </c>
      <c r="O827" s="1" t="s">
        <v>4418</v>
      </c>
      <c r="P827" s="1">
        <v>0.688652175738652</v>
      </c>
      <c r="Q827" s="1">
        <v>0.683030055057033</v>
      </c>
      <c r="R827" s="1" t="s">
        <v>4412</v>
      </c>
    </row>
    <row r="828">
      <c r="A828" s="1" t="s">
        <v>4419</v>
      </c>
      <c r="B828" s="1" t="s">
        <v>4420</v>
      </c>
      <c r="C828" s="1" t="s">
        <v>4421</v>
      </c>
      <c r="D828" s="1" t="s">
        <v>584</v>
      </c>
      <c r="E828" s="1" t="s">
        <v>4406</v>
      </c>
      <c r="F828" s="1"/>
      <c r="G828" s="2" t="s">
        <v>23</v>
      </c>
      <c r="H828" s="1" t="s">
        <v>4305</v>
      </c>
      <c r="I828" s="1" t="s">
        <v>4407</v>
      </c>
      <c r="J828" s="1" t="s">
        <v>4408</v>
      </c>
      <c r="K828" s="1">
        <v>0.0</v>
      </c>
      <c r="L828" s="1">
        <v>811.0</v>
      </c>
      <c r="M828" s="1" t="s">
        <v>4422</v>
      </c>
      <c r="N828" s="1" t="s">
        <v>4417</v>
      </c>
      <c r="O828" s="1" t="s">
        <v>4418</v>
      </c>
      <c r="P828" s="1">
        <v>0.553657407865003</v>
      </c>
      <c r="Q828" s="1">
        <v>0.536344382274354</v>
      </c>
      <c r="R828" s="1" t="s">
        <v>4423</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H15"/>
    <hyperlink r:id="rId16" ref="G16"/>
    <hyperlink r:id="rId17" ref="H16"/>
    <hyperlink r:id="rId18" ref="G17"/>
    <hyperlink r:id="rId19" ref="H17"/>
    <hyperlink r:id="rId20" ref="G18"/>
    <hyperlink r:id="rId21" ref="H18"/>
    <hyperlink r:id="rId22" ref="G19"/>
    <hyperlink r:id="rId23" ref="G20"/>
    <hyperlink r:id="rId24" ref="G21"/>
    <hyperlink r:id="rId25" ref="G22"/>
    <hyperlink r:id="rId26" ref="G23"/>
    <hyperlink r:id="rId27" ref="H23"/>
    <hyperlink r:id="rId28" ref="G24"/>
    <hyperlink r:id="rId29" ref="G25"/>
    <hyperlink r:id="rId30" ref="G26"/>
    <hyperlink r:id="rId31" ref="G27"/>
    <hyperlink r:id="rId32" ref="G28"/>
    <hyperlink r:id="rId33" ref="G29"/>
    <hyperlink r:id="rId34" ref="G30"/>
    <hyperlink r:id="rId35" ref="G31"/>
    <hyperlink r:id="rId36" ref="G32"/>
    <hyperlink r:id="rId37" ref="H32"/>
    <hyperlink r:id="rId38" ref="G33"/>
    <hyperlink r:id="rId39" ref="G34"/>
    <hyperlink r:id="rId40" ref="H34"/>
    <hyperlink r:id="rId41" ref="G35"/>
    <hyperlink r:id="rId42" ref="G36"/>
    <hyperlink r:id="rId43" ref="H36"/>
    <hyperlink r:id="rId44" ref="G37"/>
    <hyperlink r:id="rId45" ref="G38"/>
    <hyperlink r:id="rId46" ref="G39"/>
    <hyperlink r:id="rId47" ref="H39"/>
    <hyperlink r:id="rId48" ref="G40"/>
    <hyperlink r:id="rId49" ref="G41"/>
    <hyperlink r:id="rId50" ref="G42"/>
    <hyperlink r:id="rId51" ref="G43"/>
    <hyperlink r:id="rId52" ref="G44"/>
    <hyperlink r:id="rId53" ref="G45"/>
    <hyperlink r:id="rId54" ref="G46"/>
    <hyperlink r:id="rId55" ref="G47"/>
    <hyperlink r:id="rId56" ref="G48"/>
    <hyperlink r:id="rId57" ref="G49"/>
    <hyperlink r:id="rId58" ref="G50"/>
    <hyperlink r:id="rId59" ref="G51"/>
    <hyperlink r:id="rId60" ref="G52"/>
    <hyperlink r:id="rId61" ref="G53"/>
    <hyperlink r:id="rId62" ref="G54"/>
    <hyperlink r:id="rId63" ref="G55"/>
    <hyperlink r:id="rId64" ref="G56"/>
    <hyperlink r:id="rId65" ref="G57"/>
    <hyperlink r:id="rId66" ref="G58"/>
    <hyperlink r:id="rId67" ref="G59"/>
    <hyperlink r:id="rId68" ref="G60"/>
    <hyperlink r:id="rId69" ref="G61"/>
    <hyperlink r:id="rId70" ref="G62"/>
    <hyperlink r:id="rId71" ref="G63"/>
    <hyperlink r:id="rId72" ref="G64"/>
    <hyperlink r:id="rId73" ref="G65"/>
    <hyperlink r:id="rId74" ref="G66"/>
    <hyperlink r:id="rId75" ref="G67"/>
    <hyperlink r:id="rId76" ref="G68"/>
    <hyperlink r:id="rId77" ref="G69"/>
    <hyperlink r:id="rId78" ref="G70"/>
    <hyperlink r:id="rId79" ref="G71"/>
    <hyperlink r:id="rId80" ref="G72"/>
    <hyperlink r:id="rId81" ref="G73"/>
    <hyperlink r:id="rId82" ref="G74"/>
    <hyperlink r:id="rId83" ref="G75"/>
    <hyperlink r:id="rId84" ref="G76"/>
    <hyperlink r:id="rId85" ref="G77"/>
    <hyperlink r:id="rId86" ref="G78"/>
    <hyperlink r:id="rId87" ref="G79"/>
    <hyperlink r:id="rId88" ref="G80"/>
    <hyperlink r:id="rId89" ref="G81"/>
    <hyperlink r:id="rId90" ref="G82"/>
    <hyperlink r:id="rId91" ref="G83"/>
    <hyperlink r:id="rId92" ref="G84"/>
    <hyperlink r:id="rId93" ref="G85"/>
    <hyperlink r:id="rId94" ref="G86"/>
    <hyperlink r:id="rId95" ref="G87"/>
    <hyperlink r:id="rId96" ref="G88"/>
    <hyperlink r:id="rId97" ref="G89"/>
    <hyperlink r:id="rId98" ref="G90"/>
    <hyperlink r:id="rId99" ref="G91"/>
    <hyperlink r:id="rId100" ref="G92"/>
    <hyperlink r:id="rId101" ref="G93"/>
    <hyperlink r:id="rId102" ref="G94"/>
    <hyperlink r:id="rId103" ref="G95"/>
    <hyperlink r:id="rId104" ref="G96"/>
    <hyperlink r:id="rId105" ref="G97"/>
    <hyperlink r:id="rId106" ref="G98"/>
    <hyperlink r:id="rId107" ref="G99"/>
    <hyperlink r:id="rId108" ref="H99"/>
    <hyperlink r:id="rId109" ref="G100"/>
    <hyperlink r:id="rId110" ref="G101"/>
    <hyperlink r:id="rId111" ref="G102"/>
    <hyperlink r:id="rId112" ref="G103"/>
    <hyperlink r:id="rId113" ref="G104"/>
    <hyperlink r:id="rId114" ref="G105"/>
    <hyperlink r:id="rId115" ref="G106"/>
    <hyperlink r:id="rId116" ref="G107"/>
    <hyperlink r:id="rId117" ref="G108"/>
    <hyperlink r:id="rId118" ref="G109"/>
    <hyperlink r:id="rId119" ref="G110"/>
    <hyperlink r:id="rId120" ref="G111"/>
    <hyperlink r:id="rId121" ref="G112"/>
    <hyperlink r:id="rId122" ref="G113"/>
    <hyperlink r:id="rId123" ref="G114"/>
    <hyperlink r:id="rId124" ref="G115"/>
    <hyperlink r:id="rId125" ref="G116"/>
    <hyperlink r:id="rId126" ref="G117"/>
    <hyperlink r:id="rId127" ref="G118"/>
    <hyperlink r:id="rId128" ref="G119"/>
    <hyperlink r:id="rId129" ref="G120"/>
    <hyperlink r:id="rId130" ref="G121"/>
    <hyperlink r:id="rId131" ref="G122"/>
    <hyperlink r:id="rId132" ref="G123"/>
    <hyperlink r:id="rId133" ref="G124"/>
    <hyperlink r:id="rId134" ref="G125"/>
    <hyperlink r:id="rId135" ref="G126"/>
    <hyperlink r:id="rId136" ref="G127"/>
    <hyperlink r:id="rId137" ref="G128"/>
    <hyperlink r:id="rId138" ref="G129"/>
    <hyperlink r:id="rId139" ref="G130"/>
    <hyperlink r:id="rId140" ref="G131"/>
    <hyperlink r:id="rId141" ref="G132"/>
    <hyperlink r:id="rId142" ref="G133"/>
    <hyperlink r:id="rId143" ref="G134"/>
    <hyperlink r:id="rId144" ref="G135"/>
    <hyperlink r:id="rId145" ref="G136"/>
    <hyperlink r:id="rId146" ref="G137"/>
    <hyperlink r:id="rId147" ref="G138"/>
    <hyperlink r:id="rId148" ref="G139"/>
    <hyperlink r:id="rId149" ref="G140"/>
    <hyperlink r:id="rId150" ref="G141"/>
    <hyperlink r:id="rId151" ref="G142"/>
    <hyperlink r:id="rId152" ref="G143"/>
    <hyperlink r:id="rId153" ref="G144"/>
    <hyperlink r:id="rId154" ref="G145"/>
    <hyperlink r:id="rId155" ref="H145"/>
    <hyperlink r:id="rId156" ref="G146"/>
    <hyperlink r:id="rId157" ref="G147"/>
    <hyperlink r:id="rId158" ref="G148"/>
    <hyperlink r:id="rId159" ref="G149"/>
    <hyperlink r:id="rId160" ref="G150"/>
    <hyperlink r:id="rId161" ref="G151"/>
    <hyperlink r:id="rId162" ref="G152"/>
    <hyperlink r:id="rId163" ref="G153"/>
    <hyperlink r:id="rId164" ref="G154"/>
    <hyperlink r:id="rId165" ref="G155"/>
    <hyperlink r:id="rId166" ref="G156"/>
    <hyperlink r:id="rId167" ref="G157"/>
    <hyperlink r:id="rId168" ref="G158"/>
    <hyperlink r:id="rId169" ref="G159"/>
    <hyperlink r:id="rId170" ref="G160"/>
    <hyperlink r:id="rId171" ref="G161"/>
    <hyperlink r:id="rId172" ref="G162"/>
    <hyperlink r:id="rId173" ref="G163"/>
    <hyperlink r:id="rId174" ref="G164"/>
    <hyperlink r:id="rId175" ref="G165"/>
    <hyperlink r:id="rId176" ref="G166"/>
    <hyperlink r:id="rId177" ref="G167"/>
    <hyperlink r:id="rId178" ref="G168"/>
    <hyperlink r:id="rId179" ref="G169"/>
    <hyperlink r:id="rId180" ref="G170"/>
    <hyperlink r:id="rId181" ref="G171"/>
    <hyperlink r:id="rId182" ref="G172"/>
    <hyperlink r:id="rId183" ref="G173"/>
    <hyperlink r:id="rId184" ref="G174"/>
    <hyperlink r:id="rId185" ref="G175"/>
    <hyperlink r:id="rId186" ref="G176"/>
    <hyperlink r:id="rId187" ref="G177"/>
    <hyperlink r:id="rId188" ref="G178"/>
    <hyperlink r:id="rId189" ref="G179"/>
    <hyperlink r:id="rId190" ref="G180"/>
    <hyperlink r:id="rId191" ref="G181"/>
    <hyperlink r:id="rId192" ref="G182"/>
    <hyperlink r:id="rId193" ref="G183"/>
    <hyperlink r:id="rId194" ref="G184"/>
    <hyperlink r:id="rId195" ref="G185"/>
    <hyperlink r:id="rId196" ref="G186"/>
    <hyperlink r:id="rId197" ref="G187"/>
    <hyperlink r:id="rId198" ref="G188"/>
    <hyperlink r:id="rId199" ref="G189"/>
    <hyperlink r:id="rId200" ref="G190"/>
    <hyperlink r:id="rId201" ref="G191"/>
    <hyperlink r:id="rId202" ref="G192"/>
    <hyperlink r:id="rId203" ref="G193"/>
    <hyperlink r:id="rId204" ref="G194"/>
    <hyperlink r:id="rId205" ref="G195"/>
    <hyperlink r:id="rId206" ref="G196"/>
    <hyperlink r:id="rId207" ref="G197"/>
    <hyperlink r:id="rId208" ref="G198"/>
    <hyperlink r:id="rId209" ref="G199"/>
    <hyperlink r:id="rId210" ref="G200"/>
    <hyperlink r:id="rId211" ref="G201"/>
    <hyperlink r:id="rId212" ref="G202"/>
    <hyperlink r:id="rId213" ref="G203"/>
    <hyperlink r:id="rId214" ref="G204"/>
    <hyperlink r:id="rId215" ref="G205"/>
    <hyperlink r:id="rId216" ref="G206"/>
    <hyperlink r:id="rId217" ref="G207"/>
    <hyperlink r:id="rId218" ref="G208"/>
    <hyperlink r:id="rId219" ref="G209"/>
    <hyperlink r:id="rId220" ref="G210"/>
    <hyperlink r:id="rId221" ref="G211"/>
    <hyperlink r:id="rId222" ref="G212"/>
    <hyperlink r:id="rId223" ref="G213"/>
    <hyperlink r:id="rId224" ref="G214"/>
    <hyperlink r:id="rId225" ref="G215"/>
    <hyperlink r:id="rId226" ref="G216"/>
    <hyperlink r:id="rId227" ref="G217"/>
    <hyperlink r:id="rId228" ref="G218"/>
    <hyperlink r:id="rId229" ref="H218"/>
    <hyperlink r:id="rId230" ref="G219"/>
    <hyperlink r:id="rId231" ref="G220"/>
    <hyperlink r:id="rId232" ref="G221"/>
    <hyperlink r:id="rId233" ref="G222"/>
    <hyperlink r:id="rId234" ref="G223"/>
    <hyperlink r:id="rId235" ref="G224"/>
    <hyperlink r:id="rId236" ref="G225"/>
    <hyperlink r:id="rId237" ref="G226"/>
    <hyperlink r:id="rId238" ref="G227"/>
    <hyperlink r:id="rId239" ref="G228"/>
    <hyperlink r:id="rId240" ref="G229"/>
    <hyperlink r:id="rId241" ref="G230"/>
    <hyperlink r:id="rId242" ref="G231"/>
    <hyperlink r:id="rId243" ref="G232"/>
    <hyperlink r:id="rId244" ref="G233"/>
    <hyperlink r:id="rId245" ref="H233"/>
    <hyperlink r:id="rId246" ref="G234"/>
    <hyperlink r:id="rId247" ref="H234"/>
    <hyperlink r:id="rId248" ref="G235"/>
    <hyperlink r:id="rId249" ref="H235"/>
    <hyperlink r:id="rId250" ref="G236"/>
    <hyperlink r:id="rId251" ref="G237"/>
    <hyperlink r:id="rId252" ref="G238"/>
    <hyperlink r:id="rId253" ref="G239"/>
    <hyperlink r:id="rId254" ref="G240"/>
    <hyperlink r:id="rId255" ref="G241"/>
    <hyperlink r:id="rId256" ref="G242"/>
    <hyperlink r:id="rId257" ref="G243"/>
    <hyperlink r:id="rId258" ref="G244"/>
    <hyperlink r:id="rId259" ref="G245"/>
    <hyperlink r:id="rId260" ref="G246"/>
    <hyperlink r:id="rId261" ref="G247"/>
    <hyperlink r:id="rId262" ref="G248"/>
    <hyperlink r:id="rId263" ref="G249"/>
    <hyperlink r:id="rId264" ref="G250"/>
    <hyperlink r:id="rId265" ref="G251"/>
    <hyperlink r:id="rId266" ref="G252"/>
    <hyperlink r:id="rId267" ref="G253"/>
    <hyperlink r:id="rId268" ref="G254"/>
    <hyperlink r:id="rId269" ref="G255"/>
    <hyperlink r:id="rId270" ref="G256"/>
    <hyperlink r:id="rId271" ref="G257"/>
    <hyperlink r:id="rId272" ref="G258"/>
    <hyperlink r:id="rId273" ref="G259"/>
    <hyperlink r:id="rId274" ref="G260"/>
    <hyperlink r:id="rId275" ref="G261"/>
    <hyperlink r:id="rId276" ref="G262"/>
    <hyperlink r:id="rId277" ref="G263"/>
    <hyperlink r:id="rId278" ref="G264"/>
    <hyperlink r:id="rId279" ref="G265"/>
    <hyperlink r:id="rId280" ref="G266"/>
    <hyperlink r:id="rId281" ref="G267"/>
    <hyperlink r:id="rId282" ref="G268"/>
    <hyperlink r:id="rId283" ref="G269"/>
    <hyperlink r:id="rId284" ref="G270"/>
    <hyperlink r:id="rId285" ref="G271"/>
    <hyperlink r:id="rId286" ref="G272"/>
    <hyperlink r:id="rId287" ref="G273"/>
    <hyperlink r:id="rId288" ref="G274"/>
    <hyperlink r:id="rId289" ref="G275"/>
    <hyperlink r:id="rId290" ref="G276"/>
    <hyperlink r:id="rId291" ref="G277"/>
    <hyperlink r:id="rId292" ref="G278"/>
    <hyperlink r:id="rId293" ref="G279"/>
    <hyperlink r:id="rId294" ref="G280"/>
    <hyperlink r:id="rId295" ref="H280"/>
    <hyperlink r:id="rId296" ref="G281"/>
    <hyperlink r:id="rId297" ref="H281"/>
    <hyperlink r:id="rId298" ref="G282"/>
    <hyperlink r:id="rId299" ref="H282"/>
    <hyperlink r:id="rId300" ref="G283"/>
    <hyperlink r:id="rId301" ref="H283"/>
    <hyperlink r:id="rId302" ref="G284"/>
    <hyperlink r:id="rId303" ref="G285"/>
    <hyperlink r:id="rId304" ref="G286"/>
    <hyperlink r:id="rId305" ref="G287"/>
    <hyperlink r:id="rId306" ref="G288"/>
    <hyperlink r:id="rId307" ref="G289"/>
    <hyperlink r:id="rId308" ref="G290"/>
    <hyperlink r:id="rId309" ref="G291"/>
    <hyperlink r:id="rId310" ref="G292"/>
    <hyperlink r:id="rId311" ref="G293"/>
    <hyperlink r:id="rId312" ref="G294"/>
    <hyperlink r:id="rId313" ref="G295"/>
    <hyperlink r:id="rId314" ref="G296"/>
    <hyperlink r:id="rId315" ref="G297"/>
    <hyperlink r:id="rId316" ref="G298"/>
    <hyperlink r:id="rId317" ref="G299"/>
    <hyperlink r:id="rId318" ref="G300"/>
    <hyperlink r:id="rId319" ref="G301"/>
    <hyperlink r:id="rId320" ref="G302"/>
    <hyperlink r:id="rId321" ref="G303"/>
    <hyperlink r:id="rId322" ref="G304"/>
    <hyperlink r:id="rId323" ref="G305"/>
    <hyperlink r:id="rId324" ref="G306"/>
    <hyperlink r:id="rId325" ref="G307"/>
    <hyperlink r:id="rId326" ref="G308"/>
    <hyperlink r:id="rId327" ref="G309"/>
    <hyperlink r:id="rId328" ref="G310"/>
    <hyperlink r:id="rId329" ref="G311"/>
    <hyperlink r:id="rId330" ref="G312"/>
    <hyperlink r:id="rId331" ref="G313"/>
    <hyperlink r:id="rId332" ref="G314"/>
    <hyperlink r:id="rId333" ref="G315"/>
    <hyperlink r:id="rId334" ref="G316"/>
    <hyperlink r:id="rId335" ref="G317"/>
    <hyperlink r:id="rId336" ref="G318"/>
    <hyperlink r:id="rId337" ref="G319"/>
    <hyperlink r:id="rId338" ref="G320"/>
    <hyperlink r:id="rId339" ref="G321"/>
    <hyperlink r:id="rId340" ref="G322"/>
    <hyperlink r:id="rId341" ref="G323"/>
    <hyperlink r:id="rId342" ref="G324"/>
    <hyperlink r:id="rId343" ref="G325"/>
    <hyperlink r:id="rId344" ref="G326"/>
    <hyperlink r:id="rId345" ref="G327"/>
    <hyperlink r:id="rId346" ref="G328"/>
    <hyperlink r:id="rId347" ref="G329"/>
    <hyperlink r:id="rId348" ref="G330"/>
    <hyperlink r:id="rId349" ref="G331"/>
    <hyperlink r:id="rId350" ref="G332"/>
    <hyperlink r:id="rId351" ref="G333"/>
    <hyperlink r:id="rId352" ref="G334"/>
    <hyperlink r:id="rId353" ref="G335"/>
    <hyperlink r:id="rId354" ref="G336"/>
    <hyperlink r:id="rId355" ref="G337"/>
    <hyperlink r:id="rId356" ref="G338"/>
    <hyperlink r:id="rId357" ref="G339"/>
    <hyperlink r:id="rId358" ref="G340"/>
    <hyperlink r:id="rId359" ref="G341"/>
    <hyperlink r:id="rId360" ref="G342"/>
    <hyperlink r:id="rId361" ref="G343"/>
    <hyperlink r:id="rId362" ref="G344"/>
    <hyperlink r:id="rId363" ref="G345"/>
    <hyperlink r:id="rId364" ref="G346"/>
    <hyperlink r:id="rId365" ref="G347"/>
    <hyperlink r:id="rId366" ref="G348"/>
    <hyperlink r:id="rId367" ref="G349"/>
    <hyperlink r:id="rId368" ref="G350"/>
    <hyperlink r:id="rId369" ref="G351"/>
    <hyperlink r:id="rId370" ref="G352"/>
    <hyperlink r:id="rId371" ref="G353"/>
    <hyperlink r:id="rId372" ref="G354"/>
    <hyperlink r:id="rId373" ref="G355"/>
    <hyperlink r:id="rId374" ref="G356"/>
    <hyperlink r:id="rId375" ref="G357"/>
    <hyperlink r:id="rId376" ref="G358"/>
    <hyperlink r:id="rId377" ref="G359"/>
    <hyperlink r:id="rId378" ref="G360"/>
    <hyperlink r:id="rId379" ref="G361"/>
    <hyperlink r:id="rId380" ref="G362"/>
    <hyperlink r:id="rId381" ref="G363"/>
    <hyperlink r:id="rId382" ref="G364"/>
    <hyperlink r:id="rId383" ref="G365"/>
    <hyperlink r:id="rId384" ref="G366"/>
    <hyperlink r:id="rId385" ref="G367"/>
    <hyperlink r:id="rId386" ref="G368"/>
    <hyperlink r:id="rId387" ref="G369"/>
    <hyperlink r:id="rId388" ref="G370"/>
    <hyperlink r:id="rId389" ref="G371"/>
    <hyperlink r:id="rId390" ref="G372"/>
    <hyperlink r:id="rId391" ref="G373"/>
    <hyperlink r:id="rId392" ref="G374"/>
    <hyperlink r:id="rId393" ref="G375"/>
    <hyperlink r:id="rId394" ref="G376"/>
    <hyperlink r:id="rId395" ref="G377"/>
    <hyperlink r:id="rId396" ref="G378"/>
    <hyperlink r:id="rId397" ref="G379"/>
    <hyperlink r:id="rId398" ref="G380"/>
    <hyperlink r:id="rId399" ref="G381"/>
    <hyperlink r:id="rId400" ref="G382"/>
    <hyperlink r:id="rId401" ref="G383"/>
    <hyperlink r:id="rId402" ref="G384"/>
    <hyperlink r:id="rId403" ref="G385"/>
    <hyperlink r:id="rId404" ref="G386"/>
    <hyperlink r:id="rId405" ref="G387"/>
    <hyperlink r:id="rId406" ref="G388"/>
    <hyperlink r:id="rId407" ref="G389"/>
    <hyperlink r:id="rId408" ref="G390"/>
    <hyperlink r:id="rId409" ref="G391"/>
    <hyperlink r:id="rId410" ref="G392"/>
    <hyperlink r:id="rId411" ref="G393"/>
    <hyperlink r:id="rId412" ref="G394"/>
    <hyperlink r:id="rId413" ref="G395"/>
    <hyperlink r:id="rId414" ref="G396"/>
    <hyperlink r:id="rId415" ref="G397"/>
    <hyperlink r:id="rId416" ref="G398"/>
    <hyperlink r:id="rId417" ref="G399"/>
    <hyperlink r:id="rId418" ref="G400"/>
    <hyperlink r:id="rId419" ref="G401"/>
    <hyperlink r:id="rId420" ref="G402"/>
    <hyperlink r:id="rId421" ref="G403"/>
    <hyperlink r:id="rId422" ref="G404"/>
    <hyperlink r:id="rId423" ref="G405"/>
    <hyperlink r:id="rId424" ref="G406"/>
    <hyperlink r:id="rId425" ref="G407"/>
    <hyperlink r:id="rId426" ref="G408"/>
    <hyperlink r:id="rId427" ref="G409"/>
    <hyperlink r:id="rId428" ref="G410"/>
    <hyperlink r:id="rId429" ref="G411"/>
    <hyperlink r:id="rId430" ref="G412"/>
    <hyperlink r:id="rId431" ref="G413"/>
    <hyperlink r:id="rId432" ref="G414"/>
    <hyperlink r:id="rId433" ref="G415"/>
    <hyperlink r:id="rId434" ref="G416"/>
    <hyperlink r:id="rId435" ref="G417"/>
    <hyperlink r:id="rId436" ref="G418"/>
    <hyperlink r:id="rId437" ref="G419"/>
    <hyperlink r:id="rId438" ref="G420"/>
    <hyperlink r:id="rId439" ref="G421"/>
    <hyperlink r:id="rId440" ref="G422"/>
    <hyperlink r:id="rId441" ref="G423"/>
    <hyperlink r:id="rId442" ref="G424"/>
    <hyperlink r:id="rId443" ref="G425"/>
    <hyperlink r:id="rId444" ref="G426"/>
    <hyperlink r:id="rId445" ref="G427"/>
    <hyperlink r:id="rId446" ref="G428"/>
    <hyperlink r:id="rId447" ref="G429"/>
    <hyperlink r:id="rId448" ref="G430"/>
    <hyperlink r:id="rId449" ref="G431"/>
    <hyperlink r:id="rId450" ref="G432"/>
    <hyperlink r:id="rId451" ref="G433"/>
    <hyperlink r:id="rId452" ref="G434"/>
    <hyperlink r:id="rId453" ref="G435"/>
    <hyperlink r:id="rId454" ref="G436"/>
    <hyperlink r:id="rId455" ref="G437"/>
    <hyperlink r:id="rId456" ref="G438"/>
    <hyperlink r:id="rId457" ref="G439"/>
    <hyperlink r:id="rId458" ref="G440"/>
    <hyperlink r:id="rId459" ref="G441"/>
    <hyperlink r:id="rId460" ref="G442"/>
    <hyperlink r:id="rId461" ref="G443"/>
    <hyperlink r:id="rId462" ref="G444"/>
    <hyperlink r:id="rId463" ref="G445"/>
    <hyperlink r:id="rId464" ref="G446"/>
    <hyperlink r:id="rId465" ref="G447"/>
    <hyperlink r:id="rId466" ref="G448"/>
    <hyperlink r:id="rId467" ref="G449"/>
    <hyperlink r:id="rId468" ref="G450"/>
    <hyperlink r:id="rId469" ref="G451"/>
    <hyperlink r:id="rId470" ref="G452"/>
    <hyperlink r:id="rId471" ref="G453"/>
    <hyperlink r:id="rId472" ref="G454"/>
    <hyperlink r:id="rId473" ref="G455"/>
    <hyperlink r:id="rId474" ref="G456"/>
    <hyperlink r:id="rId475" ref="G457"/>
    <hyperlink r:id="rId476" ref="G458"/>
    <hyperlink r:id="rId477" ref="G459"/>
    <hyperlink r:id="rId478" ref="G460"/>
    <hyperlink r:id="rId479" ref="G461"/>
    <hyperlink r:id="rId480" ref="G462"/>
    <hyperlink r:id="rId481" ref="G463"/>
    <hyperlink r:id="rId482" ref="G464"/>
    <hyperlink r:id="rId483" ref="G465"/>
    <hyperlink r:id="rId484" ref="G466"/>
    <hyperlink r:id="rId485" ref="G467"/>
    <hyperlink r:id="rId486" ref="G468"/>
    <hyperlink r:id="rId487" ref="G469"/>
    <hyperlink r:id="rId488" ref="G470"/>
    <hyperlink r:id="rId489" ref="G471"/>
    <hyperlink r:id="rId490" ref="G472"/>
    <hyperlink r:id="rId491" ref="G473"/>
    <hyperlink r:id="rId492" ref="G474"/>
    <hyperlink r:id="rId493" ref="G475"/>
    <hyperlink r:id="rId494" ref="G476"/>
    <hyperlink r:id="rId495" ref="G477"/>
    <hyperlink r:id="rId496" ref="G478"/>
    <hyperlink r:id="rId497" ref="G479"/>
    <hyperlink r:id="rId498" ref="G480"/>
    <hyperlink r:id="rId499" ref="G481"/>
    <hyperlink r:id="rId500" ref="G482"/>
    <hyperlink r:id="rId501" ref="G483"/>
    <hyperlink r:id="rId502" ref="G484"/>
    <hyperlink r:id="rId503" ref="G485"/>
    <hyperlink r:id="rId504" ref="G486"/>
    <hyperlink r:id="rId505" ref="G487"/>
    <hyperlink r:id="rId506" ref="G488"/>
    <hyperlink r:id="rId507" ref="G489"/>
    <hyperlink r:id="rId508" ref="G490"/>
    <hyperlink r:id="rId509" ref="G491"/>
    <hyperlink r:id="rId510" ref="G492"/>
    <hyperlink r:id="rId511" ref="G493"/>
    <hyperlink r:id="rId512" ref="G494"/>
    <hyperlink r:id="rId513" ref="G495"/>
    <hyperlink r:id="rId514" ref="G496"/>
    <hyperlink r:id="rId515" ref="G497"/>
    <hyperlink r:id="rId516" ref="G498"/>
    <hyperlink r:id="rId517" ref="G499"/>
    <hyperlink r:id="rId518" ref="G500"/>
    <hyperlink r:id="rId519" ref="G501"/>
    <hyperlink r:id="rId520" ref="G502"/>
    <hyperlink r:id="rId521" ref="G503"/>
    <hyperlink r:id="rId522" ref="G504"/>
    <hyperlink r:id="rId523" ref="G505"/>
    <hyperlink r:id="rId524" ref="G506"/>
    <hyperlink r:id="rId525" ref="G507"/>
    <hyperlink r:id="rId526" ref="G508"/>
    <hyperlink r:id="rId527" ref="G509"/>
    <hyperlink r:id="rId528" ref="G510"/>
    <hyperlink r:id="rId529" ref="G511"/>
    <hyperlink r:id="rId530" ref="G512"/>
    <hyperlink r:id="rId531" ref="G513"/>
    <hyperlink r:id="rId532" ref="G514"/>
    <hyperlink r:id="rId533" ref="G515"/>
    <hyperlink r:id="rId534" ref="G516"/>
    <hyperlink r:id="rId535" ref="G517"/>
    <hyperlink r:id="rId536" ref="G518"/>
    <hyperlink r:id="rId537" ref="G519"/>
    <hyperlink r:id="rId538" ref="G520"/>
    <hyperlink r:id="rId539" ref="G521"/>
    <hyperlink r:id="rId540" ref="G522"/>
    <hyperlink r:id="rId541" ref="G523"/>
    <hyperlink r:id="rId542" ref="G524"/>
    <hyperlink r:id="rId543" ref="G525"/>
    <hyperlink r:id="rId544" ref="G526"/>
    <hyperlink r:id="rId545" ref="G527"/>
    <hyperlink r:id="rId546" ref="G528"/>
    <hyperlink r:id="rId547" ref="G529"/>
    <hyperlink r:id="rId548" ref="G530"/>
    <hyperlink r:id="rId549" ref="G531"/>
    <hyperlink r:id="rId550" ref="H531"/>
    <hyperlink r:id="rId551" ref="G532"/>
    <hyperlink r:id="rId552" ref="G533"/>
    <hyperlink r:id="rId553" ref="G534"/>
    <hyperlink r:id="rId554" ref="G535"/>
    <hyperlink r:id="rId555" ref="G536"/>
    <hyperlink r:id="rId556" ref="G537"/>
    <hyperlink r:id="rId557" ref="G538"/>
    <hyperlink r:id="rId558" ref="G539"/>
    <hyperlink r:id="rId559" ref="G540"/>
    <hyperlink r:id="rId560" ref="G541"/>
    <hyperlink r:id="rId561" ref="H541"/>
    <hyperlink r:id="rId562" ref="G542"/>
    <hyperlink r:id="rId563" ref="G543"/>
    <hyperlink r:id="rId564" ref="G544"/>
    <hyperlink r:id="rId565" ref="G545"/>
    <hyperlink r:id="rId566" ref="G546"/>
    <hyperlink r:id="rId567" ref="G547"/>
    <hyperlink r:id="rId568" ref="G548"/>
    <hyperlink r:id="rId569" ref="G549"/>
    <hyperlink r:id="rId570" ref="G550"/>
    <hyperlink r:id="rId571" ref="G551"/>
    <hyperlink r:id="rId572" ref="G552"/>
    <hyperlink r:id="rId573" ref="G553"/>
    <hyperlink r:id="rId574" ref="G554"/>
    <hyperlink r:id="rId575" ref="G555"/>
    <hyperlink r:id="rId576" ref="G556"/>
    <hyperlink r:id="rId577" ref="G557"/>
    <hyperlink r:id="rId578" ref="G558"/>
    <hyperlink r:id="rId579" ref="G559"/>
    <hyperlink r:id="rId580" ref="G560"/>
    <hyperlink r:id="rId581" ref="G561"/>
    <hyperlink r:id="rId582" ref="G562"/>
    <hyperlink r:id="rId583" ref="G563"/>
    <hyperlink r:id="rId584" ref="G564"/>
    <hyperlink r:id="rId585" ref="G565"/>
    <hyperlink r:id="rId586" ref="G566"/>
    <hyperlink r:id="rId587" ref="G567"/>
    <hyperlink r:id="rId588" ref="G568"/>
    <hyperlink r:id="rId589" ref="G569"/>
    <hyperlink r:id="rId590" ref="G570"/>
    <hyperlink r:id="rId591" ref="G571"/>
    <hyperlink r:id="rId592" ref="G572"/>
    <hyperlink r:id="rId593" ref="G573"/>
    <hyperlink r:id="rId594" ref="G574"/>
    <hyperlink r:id="rId595" ref="G575"/>
    <hyperlink r:id="rId596" ref="G576"/>
    <hyperlink r:id="rId597" ref="G577"/>
    <hyperlink r:id="rId598" ref="G578"/>
    <hyperlink r:id="rId599" ref="G579"/>
    <hyperlink r:id="rId600" ref="G580"/>
    <hyperlink r:id="rId601" ref="G581"/>
    <hyperlink r:id="rId602" ref="G582"/>
    <hyperlink r:id="rId603" ref="G583"/>
    <hyperlink r:id="rId604" ref="G584"/>
    <hyperlink r:id="rId605" ref="G585"/>
    <hyperlink r:id="rId606" ref="G586"/>
    <hyperlink r:id="rId607" ref="G587"/>
    <hyperlink r:id="rId608" ref="G588"/>
    <hyperlink r:id="rId609" ref="G589"/>
    <hyperlink r:id="rId610" ref="G590"/>
    <hyperlink r:id="rId611" ref="G591"/>
    <hyperlink r:id="rId612" ref="G592"/>
    <hyperlink r:id="rId613" ref="G593"/>
    <hyperlink r:id="rId614" ref="G594"/>
    <hyperlink r:id="rId615" ref="G595"/>
    <hyperlink r:id="rId616" ref="G596"/>
    <hyperlink r:id="rId617" ref="G597"/>
    <hyperlink r:id="rId618" ref="G598"/>
    <hyperlink r:id="rId619" ref="G599"/>
    <hyperlink r:id="rId620" ref="G600"/>
    <hyperlink r:id="rId621" ref="G601"/>
    <hyperlink r:id="rId622" ref="G602"/>
    <hyperlink r:id="rId623" ref="G603"/>
    <hyperlink r:id="rId624" ref="G604"/>
    <hyperlink r:id="rId625" ref="G605"/>
    <hyperlink r:id="rId626" ref="G606"/>
    <hyperlink r:id="rId627" ref="G607"/>
    <hyperlink r:id="rId628" ref="G608"/>
    <hyperlink r:id="rId629" ref="G609"/>
    <hyperlink r:id="rId630" ref="G610"/>
    <hyperlink r:id="rId631" ref="G611"/>
    <hyperlink r:id="rId632" ref="G612"/>
    <hyperlink r:id="rId633" ref="G613"/>
    <hyperlink r:id="rId634" ref="G614"/>
    <hyperlink r:id="rId635" ref="G615"/>
    <hyperlink r:id="rId636" ref="G616"/>
    <hyperlink r:id="rId637" ref="G617"/>
    <hyperlink r:id="rId638" ref="G618"/>
    <hyperlink r:id="rId639" ref="G619"/>
    <hyperlink r:id="rId640" ref="G620"/>
    <hyperlink r:id="rId641" ref="G621"/>
    <hyperlink r:id="rId642" ref="G622"/>
    <hyperlink r:id="rId643" ref="G623"/>
    <hyperlink r:id="rId644" ref="G624"/>
    <hyperlink r:id="rId645" ref="G625"/>
    <hyperlink r:id="rId646" ref="G626"/>
    <hyperlink r:id="rId647" ref="G627"/>
    <hyperlink r:id="rId648" ref="G628"/>
    <hyperlink r:id="rId649" ref="G629"/>
    <hyperlink r:id="rId650" ref="G630"/>
    <hyperlink r:id="rId651" ref="G631"/>
    <hyperlink r:id="rId652" ref="G632"/>
    <hyperlink r:id="rId653" ref="G633"/>
    <hyperlink r:id="rId654" ref="G634"/>
    <hyperlink r:id="rId655" ref="G635"/>
    <hyperlink r:id="rId656" ref="G636"/>
    <hyperlink r:id="rId657" ref="G637"/>
    <hyperlink r:id="rId658" ref="G638"/>
    <hyperlink r:id="rId659" ref="G639"/>
    <hyperlink r:id="rId660" ref="G640"/>
    <hyperlink r:id="rId661" ref="G641"/>
    <hyperlink r:id="rId662" ref="G642"/>
    <hyperlink r:id="rId663" ref="G643"/>
    <hyperlink r:id="rId664" ref="G644"/>
    <hyperlink r:id="rId665" ref="G645"/>
    <hyperlink r:id="rId666" ref="G646"/>
    <hyperlink r:id="rId667" ref="G647"/>
    <hyperlink r:id="rId668" ref="G648"/>
    <hyperlink r:id="rId669" ref="G649"/>
    <hyperlink r:id="rId670" ref="G650"/>
    <hyperlink r:id="rId671" ref="G651"/>
    <hyperlink r:id="rId672" ref="G652"/>
    <hyperlink r:id="rId673" ref="G653"/>
    <hyperlink r:id="rId674" ref="G654"/>
    <hyperlink r:id="rId675" ref="G655"/>
    <hyperlink r:id="rId676" ref="G656"/>
    <hyperlink r:id="rId677" ref="G657"/>
    <hyperlink r:id="rId678" ref="G658"/>
    <hyperlink r:id="rId679" ref="G659"/>
    <hyperlink r:id="rId680" ref="G660"/>
    <hyperlink r:id="rId681" ref="G661"/>
    <hyperlink r:id="rId682" ref="G662"/>
    <hyperlink r:id="rId683" ref="G663"/>
    <hyperlink r:id="rId684" ref="G664"/>
    <hyperlink r:id="rId685" ref="G665"/>
    <hyperlink r:id="rId686" ref="G666"/>
    <hyperlink r:id="rId687" ref="G667"/>
    <hyperlink r:id="rId688" ref="G668"/>
    <hyperlink r:id="rId689" ref="G669"/>
    <hyperlink r:id="rId690" ref="G670"/>
    <hyperlink r:id="rId691" ref="G671"/>
    <hyperlink r:id="rId692" ref="G672"/>
    <hyperlink r:id="rId693" ref="G673"/>
    <hyperlink r:id="rId694" ref="G674"/>
    <hyperlink r:id="rId695" ref="G675"/>
    <hyperlink r:id="rId696" ref="G676"/>
    <hyperlink r:id="rId697" ref="G677"/>
    <hyperlink r:id="rId698" ref="G678"/>
    <hyperlink r:id="rId699" ref="G679"/>
    <hyperlink r:id="rId700" ref="G680"/>
    <hyperlink r:id="rId701" ref="G681"/>
    <hyperlink r:id="rId702" ref="G682"/>
    <hyperlink r:id="rId703" ref="G683"/>
    <hyperlink r:id="rId704" ref="G684"/>
    <hyperlink r:id="rId705" ref="G685"/>
    <hyperlink r:id="rId706" ref="G686"/>
    <hyperlink r:id="rId707" ref="G687"/>
    <hyperlink r:id="rId708" ref="G688"/>
    <hyperlink r:id="rId709" ref="G689"/>
    <hyperlink r:id="rId710" ref="G690"/>
    <hyperlink r:id="rId711" ref="G691"/>
    <hyperlink r:id="rId712" ref="G692"/>
    <hyperlink r:id="rId713" ref="G693"/>
    <hyperlink r:id="rId714" ref="G694"/>
    <hyperlink r:id="rId715" ref="G695"/>
    <hyperlink r:id="rId716" ref="G696"/>
    <hyperlink r:id="rId717" ref="G697"/>
    <hyperlink r:id="rId718" ref="G698"/>
    <hyperlink r:id="rId719" ref="G699"/>
    <hyperlink r:id="rId720" ref="G700"/>
    <hyperlink r:id="rId721" ref="G701"/>
    <hyperlink r:id="rId722" ref="G702"/>
    <hyperlink r:id="rId723" ref="G703"/>
    <hyperlink r:id="rId724" ref="G704"/>
    <hyperlink r:id="rId725" ref="G705"/>
    <hyperlink r:id="rId726" ref="G706"/>
    <hyperlink r:id="rId727" ref="G707"/>
    <hyperlink r:id="rId728" ref="G708"/>
    <hyperlink r:id="rId729" ref="G709"/>
    <hyperlink r:id="rId730" ref="G710"/>
    <hyperlink r:id="rId731" ref="G711"/>
    <hyperlink r:id="rId732" ref="G712"/>
    <hyperlink r:id="rId733" ref="G713"/>
    <hyperlink r:id="rId734" ref="G714"/>
    <hyperlink r:id="rId735" ref="G715"/>
    <hyperlink r:id="rId736" ref="G716"/>
    <hyperlink r:id="rId737" ref="G717"/>
    <hyperlink r:id="rId738" ref="G718"/>
    <hyperlink r:id="rId739" ref="G719"/>
    <hyperlink r:id="rId740" ref="G720"/>
    <hyperlink r:id="rId741" ref="G721"/>
    <hyperlink r:id="rId742" ref="G722"/>
    <hyperlink r:id="rId743" ref="G723"/>
    <hyperlink r:id="rId744" ref="G724"/>
    <hyperlink r:id="rId745" ref="G725"/>
    <hyperlink r:id="rId746" ref="G726"/>
    <hyperlink r:id="rId747" ref="G727"/>
    <hyperlink r:id="rId748" ref="G728"/>
    <hyperlink r:id="rId749" ref="G729"/>
    <hyperlink r:id="rId750" ref="G730"/>
    <hyperlink r:id="rId751" ref="G731"/>
    <hyperlink r:id="rId752" ref="G732"/>
    <hyperlink r:id="rId753" ref="G733"/>
    <hyperlink r:id="rId754" ref="G734"/>
    <hyperlink r:id="rId755" ref="G735"/>
    <hyperlink r:id="rId756" ref="G736"/>
    <hyperlink r:id="rId757" ref="G737"/>
    <hyperlink r:id="rId758" ref="G738"/>
    <hyperlink r:id="rId759" ref="G739"/>
    <hyperlink r:id="rId760" ref="G740"/>
    <hyperlink r:id="rId761" ref="G741"/>
    <hyperlink r:id="rId762" ref="G742"/>
    <hyperlink r:id="rId763" ref="G743"/>
    <hyperlink r:id="rId764" ref="G744"/>
    <hyperlink r:id="rId765" ref="G745"/>
    <hyperlink r:id="rId766" ref="G746"/>
    <hyperlink r:id="rId767" ref="G747"/>
    <hyperlink r:id="rId768" ref="G748"/>
    <hyperlink r:id="rId769" ref="G749"/>
    <hyperlink r:id="rId770" ref="G750"/>
    <hyperlink r:id="rId771" ref="G751"/>
    <hyperlink r:id="rId772" ref="G752"/>
    <hyperlink r:id="rId773" ref="G753"/>
    <hyperlink r:id="rId774" ref="G754"/>
    <hyperlink r:id="rId775" ref="G755"/>
    <hyperlink r:id="rId776" ref="G756"/>
    <hyperlink r:id="rId777" ref="G757"/>
    <hyperlink r:id="rId778" ref="G758"/>
    <hyperlink r:id="rId779" ref="G759"/>
    <hyperlink r:id="rId780" ref="G760"/>
    <hyperlink r:id="rId781" ref="G761"/>
    <hyperlink r:id="rId782" ref="G762"/>
    <hyperlink r:id="rId783" ref="G763"/>
    <hyperlink r:id="rId784" ref="G764"/>
    <hyperlink r:id="rId785" ref="G765"/>
    <hyperlink r:id="rId786" ref="G766"/>
    <hyperlink r:id="rId787" ref="G767"/>
    <hyperlink r:id="rId788" ref="G768"/>
    <hyperlink r:id="rId789" ref="G769"/>
    <hyperlink r:id="rId790" ref="G770"/>
    <hyperlink r:id="rId791" ref="G771"/>
    <hyperlink r:id="rId792" ref="G772"/>
    <hyperlink r:id="rId793" ref="G773"/>
    <hyperlink r:id="rId794" ref="G774"/>
    <hyperlink r:id="rId795" ref="G775"/>
    <hyperlink r:id="rId796" ref="G776"/>
    <hyperlink r:id="rId797" ref="G777"/>
    <hyperlink r:id="rId798" ref="G778"/>
    <hyperlink r:id="rId799" ref="G779"/>
    <hyperlink r:id="rId800" ref="G780"/>
    <hyperlink r:id="rId801" ref="G781"/>
    <hyperlink r:id="rId802" ref="G782"/>
    <hyperlink r:id="rId803" ref="G783"/>
    <hyperlink r:id="rId804" ref="G784"/>
    <hyperlink r:id="rId805" ref="G785"/>
    <hyperlink r:id="rId806" ref="G786"/>
    <hyperlink r:id="rId807" ref="G787"/>
    <hyperlink r:id="rId808" ref="G788"/>
    <hyperlink r:id="rId809" ref="G789"/>
    <hyperlink r:id="rId810" ref="G790"/>
    <hyperlink r:id="rId811" ref="G791"/>
    <hyperlink r:id="rId812" ref="G792"/>
    <hyperlink r:id="rId813" ref="G793"/>
    <hyperlink r:id="rId814" ref="G794"/>
    <hyperlink r:id="rId815" ref="G795"/>
    <hyperlink r:id="rId816" ref="G796"/>
    <hyperlink r:id="rId817" ref="G797"/>
    <hyperlink r:id="rId818" ref="G798"/>
    <hyperlink r:id="rId819" ref="G799"/>
    <hyperlink r:id="rId820" ref="G800"/>
    <hyperlink r:id="rId821" ref="G801"/>
    <hyperlink r:id="rId822" ref="G802"/>
    <hyperlink r:id="rId823" ref="G803"/>
    <hyperlink r:id="rId824" ref="G804"/>
    <hyperlink r:id="rId825" ref="G805"/>
    <hyperlink r:id="rId826" ref="G806"/>
    <hyperlink r:id="rId827" ref="G807"/>
    <hyperlink r:id="rId828" ref="G808"/>
    <hyperlink r:id="rId829" ref="G809"/>
    <hyperlink r:id="rId830" ref="G810"/>
    <hyperlink r:id="rId831" ref="G811"/>
    <hyperlink r:id="rId832" ref="G812"/>
    <hyperlink r:id="rId833" ref="G813"/>
    <hyperlink r:id="rId834" ref="G814"/>
    <hyperlink r:id="rId835" ref="G815"/>
    <hyperlink r:id="rId836" ref="G816"/>
    <hyperlink r:id="rId837" ref="G817"/>
    <hyperlink r:id="rId838" ref="G818"/>
    <hyperlink r:id="rId839" ref="G819"/>
    <hyperlink r:id="rId840" ref="G820"/>
    <hyperlink r:id="rId841" ref="G821"/>
    <hyperlink r:id="rId842" ref="G822"/>
    <hyperlink r:id="rId843" ref="G823"/>
    <hyperlink r:id="rId844" ref="G824"/>
    <hyperlink r:id="rId845" ref="G825"/>
    <hyperlink r:id="rId846" ref="G826"/>
    <hyperlink r:id="rId847" ref="G827"/>
    <hyperlink r:id="rId848" ref="G828"/>
  </hyperlinks>
  <drawing r:id="rId84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6.5"/>
    <col customWidth="1" min="5" max="5" width="36.0"/>
    <col customWidth="1" min="6" max="6" width="39.75"/>
  </cols>
  <sheetData>
    <row r="1">
      <c r="A1" s="4" t="str">
        <f>IFERROR(__xludf.DUMMYFUNCTION("FILTER(geocoder!A:R, geocoder!F:F&lt;&gt;"""")
"),"Before Bug fix")</f>
        <v>Before Bug fix</v>
      </c>
      <c r="B1" s="4" t="str">
        <f>IFERROR(__xludf.DUMMYFUNCTION("""COMPUTED_VALUE"""),"After Bug fix")</f>
        <v>After Bug fix</v>
      </c>
      <c r="C1" s="4" t="str">
        <f>IFERROR(__xludf.DUMMYFUNCTION("""COMPUTED_VALUE"""),"Location")</f>
        <v>Location</v>
      </c>
      <c r="D1" s="4" t="str">
        <f>IFERROR(__xludf.DUMMYFUNCTION("""COMPUTED_VALUE"""),"Bug type")</f>
        <v>Bug type</v>
      </c>
      <c r="E1" s="4" t="str">
        <f>IFERROR(__xludf.DUMMYFUNCTION("""COMPUTED_VALUE"""),"Commit Message")</f>
        <v>Commit Message</v>
      </c>
      <c r="F1" s="4" t="str">
        <f>IFERROR(__xludf.DUMMYFUNCTION("""COMPUTED_VALUE"""),"Which bug description is better")</f>
        <v>Which bug description is better</v>
      </c>
      <c r="G1" s="4" t="str">
        <f>IFERROR(__xludf.DUMMYFUNCTION("""COMPUTED_VALUE"""),"Project URL")</f>
        <v>Project URL</v>
      </c>
      <c r="H1" s="4" t="str">
        <f>IFERROR(__xludf.DUMMYFUNCTION("""COMPUTED_VALUE"""),"File Path")</f>
        <v>File Path</v>
      </c>
      <c r="I1" s="4" t="str">
        <f>IFERROR(__xludf.DUMMYFUNCTION("""COMPUTED_VALUE"""),"Fixed Commit")</f>
        <v>Fixed Commit</v>
      </c>
      <c r="J1" s="4" t="str">
        <f>IFERROR(__xludf.DUMMYFUNCTION("""COMPUTED_VALUE"""),"Buggy Commit")</f>
        <v>Buggy Commit</v>
      </c>
      <c r="K1" s="4" t="str">
        <f>IFERROR(__xludf.DUMMYFUNCTION("""COMPUTED_VALUE"""),"Test File")</f>
        <v>Test File</v>
      </c>
      <c r="L1" s="4" t="str">
        <f>IFERROR(__xludf.DUMMYFUNCTION("""COMPUTED_VALUE"""),"Coding Effort")</f>
        <v>Coding Effort</v>
      </c>
      <c r="M1" s="4" t="str">
        <f>IFERROR(__xludf.DUMMYFUNCTION("""COMPUTED_VALUE"""),"Constructs")</f>
        <v>Constructs</v>
      </c>
      <c r="N1" s="4" t="str">
        <f>IFERROR(__xludf.DUMMYFUNCTION("""COMPUTED_VALUE"""),"Lizard Features Buggy")</f>
        <v>Lizard Features Buggy</v>
      </c>
      <c r="O1" s="4" t="str">
        <f>IFERROR(__xludf.DUMMYFUNCTION("""COMPUTED_VALUE"""),"Lizard Features Fixed")</f>
        <v>Lizard Features Fixed</v>
      </c>
      <c r="P1" s="4" t="str">
        <f>IFERROR(__xludf.DUMMYFUNCTION("""COMPUTED_VALUE"""),"BLEU")</f>
        <v>BLEU</v>
      </c>
      <c r="Q1" s="4" t="str">
        <f>IFERROR(__xludf.DUMMYFUNCTION("""COMPUTED_VALUE"""),"crystalBLEU_score")</f>
        <v>crystalBLEU_score</v>
      </c>
      <c r="R1" s="4" t="str">
        <f>IFERROR(__xludf.DUMMYFUNCTION("""COMPUTED_VALUE"""),"BERT_score")</f>
        <v>BERT_score</v>
      </c>
    </row>
    <row r="2" ht="50.25" customHeight="1">
      <c r="A2" s="4" t="str">
        <f>IFERROR(__xludf.DUMMYFUNCTION("""COMPUTED_VALUE"""),"5 
6 class Bing(Base):
7     #http://msdn.microsoft.com/en-us/library/ff701713.aspx
8     name = 'Bing'
9     url = 'http://dev.virtualearth.net/REST/v1/Locations'
10     key = ''
11 
12     def __init__(self, location, key=''):
13         self.location ="&amp;" location
14         if not key:
")</f>
        <v>5 
6 class Bing(Base):
7     #http://msdn.microsoft.com/en-us/library/ff701713.aspx
8     name = 'Bing'
9     url = 'http://dev.virtualearth.net/REST/v1/Locations'
10     key = ''
11 
12     def __init__(self, location, key=''):
13         self.location = location
14         if not key:
</v>
      </c>
      <c r="B2" s="4" t="str">
        <f>IFERROR(__xludf.DUMMYFUNCTION("""COMPUTED_VALUE"""),"5 
6 class Bing(Base):
7     #http://msdn.microsoft.com/en-us/library/ff701713.aspx
8     name = 'Bing'
9     url = 'http://dev.virtualearth.net/REST/v1/Locations'
10     key = 'AtnSnX1rEHr3yTUGC3EHkD6Qi3NNB-PABa_F9F8zvLxxvt8A7aYdiG3bGM_PorOq'
11 
12     "&amp;"def __init__(self, location, key=''):
13         self.location = location
14         if not key:
")</f>
        <v>5 
6 class Bing(Base):
7     #http://msdn.microsoft.com/en-us/library/ff701713.aspx
8     name = 'Bing'
9     url = 'http://dev.virtualearth.net/REST/v1/Locations'
10     key = 'AtnSnX1rEHr3yTUGC3EHkD6Qi3NNB-PABa_F9F8zvLxxvt8A7aYdiG3bGM_PorOq'
11 
12     def __init__(self, location, key=''):
13         self.location = location
14         if not key:
</v>
      </c>
      <c r="C2" s="4" t="str">
        <f>IFERROR(__xludf.DUMMYFUNCTION("""COMPUTED_VALUE"""),"Before: 10
After: 10")</f>
        <v>Before: 10
After: 10</v>
      </c>
      <c r="D2" s="4" t="str">
        <f>IFERROR(__xludf.DUMMYFUNCTION("""COMPUTED_VALUE"""),"add geocoder key to bing.py")</f>
        <v>add geocoder key to bing.py</v>
      </c>
      <c r="E2" s="4" t="str">
        <f>IFERROR(__xludf.DUMMYFUNCTION("""COMPUTED_VALUE"""),"Fixed bbox &amp; Added keys")</f>
        <v>Fixed bbox &amp; Added keys</v>
      </c>
      <c r="F2" s="4" t="str">
        <f>IFERROR(__xludf.DUMMYFUNCTION("""COMPUTED_VALUE"""),"tool")</f>
        <v>tool</v>
      </c>
      <c r="G2" s="5" t="str">
        <f>IFERROR(__xludf.DUMMYFUNCTION("""COMPUTED_VALUE"""),"https://github.com/DenisCarriere/geocoder")</f>
        <v>https://github.com/DenisCarriere/geocoder</v>
      </c>
      <c r="H2" s="4" t="str">
        <f>IFERROR(__xludf.DUMMYFUNCTION("""COMPUTED_VALUE"""),"geocoder/bing.py")</f>
        <v>geocoder/bing.py</v>
      </c>
      <c r="I2" s="4" t="str">
        <f>IFERROR(__xludf.DUMMYFUNCTION("""COMPUTED_VALUE"""),"b46e8cfc5a75be51fd5819d7b46394dd84d54329")</f>
        <v>b46e8cfc5a75be51fd5819d7b46394dd84d54329</v>
      </c>
      <c r="J2" s="4" t="str">
        <f>IFERROR(__xludf.DUMMYFUNCTION("""COMPUTED_VALUE"""),"318564334047267b3ff1110544a1520f0ca945ee")</f>
        <v>318564334047267b3ff1110544a1520f0ca945ee</v>
      </c>
      <c r="K2" s="4">
        <f>IFERROR(__xludf.DUMMYFUNCTION("""COMPUTED_VALUE"""),0.0)</f>
        <v>0</v>
      </c>
      <c r="L2" s="4">
        <f>IFERROR(__xludf.DUMMYFUNCTION("""COMPUTED_VALUE"""),43.0)</f>
        <v>43</v>
      </c>
      <c r="M2" s="4" t="str">
        <f>IFERROR(__xludf.DUMMYFUNCTION("""COMPUTED_VALUE"""),"{'module': 1, 'class_definition': 1, 'class': 1, 'identifier': 12, 'argument_list': 1, '(': 2, ')': 2, ':': 2, 'comment': 1, 'block': 2, 'expression_statement': 4, 'assignment': 4, '=': 5, 'string': 4, 'string_start': 4, 'string_content': 2, 'string_end':"&amp;" 4, 'function_definition': 1, 'def': 1, 'parameters': 1, ',': 2, 'default_parameter': 1, 'attribute': 1, '.': 1}")</f>
        <v>{'module': 1, 'class_definition': 1, 'class': 1, 'identifier': 12, 'argument_list': 1, '(': 2, ')': 2, ':': 2, 'comment': 1, 'block': 2, 'expression_statement': 4, 'assignment': 4, '=': 5, 'string': 4, 'string_start': 4, 'string_content': 2, 'string_end': 4, 'function_definition': 1, 'def': 1, 'parameters': 1, ',': 2, 'default_parameter': 1, 'attribute': 1, '.': 1}</v>
      </c>
      <c r="N2" s="4" t="str">
        <f>IFERROR(__xludf.DUMMYFUNCTION("""COMPUTED_VALUE"""),"{'cyclomatic_complexity': 2, 'nloc': 8, 'token_count': 55, 'name': '__init__', 'long_name': ""__init__( self , location , key = '' )"", 'start_line': 12, 'end_line': 19, 'full_parameters': ['self', ' location', "" key = ''""], 'filename': '/home/set-iitgn"&amp;"-vm/.local/lib/python3.10/site-packages/Minecpp/geocoder/prev/geocoder/bing.py', 'top_nesting_level': 1, 'fan_in': 0, 'fan_out': 0, 'general_fan_out': 0}")</f>
        <v>{'cyclomatic_complexity': 2, 'nloc': 8, 'token_count': 55, 'name': '__init__', 'long_name': "__init__( self , location , key = '' )", 'start_line': 12, 'end_line': 19, 'full_parameters': ['self', ' location', " key = ''"], 'filename': '/home/set-iitgn-vm/.local/lib/python3.10/site-packages/Minecpp/geocoder/prev/geocoder/bing.py', 'top_nesting_level': 1, 'fan_in': 0, 'fan_out': 0, 'general_fan_out': 0}</v>
      </c>
      <c r="O2" s="4" t="str">
        <f>IFERROR(__xludf.DUMMYFUNCTION("""COMPUTED_VALUE"""),"{'cyclomatic_complexity': 2, 'nloc': 8, 'token_count': 55, 'name': '__init__', 'long_name': ""__init__( self , location , key = '' )"", 'start_line': 12, 'end_line': 19, 'full_parameters': ['self', ' location', "" key = ''""], 'filename': '/home/set-iitgn"&amp;"-vm/.local/lib/python3.10/site-packages/Minecpp/geocoder/curr/geocoder/bing.py', 'top_nesting_level': 1, 'fan_in': 0, 'fan_out': 0, 'general_fan_out': 0}")</f>
        <v>{'cyclomatic_complexity': 2, 'nloc': 8, 'token_count': 55, 'name': '__init__', 'long_name': "__init__( self , location , key = '' )", 'start_line': 12, 'end_line': 19, 'full_parameters': ['self', ' location', " key = ''"], 'filename': '/home/set-iitgn-vm/.local/lib/python3.10/site-packages/Minecpp/geocoder/curr/geocoder/bing.py', 'top_nesting_level': 1, 'fan_in': 0, 'fan_out': 0, 'general_fan_out': 0}</v>
      </c>
      <c r="P2" s="4">
        <f>IFERROR(__xludf.DUMMYFUNCTION("""COMPUTED_VALUE"""),0.946459439963175)</f>
        <v>0.94645944</v>
      </c>
      <c r="Q2" s="4">
        <f>IFERROR(__xludf.DUMMYFUNCTION("""COMPUTED_VALUE"""),0.942294624744717)</f>
        <v>0.9422946247</v>
      </c>
      <c r="R2" s="4" t="str">
        <f>IFERROR(__xludf.DUMMYFUNCTION("""COMPUTED_VALUE"""),"(tensor([0.8146]), tensor([0.9826]), tensor([0.8907]), tensor([0.9627]))")</f>
        <v>(tensor([0.8146]), tensor([0.9826]), tensor([0.8907]), tensor([0.9627]))</v>
      </c>
    </row>
    <row r="3" ht="42.0" customHeight="1">
      <c r="A3" s="4" t="str">
        <f>IFERROR(__xludf.DUMMYFUNCTION("""COMPUTED_VALUE"""),"29     def postal(self):
30         return self.safe_postal(self.address())
31 
32     def bbox(self):
33         southwest = self.json.get('boundingbox-0'), self.json.get('boundingbox-2')
34         northeast = self.json.get('boundingbox-1'), self.json.g"&amp;"et('boundingbox-3')
35         return self.safe_bbox(southwest, northeast)")</f>
        <v>29     def postal(self):
30         return self.safe_postal(self.address())
31 
32     def bbox(self):
33         southwest = self.json.get('boundingbox-0'), self.json.get('boundingbox-2')
34         northeast = self.json.get('boundingbox-1'), self.json.get('boundingbox-3')
35         return self.safe_bbox(southwest, northeast)</v>
      </c>
      <c r="B3" s="4" t="str">
        <f>IFERROR(__xludf.DUMMYFUNCTION("""COMPUTED_VALUE"""),"29     def postal(self):
30         return self.safe_postal(self.address())
31 
32     def bbox(self):
33         south = self.json.get('boundingbox-0')
34         west = self.json.get('boundingbox-2')
35         north = self.json.get('boundingbox-1')
36 "&amp;"        east = self.json.get('boundingbox-3')
37         southwest = south, west
38         northeast = north, east
39 
40         return self.safe_bbox(southwest, northeast)")</f>
        <v>29     def postal(self):
30         return self.safe_postal(self.address())
31 
32     def bbox(self):
33         south = self.json.get('boundingbox-0')
34         west = self.json.get('boundingbox-2')
35         north = self.json.get('boundingbox-1')
36         east = self.json.get('boundingbox-3')
37         southwest = south, west
38         northeast = north, east
39 
40         return self.safe_bbox(southwest, northeast)</v>
      </c>
      <c r="C3" s="4" t="str">
        <f>IFERROR(__xludf.DUMMYFUNCTION("""COMPUTED_VALUE"""),"Before: 33, 34
After: 33, 34, 35, 36, 37, 38, 39")</f>
        <v>Before: 33, 34
After: 33, 34, 35, 36, 37, 38, 39</v>
      </c>
      <c r="D3" s="4" t="str">
        <f>IFERROR(__xludf.DUMMYFUNCTION("""COMPUTED_VALUE"""),"fix osm.bbox method")</f>
        <v>fix osm.bbox method</v>
      </c>
      <c r="E3" s="4" t="str">
        <f>IFERROR(__xludf.DUMMYFUNCTION("""COMPUTED_VALUE"""),"Fixed bbox &amp; Added keys")</f>
        <v>Fixed bbox &amp; Added keys</v>
      </c>
      <c r="F3" s="4" t="str">
        <f>IFERROR(__xludf.DUMMYFUNCTION("""COMPUTED_VALUE"""),"tool")</f>
        <v>tool</v>
      </c>
      <c r="G3" s="5" t="str">
        <f>IFERROR(__xludf.DUMMYFUNCTION("""COMPUTED_VALUE"""),"https://github.com/DenisCarriere/geocoder")</f>
        <v>https://github.com/DenisCarriere/geocoder</v>
      </c>
      <c r="H3" s="4" t="str">
        <f>IFERROR(__xludf.DUMMYFUNCTION("""COMPUTED_VALUE"""),"geocoder/osm.py")</f>
        <v>geocoder/osm.py</v>
      </c>
      <c r="I3" s="4" t="str">
        <f>IFERROR(__xludf.DUMMYFUNCTION("""COMPUTED_VALUE"""),"b46e8cfc5a75be51fd5819d7b46394dd84d54329")</f>
        <v>b46e8cfc5a75be51fd5819d7b46394dd84d54329</v>
      </c>
      <c r="J3" s="4" t="str">
        <f>IFERROR(__xludf.DUMMYFUNCTION("""COMPUTED_VALUE"""),"318564334047267b3ff1110544a1520f0ca945ee")</f>
        <v>318564334047267b3ff1110544a1520f0ca945ee</v>
      </c>
      <c r="K3" s="4">
        <f>IFERROR(__xludf.DUMMYFUNCTION("""COMPUTED_VALUE"""),0.0)</f>
        <v>0</v>
      </c>
      <c r="L3" s="4">
        <f>IFERROR(__xludf.DUMMYFUNCTION("""COMPUTED_VALUE"""),275.0)</f>
        <v>275</v>
      </c>
      <c r="M3" s="4" t="str">
        <f>IFERROR(__xludf.DUMMYFUNCTION("""COMPUTED_VALUE"""),"{'module': 1, 'function_definition': 2, 'def': 2, 'identifier': 15, 'parameters': 2, '(': 6, ')': 6, ':': 2, 'block': 2, 'return_statement': 1, 'return': 1, 'call': 4, 'attribute': 6, '.': 6, 'argument_list': 4, 'expression_statement': 1, 'assignment': 1,"&amp;" '=': 1, 'expression_list': 1, 'string': 2, 'string_start': 2, 'string_content': 2, 'string_end': 2, ',': 1}")</f>
        <v>{'module': 1, 'function_definition': 2, 'def': 2, 'identifier': 15, 'parameters': 2, '(': 6, ')': 6, ':': 2, 'block': 2, 'return_statement': 1, 'return': 1, 'call': 4, 'attribute': 6, '.': 6, 'argument_list': 4, 'expression_statement': 1, 'assignment': 1, '=': 1, 'expression_list': 1, 'string': 2, 'string_start': 2, 'string_content': 2, 'string_end': 2, ',': 1}</v>
      </c>
      <c r="N3" s="4" t="str">
        <f>IFERROR(__xludf.DUMMYFUNCTION("""COMPUTED_VALUE"""),"{'cyclomatic_complexity': 1, 'nloc': 6, 'token_count': 42, 'name': '__init__', 'long_name': '__init__( self , location )', 'start_line': 10, 'end_line': 15, 'full_parameters': ['self', ' location'], 'filename': '/home/set-iitgn-vm/.local/lib/python3.10/si"&amp;"te-packages/Minecpp/geocoder/prev/geocoder/osm.py', 'top_nesting_level': 1, 'fan_in': 0, 'fan_out': 0, 'general_fan_out': 0}")</f>
        <v>{'cyclomatic_complexity': 1, 'nloc': 6, 'token_count': 42, 'name': '__init__', 'long_name': '__init__( self , location )', 'start_line': 10, 'end_line': 15, 'full_parameters': ['self', ' location'], 'filename': '/home/set-iitgn-vm/.local/lib/python3.10/site-packages/Minecpp/geocoder/prev/geocoder/osm.py', 'top_nesting_level': 1, 'fan_in': 0, 'fan_out': 0, 'general_fan_out': 0}</v>
      </c>
      <c r="O3" s="4" t="str">
        <f>IFERROR(__xludf.DUMMYFUNCTION("""COMPUTED_VALUE"""),"{'cyclomatic_complexity': 1, 'nloc': 6, 'token_count': 42, 'name': '__init__', 'long_name': '__init__( self , location )', 'start_line': 10, 'end_line': 15, 'full_parameters': ['self', ' location'], 'filename': '/home/set-iitgn-vm/.local/lib/python3.10/si"&amp;"te-packages/Minecpp/geocoder/curr/geocoder/osm.py', 'top_nesting_level': 1, 'fan_in': 0, 'fan_out': 0, 'general_fan_out': 0}")</f>
        <v>{'cyclomatic_complexity': 1, 'nloc': 6, 'token_count': 42, 'name': '__init__', 'long_name': '__init__( self , location )', 'start_line': 10, 'end_line': 15, 'full_parameters': ['self', ' location'], 'filename': '/home/set-iitgn-vm/.local/lib/python3.10/site-packages/Minecpp/geocoder/curr/geocoder/osm.py', 'top_nesting_level': 1, 'fan_in': 0, 'fan_out': 0, 'general_fan_out': 0}</v>
      </c>
      <c r="P3" s="4">
        <f>IFERROR(__xludf.DUMMYFUNCTION("""COMPUTED_VALUE"""),0.619273239044492)</f>
        <v>0.619273239</v>
      </c>
      <c r="Q3" s="4">
        <f>IFERROR(__xludf.DUMMYFUNCTION("""COMPUTED_VALUE"""),0.594377171182966)</f>
        <v>0.5943771712</v>
      </c>
      <c r="R3" s="4" t="str">
        <f>IFERROR(__xludf.DUMMYFUNCTION("""COMPUTED_VALUE"""),"(tensor([0.9386]), tensor([0.9752]), tensor([0.9566]), tensor([0.9714]))")</f>
        <v>(tensor([0.9386]), tensor([0.9752]), tensor([0.9566]), tensor([0.9714]))</v>
      </c>
    </row>
    <row r="4" ht="51.0" customHeight="1">
      <c r="A4" s="4" t="str">
        <f>IFERROR(__xludf.DUMMYFUNCTION("""COMPUTED_VALUE"""),"2 
3 
4 class Tomtom(Base):
5     name = 'TomTom'
6     url = 'https://api.tomtom.com/lbs/geocoding/geocode'
7     key = ''
8 
9     def __init__(self, location, key=''):
10         self.location = location
11         if not key:
")</f>
        <v>2 
3 
4 class Tomtom(Base):
5     name = 'TomTom'
6     url = 'https://api.tomtom.com/lbs/geocoding/geocode'
7     key = ''
8 
9     def __init__(self, location, key=''):
10         self.location = location
11         if not key:
</v>
      </c>
      <c r="B4" s="4" t="str">
        <f>IFERROR(__xludf.DUMMYFUNCTION("""COMPUTED_VALUE"""),"2 
3 
4 class Tomtom(Base):
5     name = 'TomTom'
6     url = 'https://api.tomtom.com/lbs/geocoding/geocode'
7     key = '95kjrqtpzv39ujcxfyr57wz3'
8 
9     def __init__(self, location, key=''):
10         self.location = location
11         if not key:
")</f>
        <v>2 
3 
4 class Tomtom(Base):
5     name = 'TomTom'
6     url = 'https://api.tomtom.com/lbs/geocoding/geocode'
7     key = '95kjrqtpzv39ujcxfyr57wz3'
8 
9     def __init__(self, location, key=''):
10         self.location = location
11         if not key:
</v>
      </c>
      <c r="C4" s="4" t="str">
        <f>IFERROR(__xludf.DUMMYFUNCTION("""COMPUTED_VALUE"""),"Before: 7
After: 7")</f>
        <v>Before: 7
After: 7</v>
      </c>
      <c r="D4" s="4" t="str">
        <f>IFERROR(__xludf.DUMMYFUNCTION("""COMPUTED_VALUE"""),"update the key in thetomtom.py")</f>
        <v>update the key in thetomtom.py</v>
      </c>
      <c r="E4" s="4" t="str">
        <f>IFERROR(__xludf.DUMMYFUNCTION("""COMPUTED_VALUE"""),"Fixed bbox &amp; Added keys")</f>
        <v>Fixed bbox &amp; Added keys</v>
      </c>
      <c r="F4" s="4" t="str">
        <f>IFERROR(__xludf.DUMMYFUNCTION("""COMPUTED_VALUE"""),"tool")</f>
        <v>tool</v>
      </c>
      <c r="G4" s="5" t="str">
        <f>IFERROR(__xludf.DUMMYFUNCTION("""COMPUTED_VALUE"""),"https://github.com/DenisCarriere/geocoder")</f>
        <v>https://github.com/DenisCarriere/geocoder</v>
      </c>
      <c r="H4" s="4" t="str">
        <f>IFERROR(__xludf.DUMMYFUNCTION("""COMPUTED_VALUE"""),"geocoder/tomtom.py")</f>
        <v>geocoder/tomtom.py</v>
      </c>
      <c r="I4" s="4" t="str">
        <f>IFERROR(__xludf.DUMMYFUNCTION("""COMPUTED_VALUE"""),"b46e8cfc5a75be51fd5819d7b46394dd84d54329")</f>
        <v>b46e8cfc5a75be51fd5819d7b46394dd84d54329</v>
      </c>
      <c r="J4" s="4" t="str">
        <f>IFERROR(__xludf.DUMMYFUNCTION("""COMPUTED_VALUE"""),"318564334047267b3ff1110544a1520f0ca945ee")</f>
        <v>318564334047267b3ff1110544a1520f0ca945ee</v>
      </c>
      <c r="K4" s="4">
        <f>IFERROR(__xludf.DUMMYFUNCTION("""COMPUTED_VALUE"""),0.0)</f>
        <v>0</v>
      </c>
      <c r="L4" s="4">
        <f>IFERROR(__xludf.DUMMYFUNCTION("""COMPUTED_VALUE"""),41.0)</f>
        <v>41</v>
      </c>
      <c r="M4" s="4" t="str">
        <f>IFERROR(__xludf.DUMMYFUNCTION("""COMPUTED_VALUE"""),"{'module': 1, 'class_definition': 1, 'class': 1, 'identifier': 12, 'argument_list': 1, '(': 2, ')': 2, ':': 2, 'block': 2, 'expression_statement': 4, 'assignment': 4, '=': 5, 'string': 4, 'string_start': 4, 'string_content': 2, 'string_end': 4, 'function_"&amp;"definition': 1, 'def': 1, 'parameters': 1, ',': 2, 'default_parameter': 1, 'attribute': 1, '.': 1}")</f>
        <v>{'module': 1, 'class_definition': 1, 'class': 1, 'identifier': 12, 'argument_list': 1, '(': 2, ')': 2, ':': 2, 'block': 2, 'expression_statement': 4, 'assignment': 4, '=': 5, 'string': 4, 'string_start': 4, 'string_content': 2, 'string_end': 4, 'function_definition': 1, 'def': 1, 'parameters': 1, ',': 2, 'default_parameter': 1, 'attribute': 1, '.': 1}</v>
      </c>
      <c r="N4" s="4" t="str">
        <f>IFERROR(__xludf.DUMMYFUNCTION("""COMPUTED_VALUE"""),"{'cyclomatic_complexity': 2, 'nloc': 10, 'token_count': 71, 'name': '__init__', 'long_name': ""__init__( self , location , key = '' )"", 'start_line': 9, 'end_line': 18, 'full_parameters': ['self', ' location', "" key = ''""], 'filename': '/home/set-iitgn"&amp;"-vm/.local/lib/python3.10/site-packages/Minecpp/geocoder/prev/geocoder/tomtom.py', 'top_nesting_level': 1, 'fan_in': 0, 'fan_out': 0, 'general_fan_out': 0}")</f>
        <v>{'cyclomatic_complexity': 2, 'nloc': 10, 'token_count': 71, 'name': '__init__', 'long_name': "__init__( self , location , key = '' )", 'start_line': 9, 'end_line': 18, 'full_parameters': ['self', ' location', " key = ''"], 'filename': '/home/set-iitgn-vm/.local/lib/python3.10/site-packages/Minecpp/geocoder/prev/geocoder/tomtom.py', 'top_nesting_level': 1, 'fan_in': 0, 'fan_out': 0, 'general_fan_out': 0}</v>
      </c>
      <c r="O4" s="4" t="str">
        <f>IFERROR(__xludf.DUMMYFUNCTION("""COMPUTED_VALUE"""),"{'cyclomatic_complexity': 2, 'nloc': 10, 'token_count': 71, 'name': '__init__', 'long_name': ""__init__( self , location , key = '' )"", 'start_line': 9, 'end_line': 18, 'full_parameters': ['self', ' location', "" key = ''""], 'filename': '/home/set-iitgn"&amp;"-vm/.local/lib/python3.10/site-packages/Minecpp/geocoder/curr/geocoder/tomtom.py', 'top_nesting_level': 1, 'fan_in': 0, 'fan_out': 0, 'general_fan_out': 0}")</f>
        <v>{'cyclomatic_complexity': 2, 'nloc': 10, 'token_count': 71, 'name': '__init__', 'long_name': "__init__( self , location , key = '' )", 'start_line': 9, 'end_line': 18, 'full_parameters': ['self', ' location', " key = ''"], 'filename': '/home/set-iitgn-vm/.local/lib/python3.10/site-packages/Minecpp/geocoder/curr/geocoder/tomtom.py', 'top_nesting_level': 1, 'fan_in': 0, 'fan_out': 0, 'general_fan_out': 0}</v>
      </c>
      <c r="P4" s="4">
        <f>IFERROR(__xludf.DUMMYFUNCTION("""COMPUTED_VALUE"""),0.941435681721807)</f>
        <v>0.9414356817</v>
      </c>
      <c r="Q4" s="4">
        <f>IFERROR(__xludf.DUMMYFUNCTION("""COMPUTED_VALUE"""),0.936595235084086)</f>
        <v>0.9365952351</v>
      </c>
      <c r="R4" s="4" t="str">
        <f>IFERROR(__xludf.DUMMYFUNCTION("""COMPUTED_VALUE"""),"(tensor([0.8954]), tensor([0.9930]), tensor([0.9417]), tensor([0.9823]))")</f>
        <v>(tensor([0.8954]), tensor([0.9930]), tensor([0.9417]), tensor([0.9823]))</v>
      </c>
    </row>
    <row r="5" ht="57.75" customHeight="1">
      <c r="A5" s="4" t="str">
        <f>IFERROR(__xludf.DUMMYFUNCTION("""COMPUTED_VALUE"""),"29     def postal(self):
30         return self.safe_postal(self.address())
31 
32     def bbox(self):
33         south = self.json.get('boundingbox-0')
34         west = self.json.get('boundingbox-2')
35         north = self.json.get('boundingbox-1')
36 "&amp;"        east = self.json.get('boundingbox-3')
37         southwest = south, west
38         northeast = north, east
39 
40         return self.safe_bbox(southwest, northeast)")</f>
        <v>29     def postal(self):
30         return self.safe_postal(self.address())
31 
32     def bbox(self):
33         south = self.json.get('boundingbox-0')
34         west = self.json.get('boundingbox-2')
35         north = self.json.get('boundingbox-1')
36         east = self.json.get('boundingbox-3')
37         southwest = south, west
38         northeast = north, east
39 
40         return self.safe_bbox(southwest, northeast)</v>
      </c>
      <c r="B5" s="4" t="str">
        <f>IFERROR(__xludf.DUMMYFUNCTION("""COMPUTED_VALUE"""),"29     def postal(self):
30         return self.safe_postal(self.address())
31 
32     def bbox(self):
33         south = self.json.get('boundingbox-0')
34         west = self.json.get('boundingbox-2')
35         north = self.json.get('boundingbox-1')
36 "&amp;"        east = self.json.get('boundingbox-3')
37         southwest = south, west
38         northeast = north, east
39 
40         return self.safe_bbox(southwest, northeast)
")</f>
        <v>29     def postal(self):
30         return self.safe_postal(self.address())
31 
32     def bbox(self):
33         south = self.json.get('boundingbox-0')
34         west = self.json.get('boundingbox-2')
35         north = self.json.get('boundingbox-1')
36         east = self.json.get('boundingbox-3')
37         southwest = south, west
38         northeast = north, east
39 
40         return self.safe_bbox(southwest, northeast)
</v>
      </c>
      <c r="C5" s="4" t="str">
        <f>IFERROR(__xludf.DUMMYFUNCTION("""COMPUTED_VALUE"""),"Before: 40
After: 40")</f>
        <v>Before: 40
After: 40</v>
      </c>
      <c r="D5" s="4" t="str">
        <f>IFERROR(__xludf.DUMMYFUNCTION("""COMPUTED_VALUE"""),"fix typo in osm.py
")</f>
        <v>fix typo in osm.py
</v>
      </c>
      <c r="E5" s="4" t="str">
        <f>IFERROR(__xludf.DUMMYFUNCTION("""COMPUTED_VALUE"""),"Fixed OSM bbox")</f>
        <v>Fixed OSM bbox</v>
      </c>
      <c r="F5" s="4" t="str">
        <f>IFERROR(__xludf.DUMMYFUNCTION("""COMPUTED_VALUE"""),"tool")</f>
        <v>tool</v>
      </c>
      <c r="G5" s="5" t="str">
        <f>IFERROR(__xludf.DUMMYFUNCTION("""COMPUTED_VALUE"""),"https://github.com/DenisCarriere/geocoder")</f>
        <v>https://github.com/DenisCarriere/geocoder</v>
      </c>
      <c r="H5" s="4" t="str">
        <f>IFERROR(__xludf.DUMMYFUNCTION("""COMPUTED_VALUE"""),"geocoder/osm.py")</f>
        <v>geocoder/osm.py</v>
      </c>
      <c r="I5" s="4" t="str">
        <f>IFERROR(__xludf.DUMMYFUNCTION("""COMPUTED_VALUE"""),"a5859f496fe80337ba8419a28fe67807cb5622c5")</f>
        <v>a5859f496fe80337ba8419a28fe67807cb5622c5</v>
      </c>
      <c r="J5" s="4" t="str">
        <f>IFERROR(__xludf.DUMMYFUNCTION("""COMPUTED_VALUE"""),"8ca1404a79452e20528dc63d2bcf711aa2a3d99d")</f>
        <v>8ca1404a79452e20528dc63d2bcf711aa2a3d99d</v>
      </c>
      <c r="K5" s="4">
        <f>IFERROR(__xludf.DUMMYFUNCTION("""COMPUTED_VALUE"""),0.0)</f>
        <v>0</v>
      </c>
      <c r="L5" s="4">
        <f>IFERROR(__xludf.DUMMYFUNCTION("""COMPUTED_VALUE"""),344.0)</f>
        <v>344</v>
      </c>
      <c r="M5" s="4" t="str">
        <f>IFERROR(__xludf.DUMMYFUNCTION("""COMPUTED_VALUE"""),"{'module': 1, 'function_definition': 2, 'def': 2, 'identifier': 30, 'parameters': 2, '(': 8, ')': 8, ':': 2, 'block': 2, 'return_statement': 1, 'return': 1, 'call': 6, 'attribute': 10, '.': 10, 'argument_list': 6, 'expression_statement': 6, 'assignment': "&amp;"6, '=': 6, 'string': 4, 'string_start': 4, 'string_content': 4, 'string_end': 4, 'expression_list': 2, ',': 2}")</f>
        <v>{'module': 1, 'function_definition': 2, 'def': 2, 'identifier': 30, 'parameters': 2, '(': 8, ')': 8, ':': 2, 'block': 2, 'return_statement': 1, 'return': 1, 'call': 6, 'attribute': 10, '.': 10, 'argument_list': 6, 'expression_statement': 6, 'assignment': 6, '=': 6, 'string': 4, 'string_start': 4, 'string_content': 4, 'string_end': 4, 'expression_list': 2, ',': 2}</v>
      </c>
      <c r="N5" s="4" t="str">
        <f>IFERROR(__xludf.DUMMYFUNCTION("""COMPUTED_VALUE"""),"{'cyclomatic_complexity': 1, 'nloc': 6, 'token_count': 42, 'name': '__init__', 'long_name': '__init__( self , location )', 'start_line': 10, 'end_line': 15, 'full_parameters': ['self', ' location'], 'filename': '/home/set-iitgn-vm/.local/lib/python3.10/si"&amp;"te-packages/Minecpp/geocoder/prev/geocoder/osm.py', 'top_nesting_level': 1, 'fan_in': 0, 'fan_out': 0, 'general_fan_out': 0}")</f>
        <v>{'cyclomatic_complexity': 1, 'nloc': 6, 'token_count': 42, 'name': '__init__', 'long_name': '__init__( self , location )', 'start_line': 10, 'end_line': 15, 'full_parameters': ['self', ' location'], 'filename': '/home/set-iitgn-vm/.local/lib/python3.10/site-packages/Minecpp/geocoder/prev/geocoder/osm.py', 'top_nesting_level': 1, 'fan_in': 0, 'fan_out': 0, 'general_fan_out': 0}</v>
      </c>
      <c r="O5" s="4" t="str">
        <f>IFERROR(__xludf.DUMMYFUNCTION("""COMPUTED_VALUE"""),"{'cyclomatic_complexity': 1, 'nloc': 6, 'token_count': 42, 'name': '__init__', 'long_name': '__init__( self , location )', 'start_line': 10, 'end_line': 15, 'full_parameters': ['self', ' location'], 'filename': '/home/set-iitgn-vm/.local/lib/python3.10/si"&amp;"te-packages/Minecpp/geocoder/curr/geocoder/osm.py', 'top_nesting_level': 1, 'fan_in': 0, 'fan_out': 0, 'general_fan_out': 0}")</f>
        <v>{'cyclomatic_complexity': 1, 'nloc': 6, 'token_count': 42, 'name': '__init__', 'long_name': '__init__( self , location )', 'start_line': 10, 'end_line': 15, 'full_parameters': ['self', ' location'], 'filename': '/home/set-iitgn-vm/.local/lib/python3.10/site-packages/Minecpp/geocoder/curr/geocoder/osm.py', 'top_nesting_level': 1, 'fan_in': 0, 'fan_out': 0, 'general_fan_out': 0}</v>
      </c>
      <c r="P5" s="4">
        <f>IFERROR(__xludf.DUMMYFUNCTION("""COMPUTED_VALUE"""),1.0)</f>
        <v>1</v>
      </c>
      <c r="Q5" s="4">
        <f>IFERROR(__xludf.DUMMYFUNCTION("""COMPUTED_VALUE"""),1.0)</f>
        <v>1</v>
      </c>
      <c r="R5" s="4" t="str">
        <f>IFERROR(__xludf.DUMMYFUNCTION("""COMPUTED_VALUE"""),"(tensor([1.0000]), tensor([1.0000]), tensor([1.0000]), tensor([1.0000]))")</f>
        <v>(tensor([1.0000]), tensor([1.0000]), tensor([1.0000]), tensor([1.0000]))</v>
      </c>
    </row>
    <row r="6" ht="57.0" customHeight="1">
      <c r="A6" s="4" t="str">
        <f>IFERROR(__xludf.DUMMYFUNCTION("""COMPUTED_VALUE"""),"3 from base import Base
4 
5 
6 class Mapquest(Base):
7     name = 'MapQuest'
8     url = 'http://www.mapquestapi.com/geocoding/v1/address'
9 
10     def __init__(self, location):
11         self.location = location
12         self.referer = 'http://www.m"&amp;"apquestapi.com/geocoding/'
")</f>
        <v>3 from base import Base
4 
5 
6 class Mapquest(Base):
7     name = 'MapQuest'
8     url = 'http://www.mapquestapi.com/geocoding/v1/address'
9 
10     def __init__(self, location):
11         self.location = location
12         self.referer = 'http://www.mapquestapi.com/geocoding/'
</v>
      </c>
      <c r="B6" s="4" t="str">
        <f>IFERROR(__xludf.DUMMYFUNCTION("""COMPUTED_VALUE"""),"3 from base import Base
4 
5 
6 class Mapquest(Base):
7     name = 'MapQuest'
8     url = 'http://www.mapquest.ca/_svc/searchio'
9 
10     def __init__(self, location):
11         self.location = location
12         self.json = dict()
")</f>
        <v>3 from base import Base
4 
5 
6 class Mapquest(Base):
7     name = 'MapQuest'
8     url = 'http://www.mapquest.ca/_svc/searchio'
9 
10     def __init__(self, location):
11         self.location = location
12         self.json = dict()
</v>
      </c>
      <c r="C6" s="4" t="str">
        <f>IFERROR(__xludf.DUMMYFUNCTION("""COMPUTED_VALUE"""),"Before: 8
After: 8")</f>
        <v>Before: 8
After: 8</v>
      </c>
      <c r="D6" s="4" t="str">
        <f>IFERROR(__xludf.DUMMYFUNCTION("""COMPUTED_VALUE"""),"update mapquest.py to use searchio api")</f>
        <v>update mapquest.py to use searchio api</v>
      </c>
      <c r="E6" s="4" t="str">
        <f>IFERROR(__xludf.DUMMYFUNCTION("""COMPUTED_VALUE"""),"Fixed Mapquest")</f>
        <v>Fixed Mapquest</v>
      </c>
      <c r="F6" s="4" t="str">
        <f>IFERROR(__xludf.DUMMYFUNCTION("""COMPUTED_VALUE"""),"tool")</f>
        <v>tool</v>
      </c>
      <c r="G6" s="5" t="str">
        <f>IFERROR(__xludf.DUMMYFUNCTION("""COMPUTED_VALUE"""),"https://github.com/DenisCarriere/geocoder")</f>
        <v>https://github.com/DenisCarriere/geocoder</v>
      </c>
      <c r="H6" s="4" t="str">
        <f>IFERROR(__xludf.DUMMYFUNCTION("""COMPUTED_VALUE"""),"geocoder/mapquest.py")</f>
        <v>geocoder/mapquest.py</v>
      </c>
      <c r="I6" s="4" t="str">
        <f>IFERROR(__xludf.DUMMYFUNCTION("""COMPUTED_VALUE"""),"34258106e4ba5145f85b1d35807d756d8d782f0f")</f>
        <v>34258106e4ba5145f85b1d35807d756d8d782f0f</v>
      </c>
      <c r="J6" s="4" t="str">
        <f>IFERROR(__xludf.DUMMYFUNCTION("""COMPUTED_VALUE"""),"86a6bb5e7cf8263a3f74d2b548489d79759bd931")</f>
        <v>86a6bb5e7cf8263a3f74d2b548489d79759bd931</v>
      </c>
      <c r="K6" s="4">
        <f>IFERROR(__xludf.DUMMYFUNCTION("""COMPUTED_VALUE"""),0.0)</f>
        <v>0</v>
      </c>
      <c r="L6" s="4">
        <f>IFERROR(__xludf.DUMMYFUNCTION("""COMPUTED_VALUE"""),35.0)</f>
        <v>35</v>
      </c>
      <c r="M6" s="4" t="str">
        <f>IFERROR(__xludf.DUMMYFUNCTION("""COMPUTED_VALUE"""),"{'module': 1, 'import_from_statement': 1, 'from': 1, 'dotted_name': 2, 'identifier': 12, 'import': 1, 'class_definition': 1, 'class': 1, 'argument_list': 1, '(': 2, ')': 2, ':': 2, 'block': 2, 'expression_statement': 3, 'assignment': 3, '=': 3, 'string': "&amp;"2, 'string_start': 2, 'string_content': 2, 'string_end': 2, 'function_definition': 1, 'def': 1, 'parameters': 1, ',': 1, 'attribute': 1, '.': 1}")</f>
        <v>{'module': 1, 'import_from_statement': 1, 'from': 1, 'dotted_name': 2, 'identifier': 12, 'import': 1, 'class_definition': 1, 'class': 1, 'argument_list': 1, '(': 2, ')': 2, ':': 2, 'block': 2, 'expression_statement': 3, 'assignment': 3, '=': 3, 'string': 2, 'string_start': 2, 'string_content': 2, 'string_end': 2, 'function_definition': 1, 'def': 1, 'parameters': 1, ',': 1, 'attribute': 1, '.': 1}</v>
      </c>
      <c r="N6" s="4" t="str">
        <f>IFERROR(__xludf.DUMMYFUNCTION("""COMPUTED_VALUE"""),"{'cyclomatic_complexity': 1, 'nloc': 11, 'token_count': 79, 'name': '__init__', 'long_name': '__init__( self , location )', 'start_line': 10, 'end_line': 20, 'full_parameters': ['self', ' location'], 'filename': '/home/set-iitgn-vm/.local/lib/python3.10/s"&amp;"ite-packages/Minecpp/geocoder/prev/geocoder/mapquest.py', 'top_nesting_level': 1, 'fan_in': 0, 'fan_out': 0, 'general_fan_out': 0}")</f>
        <v>{'cyclomatic_complexity': 1, 'nloc': 11, 'token_count': 79, 'name': '__init__', 'long_name': '__init__( self , location )', 'start_line': 10, 'end_line': 20, 'full_parameters': ['self', ' location'], 'filename': '/home/set-iitgn-vm/.local/lib/python3.10/site-packages/Minecpp/geocoder/prev/geocoder/mapquest.py', 'top_nesting_level': 1, 'fan_in': 0, 'fan_out': 0, 'general_fan_out': 0}</v>
      </c>
      <c r="O6" s="4" t="str">
        <f>IFERROR(__xludf.DUMMYFUNCTION("""COMPUTED_VALUE"""),"{'cyclomatic_complexity': 1, 'nloc': 9, 'token_count': 66, 'name': '__init__', 'long_name': '__init__( self , location )', 'start_line': 10, 'end_line': 18, 'full_parameters': ['self', ' location'], 'filename': '/home/set-iitgn-vm/.local/lib/python3.10/si"&amp;"te-packages/Minecpp/geocoder/curr/geocoder/mapquest.py', 'top_nesting_level': 1, 'fan_in': 0, 'fan_out': 0, 'general_fan_out': 0}")</f>
        <v>{'cyclomatic_complexity': 1, 'nloc': 9, 'token_count': 66, 'name': '__init__', 'long_name': '__init__( self , location )', 'start_line': 10, 'end_line': 18, 'full_parameters': ['self', ' location'], 'filename': '/home/set-iitgn-vm/.local/lib/python3.10/site-packages/Minecpp/geocoder/curr/geocoder/mapquest.py', 'top_nesting_level': 1, 'fan_in': 0, 'fan_out': 0, 'general_fan_out': 0}</v>
      </c>
      <c r="P6" s="4">
        <f>IFERROR(__xludf.DUMMYFUNCTION("""COMPUTED_VALUE"""),0.808891183508417)</f>
        <v>0.8088911835</v>
      </c>
      <c r="Q6" s="4">
        <f>IFERROR(__xludf.DUMMYFUNCTION("""COMPUTED_VALUE"""),0.804430581945082)</f>
        <v>0.8044305819</v>
      </c>
      <c r="R6" s="4" t="str">
        <f>IFERROR(__xludf.DUMMYFUNCTION("""COMPUTED_VALUE"""),"(tensor([0.9348]), tensor([0.9006]), tensor([0.9174]), tensor([0.9039]))")</f>
        <v>(tensor([0.9348]), tensor([0.9006]), tensor([0.9174]), tensor([0.9039]))</v>
      </c>
    </row>
    <row r="7" ht="51.0" customHeight="1">
      <c r="A7" s="4" t="str">
        <f>IFERROR(__xludf.DUMMYFUNCTION("""COMPUTED_VALUE"""),"14     os.system('python setup.py sdist --formats=gztar upload')
15     sys.exit()
16 
17 requires = ['requests==2.2.0', 'haversine==0.1']
18 
19 scripts = ['scripts/geocoder']
20 
21 with open('README.rst') as f:
22     readme = f.read()
23 with open('LI"&amp;"CENSE') as f:
")</f>
        <v>14     os.system('python setup.py sdist --formats=gztar upload')
15     sys.exit()
16 
17 requires = ['requests==2.2.0', 'haversine==0.1']
18 
19 scripts = ['scripts/geocoder']
20 
21 with open('README.rst') as f:
22     readme = f.read()
23 with open('LICENSE') as f:
</v>
      </c>
      <c r="B7" s="4" t="str">
        <f>IFERROR(__xludf.DUMMYFUNCTION("""COMPUTED_VALUE"""),"14     os.system('python setup.py sdist --formats=gztar upload')
15     sys.exit()
16 
17 requires = ['requests==2.2.0', 'haversine==0.1']
18 
19 entry_points = dict()
20 entry_points['console_scripts'] = ['geocoder = geocoder:_main', ]
21 
22 with open('"&amp;"README.rst') as f:
23     readme = f.read()
")</f>
        <v>14     os.system('python setup.py sdist --formats=gztar upload')
15     sys.exit()
16 
17 requires = ['requests==2.2.0', 'haversine==0.1']
18 
19 entry_points = dict()
20 entry_points['console_scripts'] = ['geocoder = geocoder:_main', ]
21 
22 with open('README.rst') as f:
23     readme = f.read()
</v>
      </c>
      <c r="C7" s="4" t="str">
        <f>IFERROR(__xludf.DUMMYFUNCTION("""COMPUTED_VALUE"""),"Before: 19
After: 19, 20")</f>
        <v>Before: 19
After: 19, 20</v>
      </c>
      <c r="D7" s="4" t="str">
        <f>IFERROR(__xludf.DUMMYFUNCTION("""COMPUTED_VALUE"""),"add entry_points to setup.py")</f>
        <v>add entry_points to setup.py</v>
      </c>
      <c r="E7" s="4" t="str">
        <f>IFERROR(__xludf.DUMMYFUNCTION("""COMPUTED_VALUE"""),"Fixed Scripts as Entry Points")</f>
        <v>Fixed Scripts as Entry Points</v>
      </c>
      <c r="F7" s="4" t="str">
        <f>IFERROR(__xludf.DUMMYFUNCTION("""COMPUTED_VALUE"""),"tool")</f>
        <v>tool</v>
      </c>
      <c r="G7" s="5" t="str">
        <f>IFERROR(__xludf.DUMMYFUNCTION("""COMPUTED_VALUE"""),"https://github.com/DenisCarriere/geocoder")</f>
        <v>https://github.com/DenisCarriere/geocoder</v>
      </c>
      <c r="H7" s="5" t="str">
        <f>IFERROR(__xludf.DUMMYFUNCTION("""COMPUTED_VALUE"""),"setup.py")</f>
        <v>setup.py</v>
      </c>
      <c r="I7" s="4" t="str">
        <f>IFERROR(__xludf.DUMMYFUNCTION("""COMPUTED_VALUE"""),"97709200c4dcea8f51a7f8cda158433914a80366")</f>
        <v>97709200c4dcea8f51a7f8cda158433914a80366</v>
      </c>
      <c r="J7" s="4" t="str">
        <f>IFERROR(__xludf.DUMMYFUNCTION("""COMPUTED_VALUE"""),"5218f98f7c2f7614766eb3b11dc01f1ea2bfb794")</f>
        <v>5218f98f7c2f7614766eb3b11dc01f1ea2bfb794</v>
      </c>
      <c r="K7" s="4">
        <f>IFERROR(__xludf.DUMMYFUNCTION("""COMPUTED_VALUE"""),0.0)</f>
        <v>0</v>
      </c>
      <c r="L7" s="4">
        <f>IFERROR(__xludf.DUMMYFUNCTION("""COMPUTED_VALUE"""),109.0)</f>
        <v>109</v>
      </c>
      <c r="M7" s="4" t="str">
        <f>IFERROR(__xludf.DUMMYFUNCTION("""COMPUTED_VALUE"""),"{'module': 1, 'expression_statement': 5, 'call': 4, 'attribute': 3, 'identifier': 11, '.': 3, 'argument_list': 4, '(': 4, 'string': 5, 'string_start': 5, 'string_content': 5, 'string_end': 5, ')': 4, 'assignment': 3, '=': 3, 'list': 2, '[': 2, ',': 1, ']'"&amp;": 2, 'with_statement': 1, 'with': 1, 'with_clause': 1, 'with_item': 1, 'as_pattern': 1, 'as': 1, 'as_pattern_target': 1, ':': 1, 'block': 1}")</f>
        <v>{'module': 1, 'expression_statement': 5, 'call': 4, 'attribute': 3, 'identifier': 11, '.': 3, 'argument_list': 4, '(': 4, 'string': 5, 'string_start': 5, 'string_content': 5, 'string_end': 5, ')': 4, 'assignment': 3, '=': 3, 'list': 2, '[': 2, ',': 1, ']': 2, 'with_statement': 1, 'with': 1, 'with_clause': 1, 'with_item': 1, 'as_pattern': 1, 'as': 1, 'as_pattern_target': 1, ':': 1, 'block': 1}</v>
      </c>
      <c r="N7" s="4" t="str">
        <f>IFERROR(__xludf.DUMMYFUNCTION("""COMPUTED_VALUE"""),"{}")</f>
        <v>{}</v>
      </c>
      <c r="O7" s="4" t="str">
        <f>IFERROR(__xludf.DUMMYFUNCTION("""COMPUTED_VALUE"""),"{}")</f>
        <v>{}</v>
      </c>
      <c r="P7" s="4">
        <f>IFERROR(__xludf.DUMMYFUNCTION("""COMPUTED_VALUE"""),0.624459188569923)</f>
        <v>0.6244591886</v>
      </c>
      <c r="Q7" s="4">
        <f>IFERROR(__xludf.DUMMYFUNCTION("""COMPUTED_VALUE"""),0.610988534341071)</f>
        <v>0.6109885343</v>
      </c>
      <c r="R7" s="4" t="str">
        <f>IFERROR(__xludf.DUMMYFUNCTION("""COMPUTED_VALUE"""),"(tensor([0.9383]), tensor([0.9545]), tensor([0.9463]), tensor([0.9529]))")</f>
        <v>(tensor([0.9383]), tensor([0.9545]), tensor([0.9463]), tensor([0.9529]))</v>
      </c>
    </row>
    <row r="8" ht="54.0" customHeight="1">
      <c r="A8" s="4" t="str">
        <f>IFERROR(__xludf.DUMMYFUNCTION("""COMPUTED_VALUE"""),"31 with open('LICENSE') as f:
32     license = f.read()
33 
34 setup(
35     name='geocoder',
36     version='0.4.3',
37     long_description=readme,
38     description=""Python (Google) Geocoder"",
39     author='Denis Carriere',
40     author_email='car"&amp;"riere.denis@gmail.com',
")</f>
        <v>31 with open('LICENSE') as f:
32     license = f.read()
33 
34 setup(
35     name='geocoder',
36     version='0.4.3',
37     long_description=readme,
38     description="Python (Google) Geocoder",
39     author='Denis Carriere',
40     author_email='carriere.denis@gmail.com',
</v>
      </c>
      <c r="B8" s="4" t="str">
        <f>IFERROR(__xludf.DUMMYFUNCTION("""COMPUTED_VALUE"""),"31 with open('LICENSE') as f:
32     license = f.read()
33 
34 setup(
35     name='geocoder',
36     version='0.4.4',
37     long_description=readme,
38     description=""Python (Google) Geocoder"",
39     author='Denis Carriere',
40     author_email='car"&amp;"riere.denis@gmail.com',
")</f>
        <v>31 with open('LICENSE') as f:
32     license = f.read()
33 
34 setup(
35     name='geocoder',
36     version='0.4.4',
37     long_description=readme,
38     description="Python (Google) Geocoder",
39     author='Denis Carriere',
40     author_email='carriere.denis@gmail.com',
</v>
      </c>
      <c r="C8" s="4" t="str">
        <f>IFERROR(__xludf.DUMMYFUNCTION("""COMPUTED_VALUE"""),"Before: 36
After: 36")</f>
        <v>Before: 36
After: 36</v>
      </c>
      <c r="D8" s="4" t="str">
        <f>IFERROR(__xludf.DUMMYFUNCTION("""COMPUTED_VALUE"""),"update version number in setup.py")</f>
        <v>update version number in setup.py</v>
      </c>
      <c r="E8" s="4" t="str">
        <f>IFERROR(__xludf.DUMMYFUNCTION("""COMPUTED_VALUE"""),"Fixed IP blocking")</f>
        <v>Fixed IP blocking</v>
      </c>
      <c r="F8" s="4" t="str">
        <f>IFERROR(__xludf.DUMMYFUNCTION("""COMPUTED_VALUE"""),"dev")</f>
        <v>dev</v>
      </c>
      <c r="G8" s="5" t="str">
        <f>IFERROR(__xludf.DUMMYFUNCTION("""COMPUTED_VALUE"""),"https://github.com/DenisCarriere/geocoder")</f>
        <v>https://github.com/DenisCarriere/geocoder</v>
      </c>
      <c r="H8" s="5" t="str">
        <f>IFERROR(__xludf.DUMMYFUNCTION("""COMPUTED_VALUE"""),"setup.py")</f>
        <v>setup.py</v>
      </c>
      <c r="I8" s="4" t="str">
        <f>IFERROR(__xludf.DUMMYFUNCTION("""COMPUTED_VALUE"""),"a56216b472a6b984ef534b54553c83a186184788")</f>
        <v>a56216b472a6b984ef534b54553c83a186184788</v>
      </c>
      <c r="J8" s="4" t="str">
        <f>IFERROR(__xludf.DUMMYFUNCTION("""COMPUTED_VALUE"""),"7e41619a0226ff83e478d382495ad1cbc897b6de")</f>
        <v>7e41619a0226ff83e478d382495ad1cbc897b6de</v>
      </c>
      <c r="K8" s="4">
        <f>IFERROR(__xludf.DUMMYFUNCTION("""COMPUTED_VALUE"""),0.0)</f>
        <v>0</v>
      </c>
      <c r="L8" s="4">
        <f>IFERROR(__xludf.DUMMYFUNCTION("""COMPUTED_VALUE"""),230.0)</f>
        <v>230</v>
      </c>
      <c r="M8" s="4" t="str">
        <f>IFERROR(__xludf.DUMMYFUNCTION("""COMPUTED_VALUE"""),"{'module': 1, 'with_statement': 1, 'with': 1, 'with_clause': 1, 'with_item': 1, 'as_pattern': 1, 'call': 2, 'identifier': 12, 'argument_list': 2, '(': 3, 'string': 5, 'string_start': 5, 'string_content': 5, 'string_end': 5, ')': 2, 'as': 1, 'as_pattern_ta"&amp;"rget': 1, ':': 1, 'block': 1, 'expression_statement': 1, 'assignment': 1, '=': 6, 'attribute': 1, '.': 1, 'ERROR': 1, 'keyword_argument': 5, ',': 5}")</f>
        <v>{'module': 1, 'with_statement': 1, 'with': 1, 'with_clause': 1, 'with_item': 1, 'as_pattern': 1, 'call': 2, 'identifier': 12, 'argument_list': 2, '(': 3, 'string': 5, 'string_start': 5, 'string_content': 5, 'string_end': 5, ')': 2, 'as': 1, 'as_pattern_target': 1, ':': 1, 'block': 1, 'expression_statement': 1, 'assignment': 1, '=': 6, 'attribute': 1, '.': 1, 'ERROR': 1, 'keyword_argument': 5, ',': 5}</v>
      </c>
      <c r="N8" s="4" t="str">
        <f>IFERROR(__xludf.DUMMYFUNCTION("""COMPUTED_VALUE"""),"{}")</f>
        <v>{}</v>
      </c>
      <c r="O8" s="4" t="str">
        <f>IFERROR(__xludf.DUMMYFUNCTION("""COMPUTED_VALUE"""),"{}")</f>
        <v>{}</v>
      </c>
      <c r="P8" s="4">
        <f>IFERROR(__xludf.DUMMYFUNCTION("""COMPUTED_VALUE"""),0.951643331352253)</f>
        <v>0.9516433314</v>
      </c>
      <c r="Q8" s="4">
        <f>IFERROR(__xludf.DUMMYFUNCTION("""COMPUTED_VALUE"""),0.946990358520705)</f>
        <v>0.9469903585</v>
      </c>
      <c r="R8" s="4" t="str">
        <f>IFERROR(__xludf.DUMMYFUNCTION("""COMPUTED_VALUE"""),"(tensor([0.9970]), tensor([0.9967]), tensor([0.9968]), tensor([0.9968]))")</f>
        <v>(tensor([0.9970]), tensor([0.9967]), tensor([0.9968]), tensor([0.9968]))</v>
      </c>
    </row>
    <row r="9" ht="60.0" customHeight="1">
      <c r="A9" s="4" t="str">
        <f>IFERROR(__xludf.DUMMYFUNCTION("""COMPUTED_VALUE"""),"29 	def __repr__(self):
30 		return '&lt;Distance - {0} to {1} [{2}km]&gt;'.format(self.location1, self.location2, self.km)
31 
32 	def calculate_distance(self):
33 		if bool(self.lat1 and self.lng1 and self.lat2 and self.lng2):
34 			self.ok = True
35 
36 			l"&amp;"atlng1 = (self.lat1, self.lng1) 
37 			latlng2 = (self.lat2, self.lng2)
38 			self.km = haversine(latlng1, latlng2)
39 			self.miles = haversine(latlng1, latlng2, miles=True)
40 		else:
41 			print '&lt;ERROR - Input is incorrect&gt;'
42 
43 	def add_address(se"&amp;"lf):
")</f>
        <v>29 	def __repr__(self):
30 		return '&lt;Distance - {0} to {1} [{2}km]&gt;'.format(self.location1, self.location2, self.km)
31 
32 	def calculate_distance(self):
33 		if bool(self.lat1 and self.lng1 and self.lat2 and self.lng2):
34 			self.ok = True
35 
36 			latlng1 = (self.lat1, self.lng1) 
37 			latlng2 = (self.lat2, self.lng2)
38 			self.km = haversine(latlng1, latlng2)
39 			self.miles = haversine(latlng1, latlng2, miles=True)
40 		else:
41 			print '&lt;ERROR - Input is incorrect&gt;'
42 
43 	def add_address(self):
</v>
      </c>
      <c r="B9" s="4" t="str">
        <f>IFERROR(__xludf.DUMMYFUNCTION("""COMPUTED_VALUE"""),"29 	def __repr__(self):
30 		return '&lt;Distance - {0} to {1} [{2}km]&gt;'.format(self.location1, self.location2, self.km)
31 
32 	def calculate_distance(self):
33 		latlng1 = self.location1.latlng
34 		latlng2 = self.location2.latlng
35 
36 		if bool(latlng1 "&amp;"and latlng2):
37 			self.ok = True
38 			self.km = haversine(latlng1, latlng2)
39 			self.miles = haversine(latlng1, latlng2, miles=True)
40 		else:
41 			print '&lt;ERROR - Input is incorrect&gt;'
42 
43 	def add_address(self):
")</f>
        <v>29 	def __repr__(self):
30 		return '&lt;Distance - {0} to {1} [{2}km]&gt;'.format(self.location1, self.location2, self.km)
31 
32 	def calculate_distance(self):
33 		latlng1 = self.location1.latlng
34 		latlng2 = self.location2.latlng
35 
36 		if bool(latlng1 and latlng2):
37 			self.ok = True
38 			self.km = haversine(latlng1, latlng2)
39 			self.miles = haversine(latlng1, latlng2, miles=True)
40 		else:
41 			print '&lt;ERROR - Input is incorrect&gt;'
42 
43 	def add_address(self):
</v>
      </c>
      <c r="C9" s="4" t="str">
        <f>IFERROR(__xludf.DUMMYFUNCTION("""COMPUTED_VALUE"""),"Before: 33, 34
After: 33, 34")</f>
        <v>Before: 33, 34
After: 33, 34</v>
      </c>
      <c r="D9" s="4" t="str">
        <f>IFERROR(__xludf.DUMMYFUNCTION("""COMPUTED_VALUE"""),"fix a bug in geocoder.distance.calculate_distance")</f>
        <v>fix a bug in geocoder.distance.calculate_distance</v>
      </c>
      <c r="E9" s="4" t="str">
        <f>IFERROR(__xludf.DUMMYFUNCTION("""COMPUTED_VALUE"""),"Fixed Distance function")</f>
        <v>Fixed Distance function</v>
      </c>
      <c r="F9" s="4" t="str">
        <f>IFERROR(__xludf.DUMMYFUNCTION("""COMPUTED_VALUE"""),"both")</f>
        <v>both</v>
      </c>
      <c r="G9" s="5" t="str">
        <f>IFERROR(__xludf.DUMMYFUNCTION("""COMPUTED_VALUE"""),"https://github.com/DenisCarriere/geocoder")</f>
        <v>https://github.com/DenisCarriere/geocoder</v>
      </c>
      <c r="H9" s="4" t="str">
        <f>IFERROR(__xludf.DUMMYFUNCTION("""COMPUTED_VALUE"""),"geocoder/distance.py")</f>
        <v>geocoder/distance.py</v>
      </c>
      <c r="I9" s="4" t="str">
        <f>IFERROR(__xludf.DUMMYFUNCTION("""COMPUTED_VALUE"""),"f5d40118ac5fde14b73526a6309989cd08b8afaa")</f>
        <v>f5d40118ac5fde14b73526a6309989cd08b8afaa</v>
      </c>
      <c r="J9" s="4" t="str">
        <f>IFERROR(__xludf.DUMMYFUNCTION("""COMPUTED_VALUE"""),"8edc1302411f3310db49b444a69b9a7651e7917a")</f>
        <v>8edc1302411f3310db49b444a69b9a7651e7917a</v>
      </c>
      <c r="K9" s="4">
        <f>IFERROR(__xludf.DUMMYFUNCTION("""COMPUTED_VALUE"""),0.0)</f>
        <v>0</v>
      </c>
      <c r="L9" s="4">
        <f>IFERROR(__xludf.DUMMYFUNCTION("""COMPUTED_VALUE"""),218.0)</f>
        <v>218</v>
      </c>
      <c r="M9" s="4" t="str">
        <f>IFERROR(__xludf.DUMMYFUNCTION("""COMPUTED_VALUE"""),"{'module': 1, 'function_definition': 2, 'def': 2, 'identifier': 43, 'parameters': 2, '(': 8, ')': 8, ':': 4, 'block': 4, 'return_statement': 1, 'return': 1, 'call': 4, 'attribute': 15, 'string': 2, 'string_start': 2, 'string_content': 2, 'string_end': 2, "&amp;"'.': 15, 'argument_list': 4, ',': 7, 'if_statement': 1, 'if': 1, 'boolean_operator': 3, 'and': 3, 'expression_statement': 5, 'assignment': 5, '=': 6, 'true': 2, 'tuple': 2, 'keyword_argument': 1, 'else_clause': 1, 'else': 1, 'print_statement': 1, 'print':"&amp;" 1}")</f>
        <v>{'module': 1, 'function_definition': 2, 'def': 2, 'identifier': 43, 'parameters': 2, '(': 8, ')': 8, ':': 4, 'block': 4, 'return_statement': 1, 'return': 1, 'call': 4, 'attribute': 15, 'string': 2, 'string_start': 2, 'string_content': 2, 'string_end': 2, '.': 15, 'argument_list': 4, ',': 7, 'if_statement': 1, 'if': 1, 'boolean_operator': 3, 'and': 3, 'expression_statement': 5, 'assignment': 5, '=': 6, 'true': 2, 'tuple': 2, 'keyword_argument': 1, 'else_clause': 1, 'else': 1, 'print_statement': 1, 'print': 1}</v>
      </c>
      <c r="N9" s="4" t="str">
        <f>IFERROR(__xludf.DUMMYFUNCTION("""COMPUTED_VALUE"""),"{'cyclomatic_complexity': 1, 'nloc': 5, 'token_count': 35, 'name': '__init__', 'long_name': '__init__( self , location1 , location2 )', 'start_line': 19, 'end_line': 27, 'full_parameters': ['self', ' location1', ' location2'], 'filename': '/home/set-iitgn"&amp;"-vm/.local/lib/python3.10/site-packages/Minecpp/geocoder/prev/geocoder/distance.py', 'top_nesting_level': 1, 'fan_in': 0, 'fan_out': 0, 'general_fan_out': 0}")</f>
        <v>{'cyclomatic_complexity': 1, 'nloc': 5, 'token_count': 35, 'name': '__init__', 'long_name': '__init__( self , location1 , location2 )', 'start_line': 19, 'end_line': 27, 'full_parameters': ['self', ' location1', ' location2'], 'filename': '/home/set-iitgn-vm/.local/lib/python3.10/site-packages/Minecpp/geocoder/prev/geocoder/distance.py', 'top_nesting_level': 1, 'fan_in': 0, 'fan_out': 0, 'general_fan_out': 0}</v>
      </c>
      <c r="O9" s="4" t="str">
        <f>IFERROR(__xludf.DUMMYFUNCTION("""COMPUTED_VALUE"""),"{'cyclomatic_complexity': 1, 'nloc': 5, 'token_count': 35, 'name': '__init__', 'long_name': '__init__( self , location1 , location2 )', 'start_line': 19, 'end_line': 27, 'full_parameters': ['self', ' location1', ' location2'], 'filename': '/home/set-iitgn"&amp;"-vm/.local/lib/python3.10/site-packages/Minecpp/geocoder/curr/geocoder/distance.py', 'top_nesting_level': 1, 'fan_in': 0, 'fan_out': 0, 'general_fan_out': 0}")</f>
        <v>{'cyclomatic_complexity': 1, 'nloc': 5, 'token_count': 35, 'name': '__init__', 'long_name': '__init__( self , location1 , location2 )', 'start_line': 19, 'end_line': 27, 'full_parameters': ['self', ' location1', ' location2'], 'filename': '/home/set-iitgn-vm/.local/lib/python3.10/site-packages/Minecpp/geocoder/curr/geocoder/distance.py', 'top_nesting_level': 1, 'fan_in': 0, 'fan_out': 0, 'general_fan_out': 0}</v>
      </c>
      <c r="P9" s="4">
        <f>IFERROR(__xludf.DUMMYFUNCTION("""COMPUTED_VALUE"""),0.756945458650253)</f>
        <v>0.7569454587</v>
      </c>
      <c r="Q9" s="4">
        <f>IFERROR(__xludf.DUMMYFUNCTION("""COMPUTED_VALUE"""),0.757014659150811)</f>
        <v>0.7570146592</v>
      </c>
      <c r="R9" s="4" t="str">
        <f>IFERROR(__xludf.DUMMYFUNCTION("""COMPUTED_VALUE"""),"(tensor([0.9669]), tensor([0.9600]), tensor([0.9634]), tensor([0.9606]))")</f>
        <v>(tensor([0.9669]), tensor([0.9600]), tensor([0.9634]), tensor([0.9606]))</v>
      </c>
    </row>
    <row r="10" ht="75.0" customHeight="1">
      <c r="A10" s="4" t="str">
        <f>IFERROR(__xludf.DUMMYFUNCTION("""COMPUTED_VALUE"""),"1 # -*- coding: utf-8 -*-
2 
3 from base import Base
4 
5 
6 class Google(Base):
7     name = 'Google'
8     url = 'http://maps.googleapis.com/maps/api/geocode/json'
9 
")</f>
        <v>1 # -*- coding: utf-8 -*-
2 
3 from base import Base
4 
5 
6 class Google(Base):
7     name = 'Google'
8     url = 'http://maps.googleapis.com/maps/api/geocode/json'
9 
</v>
      </c>
      <c r="B10" s="4" t="str">
        <f>IFERROR(__xludf.DUMMYFUNCTION("""COMPUTED_VALUE"""),"6     name = 'Google'
7     url = 'http://maps.googleapis.com/maps/api/geocode/json'
8 
9     def __init__(self, location='', proxies=''):
10         self.proxies = proxies
11         self.location = location
12         self.json = dict()
13         self."&amp;"params = dict()
14         self.params['sensor'] = 'false'
15         self.params['address'] = location
16         
17     def lat(self):
")</f>
        <v>6     name = 'Google'
7     url = 'http://maps.googleapis.com/maps/api/geocode/json'
8 
9     def __init__(self, location='', proxies=''):
10         self.proxies = proxies
11         self.location = location
12         self.json = dict()
13         self.params = dict()
14         self.params['sensor'] = 'false'
15         self.params['address'] = location
16         
17     def lat(self):
</v>
      </c>
      <c r="C10" s="4" t="str">
        <f>IFERROR(__xludf.DUMMYFUNCTION("""COMPUTED_VALUE"""),"Before: 5, 10
After: 9")</f>
        <v>Before: 5, 10
After: 9</v>
      </c>
      <c r="D10" s="4" t="str">
        <f>IFERROR(__xludf.DUMMYFUNCTION("""COMPUTED_VALUE"""),"remove unused base class")</f>
        <v>remove unused base class</v>
      </c>
      <c r="E10" s="4" t="str">
        <f>IFERROR(__xludf.DUMMYFUNCTION("""COMPUTED_VALUE"""),"Fixed Distance func")</f>
        <v>Fixed Distance func</v>
      </c>
      <c r="F10" s="4" t="str">
        <f>IFERROR(__xludf.DUMMYFUNCTION("""COMPUTED_VALUE"""),"tool")</f>
        <v>tool</v>
      </c>
      <c r="G10" s="5" t="str">
        <f>IFERROR(__xludf.DUMMYFUNCTION("""COMPUTED_VALUE"""),"https://github.com/DenisCarriere/geocoder")</f>
        <v>https://github.com/DenisCarriere/geocoder</v>
      </c>
      <c r="H10" s="4" t="str">
        <f>IFERROR(__xludf.DUMMYFUNCTION("""COMPUTED_VALUE"""),"geocoder/google.py")</f>
        <v>geocoder/google.py</v>
      </c>
      <c r="I10" s="4" t="str">
        <f>IFERROR(__xludf.DUMMYFUNCTION("""COMPUTED_VALUE"""),"76f866c078762901ee43cf3681fb3089b34397ef")</f>
        <v>76f866c078762901ee43cf3681fb3089b34397ef</v>
      </c>
      <c r="J10" s="4" t="str">
        <f>IFERROR(__xludf.DUMMYFUNCTION("""COMPUTED_VALUE"""),"f5d40118ac5fde14b73526a6309989cd08b8afaa")</f>
        <v>f5d40118ac5fde14b73526a6309989cd08b8afaa</v>
      </c>
      <c r="K10" s="4">
        <f>IFERROR(__xludf.DUMMYFUNCTION("""COMPUTED_VALUE"""),0.0)</f>
        <v>0</v>
      </c>
      <c r="L10" s="4">
        <f>IFERROR(__xludf.DUMMYFUNCTION("""COMPUTED_VALUE"""),10.0)</f>
        <v>10</v>
      </c>
      <c r="M10" s="4" t="str">
        <f>IFERROR(__xludf.DUMMYFUNCTION("""COMPUTED_VALUE"""),"{'module': 1, 'comment': 1, 'import_from_statement': 1, 'from': 1, 'dotted_name': 2, 'identifier': 6, 'import': 1, 'class_definition': 1, 'class': 1, 'argument_list': 1, '(': 1, ')': 1, ':': 1, 'block': 1, 'expression_statement': 2, 'assignment': 2, '=': "&amp;"2, 'string': 2, 'string_start': 2, 'string_content': 2, 'string_end': 2}")</f>
        <v>{'module': 1, 'comment': 1, 'import_from_statement': 1, 'from': 1, 'dotted_name': 2, 'identifier': 6, 'import': 1, 'class_definition': 1, 'class': 1, 'argument_list': 1, '(': 1, ')': 1, ':': 1, 'block': 1, 'expression_statement': 2, 'assignment': 2, '=': 2, 'string': 2, 'string_start': 2, 'string_content': 2, 'string_end': 2}</v>
      </c>
      <c r="N10" s="4" t="str">
        <f>IFERROR(__xludf.DUMMYFUNCTION("""COMPUTED_VALUE"""),"{'cyclomatic_complexity': 2, 'nloc': 10, 'token_count': 74, 'name': '__init__', 'long_name': ""__init__( self , location = '' , lat = '' , lng = '' , proxies = '' )"", 'start_line': 10, 'end_line': 22, 'full_parameters': ['self', "" location = ''"", "" la"&amp;"t = ''"", "" lng = ''"", "" proxies = ''""], 'filename': '/home/set-iitgn-vm/.local/lib/python3.10/site-packages/Minecpp/geocoder/prev/geocoder/google.py', 'top_nesting_level': 1, 'fan_in': 0, 'fan_out': 0, 'general_fan_out': 0}")</f>
        <v>{'cyclomatic_complexity': 2, 'nloc': 10, 'token_count': 74, 'name': '__init__', 'long_name': "__init__( self , location = '' , lat = '' , lng = '' , proxies = '' )", 'start_line': 10, 'end_line': 22, 'full_parameters': ['self', " location = ''", " lat = ''", " lng = ''", " proxies = ''"], 'filename': '/home/set-iitgn-vm/.local/lib/python3.10/site-packages/Minecpp/geocoder/prev/geocoder/google.py', 'top_nesting_level': 1, 'fan_in': 0, 'fan_out': 0, 'general_fan_out': 0}</v>
      </c>
      <c r="O10" s="4" t="str">
        <f>IFERROR(__xludf.DUMMYFUNCTION("""COMPUTED_VALUE"""),"{'cyclomatic_complexity': 1, 'nloc': 7, 'token_count': 53, 'name': '__init__', 'long_name': ""__init__( self , location = '' , proxies = '' )"", 'start_line': 9, 'end_line': 15, 'full_parameters': ['self', "" location = ''"", "" proxies = ''""], 'filename"&amp;"': '/home/set-iitgn-vm/.local/lib/python3.10/site-packages/Minecpp/geocoder/curr/geocoder/google.py', 'top_nesting_level': 1, 'fan_in': 0, 'fan_out': 0, 'general_fan_out': 0}")</f>
        <v>{'cyclomatic_complexity': 1, 'nloc': 7, 'token_count': 53, 'name': '__init__', 'long_name': "__init__( self , location = '' , proxies = '' )", 'start_line': 9, 'end_line': 15, 'full_parameters': ['self', " location = ''", " proxies = ''"], 'filename': '/home/set-iitgn-vm/.local/lib/python3.10/site-packages/Minecpp/geocoder/curr/geocoder/google.py', 'top_nesting_level': 1, 'fan_in': 0, 'fan_out': 0, 'general_fan_out': 0}</v>
      </c>
      <c r="P10" s="4">
        <f>IFERROR(__xludf.DUMMYFUNCTION("""COMPUTED_VALUE"""),0.0822842567275796)</f>
        <v>0.08228425673</v>
      </c>
      <c r="Q10" s="4">
        <f>IFERROR(__xludf.DUMMYFUNCTION("""COMPUTED_VALUE"""),0.0743767188533529)</f>
        <v>0.07437671885</v>
      </c>
      <c r="R10" s="4" t="str">
        <f>IFERROR(__xludf.DUMMYFUNCTION("""COMPUTED_VALUE"""),"(tensor([0.7443]), tensor([0.7627]), tensor([0.7534]), tensor([0.7609]))")</f>
        <v>(tensor([0.7443]), tensor([0.7627]), tensor([0.7534]), tensor([0.7609]))</v>
      </c>
    </row>
    <row r="11" ht="75.75" customHeight="1">
      <c r="A11" s="4" t="str">
        <f>IFERROR(__xludf.DUMMYFUNCTION("""COMPUTED_VALUE"""),"59     def population(self):
60         return self.json.get('geonames-population')
61 
62     def help_key(self):
63         print '&lt;ERROR&gt;'
64         print 'Please provide a &lt;username&gt; paramater when using Geonames'
65         print '    &gt;&gt;&gt; import geo"&amp;"coder'
66         print '    &gt;&gt;&gt; username = ""XXXX""'
67         print '    &gt;&gt;&gt; g = geocoder.geonames(&lt;location&gt;, username=username)'
68         print ''
69         print 'How to get a Username?'
70         print '----------------------'
71         print "&amp;"'http://www.geonames.org/login'
")</f>
        <v>59     def population(self):
60         return self.json.get('geonames-population')
61 
62     def help_key(self):
63         print '&lt;ERROR&gt;'
64         print 'Please provide a &lt;username&gt; paramater when using Geonames'
65         print '    &gt;&gt;&gt; import geocoder'
66         print '    &gt;&gt;&gt; username = "XXXX"'
67         print '    &gt;&gt;&gt; g = geocoder.geonames(&lt;location&gt;, username=username)'
68         print ''
69         print 'How to get a Username?'
70         print '----------------------'
71         print 'http://www.geonames.org/login'
</v>
      </c>
      <c r="B11" s="4" t="str">
        <f>IFERROR(__xludf.DUMMYFUNCTION("""COMPUTED_VALUE"""),"59     def population(self):
60         return self.json.get('geonames-population')
61 
62     def help_username(self):
63         print '&lt;ERROR&gt;'
64         print 'Please provide a &lt;username&gt; paramater when using Geonames'
65         print '    &gt;&gt;&gt; impor"&amp;"t geocoder'
66         print '    &gt;&gt;&gt; username = ""XXXX""'
67         print '    &gt;&gt;&gt; g = geocoder.geonames(&lt;location&gt;, username=username)'
68         print ''
69         print 'How to get a Username?'
70         print '----------------------'
71         p"&amp;"rint 'http://www.geonames.org/login'
")</f>
        <v>59     def population(self):
60         return self.json.get('geonames-population')
61 
62     def help_username(self):
63         print '&lt;ERROR&gt;'
64         print 'Please provide a &lt;username&gt; paramater when using Geonames'
65         print '    &gt;&gt;&gt; import geocoder'
66         print '    &gt;&gt;&gt; username = "XXXX"'
67         print '    &gt;&gt;&gt; g = geocoder.geonames(&lt;location&gt;, username=username)'
68         print ''
69         print 'How to get a Username?'
70         print '----------------------'
71         print 'http://www.geonames.org/login'
</v>
      </c>
      <c r="C11" s="4" t="str">
        <f>IFERROR(__xludf.DUMMYFUNCTION("""COMPUTED_VALUE"""),"Before: 62
After: 62")</f>
        <v>Before: 62
After: 62</v>
      </c>
      <c r="D11" s="4" t="str">
        <f>IFERROR(__xludf.DUMMYFUNCTION("""COMPUTED_VALUE"""),"fix help_key and help_username in geonames.py")</f>
        <v>fix help_key and help_username in geonames.py</v>
      </c>
      <c r="E11" s="4" t="str">
        <f>IFERROR(__xludf.DUMMYFUNCTION("""COMPUTED_VALUE"""),"Small fixes")</f>
        <v>Small fixes</v>
      </c>
      <c r="F11" s="4" t="str">
        <f>IFERROR(__xludf.DUMMYFUNCTION("""COMPUTED_VALUE"""),"tool")</f>
        <v>tool</v>
      </c>
      <c r="G11" s="5" t="str">
        <f>IFERROR(__xludf.DUMMYFUNCTION("""COMPUTED_VALUE"""),"https://github.com/DenisCarriere/geocoder")</f>
        <v>https://github.com/DenisCarriere/geocoder</v>
      </c>
      <c r="H11" s="4" t="str">
        <f>IFERROR(__xludf.DUMMYFUNCTION("""COMPUTED_VALUE"""),"geocoder/geonames.py")</f>
        <v>geocoder/geonames.py</v>
      </c>
      <c r="I11" s="4" t="str">
        <f>IFERROR(__xludf.DUMMYFUNCTION("""COMPUTED_VALUE"""),"e973bf1e8246d38c6aa57d6c51dd59eaf2aa93f8")</f>
        <v>e973bf1e8246d38c6aa57d6c51dd59eaf2aa93f8</v>
      </c>
      <c r="J11" s="4" t="str">
        <f>IFERROR(__xludf.DUMMYFUNCTION("""COMPUTED_VALUE"""),"2cf82958563583b37c6ea6a8168ed824b93328a8")</f>
        <v>2cf82958563583b37c6ea6a8168ed824b93328a8</v>
      </c>
      <c r="K11" s="4">
        <f>IFERROR(__xludf.DUMMYFUNCTION("""COMPUTED_VALUE"""),0.0)</f>
        <v>0</v>
      </c>
      <c r="L11" s="4">
        <f>IFERROR(__xludf.DUMMYFUNCTION("""COMPUTED_VALUE"""),431.0)</f>
        <v>431</v>
      </c>
      <c r="M11" s="4" t="str">
        <f>IFERROR(__xludf.DUMMYFUNCTION("""COMPUTED_VALUE"""),"{'module': 1, 'function_definition': 2, 'def': 2, 'identifier': 7, 'parameters': 2, '(': 3, ')': 3, ':': 2, 'block': 2, 'return_statement': 1, 'return': 1, 'call': 1, 'attribute': 2, '.': 2, 'argument_list': 1, 'string': 9, 'string_start': 9, 'string_cont"&amp;"ent': 8, 'string_end': 9, 'print_statement': 8, 'print': 8}")</f>
        <v>{'module': 1, 'function_definition': 2, 'def': 2, 'identifier': 7, 'parameters': 2, '(': 3, ')': 3, ':': 2, 'block': 2, 'return_statement': 1, 'return': 1, 'call': 1, 'attribute': 2, '.': 2, 'argument_list': 1, 'string': 9, 'string_start': 9, 'string_content': 8, 'string_end': 9, 'print_statement': 8, 'print': 8}</v>
      </c>
      <c r="N11" s="4" t="str">
        <f>IFERROR(__xludf.DUMMYFUNCTION("""COMPUTED_VALUE"""),"{'cyclomatic_complexity': 2, 'nloc': 10, 'token_count': 71, 'name': '__init__', 'long_name': '__init__( self , location , username )', 'start_line': 11, 'end_line': 20, 'full_parameters': ['self', ' location', ' username'], 'filename': '/home/set-iitgn-vm"&amp;"/.local/lib/python3.10/site-packages/Minecpp/geocoder/prev/geocoder/geonames.py', 'top_nesting_level': 1, 'fan_in': 0, 'fan_out': 0, 'general_fan_out': 0}")</f>
        <v>{'cyclomatic_complexity': 2, 'nloc': 10, 'token_count': 71, 'name': '__init__', 'long_name': '__init__( self , location , username )', 'start_line': 11, 'end_line': 20, 'full_parameters': ['self', ' location', ' username'], 'filename': '/home/set-iitgn-vm/.local/lib/python3.10/site-packages/Minecpp/geocoder/prev/geocoder/geonames.py', 'top_nesting_level': 1, 'fan_in': 0, 'fan_out': 0, 'general_fan_out': 0}</v>
      </c>
      <c r="O11" s="4" t="str">
        <f>IFERROR(__xludf.DUMMYFUNCTION("""COMPUTED_VALUE"""),"{'cyclomatic_complexity': 2, 'nloc': 10, 'token_count': 71, 'name': '__init__', 'long_name': '__init__( self , location , username )', 'start_line': 11, 'end_line': 20, 'full_parameters': ['self', ' location', ' username'], 'filename': '/home/set-iitgn-vm"&amp;"/.local/lib/python3.10/site-packages/Minecpp/geocoder/curr/geocoder/geonames.py', 'top_nesting_level': 1, 'fan_in': 0, 'fan_out': 0, 'general_fan_out': 0}")</f>
        <v>{'cyclomatic_complexity': 2, 'nloc': 10, 'token_count': 71, 'name': '__init__', 'long_name': '__init__( self , location , username )', 'start_line': 11, 'end_line': 20, 'full_parameters': ['self', ' location', ' username'], 'filename': '/home/set-iitgn-vm/.local/lib/python3.10/site-packages/Minecpp/geocoder/curr/geocoder/geonames.py', 'top_nesting_level': 1, 'fan_in': 0, 'fan_out': 0, 'general_fan_out': 0}</v>
      </c>
      <c r="P11" s="4">
        <f>IFERROR(__xludf.DUMMYFUNCTION("""COMPUTED_VALUE"""),0.977006452488203)</f>
        <v>0.9770064525</v>
      </c>
      <c r="Q11" s="4">
        <f>IFERROR(__xludf.DUMMYFUNCTION("""COMPUTED_VALUE"""),0.972872300368378)</f>
        <v>0.9728723004</v>
      </c>
      <c r="R11" s="4" t="str">
        <f>IFERROR(__xludf.DUMMYFUNCTION("""COMPUTED_VALUE"""),"(tensor([0.9969]), tensor([0.9935]), tensor([0.9952]), tensor([0.9939]))")</f>
        <v>(tensor([0.9969]), tensor([0.9935]), tensor([0.9952]), tensor([0.9939]))</v>
      </c>
    </row>
    <row r="12">
      <c r="A12" s="4" t="str">
        <f>IFERROR(__xludf.DUMMYFUNCTION("""COMPUTED_VALUE"""),"3 
4 """"""
5 geocoder library
6 ~~~~~~~~~~~~~~~~
7 
8 A simplistic Python Geocoder.
9 
10 Geocoder is an Apache2 Licensed Geocoding library, written in Python.
11 
12     &gt;&gt;&gt; import geocoder
")</f>
        <v>3 
4 """
5 geocoder library
6 ~~~~~~~~~~~~~~~~
7 
8 A simplistic Python Geocoder.
9 
10 Geocoder is an Apache2 Licensed Geocoding library, written in Python.
11 
12     &gt;&gt;&gt; import geocoder
</v>
      </c>
      <c r="B12" s="4" t="str">
        <f>IFERROR(__xludf.DUMMYFUNCTION("""COMPUTED_VALUE"""),"3 
4 """"""
5 geocoder library
6 ~~~~~~~~~~~~~~~~
7 
8 A pure Python Geocoding module made easy.
9 
10 Every task is made easy with tons of ``help`` &amp; ``debug`` commands!
11 
12     &gt;&gt;&gt; import geocoder # pip install geocoder
")</f>
        <v>3 
4 """
5 geocoder library
6 ~~~~~~~~~~~~~~~~
7 
8 A pure Python Geocoding module made easy.
9 
10 Every task is made easy with tons of ``help`` &amp; ``debug`` commands!
11 
12     &gt;&gt;&gt; import geocoder # pip install geocoder
</v>
      </c>
      <c r="C12" s="4" t="str">
        <f>IFERROR(__xludf.DUMMYFUNCTION("""COMPUTED_VALUE"""),"Before: 8
After: 8")</f>
        <v>Before: 8
After: 8</v>
      </c>
      <c r="D12" s="4" t="str">
        <f>IFERROR(__xludf.DUMMYFUNCTION("""COMPUTED_VALUE"""),"improve geocoder/__init__ [ci skip]")</f>
        <v>improve geocoder/__init__ [ci skip]</v>
      </c>
      <c r="E12" s="4" t="str">
        <f>IFERROR(__xludf.DUMMYFUNCTION("""COMPUTED_VALUE"""),"Fixed Elevation &amp; CanadaPost")</f>
        <v>Fixed Elevation &amp; CanadaPost</v>
      </c>
      <c r="F12" s="4" t="str">
        <f>IFERROR(__xludf.DUMMYFUNCTION("""COMPUTED_VALUE"""),"dev")</f>
        <v>dev</v>
      </c>
      <c r="G12" s="5" t="str">
        <f>IFERROR(__xludf.DUMMYFUNCTION("""COMPUTED_VALUE"""),"https://github.com/DenisCarriere/geocoder")</f>
        <v>https://github.com/DenisCarriere/geocoder</v>
      </c>
      <c r="H12" s="4" t="str">
        <f>IFERROR(__xludf.DUMMYFUNCTION("""COMPUTED_VALUE"""),"geocoder/__init__.py")</f>
        <v>geocoder/__init__.py</v>
      </c>
      <c r="I12" s="4" t="str">
        <f>IFERROR(__xludf.DUMMYFUNCTION("""COMPUTED_VALUE"""),"29e4ea7b8706a5a125775cc847d816b7d88401d6")</f>
        <v>29e4ea7b8706a5a125775cc847d816b7d88401d6</v>
      </c>
      <c r="J12" s="4" t="str">
        <f>IFERROR(__xludf.DUMMYFUNCTION("""COMPUTED_VALUE"""),"5a4e540af6f8372c740fe20dbce840df01c07376")</f>
        <v>5a4e540af6f8372c740fe20dbce840df01c07376</v>
      </c>
      <c r="K12" s="4">
        <f>IFERROR(__xludf.DUMMYFUNCTION("""COMPUTED_VALUE"""),0.0)</f>
        <v>0</v>
      </c>
      <c r="L12" s="4">
        <f>IFERROR(__xludf.DUMMYFUNCTION("""COMPUTED_VALUE"""),31.0)</f>
        <v>31</v>
      </c>
      <c r="M12" s="4" t="str">
        <f>IFERROR(__xludf.DUMMYFUNCTION("""COMPUTED_VALUE"""),"{'module': 1, 'ERROR': 4, 'string_start': 1, 'identifier': 14, 'expression_statement': 1, 'comparison_operator': 1, 'unary_operator': 16, '~': 16, 'attribute': 1, '.': 2, 'is': 1, ',': 1, 'in': 1}")</f>
        <v>{'module': 1, 'ERROR': 4, 'string_start': 1, 'identifier': 14, 'expression_statement': 1, 'comparison_operator': 1, 'unary_operator': 16, '~': 16, 'attribute': 1, '.': 2, 'is': 1, ',': 1, 'in': 1}</v>
      </c>
      <c r="N12" s="4" t="str">
        <f>IFERROR(__xludf.DUMMYFUNCTION("""COMPUTED_VALUE"""),"{}")</f>
        <v>{}</v>
      </c>
      <c r="O12" s="4" t="str">
        <f>IFERROR(__xludf.DUMMYFUNCTION("""COMPUTED_VALUE"""),"{}")</f>
        <v>{}</v>
      </c>
      <c r="P12" s="4">
        <f>IFERROR(__xludf.DUMMYFUNCTION("""COMPUTED_VALUE"""),0.38682878195969)</f>
        <v>0.386828782</v>
      </c>
      <c r="Q12" s="4">
        <f>IFERROR(__xludf.DUMMYFUNCTION("""COMPUTED_VALUE"""),0.35793277769135)</f>
        <v>0.3579327777</v>
      </c>
      <c r="R12" s="4" t="str">
        <f>IFERROR(__xludf.DUMMYFUNCTION("""COMPUTED_VALUE"""),"(tensor([0.8670]), tensor([0.9123]), tensor([0.8891]), tensor([0.9076]))")</f>
        <v>(tensor([0.8670]), tensor([0.9123]), tensor([0.8891]), tensor([0.9076]))</v>
      </c>
    </row>
    <row r="13">
      <c r="A13" s="4" t="str">
        <f>IFERROR(__xludf.DUMMYFUNCTION("""COMPUTED_VALUE"""),"8     from setuptools import setup
9 except ImportError:
10     from distutils.core import setup
11 
12 if sys.argv[-1] == 'publish':
13     os.system('python setup.py sdist --formats=gztar upload')
14     sys.exit()
15 
16 version = '0.8.0'
17 requires ="&amp;" ['requests&gt;=2.3.0', 'xmltodict&gt;=0.9.0']
")</f>
        <v>8     from setuptools import setup
9 except ImportError:
10     from distutils.core import setup
11 
12 if sys.argv[-1] == 'publish':
13     os.system('python setup.py sdist --formats=gztar upload')
14     sys.exit()
15 
16 version = '0.8.0'
17 requires = ['requests&gt;=2.3.0', 'xmltodict&gt;=0.9.0']
</v>
      </c>
      <c r="B13" s="4" t="str">
        <f>IFERROR(__xludf.DUMMYFUNCTION("""COMPUTED_VALUE"""),"8     from setuptools import setup
9 except ImportError:
10     from distutils.core import setup
11 
12 if sys.argv[-1] == 'publish':
13     os.system('python setup.py sdist bdist_wheel upload')
14     sys.exit()
15 
16 version = '0.8.0'
17 requires = ['r"&amp;"equests&gt;=2.3.0', 'xmltodict&gt;=0.9.0']
")</f>
        <v>8     from setuptools import setup
9 except ImportError:
10     from distutils.core import setup
11 
12 if sys.argv[-1] == 'publish':
13     os.system('python setup.py sdist bdist_wheel upload')
14     sys.exit()
15 
16 version = '0.8.0'
17 requires = ['requests&gt;=2.3.0', 'xmltodict&gt;=0.9.0']
</v>
      </c>
      <c r="C13" s="4" t="str">
        <f>IFERROR(__xludf.DUMMYFUNCTION("""COMPUTED_VALUE"""),"Before: 13
After: 13")</f>
        <v>Before: 13
After: 13</v>
      </c>
      <c r="D13" s="4" t="str">
        <f>IFERROR(__xludf.DUMMYFUNCTION("""COMPUTED_VALUE"""),"upload bdist_wheel to sdist")</f>
        <v>upload bdist_wheel to sdist</v>
      </c>
      <c r="E13" s="4" t="str">
        <f>IFERROR(__xludf.DUMMYFUNCTION("""COMPUTED_VALUE"""),"lots of fixes")</f>
        <v>lots of fixes</v>
      </c>
      <c r="F13" s="4" t="str">
        <f>IFERROR(__xludf.DUMMYFUNCTION("""COMPUTED_VALUE"""),"tool")</f>
        <v>tool</v>
      </c>
      <c r="G13" s="5" t="str">
        <f>IFERROR(__xludf.DUMMYFUNCTION("""COMPUTED_VALUE"""),"https://github.com/DenisCarriere/geocoder")</f>
        <v>https://github.com/DenisCarriere/geocoder</v>
      </c>
      <c r="H13" s="5" t="str">
        <f>IFERROR(__xludf.DUMMYFUNCTION("""COMPUTED_VALUE"""),"setup.py")</f>
        <v>setup.py</v>
      </c>
      <c r="I13" s="4" t="str">
        <f>IFERROR(__xludf.DUMMYFUNCTION("""COMPUTED_VALUE"""),"f6d972a728879081cb203338805dc7335a370dec")</f>
        <v>f6d972a728879081cb203338805dc7335a370dec</v>
      </c>
      <c r="J13" s="4" t="str">
        <f>IFERROR(__xludf.DUMMYFUNCTION("""COMPUTED_VALUE"""),"ecbe0e3616369f24a68c36f6c26edcd02b409f09")</f>
        <v>ecbe0e3616369f24a68c36f6c26edcd02b409f09</v>
      </c>
      <c r="K13" s="4">
        <f>IFERROR(__xludf.DUMMYFUNCTION("""COMPUTED_VALUE"""),0.0)</f>
        <v>0</v>
      </c>
      <c r="L13" s="4">
        <f>IFERROR(__xludf.DUMMYFUNCTION("""COMPUTED_VALUE"""),70.0)</f>
        <v>70</v>
      </c>
      <c r="M13" s="4" t="str">
        <f>IFERROR(__xludf.DUMMYFUNCTION("""COMPUTED_VALUE"""),"{'module': 1, 'import_from_statement': 1, 'from': 1, 'dotted_name': 2, 'identifier': 16, 'import': 1, 'ERROR': 2, 'expression_statement': 4, 'assignment': 2, ':': 2, 'attribute': 4, '.': 4, 'type': 1, 'if_statement': 1, 'if': 1, 'comparison_operator': 1, "&amp;"'subscript': 1, '[': 1, 'unary_operator': 1, '-': 1, 'integer': 1, ']': 1, '==': 1, 'string': 3, 'string_start': 3, 'string_content': 3, 'string_end': 3, 'block': 1, 'call': 2, 'argument_list': 2, '(': 2, ')': 2, '=': 1}")</f>
        <v>{'module': 1, 'import_from_statement': 1, 'from': 1, 'dotted_name': 2, 'identifier': 16, 'import': 1, 'ERROR': 2, 'expression_statement': 4, 'assignment': 2, ':': 2, 'attribute': 4, '.': 4, 'type': 1, 'if_statement': 1, 'if': 1, 'comparison_operator': 1, 'subscript': 1, '[': 1, 'unary_operator': 1, '-': 1, 'integer': 1, ']': 1, '==': 1, 'string': 3, 'string_start': 3, 'string_content': 3, 'string_end': 3, 'block': 1, 'call': 2, 'argument_list': 2, '(': 2, ')': 2, '=': 1}</v>
      </c>
      <c r="N13" s="4" t="str">
        <f>IFERROR(__xludf.DUMMYFUNCTION("""COMPUTED_VALUE"""),"{}")</f>
        <v>{}</v>
      </c>
      <c r="O13" s="4" t="str">
        <f>IFERROR(__xludf.DUMMYFUNCTION("""COMPUTED_VALUE"""),"{}")</f>
        <v>{}</v>
      </c>
      <c r="P13" s="4">
        <f>IFERROR(__xludf.DUMMYFUNCTION("""COMPUTED_VALUE"""),0.939845866293638)</f>
        <v>0.9398458663</v>
      </c>
      <c r="Q13" s="4">
        <f>IFERROR(__xludf.DUMMYFUNCTION("""COMPUTED_VALUE"""),0.937246928892886)</f>
        <v>0.9372469289</v>
      </c>
      <c r="R13" s="4" t="str">
        <f>IFERROR(__xludf.DUMMYFUNCTION("""COMPUTED_VALUE"""),"(tensor([0.9889]), tensor([0.9735]), tensor([0.9812]), tensor([0.9750]))")</f>
        <v>(tensor([0.9889]), tensor([0.9735]), tensor([0.9812]), tensor([0.9750]))</v>
      </c>
    </row>
    <row r="14">
      <c r="A14" s="4" t="str">
        <f>IFERROR(__xludf.DUMMYFUNCTION("""COMPUTED_VALUE"""),"173     """"""
174     return get(location, provider='osm', **kwargs)
175 
176 def ip(location, **kwargs):
177     """"""IP (MaxMind) Provider
178 
179     :param location: Your search IP Address you want geocoded.
180     :param location: (optional) if l"&amp;"eft blank will return your current IP address's location.
181     """"""
182     return get(location, provider='ip', **kwargs)
183 
184 def canadapost(location, **kwargs):
")</f>
        <v>173     """
174     return get(location, provider='osm', **kwargs)
175 
176 def ip(location, **kwargs):
177     """IP (MaxMind) Provider
178 
179     :param location: Your search IP Address you want geocoded.
180     :param location: (optional) if left blank will return your current IP address's location.
181     """
182     return get(location, provider='ip', **kwargs)
183 
184 def canadapost(location, **kwargs):
</v>
      </c>
      <c r="B14" s="4" t="str">
        <f>IFERROR(__xludf.DUMMYFUNCTION("""COMPUTED_VALUE"""),"181     """"""
182     return get(location, provider='maxmind', **kwargs)
183 
184 def ip(location, **kwargs):
185     """"""IP (MaxMind) Provider
186 
187     :param location: Your search IP Address you want geocoded.
188     :param location: (optional) "&amp;"if left blank will return your current IP address's location.
189     """"""
190     return get(location, provider='maxmind', **kwargs)
191 
192 def canadapost(location, **kwargs):
")</f>
        <v>181     """
182     return get(location, provider='maxmind', **kwargs)
183 
184 def ip(location, **kwargs):
185     """IP (MaxMind) Provider
186 
187     :param location: Your search IP Address you want geocoded.
188     :param location: (optional) if left blank will return your current IP address's location.
189     """
190     return get(location, provider='maxmind', **kwargs)
191 
192 def canadapost(location, **kwargs):
</v>
      </c>
      <c r="C14" s="4" t="str">
        <f>IFERROR(__xludf.DUMMYFUNCTION("""COMPUTED_VALUE"""),"Before: 182
After: 190")</f>
        <v>Before: 182
After: 190</v>
      </c>
      <c r="D14" s="4" t="str">
        <f>IFERROR(__xludf.DUMMYFUNCTION("""COMPUTED_VALUE"""),"add maxmind and maxmind to api.py")</f>
        <v>add maxmind and maxmind to api.py</v>
      </c>
      <c r="E14" s="4" t="str">
        <f>IFERROR(__xludf.DUMMYFUNCTION("""COMPUTED_VALUE"""),"#83 #85 Added Regex String &amp; Fixed 0.0 inputs")</f>
        <v>#83 #85 Added Regex String &amp; Fixed 0.0 inputs</v>
      </c>
      <c r="F14" s="4" t="str">
        <f>IFERROR(__xludf.DUMMYFUNCTION("""COMPUTED_VALUE"""),"dev")</f>
        <v>dev</v>
      </c>
      <c r="G14" s="5" t="str">
        <f>IFERROR(__xludf.DUMMYFUNCTION("""COMPUTED_VALUE"""),"https://github.com/DenisCarriere/geocoder")</f>
        <v>https://github.com/DenisCarriere/geocoder</v>
      </c>
      <c r="H14" s="4" t="str">
        <f>IFERROR(__xludf.DUMMYFUNCTION("""COMPUTED_VALUE"""),"geocoder/api.py")</f>
        <v>geocoder/api.py</v>
      </c>
      <c r="I14" s="4" t="str">
        <f>IFERROR(__xludf.DUMMYFUNCTION("""COMPUTED_VALUE"""),"b208d4d52a3cfac542474c9ad5542e070f1eedfa")</f>
        <v>b208d4d52a3cfac542474c9ad5542e070f1eedfa</v>
      </c>
      <c r="J14" s="4" t="str">
        <f>IFERROR(__xludf.DUMMYFUNCTION("""COMPUTED_VALUE"""),"a4408e53f3ffb4f7adc05cd89182ca149aa1803a")</f>
        <v>a4408e53f3ffb4f7adc05cd89182ca149aa1803a</v>
      </c>
      <c r="K14" s="4">
        <f>IFERROR(__xludf.DUMMYFUNCTION("""COMPUTED_VALUE"""),0.0)</f>
        <v>0</v>
      </c>
      <c r="L14" s="4">
        <f>IFERROR(__xludf.DUMMYFUNCTION("""COMPUTED_VALUE"""),1149.0)</f>
        <v>1149</v>
      </c>
      <c r="M14" s="4" t="str">
        <f>IFERROR(__xludf.DUMMYFUNCTION("""COMPUTED_VALUE"""),"{'module': 1, 'ERROR': 6, 'attribute': 1, 'call': 1, 'string': 1, 'string_start': 3, 'string_content': 1, 'string_end': 1, 'identifier': 24, 'argument_list': 1, '(': 2, ')': 2, ':': 4, '.': 2, 'parenthesized_expression': 1, 'if': 1, 'return': 1}")</f>
        <v>{'module': 1, 'ERROR': 6, 'attribute': 1, 'call': 1, 'string': 1, 'string_start': 3, 'string_content': 1, 'string_end': 1, 'identifier': 24, 'argument_list': 1, '(': 2, ')': 2, ':': 4, '.': 2, 'parenthesized_expression': 1, 'if': 1, 'return': 1}</v>
      </c>
      <c r="N14" s="4" t="str">
        <f>IFERROR(__xludf.DUMMYFUNCTION("""COMPUTED_VALUE"""),"{'cyclomatic_complexity': 1, 'nloc': 31, 'token_count': 197, 'name': 'get', 'long_name': 'get( location , ** kwargs )', 'start_line': 25, 'end_line': 61, 'full_parameters': ['location', ' ** kwargs'], 'filename': '/home/set-iitgn-vm/.local/lib/python3.10/"&amp;"site-packages/Minecpp/geocoder/prev/geocoder/api.py', 'top_nesting_level': 0, 'fan_in': 0, 'fan_out': 0, 'general_fan_out': 0}")</f>
        <v>{'cyclomatic_complexity': 1, 'nloc': 31, 'token_count': 197, 'name': 'get', 'long_name': 'get( location , ** kwargs )', 'start_line': 25, 'end_line': 61, 'full_parameters': ['location', ' ** kwargs'], 'filename': '/home/set-iitgn-vm/.local/lib/python3.10/site-packages/Minecpp/geocoder/prev/geocoder/api.py', 'top_nesting_level': 0, 'fan_in': 0, 'fan_out': 0, 'general_fan_out': 0}</v>
      </c>
      <c r="O14" s="4" t="str">
        <f>IFERROR(__xludf.DUMMYFUNCTION("""COMPUTED_VALUE"""),"{'cyclomatic_complexity': 1, 'nloc': 31, 'token_count': 198, 'name': 'get', 'long_name': 'get( location , ** kwargs )', 'start_line': 25, 'end_line': 61, 'full_parameters': ['location', ' ** kwargs'], 'filename': '/home/set-iitgn-vm/.local/lib/python3.10/"&amp;"site-packages/Minecpp/geocoder/curr/geocoder/api.py', 'top_nesting_level': 0, 'fan_in': 0, 'fan_out': 0, 'general_fan_out': 0}")</f>
        <v>{'cyclomatic_complexity': 1, 'nloc': 31, 'token_count': 198, 'name': 'get', 'long_name': 'get( location , ** kwargs )', 'start_line': 25, 'end_line': 61, 'full_parameters': ['location', ' ** kwargs'], 'filename': '/home/set-iitgn-vm/.local/lib/python3.10/site-packages/Minecpp/geocoder/curr/geocoder/api.py', 'top_nesting_level': 0, 'fan_in': 0, 'fan_out': 0, 'general_fan_out': 0}</v>
      </c>
      <c r="P14" s="4">
        <f>IFERROR(__xludf.DUMMYFUNCTION("""COMPUTED_VALUE"""),0.763570597142042)</f>
        <v>0.7635705971</v>
      </c>
      <c r="Q14" s="4">
        <f>IFERROR(__xludf.DUMMYFUNCTION("""COMPUTED_VALUE"""),0.739414884462482)</f>
        <v>0.7394148845</v>
      </c>
      <c r="R14" s="4" t="str">
        <f>IFERROR(__xludf.DUMMYFUNCTION("""COMPUTED_VALUE"""),"(tensor([0.9660]), tensor([0.9646]), tensor([0.9653]), tensor([0.9647]))")</f>
        <v>(tensor([0.9660]), tensor([0.9646]), tensor([0.9653]), tensor([0.9647]))</v>
      </c>
    </row>
    <row r="15">
      <c r="A15" s="4" t="str">
        <f>IFERROR(__xludf.DUMMYFUNCTION("""COMPUTED_VALUE"""),"45         self._initialize(**kwargs)
46         self._opencage_catch_errors()
47 
48     def _opencage_catch_errors(self):
49         status = self.content.get('status')
50         if status:
51             code = status.get('code')
52             messag"&amp;"e = status.get('message')
53             if code:
54                 self.error = message
55 
56     @property
")</f>
        <v>45         self._initialize(**kwargs)
46         self._opencage_catch_errors()
47 
48     def _opencage_catch_errors(self):
49         status = self.content.get('status')
50         if status:
51             code = status.get('code')
52             message = status.get('message')
53             if code:
54                 self.error = message
55 
56     @property
</v>
      </c>
      <c r="B15" s="4" t="str">
        <f>IFERROR(__xludf.DUMMYFUNCTION("""COMPUTED_VALUE"""),"45         self._initialize(**kwargs)
46         self._opencage_catch_errors()
47 
48     def _opencage_catch_errors(self):
49         if self.content:
50             status = self.content.get('status')
51             if status:
52                 code = "&amp;"status.get('code')
53                 message = status.get('message')
54                 if code:
55                     self.error = message
56 
57     @property
")</f>
        <v>45         self._initialize(**kwargs)
46         self._opencage_catch_errors()
47 
48     def _opencage_catch_errors(self):
49         if self.content:
50             status = self.content.get('status')
51             if status:
52                 code = status.get('code')
53                 message = status.get('message')
54                 if code:
55                     self.error = message
56 
57     @property
</v>
      </c>
      <c r="C15" s="4" t="str">
        <f>IFERROR(__xludf.DUMMYFUNCTION("""COMPUTED_VALUE"""),"Before: 49, 50, 51, 52, 53, 54
After: 49, 50, 51, 52, 53, 54, 55")</f>
        <v>Before: 49, 50, 51, 52, 53, 54
After: 49, 50, 51, 52, 53, 54, 55</v>
      </c>
      <c r="D15" s="4" t="str">
        <f>IFERROR(__xludf.DUMMYFUNCTION("""COMPUTED_VALUE"""),"fix bug in opencage.py")</f>
        <v>fix bug in opencage.py</v>
      </c>
      <c r="E15" s="4" t="str">
        <f>IFERROR(__xludf.DUMMYFUNCTION("""COMPUTED_VALUE"""),"Open cage test execeptions was failing, fixed now")</f>
        <v>Open cage test execeptions was failing, fixed now</v>
      </c>
      <c r="F15" s="4" t="str">
        <f>IFERROR(__xludf.DUMMYFUNCTION("""COMPUTED_VALUE"""),"both")</f>
        <v>both</v>
      </c>
      <c r="G15" s="5" t="str">
        <f>IFERROR(__xludf.DUMMYFUNCTION("""COMPUTED_VALUE"""),"https://github.com/DenisCarriere/geocoder")</f>
        <v>https://github.com/DenisCarriere/geocoder</v>
      </c>
      <c r="H15" s="4" t="str">
        <f>IFERROR(__xludf.DUMMYFUNCTION("""COMPUTED_VALUE"""),"geocoder/opencage.py")</f>
        <v>geocoder/opencage.py</v>
      </c>
      <c r="I15" s="4" t="str">
        <f>IFERROR(__xludf.DUMMYFUNCTION("""COMPUTED_VALUE"""),"3bc5e8af60af86873fb6f44bd30f59d206fc45b8")</f>
        <v>3bc5e8af60af86873fb6f44bd30f59d206fc45b8</v>
      </c>
      <c r="J15" s="4" t="str">
        <f>IFERROR(__xludf.DUMMYFUNCTION("""COMPUTED_VALUE"""),"407cc079d09e9f651fac86ac35fc407ebf48453b")</f>
        <v>407cc079d09e9f651fac86ac35fc407ebf48453b</v>
      </c>
      <c r="K15" s="4">
        <f>IFERROR(__xludf.DUMMYFUNCTION("""COMPUTED_VALUE"""),0.0)</f>
        <v>0</v>
      </c>
      <c r="L15" s="4">
        <f>IFERROR(__xludf.DUMMYFUNCTION("""COMPUTED_VALUE"""),216.0)</f>
        <v>216</v>
      </c>
      <c r="M15" s="4" t="str">
        <f>IFERROR(__xludf.DUMMYFUNCTION("""COMPUTED_VALUE"""),"{'module': 1, 'expression_statement': 6, 'call': 5, 'attribute': 7, 'identifier': 22, '.': 7, 'argument_list': 5, '(': 6, 'dictionary_splat': 1, '**': 1, ')': 6, 'function_definition': 1, 'def': 1, 'parameters': 1, ':': 3, 'block': 3, 'assignment': 4, '='"&amp;": 4, 'string': 3, 'string_start': 3, 'string_content': 3, 'string_end': 3, 'if_statement': 2, 'if': 2}")</f>
        <v>{'module': 1, 'expression_statement': 6, 'call': 5, 'attribute': 7, 'identifier': 22, '.': 7, 'argument_list': 5, '(': 6, 'dictionary_splat': 1, '**': 1, ')': 6, 'function_definition': 1, 'def': 1, 'parameters': 1, ':': 3, 'block': 3, 'assignment': 4, '=': 4, 'string': 3, 'string_start': 3, 'string_content': 3, 'string_end': 3, 'if_statement': 2, 'if': 2}</v>
      </c>
      <c r="N15" s="4" t="str">
        <f>IFERROR(__xludf.DUMMYFUNCTION("""COMPUTED_VALUE"""),"{'cyclomatic_complexity': 1, 'nloc': 13, 'token_count': 76, 'name': '__init__', 'long_name': '__init__( self , location , ** kwargs )', 'start_line': 34, 'end_line': 46, 'full_parameters': ['self', ' location', ' ** kwargs'], 'filename': '/home/set-iitgn-"&amp;"vm/.local/lib/python3.10/site-packages/Minecpp/geocoder/prev/geocoder/opencage.py', 'top_nesting_level': 1, 'fan_in': 0, 'fan_out': 0, 'general_fan_out': 0}")</f>
        <v>{'cyclomatic_complexity': 1, 'nloc': 13, 'token_count': 76, 'name': '__init__', 'long_name': '__init__( self , location , ** kwargs )', 'start_line': 34, 'end_line': 46, 'full_parameters': ['self', ' location', ' ** kwargs'], 'filename': '/home/set-iitgn-vm/.local/lib/python3.10/site-packages/Minecpp/geocoder/prev/geocoder/opencage.py', 'top_nesting_level': 1, 'fan_in': 0, 'fan_out': 0, 'general_fan_out': 0}</v>
      </c>
      <c r="O15" s="4" t="str">
        <f>IFERROR(__xludf.DUMMYFUNCTION("""COMPUTED_VALUE"""),"{'cyclomatic_complexity': 1, 'nloc': 13, 'token_count': 76, 'name': '__init__', 'long_name': '__init__( self , location , ** kwargs )', 'start_line': 34, 'end_line': 46, 'full_parameters': ['self', ' location', ' ** kwargs'], 'filename': '/home/set-iitgn-"&amp;"vm/.local/lib/python3.10/site-packages/Minecpp/geocoder/curr/geocoder/opencage.py', 'top_nesting_level': 1, 'fan_in': 0, 'fan_out': 0, 'general_fan_out': 0}")</f>
        <v>{'cyclomatic_complexity': 1, 'nloc': 13, 'token_count': 76, 'name': '__init__', 'long_name': '__init__( self , location , ** kwargs )', 'start_line': 34, 'end_line': 46, 'full_parameters': ['self', ' location', ' ** kwargs'], 'filename': '/home/set-iitgn-vm/.local/lib/python3.10/site-packages/Minecpp/geocoder/curr/geocoder/opencage.py', 'top_nesting_level': 1, 'fan_in': 0, 'fan_out': 0, 'general_fan_out': 0}</v>
      </c>
      <c r="P15" s="4">
        <f>IFERROR(__xludf.DUMMYFUNCTION("""COMPUTED_VALUE"""),0.668132704742666)</f>
        <v>0.6681327047</v>
      </c>
      <c r="Q15" s="4">
        <f>IFERROR(__xludf.DUMMYFUNCTION("""COMPUTED_VALUE"""),0.664718942201313)</f>
        <v>0.6647189422</v>
      </c>
      <c r="R15" s="4" t="str">
        <f>IFERROR(__xludf.DUMMYFUNCTION("""COMPUTED_VALUE"""),"(tensor([0.9817]), tensor([0.9850]), tensor([0.9834]), tensor([0.9847]))")</f>
        <v>(tensor([0.9817]), tensor([0.9850]), tensor([0.9834]), tensor([0.9847]))</v>
      </c>
    </row>
    <row r="16">
      <c r="A16" s="4" t="str">
        <f>IFERROR(__xludf.DUMMYFUNCTION("""COMPUTED_VALUE"""),"57         if not status == 'OK':
58             self.error = status
59 
60     def _exceptions(self):
61         # Build intial Tree with results
62         self._build_tree(self.parse['results'][0])
63 
64         # Build Geometry
65         self._build"&amp;"_tree(self.parse['geometry'])
66 
67         # Parse address components with short &amp; long names
68         for item in self.parse['address_components']:
69             for category in item['types']:
70                 self.parse[category]['long_name'] = i"&amp;"tem['long_name']
71                 self.parse[category]['short_name'] = item['short_name']
72 
73     @property
")</f>
        <v>57         if not status == 'OK':
58             self.error = status
59 
60     def _exceptions(self):
61         # Build intial Tree with results
62         self._build_tree(self.parse['results'][0])
63 
64         # Build Geometry
65         self._build_tree(self.parse['geometry'])
66 
67         # Parse address components with short &amp; long names
68         for item in self.parse['address_components']:
69             for category in item['types']:
70                 self.parse[category]['long_name'] = item['long_name']
71                 self.parse[category]['short_name'] = item['short_name']
72 
73     @property
</v>
      </c>
      <c r="B16" s="4" t="str">
        <f>IFERROR(__xludf.DUMMYFUNCTION("""COMPUTED_VALUE"""),"57         if not status == 'OK':
58             self.error = status
59 
60     def _exceptions(self):
61         # Build intial Tree with results
62         if self.parse['results']:
63             self._build_tree(self.parse['results'][0])
64 
65       "&amp;"      # Build Geometry
66             self._build_tree(self.parse['geometry'])
67 
68             # Parse address components with short &amp; long names
69             for item in self.parse['address_components']:
70                 for category in item['type"&amp;"s']:
71                     self.parse[category]['long_name'] = item['long_name']
72                     self.parse[category]['short_name'] = item['short_name']
73 
74     @property
")</f>
        <v>57         if not status == 'OK':
58             self.error = status
59 
60     def _exceptions(self):
61         # Build intial Tree with results
62         if self.parse['results']:
63             self._build_tree(self.parse['results'][0])
64 
65             # Build Geometry
66             self._build_tree(self.parse['geometry'])
67 
68             # Parse address components with short &amp; long names
69             for item in self.parse['address_components']:
70                 for category in item['types']:
71                     self.parse[category]['long_name'] = item['long_name']
72                     self.parse[category]['short_name'] = item['short_name']
73 
74     @property
</v>
      </c>
      <c r="C16" s="4" t="str">
        <f>IFERROR(__xludf.DUMMYFUNCTION("""COMPUTED_VALUE"""),"Before: 62
After: 62, 63")</f>
        <v>Before: 62
After: 62, 63</v>
      </c>
      <c r="D16" s="4" t="str">
        <f>IFERROR(__xludf.DUMMYFUNCTION("""COMPUTED_VALUE"""),"simplify code in geocoder/google.py")</f>
        <v>simplify code in geocoder/google.py</v>
      </c>
      <c r="E16" s="4" t="str">
        <f>IFERROR(__xludf.DUMMYFUNCTION("""COMPUTED_VALUE"""),"Modified Google exception")</f>
        <v>Modified Google exception</v>
      </c>
      <c r="F16" s="4" t="str">
        <f>IFERROR(__xludf.DUMMYFUNCTION("""COMPUTED_VALUE"""),"dev")</f>
        <v>dev</v>
      </c>
      <c r="G16" s="5" t="str">
        <f>IFERROR(__xludf.DUMMYFUNCTION("""COMPUTED_VALUE"""),"https://github.com/DenisCarriere/geocoder")</f>
        <v>https://github.com/DenisCarriere/geocoder</v>
      </c>
      <c r="H16" s="4" t="str">
        <f>IFERROR(__xludf.DUMMYFUNCTION("""COMPUTED_VALUE"""),"geocoder/google.py")</f>
        <v>geocoder/google.py</v>
      </c>
      <c r="I16" s="4" t="str">
        <f>IFERROR(__xludf.DUMMYFUNCTION("""COMPUTED_VALUE"""),"18533a579c9bc82372508449bb2d8f1c1e497db6")</f>
        <v>18533a579c9bc82372508449bb2d8f1c1e497db6</v>
      </c>
      <c r="J16" s="4" t="str">
        <f>IFERROR(__xludf.DUMMYFUNCTION("""COMPUTED_VALUE"""),"acb08ed7b0f7f67097e1da129f687b777c91120c")</f>
        <v>acb08ed7b0f7f67097e1da129f687b777c91120c</v>
      </c>
      <c r="K16" s="4">
        <f>IFERROR(__xludf.DUMMYFUNCTION("""COMPUTED_VALUE"""),0.0)</f>
        <v>0</v>
      </c>
      <c r="L16" s="4">
        <f>IFERROR(__xludf.DUMMYFUNCTION("""COMPUTED_VALUE"""),370.0)</f>
        <v>370</v>
      </c>
      <c r="M16" s="4" t="str">
        <f>IFERROR(__xludf.DUMMYFUNCTION("""COMPUTED_VALUE"""),"{'module': 1, 'if_statement': 1, 'if': 1, 'not_operator': 1, 'not': 1, 'comparison_operator': 1, 'identifier': 27, '==': 1, 'string': 9, 'string_start': 9, 'string_content': 9, 'string_end': 9, ':': 4, 'block': 4, 'expression_statement': 5, 'assignment': "&amp;"3, 'attribute': 8, '.': 8, '=': 3, 'function_definition': 1, 'def': 1, 'parameters': 1, '(': 3, ')': 3, 'comment': 3, 'call': 2, 'argument_list': 2, 'subscript': 11, '[': 11, ']': 11, 'integer': 1, 'for_statement': 2, 'for': 2, 'in': 2}")</f>
        <v>{'module': 1, 'if_statement': 1, 'if': 1, 'not_operator': 1, 'not': 1, 'comparison_operator': 1, 'identifier': 27, '==': 1, 'string': 9, 'string_start': 9, 'string_content': 9, 'string_end': 9, ':': 4, 'block': 4, 'expression_statement': 5, 'assignment': 3, 'attribute': 8, '.': 8, '=': 3, 'function_definition': 1, 'def': 1, 'parameters': 1, '(': 3, ')': 3, 'comment': 3, 'call': 2, 'argument_list': 2, 'subscript': 11, '[': 11, ']': 11, 'integer': 1, 'for_statement': 2, 'for': 2, 'in': 2}</v>
      </c>
      <c r="N16" s="4" t="str">
        <f>IFERROR(__xludf.DUMMYFUNCTION("""COMPUTED_VALUE"""),"{'cyclomatic_complexity': 1, 'nloc': 15, 'token_count': 97, 'name': '__init__', 'long_name': '__init__( self , location , ** kwargs )', 'start_line': 33, 'end_line': 47, 'full_parameters': ['self', ' location', ' ** kwargs'], 'filename': '/home/set-iitgn-"&amp;"vm/.local/lib/python3.10/site-packages/Minecpp/geocoder/prev/geocoder/google.py', 'top_nesting_level': 1, 'fan_in': 0, 'fan_out': 0, 'general_fan_out': 0}")</f>
        <v>{'cyclomatic_complexity': 1, 'nloc': 15, 'token_count': 97, 'name': '__init__', 'long_name': '__init__( self , location , ** kwargs )', 'start_line': 33, 'end_line': 47, 'full_parameters': ['self', ' location', ' ** kwargs'], 'filename': '/home/set-iitgn-vm/.local/lib/python3.10/site-packages/Minecpp/geocoder/prev/geocoder/google.py', 'top_nesting_level': 1, 'fan_in': 0, 'fan_out': 0, 'general_fan_out': 0}</v>
      </c>
      <c r="O16" s="4" t="str">
        <f>IFERROR(__xludf.DUMMYFUNCTION("""COMPUTED_VALUE"""),"{'cyclomatic_complexity': 1, 'nloc': 15, 'token_count': 97, 'name': '__init__', 'long_name': '__init__( self , location , ** kwargs )', 'start_line': 33, 'end_line': 47, 'full_parameters': ['self', ' location', ' ** kwargs'], 'filename': '/home/set-iitgn-"&amp;"vm/.local/lib/python3.10/site-packages/Minecpp/geocoder/curr/geocoder/google.py', 'top_nesting_level': 1, 'fan_in': 0, 'fan_out': 0, 'general_fan_out': 0}")</f>
        <v>{'cyclomatic_complexity': 1, 'nloc': 15, 'token_count': 97, 'name': '__init__', 'long_name': '__init__( self , location , ** kwargs )', 'start_line': 33, 'end_line': 47, 'full_parameters': ['self', ' location', ' ** kwargs'], 'filename': '/home/set-iitgn-vm/.local/lib/python3.10/site-packages/Minecpp/geocoder/curr/geocoder/google.py', 'top_nesting_level': 1, 'fan_in': 0, 'fan_out': 0, 'general_fan_out': 0}</v>
      </c>
      <c r="P16" s="4">
        <f>IFERROR(__xludf.DUMMYFUNCTION("""COMPUTED_VALUE"""),0.773093693791553)</f>
        <v>0.7730936938</v>
      </c>
      <c r="Q16" s="4">
        <f>IFERROR(__xludf.DUMMYFUNCTION("""COMPUTED_VALUE"""),0.775508500749835)</f>
        <v>0.7755085007</v>
      </c>
      <c r="R16" s="4" t="str">
        <f>IFERROR(__xludf.DUMMYFUNCTION("""COMPUTED_VALUE"""),"(tensor([0.9736]), tensor([0.9783]), tensor([0.9760]), tensor([0.9779]))")</f>
        <v>(tensor([0.9736]), tensor([0.9783]), tensor([0.9760]), tensor([0.9779]))</v>
      </c>
    </row>
    <row r="17">
      <c r="A17" s="4" t="str">
        <f>IFERROR(__xludf.DUMMYFUNCTION("""COMPUTED_VALUE"""),"77         if not status == 'OK':
78             self.error = status
79 
80     def _exceptions(self):
81         # Build intial Tree with results
82         if self.parse['results']:
83             self._build_tree(self.parse['results'][0])
84 
85       "&amp;"      # Build Geometry
86             self._build_tree(self.parse['geometry'])
87 
88             # Parse address components with short &amp; long names
89             for item in self.parse['address_components']:
90                 for category in item['type"&amp;"s']:
91                     self.parse[category]['long_name'] = item['long_name'].encode('utf-8')
92                     self.parse[category]['short_name'] = item['short_name'].encode('utf-8')
93 
94     @property
")</f>
        <v>77         if not status == 'OK':
78             self.error = status
79 
80     def _exceptions(self):
81         # Build intial Tree with results
82         if self.parse['results']:
83             self._build_tree(self.parse['results'][0])
84 
85             # Build Geometry
86             self._build_tree(self.parse['geometry'])
87 
88             # Parse address components with short &amp; long names
89             for item in self.parse['address_components']:
90                 for category in item['types']:
91                     self.parse[category]['long_name'] = item['long_name'].encode('utf-8')
92                     self.parse[category]['short_name'] = item['short_name'].encode('utf-8')
93 
94     @property
</v>
      </c>
      <c r="B17" s="4" t="str">
        <f>IFERROR(__xludf.DUMMYFUNCTION("""COMPUTED_VALUE"""),"77         if not status == 'OK':
78             self.error = status
79 
80     def _exceptions(self):
81         # Build intial Tree with results
82         if self.parse['results']:
83             self._build_tree(self.parse.get('results')[0])
84 
85   "&amp;"          # Build Geometry
86             self._build_tree(self.parse.get('geometry'))
87 
88             # Parse address components with short &amp; long names
89             for item in self.parse['address_components']:
90                 for category in it"&amp;"em['types']:
91                     self.parse[category]['long_name'] = item['long_name'].encode('utf-8')
92                     self.parse[category]['short_name'] = item['short_name'].encode('utf-8')
93 
94     @property
")</f>
        <v>77         if not status == 'OK':
78             self.error = status
79 
80     def _exceptions(self):
81         # Build intial Tree with results
82         if self.parse['results']:
83             self._build_tree(self.parse.get('results')[0])
84 
85             # Build Geometry
86             self._build_tree(self.parse.get('geometry'))
87 
88             # Parse address components with short &amp; long names
89             for item in self.parse['address_components']:
90                 for category in item['types']:
91                     self.parse[category]['long_name'] = item['long_name'].encode('utf-8')
92                     self.parse[category]['short_name'] = item['short_name'].encode('utf-8')
93 
94     @property
</v>
      </c>
      <c r="C17" s="4" t="str">
        <f>IFERROR(__xludf.DUMMYFUNCTION("""COMPUTED_VALUE"""),"Before: 86
After: 86")</f>
        <v>Before: 86
After: 86</v>
      </c>
      <c r="D17" s="4" t="str">
        <f>IFERROR(__xludf.DUMMYFUNCTION("""COMPUTED_VALUE"""),"use parse.get instead of self.parse.get")</f>
        <v>use parse.get instead of self.parse.get</v>
      </c>
      <c r="E17" s="4" t="str">
        <f>IFERROR(__xludf.DUMMYFUNCTION("""COMPUTED_VALUE"""),"#104 Fixed Quality attribute in Google")</f>
        <v>#104 Fixed Quality attribute in Google</v>
      </c>
      <c r="F17" s="4" t="str">
        <f>IFERROR(__xludf.DUMMYFUNCTION("""COMPUTED_VALUE"""),"tool")</f>
        <v>tool</v>
      </c>
      <c r="G17" s="5" t="str">
        <f>IFERROR(__xludf.DUMMYFUNCTION("""COMPUTED_VALUE"""),"https://github.com/DenisCarriere/geocoder")</f>
        <v>https://github.com/DenisCarriere/geocoder</v>
      </c>
      <c r="H17" s="4" t="str">
        <f>IFERROR(__xludf.DUMMYFUNCTION("""COMPUTED_VALUE"""),"geocoder/google.py")</f>
        <v>geocoder/google.py</v>
      </c>
      <c r="I17" s="4" t="str">
        <f>IFERROR(__xludf.DUMMYFUNCTION("""COMPUTED_VALUE"""),"b68594ca74f9778448ec03017a15d6a3f4a5d6d2")</f>
        <v>b68594ca74f9778448ec03017a15d6a3f4a5d6d2</v>
      </c>
      <c r="J17" s="4" t="str">
        <f>IFERROR(__xludf.DUMMYFUNCTION("""COMPUTED_VALUE"""),"6dcc197d4d9075cb8342090d1534ed9b357ccde4")</f>
        <v>6dcc197d4d9075cb8342090d1534ed9b357ccde4</v>
      </c>
      <c r="K17" s="4">
        <f>IFERROR(__xludf.DUMMYFUNCTION("""COMPUTED_VALUE"""),0.0)</f>
        <v>0</v>
      </c>
      <c r="L17" s="4">
        <f>IFERROR(__xludf.DUMMYFUNCTION("""COMPUTED_VALUE"""),360.0)</f>
        <v>360</v>
      </c>
      <c r="M17" s="4" t="str">
        <f>IFERROR(__xludf.DUMMYFUNCTION("""COMPUTED_VALUE"""),"{'module': 1, 'if_statement': 2, 'if': 2, 'not_operator': 1, 'not': 1, 'comparison_operator': 1, 'identifier': 31, '==': 1, 'string': 12, 'string_start': 12, 'string_content': 12, 'string_end': 12, ':': 5, 'block': 5, 'expression_statement': 5, 'assignmen"&amp;"t': 3, 'attribute': 11, '.': 11, '=': 3, 'function_definition': 1, 'def': 1, 'parameters': 1, '(': 5, ')': 5, 'comment': 3, 'subscript': 12, '[': 12, ']': 12, 'call': 4, 'argument_list': 4, 'integer': 1, 'for_statement': 2, 'for': 2, 'in': 2}")</f>
        <v>{'module': 1, 'if_statement': 2, 'if': 2, 'not_operator': 1, 'not': 1, 'comparison_operator': 1, 'identifier': 31, '==': 1, 'string': 12, 'string_start': 12, 'string_content': 12, 'string_end': 12, ':': 5, 'block': 5, 'expression_statement': 5, 'assignment': 3, 'attribute': 11, '.': 11, '=': 3, 'function_definition': 1, 'def': 1, 'parameters': 1, '(': 5, ')': 5, 'comment': 3, 'subscript': 12, '[': 12, ']': 12, 'call': 4, 'argument_list': 4, 'integer': 1, 'for_statement': 2, 'for': 2, 'in': 2}</v>
      </c>
      <c r="N17" s="4" t="str">
        <f>IFERROR(__xludf.DUMMYFUNCTION("""COMPUTED_VALUE"""),"{'cyclomatic_complexity': 1, 'nloc': 11, 'token_count': 69, 'name': '__init__', 'long_name': '__init__( self , location , ** kwargs )', 'start_line': 57, 'end_line': 67, 'full_parameters': ['self', ' location', ' ** kwargs'], 'filename': '/home/set-iitgn-"&amp;"vm/.local/lib/python3.10/site-packages/Minecpp/geocoder/prev/geocoder/google.py', 'top_nesting_level': 1, 'fan_in': 0, 'fan_out': 0, 'general_fan_out': 0}")</f>
        <v>{'cyclomatic_complexity': 1, 'nloc': 11, 'token_count': 69, 'name': '__init__', 'long_name': '__init__( self , location , ** kwargs )', 'start_line': 57, 'end_line': 67, 'full_parameters': ['self', ' location', ' ** kwargs'], 'filename': '/home/set-iitgn-vm/.local/lib/python3.10/site-packages/Minecpp/geocoder/prev/geocoder/google.py', 'top_nesting_level': 1, 'fan_in': 0, 'fan_out': 0, 'general_fan_out': 0}</v>
      </c>
      <c r="O17" s="4" t="str">
        <f>IFERROR(__xludf.DUMMYFUNCTION("""COMPUTED_VALUE"""),"{'cyclomatic_complexity': 1, 'nloc': 11, 'token_count': 69, 'name': '__init__', 'long_name': '__init__( self , location , ** kwargs )', 'start_line': 57, 'end_line': 67, 'full_parameters': ['self', ' location', ' ** kwargs'], 'filename': '/home/set-iitgn-"&amp;"vm/.local/lib/python3.10/site-packages/Minecpp/geocoder/curr/geocoder/google.py', 'top_nesting_level': 1, 'fan_in': 0, 'fan_out': 0, 'general_fan_out': 0}")</f>
        <v>{'cyclomatic_complexity': 1, 'nloc': 11, 'token_count': 69, 'name': '__init__', 'long_name': '__init__( self , location , ** kwargs )', 'start_line': 57, 'end_line': 67, 'full_parameters': ['self', ' location', ' ** kwargs'], 'filename': '/home/set-iitgn-vm/.local/lib/python3.10/site-packages/Minecpp/geocoder/curr/geocoder/google.py', 'top_nesting_level': 1, 'fan_in': 0, 'fan_out': 0, 'general_fan_out': 0}</v>
      </c>
      <c r="P17" s="4">
        <f>IFERROR(__xludf.DUMMYFUNCTION("""COMPUTED_VALUE"""),0.913793025996941)</f>
        <v>0.913793026</v>
      </c>
      <c r="Q17" s="4">
        <f>IFERROR(__xludf.DUMMYFUNCTION("""COMPUTED_VALUE"""),0.916465441885606)</f>
        <v>0.9164654419</v>
      </c>
      <c r="R17" s="4" t="str">
        <f>IFERROR(__xludf.DUMMYFUNCTION("""COMPUTED_VALUE"""),"(tensor([0.9900]), tensor([0.9970]), tensor([0.9935]), tensor([0.9963]))")</f>
        <v>(tensor([0.9900]), tensor([0.9970]), tensor([0.9935]), tensor([0.9963]))</v>
      </c>
    </row>
    <row r="18">
      <c r="A18" s="4" t="str">
        <f>IFERROR(__xludf.DUMMYFUNCTION("""COMPUTED_VALUE"""),"105         # Add OK attribute even if value is ""False""
106         self.json['ok'] = self.ok
107 
108     def debug(self):
109         print((json.dumps(self.parse, indent=4)))
110         print((json.dumps(self.json, indent=4)))
111         print('')
"&amp;"112         print('OSM Quality')
113         print('---------------')
114         count = 0
115         for key in self.osm:
116             if 'addr:' in key:
117                 if self.json.get(key.replace('addr:','')):
118                     print('["&amp;"x]', key)
119                     count += 1
120                 else:
121                     print('[ ]', key)
122         print('({0}/{1})'.format(count, len(self.osm) - 2))
123         print('')
124         print('Attributes')
125         print('-----"&amp;"---------')
126         count = 0
127         for attribute in self.attributes:
128             if self.json.get(attribute):
129                 print('[x]', attribute)
130                 count += 1
131             else:
132                 print('[ ]',a"&amp;"ttribute)
133         print('({0}/{1})'.format(count, len(self.attributes)))
134         print('')
135         print('URL')
136         print('---')
137         print(self.url)
138         print('')
139         print('Repr')
140         print('----')
141 "&amp;"        print(self)
142 
143     def _exceptions(self):
")</f>
        <v>105         # Add OK attribute even if value is "False"
106         self.json['ok'] = self.ok
107 
108     def debug(self):
109         print((json.dumps(self.parse, indent=4)))
110         print((json.dumps(self.json, indent=4)))
111         print('')
112         print('OSM Quality')
113         print('---------------')
114         count = 0
115         for key in self.osm:
116             if 'addr:' in key:
117                 if self.json.get(key.replace('addr:','')):
118                     print('[x]', key)
119                     count += 1
120                 else:
121                     print('[ ]', key)
122         print('({0}/{1})'.format(count, len(self.osm) - 2))
123         print('')
124         print('Attributes')
125         print('--------------')
126         count = 0
127         for attribute in self.attributes:
128             if self.json.get(attribute):
129                 print('[x]', attribute)
130                 count += 1
131             else:
132                 print('[ ]',attribute)
133         print('({0}/{1})'.format(count, len(self.attributes)))
134         print('')
135         print('URL')
136         print('---')
137         print(self.url)
138         print('')
139         print('Repr')
140         print('----')
141         print(self)
142 
143     def _exceptions(self):
</v>
      </c>
      <c r="B18" s="4" t="str">
        <f>IFERROR(__xludf.DUMMYFUNCTION("""COMPUTED_VALUE"""),"105         # Add OK attribute even if value is ""False""
106         self.json['ok'] = self.ok
107 
108     def debug(self):
109         print((json.dumps(self.parse, indent=4)))
110         print((json.dumps(self.json, indent=4)))
111         print('')
"&amp;"112         print('OSM Quality')
113         print('---------------')
114         count = 0
115         for key in self.osm:
116             if 'addr:' in key:
117                 if self.json.get(key.replace('addr:','')):
118                     print('["&amp;"x] {0}'.format(key))
119                     count += 1
120                 else:
121                     print('[ ] {0}'.format(key))
122         print('({0}/{1})'.format(count, len(self.osm) - 2))
123         print('')
124         print('Attributes')
12"&amp;"5         print('--------------')
126         count = 0
127         for attribute in self.attributes:
128             if self.json.get(attribute):
129                 print('[x] {0}'.format(attribute))
130                 count += 1
131             else:
"&amp;"132                 print('[ ] {0}'.format(attribute))
133         print('({0}/{1})'.format(count, len(self.attributes)))
134         print('')
135         print('URL')
136         print('---')
137         print(self.url)
138         print('')
139        "&amp;" print('Repr')
140         print('----')
141         print(self)
142 
143     def _exceptions(self):
")</f>
        <v>105         # Add OK attribute even if value is "False"
106         self.json['ok'] = self.ok
107 
108     def debug(self):
109         print((json.dumps(self.parse, indent=4)))
110         print((json.dumps(self.json, indent=4)))
111         print('')
112         print('OSM Quality')
113         print('---------------')
114         count = 0
115         for key in self.osm:
116             if 'addr:' in key:
117                 if self.json.get(key.replace('addr:','')):
118                     print('[x] {0}'.format(key))
119                     count += 1
120                 else:
121                     print('[ ] {0}'.format(key))
122         print('({0}/{1})'.format(count, len(self.osm) - 2))
123         print('')
124         print('Attributes')
125         print('--------------')
126         count = 0
127         for attribute in self.attributes:
128             if self.json.get(attribute):
129                 print('[x] {0}'.format(attribute))
130                 count += 1
131             else:
132                 print('[ ] {0}'.format(attribute))
133         print('({0}/{1})'.format(count, len(self.attributes)))
134         print('')
135         print('URL')
136         print('---')
137         print(self.url)
138         print('')
139         print('Repr')
140         print('----')
141         print(self)
142 
143     def _exceptions(self):
</v>
      </c>
      <c r="C18" s="4" t="str">
        <f>IFERROR(__xludf.DUMMYFUNCTION("""COMPUTED_VALUE"""),"Before: 118
After: 118")</f>
        <v>Before: 118
After: 118</v>
      </c>
      <c r="D18" s="4" t="str">
        <f>IFERROR(__xludf.DUMMYFUNCTION("""COMPUTED_VALUE"""),"fix print statements in geocoder_base.py")</f>
        <v>fix print statements in geocoder_base.py</v>
      </c>
      <c r="E18" s="4" t="str">
        <f>IFERROR(__xludf.DUMMYFUNCTION("""COMPUTED_VALUE"""),"Manually fixed print(x, y)")</f>
        <v>Manually fixed print(x, y)</v>
      </c>
      <c r="F18" s="4" t="str">
        <f>IFERROR(__xludf.DUMMYFUNCTION("""COMPUTED_VALUE"""),"dev")</f>
        <v>dev</v>
      </c>
      <c r="G18" s="5" t="str">
        <f>IFERROR(__xludf.DUMMYFUNCTION("""COMPUTED_VALUE"""),"https://github.com/DenisCarriere/geocoder")</f>
        <v>https://github.com/DenisCarriere/geocoder</v>
      </c>
      <c r="H18" s="4" t="str">
        <f>IFERROR(__xludf.DUMMYFUNCTION("""COMPUTED_VALUE"""),"geocoder/base.py")</f>
        <v>geocoder/base.py</v>
      </c>
      <c r="I18" s="4" t="str">
        <f>IFERROR(__xludf.DUMMYFUNCTION("""COMPUTED_VALUE"""),"ef68f8c0e05fadcd07b0219da29b460ec4639bc6")</f>
        <v>ef68f8c0e05fadcd07b0219da29b460ec4639bc6</v>
      </c>
      <c r="J18" s="4" t="str">
        <f>IFERROR(__xludf.DUMMYFUNCTION("""COMPUTED_VALUE"""),"8d88508f9b40286d1c93ba6312bc9fec0dae4154")</f>
        <v>8d88508f9b40286d1c93ba6312bc9fec0dae4154</v>
      </c>
      <c r="K18" s="4">
        <f>IFERROR(__xludf.DUMMYFUNCTION("""COMPUTED_VALUE"""),0.0)</f>
        <v>0</v>
      </c>
      <c r="L18" s="4">
        <f>IFERROR(__xludf.DUMMYFUNCTION("""COMPUTED_VALUE"""),1110.0)</f>
        <v>1110</v>
      </c>
      <c r="M18" s="4" t="str">
        <f>IFERROR(__xludf.DUMMYFUNCTION("""COMPUTED_VALUE"""),"{'module': 1, 'comment': 1, 'expression_statement': 27, 'assignment': 3, 'subscript': 1, 'attribute': 18, 'identifier': 75, '.': 18, '[': 1, 'string': 22, 'string_start': 22, 'string_content': 17, 'string_end': 22, ']': 1, '=': 5, 'function_definition': 1"&amp;", 'def': 1, 'parameters': 1, '(': 34, ')': 34, ':': 8, 'block': 8, 'call': 31, 'argument_list': 31, 'parenthesized_expression': 2, ',': 9, 'keyword_argument': 2, 'integer': 7, 'for_statement': 2, 'for': 2, 'in': 3, 'if_statement': 3, 'if': 3, 'comparison_"&amp;"operator': 1, 'augmented_assignment': 2, '+=': 2, 'else_clause': 2, 'else': 2, 'binary_operator': 1, '-': 1}")</f>
        <v>{'module': 1, 'comment': 1, 'expression_statement': 27, 'assignment': 3, 'subscript': 1, 'attribute': 18, 'identifier': 75, '.': 18, '[': 1, 'string': 22, 'string_start': 22, 'string_content': 17, 'string_end': 22, ']': 1, '=': 5, 'function_definition': 1, 'def': 1, 'parameters': 1, '(': 34, ')': 34, ':': 8, 'block': 8, 'call': 31, 'argument_list': 31, 'parenthesized_expression': 2, ',': 9, 'keyword_argument': 2, 'integer': 7, 'for_statement': 2, 'for': 2, 'in': 3, 'if_statement': 3, 'if': 3, 'comparison_operator': 1, 'augmented_assignment': 2, '+=': 2, 'else_clause': 2, 'else': 2, 'binary_operator': 1, '-': 1}</v>
      </c>
      <c r="N18" s="4" t="str">
        <f>IFERROR(__xludf.DUMMYFUNCTION("""COMPUTED_VALUE"""),"{'cyclomatic_complexity': 2, 'nloc': 14, 'token_count': 66, 'name': '__repr__', 'long_name': '__repr__( self )', 'start_line': 39, 'end_line': 52, 'full_parameters': ['self'], 'filename': '/home/set-iitgn-vm/.local/lib/python3.10/site-packages/Minecpp/geo"&amp;"coder/prev/geocoder/base.py', 'top_nesting_level': 1, 'fan_in': 0, 'fan_out': 0, 'general_fan_out': 0}")</f>
        <v>{'cyclomatic_complexity': 2, 'nloc': 14, 'token_count': 66, 'name': '__repr__', 'long_name': '__repr__( self )', 'start_line': 39, 'end_line': 52, 'full_parameters': ['self'], 'filename': '/home/set-iitgn-vm/.local/lib/python3.10/site-packages/Minecpp/geocoder/prev/geocoder/base.py', 'top_nesting_level': 1, 'fan_in': 0, 'fan_out': 0, 'general_fan_out': 0}</v>
      </c>
      <c r="O18" s="4" t="str">
        <f>IFERROR(__xludf.DUMMYFUNCTION("""COMPUTED_VALUE"""),"{'cyclomatic_complexity': 2, 'nloc': 14, 'token_count': 66, 'name': '__repr__', 'long_name': '__repr__( self )', 'start_line': 39, 'end_line': 52, 'full_parameters': ['self'], 'filename': '/home/set-iitgn-vm/.local/lib/python3.10/site-packages/Minecpp/geo"&amp;"coder/curr/geocoder/base.py', 'top_nesting_level': 1, 'fan_in': 0, 'fan_out': 0, 'general_fan_out': 0}")</f>
        <v>{'cyclomatic_complexity': 2, 'nloc': 14, 'token_count': 66, 'name': '__repr__', 'long_name': '__repr__( self )', 'start_line': 39, 'end_line': 52, 'full_parameters': ['self'], 'filename': '/home/set-iitgn-vm/.local/lib/python3.10/site-packages/Minecpp/geocoder/curr/geocoder/base.py', 'top_nesting_level': 1, 'fan_in': 0, 'fan_out': 0, 'general_fan_out': 0}</v>
      </c>
      <c r="P18" s="4">
        <f>IFERROR(__xludf.DUMMYFUNCTION("""COMPUTED_VALUE"""),0.90140577862457)</f>
        <v>0.9014057786</v>
      </c>
      <c r="Q18" s="4">
        <f>IFERROR(__xludf.DUMMYFUNCTION("""COMPUTED_VALUE"""),0.89603993044333)</f>
        <v>0.8960399304</v>
      </c>
      <c r="R18" s="4" t="str">
        <f>IFERROR(__xludf.DUMMYFUNCTION("""COMPUTED_VALUE"""),"(tensor([0.9866]), tensor([0.9905]), tensor([0.9885]), tensor([0.9901]))")</f>
        <v>(tensor([0.9866]), tensor([0.9905]), tensor([0.9885]), tensor([0.9901]))</v>
      </c>
    </row>
    <row r="19">
      <c r="A19" s="4" t="str">
        <f>IFERROR(__xludf.DUMMYFUNCTION("""COMPUTED_VALUE"""),"77         if not status == 'OK':
78             self.error = status
79 
80     def _exceptions(self):
81         # Build intial Tree with results
82         if self.parse['results']:
83             self._build_tree(self.parse.get('results')[0])
84 
85   "&amp;"          # Build Geometry
86             self._build_tree(self.parse.get('geometry'))
87 
88             # Parse address components with short &amp; long names
89             for item in self.parse['address_components']:
90                 for category in it"&amp;"em['types']:
91                     self.parse[category]['long_name'] = item['long_name']
92                     self.parse[category]['short_name'] = item['short_name']
93 
94     @property
")</f>
        <v>77         if not status == 'OK':
78             self.error = status
79 
80     def _exceptions(self):
81         # Build intial Tree with results
82         if self.parse['results']:
83             self._build_tree(self.parse.get('results')[0])
84 
85             # Build Geometry
86             self._build_tree(self.parse.get('geometry'))
87 
88             # Parse address components with short &amp; long names
89             for item in self.parse['address_components']:
90                 for category in item['types']:
91                     self.parse[category]['long_name'] = item['long_name']
92                     self.parse[category]['short_name'] = item['short_name']
93 
94     @property
</v>
      </c>
      <c r="B19" s="4" t="str">
        <f>IFERROR(__xludf.DUMMYFUNCTION("""COMPUTED_VALUE"""),"77         if not status == 'OK':
78             self.error = status
79 
80     def _exceptions(self):
81         # Build intial Tree with results
82         if self.parse['results']:
83             self._build_tree(self.parse.get('results')[0])
84 
85   "&amp;"          # Build Geometry
86             self._build_tree(self.parse.get('geometry'))
87 
88             # Parse address components with short &amp; long names
89             for item in self.parse['address_components']:
90                 for category in it"&amp;"em['types']:
91                     self.parse[category]['long_name'] = self._encode(item['long_name'])
92                     self.parse[category]['short_name'] = self._encode(item['short_name'])
93 
94     @property
")</f>
        <v>77         if not status == 'OK':
78             self.error = status
79 
80     def _exceptions(self):
81         # Build intial Tree with results
82         if self.parse['results']:
83             self._build_tree(self.parse.get('results')[0])
84 
85             # Build Geometry
86             self._build_tree(self.parse.get('geometry'))
87 
88             # Parse address components with short &amp; long names
89             for item in self.parse['address_components']:
90                 for category in item['types']:
91                     self.parse[category]['long_name'] = self._encode(item['long_name'])
92                     self.parse[category]['short_name'] = self._encode(item['short_name'])
93 
94     @property
</v>
      </c>
      <c r="C19" s="4" t="str">
        <f>IFERROR(__xludf.DUMMYFUNCTION("""COMPUTED_VALUE"""),"Before: 91, 92
After: 91, 92")</f>
        <v>Before: 91, 92
After: 91, 92</v>
      </c>
      <c r="D19" s="4" t="str">
        <f>IFERROR(__xludf.DUMMYFUNCTION("""COMPUTED_VALUE"""),"use _encode for long_name and short_name")</f>
        <v>use _encode for long_name and short_name</v>
      </c>
      <c r="E19" s="4" t="str">
        <f>IFERROR(__xludf.DUMMYFUNCTION("""COMPUTED_VALUE"""),"#108 Fixed Encoding with Google/Bing/ArcGIS")</f>
        <v>#108 Fixed Encoding with Google/Bing/ArcGIS</v>
      </c>
      <c r="F19" s="4" t="str">
        <f>IFERROR(__xludf.DUMMYFUNCTION("""COMPUTED_VALUE"""),"both")</f>
        <v>both</v>
      </c>
      <c r="G19" s="5" t="str">
        <f>IFERROR(__xludf.DUMMYFUNCTION("""COMPUTED_VALUE"""),"https://github.com/DenisCarriere/geocoder")</f>
        <v>https://github.com/DenisCarriere/geocoder</v>
      </c>
      <c r="H19" s="4" t="str">
        <f>IFERROR(__xludf.DUMMYFUNCTION("""COMPUTED_VALUE"""),"geocoder/google.py")</f>
        <v>geocoder/google.py</v>
      </c>
      <c r="I19" s="4" t="str">
        <f>IFERROR(__xludf.DUMMYFUNCTION("""COMPUTED_VALUE"""),"9d0e548f91b7db3c947f70050d0ed817e03743a1")</f>
        <v>9d0e548f91b7db3c947f70050d0ed817e03743a1</v>
      </c>
      <c r="J19" s="4" t="str">
        <f>IFERROR(__xludf.DUMMYFUNCTION("""COMPUTED_VALUE"""),"2a5f3c4e3e6961e6c03d6b3ea01cbe5919442273")</f>
        <v>2a5f3c4e3e6961e6c03d6b3ea01cbe5919442273</v>
      </c>
      <c r="K19" s="4">
        <f>IFERROR(__xludf.DUMMYFUNCTION("""COMPUTED_VALUE"""),0.0)</f>
        <v>0</v>
      </c>
      <c r="L19" s="4">
        <f>IFERROR(__xludf.DUMMYFUNCTION("""COMPUTED_VALUE"""),433.0)</f>
        <v>433</v>
      </c>
      <c r="M19" s="4" t="str">
        <f>IFERROR(__xludf.DUMMYFUNCTION("""COMPUTED_VALUE"""),"{'module': 1, 'if_statement': 2, 'if': 2, 'not_operator': 1, 'not': 1, 'comparison_operator': 1, 'identifier': 31, '==': 1, 'string': 10, 'string_start': 10, 'string_content': 10, 'string_end': 10, ':': 5, 'block': 5, 'expression_statement': 5, 'assignmen"&amp;"t': 3, 'attribute': 11, '.': 11, '=': 3, 'function_definition': 1, 'def': 1, 'parameters': 1, '(': 5, ')': 5, 'comment': 3, 'subscript': 10, '[': 10, ']': 10, 'call': 4, 'argument_list': 4, 'integer': 1, 'for_statement': 2, 'for': 2, 'in': 2}")</f>
        <v>{'module': 1, 'if_statement': 2, 'if': 2, 'not_operator': 1, 'not': 1, 'comparison_operator': 1, 'identifier': 31, '==': 1, 'string': 10, 'string_start': 10, 'string_content': 10, 'string_end': 10, ':': 5, 'block': 5, 'expression_statement': 5, 'assignment': 3, 'attribute': 11, '.': 11, '=': 3, 'function_definition': 1, 'def': 1, 'parameters': 1, '(': 5, ')': 5, 'comment': 3, 'subscript': 10, '[': 10, ']': 10, 'call': 4, 'argument_list': 4, 'integer': 1, 'for_statement': 2, 'for': 2, 'in': 2}</v>
      </c>
      <c r="N19" s="4" t="str">
        <f>IFERROR(__xludf.DUMMYFUNCTION("""COMPUTED_VALUE"""),"{'cyclomatic_complexity': 1, 'nloc': 11, 'token_count': 69, 'name': '__init__', 'long_name': '__init__( self , location , ** kwargs )', 'start_line': 57, 'end_line': 67, 'full_parameters': ['self', ' location', ' ** kwargs'], 'filename': '/home/set-iitgn-"&amp;"vm/.local/lib/python3.10/site-packages/Minecpp/geocoder/prev/geocoder/google.py', 'top_nesting_level': 1, 'fan_in': 0, 'fan_out': 0, 'general_fan_out': 0}")</f>
        <v>{'cyclomatic_complexity': 1, 'nloc': 11, 'token_count': 69, 'name': '__init__', 'long_name': '__init__( self , location , ** kwargs )', 'start_line': 57, 'end_line': 67, 'full_parameters': ['self', ' location', ' ** kwargs'], 'filename': '/home/set-iitgn-vm/.local/lib/python3.10/site-packages/Minecpp/geocoder/prev/geocoder/google.py', 'top_nesting_level': 1, 'fan_in': 0, 'fan_out': 0, 'general_fan_out': 0}</v>
      </c>
      <c r="O19" s="4" t="str">
        <f>IFERROR(__xludf.DUMMYFUNCTION("""COMPUTED_VALUE"""),"{'cyclomatic_complexity': 1, 'nloc': 11, 'token_count': 69, 'name': '__init__', 'long_name': '__init__( self , location , ** kwargs )', 'start_line': 57, 'end_line': 67, 'full_parameters': ['self', ' location', ' ** kwargs'], 'filename': '/home/set-iitgn-"&amp;"vm/.local/lib/python3.10/site-packages/Minecpp/geocoder/curr/geocoder/google.py', 'top_nesting_level': 1, 'fan_in': 0, 'fan_out': 0, 'general_fan_out': 0}")</f>
        <v>{'cyclomatic_complexity': 1, 'nloc': 11, 'token_count': 69, 'name': '__init__', 'long_name': '__init__( self , location , ** kwargs )', 'start_line': 57, 'end_line': 67, 'full_parameters': ['self', ' location', ' ** kwargs'], 'filename': '/home/set-iitgn-vm/.local/lib/python3.10/site-packages/Minecpp/geocoder/curr/geocoder/google.py', 'top_nesting_level': 1, 'fan_in': 0, 'fan_out': 0, 'general_fan_out': 0}</v>
      </c>
      <c r="P19" s="4">
        <f>IFERROR(__xludf.DUMMYFUNCTION("""COMPUTED_VALUE"""),0.907067587584596)</f>
        <v>0.9070675876</v>
      </c>
      <c r="Q19" s="4">
        <f>IFERROR(__xludf.DUMMYFUNCTION("""COMPUTED_VALUE"""),0.9097671166941)</f>
        <v>0.9097671167</v>
      </c>
      <c r="R19" s="4" t="str">
        <f>IFERROR(__xludf.DUMMYFUNCTION("""COMPUTED_VALUE"""),"(tensor([0.9826]), tensor([0.9978]), tensor([0.9902]), tensor([0.9963]))")</f>
        <v>(tensor([0.9826]), tensor([0.9978]), tensor([0.9902]), tensor([0.9963]))</v>
      </c>
    </row>
    <row r="20">
      <c r="A20" s="4" t="str">
        <f>IFERROR(__xludf.DUMMYFUNCTION("""COMPUTED_VALUE"""),"54     provider = 'osm'
55     method = 'geocode'
56 
57     def __init__(self, location, **kwargs):
58         self.url = kwargs.get('url', 'http://nominatim.openstreetmap.org/search')
59         self.location = location
60         self.params = {
61    "&amp;"         'q': location,
62             'format': 'json',
63             'addressdetails': 1,
64             'limit': 1,
65         }
66         self._initialize(**kwargs)
67 
68     def _exceptions(self):
")</f>
        <v>54     provider = 'osm'
55     method = 'geocode'
56 
57     def __init__(self, location, **kwargs):
58         self.url = kwargs.get('url', 'http://nominatim.openstreetmap.org/search')
59         self.location = location
60         self.params = {
61             'q': location,
62             'format': 'json',
63             'addressdetails': 1,
64             'limit': 1,
65         }
66         self._initialize(**kwargs)
67 
68     def _exceptions(self):
</v>
      </c>
      <c r="B20" s="4" t="str">
        <f>IFERROR(__xludf.DUMMYFUNCTION("""COMPUTED_VALUE"""),"54     provider = 'osm'
55     method = 'geocode'
56 
57     def __init__(self, location, **kwargs):
58         self.url = kwargs.pop('url', 'http://nominatim.openstreetmap.org/search')
59         self.location = location
60         self.params = {
61    "&amp;"         'q': location,
62             'format': 'json',
63             'addressdetails': 1,
64             'limit': 1,
65         }
66         self._initialize(**kwargs)
67 
68     def _exceptions(self):
")</f>
        <v>54     provider = 'osm'
55     method = 'geocode'
56 
57     def __init__(self, location, **kwargs):
58         self.url = kwargs.pop('url', 'http://nominatim.openstreetmap.org/search')
59         self.location = location
60         self.params = {
61             'q': location,
62             'format': 'json',
63             'addressdetails': 1,
64             'limit': 1,
65         }
66         self._initialize(**kwargs)
67 
68     def _exceptions(self):
</v>
      </c>
      <c r="C20" s="4" t="str">
        <f>IFERROR(__xludf.DUMMYFUNCTION("""COMPUTED_VALUE"""),"Before: 58
After: 58")</f>
        <v>Before: 58
After: 58</v>
      </c>
      <c r="D20" s="4" t="str">
        <f>IFERROR(__xludf.DUMMYFUNCTION("""COMPUTED_VALUE"""),"fix openstreetmap url parsing")</f>
        <v>fix openstreetmap url parsing</v>
      </c>
      <c r="E20" s="4" t="str">
        <f>IFERROR(__xludf.DUMMYFUNCTION("""COMPUTED_VALUE"""),"#107 Fix URL duplicate in Kwargs")</f>
        <v>#107 Fix URL duplicate in Kwargs</v>
      </c>
      <c r="F20" s="4" t="str">
        <f>IFERROR(__xludf.DUMMYFUNCTION("""COMPUTED_VALUE"""),"tool")</f>
        <v>tool</v>
      </c>
      <c r="G20" s="5" t="str">
        <f>IFERROR(__xludf.DUMMYFUNCTION("""COMPUTED_VALUE"""),"https://github.com/DenisCarriere/geocoder")</f>
        <v>https://github.com/DenisCarriere/geocoder</v>
      </c>
      <c r="H20" s="4" t="str">
        <f>IFERROR(__xludf.DUMMYFUNCTION("""COMPUTED_VALUE"""),"geocoder/osm.py")</f>
        <v>geocoder/osm.py</v>
      </c>
      <c r="I20" s="4" t="str">
        <f>IFERROR(__xludf.DUMMYFUNCTION("""COMPUTED_VALUE"""),"9d1ce989b4c02ac8162329369491ad64971fa5b1")</f>
        <v>9d1ce989b4c02ac8162329369491ad64971fa5b1</v>
      </c>
      <c r="J20" s="4" t="str">
        <f>IFERROR(__xludf.DUMMYFUNCTION("""COMPUTED_VALUE"""),"50857dd12f2ce862cdf0faf6a2d2b00c74e44aca")</f>
        <v>50857dd12f2ce862cdf0faf6a2d2b00c74e44aca</v>
      </c>
      <c r="K20" s="4">
        <f>IFERROR(__xludf.DUMMYFUNCTION("""COMPUTED_VALUE"""),0.0)</f>
        <v>0</v>
      </c>
      <c r="L20" s="4">
        <f>IFERROR(__xludf.DUMMYFUNCTION("""COMPUTED_VALUE"""),83.0)</f>
        <v>83</v>
      </c>
      <c r="M20" s="4" t="str">
        <f>IFERROR(__xludf.DUMMYFUNCTION("""COMPUTED_VALUE"""),"{'module': 1, 'expression_statement': 6, 'assignment': 5, 'identifier': 19, '=': 5, 'string': 9, 'string_start': 9, 'string_content': 9, 'string_end': 9, 'function_definition': 1, 'def': 1, 'parameters': 1, '(': 3, ',': 7, 'dictionary_splat_pattern': 1, '"&amp;"**': 2, ')': 3, ':': 5, 'block': 1, 'attribute': 5, '.': 5, 'call': 2, 'argument_list': 2, 'dictionary': 1, '{': 1, 'pair': 4, 'integer': 2, '}': 1, 'dictionary_splat': 1}")</f>
        <v>{'module': 1, 'expression_statement': 6, 'assignment': 5, 'identifier': 19, '=': 5, 'string': 9, 'string_start': 9, 'string_content': 9, 'string_end': 9, 'function_definition': 1, 'def': 1, 'parameters': 1, '(': 3, ',': 7, 'dictionary_splat_pattern': 1, '**': 2, ')': 3, ':': 5, 'block': 1, 'attribute': 5, '.': 5, 'call': 2, 'argument_list': 2, 'dictionary': 1, '{': 1, 'pair': 4, 'integer': 2, '}': 1, 'dictionary_splat': 1}</v>
      </c>
      <c r="N20" s="4" t="str">
        <f>IFERROR(__xludf.DUMMYFUNCTION("""COMPUTED_VALUE"""),"{'cyclomatic_complexity': 1, 'nloc': 10, 'token_count': 56, 'name': '__init__', 'long_name': '__init__( self , location , ** kwargs )', 'start_line': 57, 'end_line': 66, 'full_parameters': ['self', ' location', ' ** kwargs'], 'filename': '/home/set-iitgn-"&amp;"vm/.local/lib/python3.10/site-packages/Minecpp/geocoder/prev/geocoder/osm.py', 'top_nesting_level': 1, 'fan_in': 0, 'fan_out': 0, 'general_fan_out': 0}")</f>
        <v>{'cyclomatic_complexity': 1, 'nloc': 10, 'token_count': 56, 'name': '__init__', 'long_name': '__init__( self , location , ** kwargs )', 'start_line': 57, 'end_line': 66, 'full_parameters': ['self', ' location', ' ** kwargs'], 'filename': '/home/set-iitgn-vm/.local/lib/python3.10/site-packages/Minecpp/geocoder/prev/geocoder/osm.py', 'top_nesting_level': 1, 'fan_in': 0, 'fan_out': 0, 'general_fan_out': 0}</v>
      </c>
      <c r="O20" s="4" t="str">
        <f>IFERROR(__xludf.DUMMYFUNCTION("""COMPUTED_VALUE"""),"{'cyclomatic_complexity': 1, 'nloc': 10, 'token_count': 56, 'name': '__init__', 'long_name': '__init__( self , location , ** kwargs )', 'start_line': 57, 'end_line': 66, 'full_parameters': ['self', ' location', ' ** kwargs'], 'filename': '/home/set-iitgn-"&amp;"vm/.local/lib/python3.10/site-packages/Minecpp/geocoder/curr/geocoder/osm.py', 'top_nesting_level': 1, 'fan_in': 0, 'fan_out': 0, 'general_fan_out': 0}")</f>
        <v>{'cyclomatic_complexity': 1, 'nloc': 10, 'token_count': 56, 'name': '__init__', 'long_name': '__init__( self , location , ** kwargs )', 'start_line': 57, 'end_line': 66, 'full_parameters': ['self', ' location', ' ** kwargs'], 'filename': '/home/set-iitgn-vm/.local/lib/python3.10/site-packages/Minecpp/geocoder/curr/geocoder/osm.py', 'top_nesting_level': 1, 'fan_in': 0, 'fan_out': 0, 'general_fan_out': 0}</v>
      </c>
      <c r="P20" s="4">
        <f>IFERROR(__xludf.DUMMYFUNCTION("""COMPUTED_VALUE"""),0.970138172270591)</f>
        <v>0.9701381723</v>
      </c>
      <c r="Q20" s="4">
        <f>IFERROR(__xludf.DUMMYFUNCTION("""COMPUTED_VALUE"""),0.966847197264769)</f>
        <v>0.9668471973</v>
      </c>
      <c r="R20" s="4" t="str">
        <f>IFERROR(__xludf.DUMMYFUNCTION("""COMPUTED_VALUE"""),"(tensor([0.9971]), tensor([0.9971]), tensor([0.9971]), tensor([0.9971]))")</f>
        <v>(tensor([0.9971]), tensor([0.9971]), tensor([0.9971]), tensor([0.9971]))</v>
      </c>
    </row>
    <row r="21">
      <c r="A21" s="4" t="str">
        <f>IFERROR(__xludf.DUMMYFUNCTION("""COMPUTED_VALUE"""),"37     country = ''
38     postal = ''
39 
40     def __repr__(self):
41         if self.address:
42             return ""&lt;[{0}] {1} - {2} [{3}]&gt;"".format(
43                 self.status, 
44                 self.provider.title(), 
45                 self"&amp;".method.title(), 
46                 self.address
47             )
48         else:
49             return ""&lt;[{0}] {1} - {2}&gt;"".format(
50                 self.status, 
51                 self.provider.title(), 
52                 self.method.title()
53  "&amp;"           )
54 
55     @staticmethod
")</f>
        <v>37     country = ''
38     postal = ''
39 
40     def __repr__(self):
41         if self.address:
42             return "&lt;[{0}] {1} - {2} [{3}]&gt;".format(
43                 self.status, 
44                 self.provider.title(), 
45                 self.method.title(), 
46                 self.address
47             )
48         else:
49             return "&lt;[{0}] {1} - {2}&gt;".format(
50                 self.status, 
51                 self.provider.title(), 
52                 self.method.title()
53             )
54 
55     @staticmethod
</v>
      </c>
      <c r="B21" s="4" t="str">
        <f>IFERROR(__xludf.DUMMYFUNCTION("""COMPUTED_VALUE"""),"37     country = ''
38     postal = ''
39 
40     def __repr__(self):
41         if self.address:
42             return ""&lt;[{0}] {1} - {2} [{3}]&gt;"".format(
43                 self.status,
44                 self.provider.title(),
45                 self.m"&amp;"ethod.title(),
46                 self.address
47             )
48         else:
49             return ""&lt;[{0}] {1} - {2}&gt;"".format(
50                 self.status,
51                 self.provider.title(),
52                 self.method.title()
53       "&amp;"      )
54 
55     @staticmethod
")</f>
        <v>37     country = ''
38     postal = ''
39 
40     def __repr__(self):
41         if self.address:
42             return "&lt;[{0}] {1} - {2} [{3}]&gt;".format(
43                 self.status,
44                 self.provider.title(),
45                 self.method.title(),
46                 self.address
47             )
48         else:
49             return "&lt;[{0}] {1} - {2}&gt;".format(
50                 self.status,
51                 self.provider.title(),
52                 self.method.title()
53             )
54 
55     @staticmethod
</v>
      </c>
      <c r="C21" s="4" t="str">
        <f>IFERROR(__xludf.DUMMYFUNCTION("""COMPUTED_VALUE"""),"Before: 43, 44, 45
After: 43, 44, 45")</f>
        <v>Before: 43, 44, 45
After: 43, 44, 45</v>
      </c>
      <c r="D21" s="4" t="str">
        <f>IFERROR(__xludf.DUMMYFUNCTION("""COMPUTED_VALUE"""),"remove unused variables from geocoder.base")</f>
        <v>remove unused variables from geocoder.base</v>
      </c>
      <c r="E21" s="4" t="str">
        <f>IFERROR(__xludf.DUMMYFUNCTION("""COMPUTED_VALUE"""),"Trailing whitespace fixes.")</f>
        <v>Trailing whitespace fixes.</v>
      </c>
      <c r="F21" s="4" t="str">
        <f>IFERROR(__xludf.DUMMYFUNCTION("""COMPUTED_VALUE"""),"both")</f>
        <v>both</v>
      </c>
      <c r="G21" s="5" t="str">
        <f>IFERROR(__xludf.DUMMYFUNCTION("""COMPUTED_VALUE"""),"https://github.com/DenisCarriere/geocoder")</f>
        <v>https://github.com/DenisCarriere/geocoder</v>
      </c>
      <c r="H21" s="4" t="str">
        <f>IFERROR(__xludf.DUMMYFUNCTION("""COMPUTED_VALUE"""),"geocoder/base.py")</f>
        <v>geocoder/base.py</v>
      </c>
      <c r="I21" s="4" t="str">
        <f>IFERROR(__xludf.DUMMYFUNCTION("""COMPUTED_VALUE"""),"533b8d7b24cf6d760fc44879b2bf2419470e7bb4")</f>
        <v>533b8d7b24cf6d760fc44879b2bf2419470e7bb4</v>
      </c>
      <c r="J21" s="4" t="str">
        <f>IFERROR(__xludf.DUMMYFUNCTION("""COMPUTED_VALUE"""),"c41b83357d1c1737812932f62824afaab37f3ba7")</f>
        <v>c41b83357d1c1737812932f62824afaab37f3ba7</v>
      </c>
      <c r="K21" s="4">
        <f>IFERROR(__xludf.DUMMYFUNCTION("""COMPUTED_VALUE"""),0.0)</f>
        <v>0</v>
      </c>
      <c r="L21" s="4">
        <f>IFERROR(__xludf.DUMMYFUNCTION("""COMPUTED_VALUE"""),371.0)</f>
        <v>371</v>
      </c>
      <c r="M21" s="4" t="str">
        <f>IFERROR(__xludf.DUMMYFUNCTION("""COMPUTED_VALUE"""),"{'module': 1, 'expression_statement': 2, 'assignment': 2, 'identifier': 26, '=': 2, 'string': 4, 'string_start': 4, 'string_end': 4, 'function_definition': 1, 'def': 1, 'parameters': 1, '(': 7, ')': 7, ':': 3, 'block': 3, 'if_statement': 1, 'if': 1, 'attr"&amp;"ibute': 14, '.': 14, 'return_statement': 2, 'return': 2, 'call': 6, 'string_content': 2, 'argument_list': 6, ',': 5, 'else_clause': 1, 'else': 1}")</f>
        <v>{'module': 1, 'expression_statement': 2, 'assignment': 2, 'identifier': 26, '=': 2, 'string': 4, 'string_start': 4, 'string_end': 4, 'function_definition': 1, 'def': 1, 'parameters': 1, '(': 7, ')': 7, ':': 3, 'block': 3, 'if_statement': 1, 'if': 1, 'attribute': 14, '.': 14, 'return_statement': 2, 'return': 2, 'call': 6, 'string_content': 2, 'argument_list': 6, ',': 5, 'else_clause': 1, 'else': 1}</v>
      </c>
      <c r="N21" s="4" t="str">
        <f>IFERROR(__xludf.DUMMYFUNCTION("""COMPUTED_VALUE"""),"{'cyclomatic_complexity': 2, 'nloc': 14, 'token_count': 66, 'name': '__repr__', 'long_name': '__repr__( self )', 'start_line': 40, 'end_line': 53, 'full_parameters': ['self'], 'filename': '/home/set-iitgn-vm/.local/lib/python3.10/site-packages/Minecpp/geo"&amp;"coder/prev/geocoder/base.py', 'top_nesting_level': 1, 'fan_in': 0, 'fan_out': 0, 'general_fan_out': 0}")</f>
        <v>{'cyclomatic_complexity': 2, 'nloc': 14, 'token_count': 66, 'name': '__repr__', 'long_name': '__repr__( self )', 'start_line': 40, 'end_line': 53, 'full_parameters': ['self'], 'filename': '/home/set-iitgn-vm/.local/lib/python3.10/site-packages/Minecpp/geocoder/prev/geocoder/base.py', 'top_nesting_level': 1, 'fan_in': 0, 'fan_out': 0, 'general_fan_out': 0}</v>
      </c>
      <c r="O21" s="4" t="str">
        <f>IFERROR(__xludf.DUMMYFUNCTION("""COMPUTED_VALUE"""),"{'cyclomatic_complexity': 2, 'nloc': 14, 'token_count': 66, 'name': '__repr__', 'long_name': '__repr__( self )', 'start_line': 40, 'end_line': 53, 'full_parameters': ['self'], 'filename': '/home/set-iitgn-vm/.local/lib/python3.10/site-packages/Minecpp/geo"&amp;"coder/curr/geocoder/base.py', 'top_nesting_level': 1, 'fan_in': 0, 'fan_out': 0, 'general_fan_out': 0}")</f>
        <v>{'cyclomatic_complexity': 2, 'nloc': 14, 'token_count': 66, 'name': '__repr__', 'long_name': '__repr__( self )', 'start_line': 40, 'end_line': 53, 'full_parameters': ['self'], 'filename': '/home/set-iitgn-vm/.local/lib/python3.10/site-packages/Minecpp/geocoder/curr/geocoder/base.py', 'top_nesting_level': 1, 'fan_in': 0, 'fan_out': 0, 'general_fan_out': 0}</v>
      </c>
      <c r="P21" s="4">
        <f>IFERROR(__xludf.DUMMYFUNCTION("""COMPUTED_VALUE"""),1.0)</f>
        <v>1</v>
      </c>
      <c r="Q21" s="4">
        <f>IFERROR(__xludf.DUMMYFUNCTION("""COMPUTED_VALUE"""),1.0)</f>
        <v>1</v>
      </c>
      <c r="R21" s="4" t="str">
        <f>IFERROR(__xludf.DUMMYFUNCTION("""COMPUTED_VALUE"""),"(tensor([0.9966]), tensor([0.9966]), tensor([0.9966]), tensor([0.9966]))")</f>
        <v>(tensor([0.9966]), tensor([0.9966]), tensor([0.9966]), tensor([0.9966]))</v>
      </c>
    </row>
  </sheetData>
  <hyperlinks>
    <hyperlink r:id="rId1" ref="G2"/>
    <hyperlink r:id="rId2" ref="G3"/>
    <hyperlink r:id="rId3" ref="G4"/>
    <hyperlink r:id="rId4" ref="G5"/>
    <hyperlink r:id="rId5" ref="G6"/>
    <hyperlink r:id="rId6" ref="G7"/>
    <hyperlink r:id="rId7" ref="H7"/>
    <hyperlink r:id="rId8" ref="G8"/>
    <hyperlink r:id="rId9" ref="H8"/>
    <hyperlink r:id="rId10" ref="G9"/>
    <hyperlink r:id="rId11" ref="G10"/>
    <hyperlink r:id="rId12" ref="G11"/>
    <hyperlink r:id="rId13" ref="G12"/>
    <hyperlink r:id="rId14" ref="G13"/>
    <hyperlink r:id="rId15" ref="H13"/>
    <hyperlink r:id="rId16" ref="G14"/>
    <hyperlink r:id="rId17" ref="G15"/>
    <hyperlink r:id="rId18" ref="G16"/>
    <hyperlink r:id="rId19" ref="G17"/>
    <hyperlink r:id="rId20" ref="G18"/>
    <hyperlink r:id="rId21" ref="G19"/>
    <hyperlink r:id="rId22" ref="G20"/>
    <hyperlink r:id="rId23" ref="G21"/>
  </hyperlinks>
  <drawing r:id="rId24"/>
</worksheet>
</file>