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ush\Downloads\Coursework\BDM\Lectures\"/>
    </mc:Choice>
  </mc:AlternateContent>
  <xr:revisionPtr revIDLastSave="0" documentId="13_ncr:1_{706EB984-4B20-4981-96D2-3298285E0D7C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Scratch" sheetId="4" r:id="rId1"/>
    <sheet name="Bake Plan" sheetId="1" r:id="rId2"/>
    <sheet name="Orders" sheetId="2" r:id="rId3"/>
    <sheet name="Sheet3" sheetId="3" r:id="rId4"/>
  </sheets>
  <definedNames>
    <definedName name="BakedGoods">'Bake Plan'!$C$5:$I$5</definedName>
    <definedName name="Cookies">'Bake Plan'!$C$5:$F$5</definedName>
    <definedName name="Donuts">'Bake Plan'!$G$5:$I$5</definedName>
    <definedName name="orders" localSheetId="0">Scratch!$A$1:$F$23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2" i="2"/>
  <c r="B2" i="2"/>
  <c r="K1" i="2"/>
  <c r="J1" i="2"/>
  <c r="B10" i="2" s="1"/>
  <c r="A8" i="2" l="1"/>
  <c r="D2" i="2"/>
  <c r="B7" i="2"/>
  <c r="D7" i="2" s="1"/>
  <c r="A5" i="2"/>
  <c r="B6" i="2"/>
  <c r="D6" i="2" s="1"/>
  <c r="A2" i="2"/>
  <c r="A4" i="2"/>
  <c r="B5" i="2"/>
  <c r="D5" i="2" s="1"/>
  <c r="A3" i="2"/>
  <c r="A10" i="2"/>
  <c r="B11" i="2"/>
  <c r="D11" i="2" s="1"/>
  <c r="B3" i="2"/>
  <c r="B9" i="2"/>
  <c r="E9" i="2" s="1"/>
  <c r="A7" i="2"/>
  <c r="B8" i="2"/>
  <c r="D8" i="2" s="1"/>
  <c r="A6" i="2"/>
  <c r="A11" i="2"/>
  <c r="B4" i="2"/>
  <c r="D4" i="2" s="1"/>
  <c r="A9" i="2"/>
  <c r="D10" i="2"/>
  <c r="E10" i="2"/>
  <c r="B1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O22" i="1"/>
  <c r="N22" i="1"/>
  <c r="M23" i="1"/>
  <c r="M24" i="1"/>
  <c r="M25" i="1"/>
  <c r="M26" i="1"/>
  <c r="M27" i="1"/>
  <c r="M28" i="1"/>
  <c r="M29" i="1"/>
  <c r="M22" i="1"/>
  <c r="C6" i="1" l="1"/>
  <c r="E11" i="2"/>
  <c r="E7" i="2"/>
  <c r="F6" i="1"/>
  <c r="E7" i="1"/>
  <c r="E5" i="2"/>
  <c r="E8" i="2"/>
  <c r="E6" i="2"/>
  <c r="G6" i="1"/>
  <c r="F7" i="1"/>
  <c r="G7" i="1"/>
  <c r="D9" i="2"/>
  <c r="I7" i="1"/>
  <c r="E2" i="2"/>
  <c r="I6" i="1"/>
  <c r="E3" i="2"/>
  <c r="H7" i="1"/>
  <c r="H6" i="1"/>
  <c r="D7" i="1"/>
  <c r="E4" i="2"/>
  <c r="E6" i="1"/>
  <c r="C7" i="1"/>
  <c r="D3" i="2"/>
  <c r="D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BBCE50-524D-46BA-B6A2-D2DB8D73B765}" name="Connection" type="4" refreshedVersion="6" background="1" saveData="1">
    <webPr sourceData="1" parsePre="1" consecutive="1" xl2000="1" url="https://users.business.uconn.edu/jstallaert/opim5641/orders.htm"/>
  </connection>
</connections>
</file>

<file path=xl/sharedStrings.xml><?xml version="1.0" encoding="utf-8"?>
<sst xmlns="http://schemas.openxmlformats.org/spreadsheetml/2006/main" count="82" uniqueCount="56">
  <si>
    <t>Cookies</t>
  </si>
  <si>
    <t>Macadamia Nut</t>
  </si>
  <si>
    <t>Chocolate Chip</t>
  </si>
  <si>
    <t>Oatmeal</t>
  </si>
  <si>
    <t>Sugar</t>
  </si>
  <si>
    <t>Donuts</t>
  </si>
  <si>
    <t>Glazed</t>
  </si>
  <si>
    <t>Plain</t>
  </si>
  <si>
    <t>Sprinkled</t>
  </si>
  <si>
    <t>Ingredients</t>
  </si>
  <si>
    <t>Eggs</t>
  </si>
  <si>
    <t>Flour</t>
  </si>
  <si>
    <t>Baking Powder</t>
  </si>
  <si>
    <t>Nuts</t>
  </si>
  <si>
    <t>Chocolate Chips</t>
  </si>
  <si>
    <t>Vanilla</t>
  </si>
  <si>
    <t>per dozen</t>
  </si>
  <si>
    <t>Jane</t>
  </si>
  <si>
    <t>Joe</t>
  </si>
  <si>
    <t>Mary</t>
  </si>
  <si>
    <t>John</t>
  </si>
  <si>
    <t>Richard</t>
  </si>
  <si>
    <t>Price</t>
  </si>
  <si>
    <t>Customer</t>
  </si>
  <si>
    <t>Prod_No</t>
  </si>
  <si>
    <t>Dozens</t>
  </si>
  <si>
    <t>Dozens Baked</t>
  </si>
  <si>
    <t>Dozens Needed</t>
  </si>
  <si>
    <t>Orders</t>
  </si>
  <si>
    <t>Ingredients Required</t>
  </si>
  <si>
    <t xml:space="preserve">Total </t>
  </si>
  <si>
    <t xml:space="preserve">Revenue: </t>
  </si>
  <si>
    <t>OrderTotal</t>
  </si>
  <si>
    <t>ProductName</t>
  </si>
  <si>
    <t>ORDER FORM</t>
  </si>
  <si>
    <t>PRODUCT CODES and PRICES</t>
  </si>
  <si>
    <t>Prod Number</t>
  </si>
  <si>
    <t>Product Name</t>
  </si>
  <si>
    <t>Unit Price</t>
  </si>
  <si>
    <t>Orders submitted:  2/25/2012</t>
  </si>
  <si>
    <t>Ordered by</t>
  </si>
  <si>
    <t>Product</t>
  </si>
  <si>
    <t>Ordered</t>
  </si>
  <si>
    <t>product 1</t>
  </si>
  <si>
    <t>2 dozen</t>
  </si>
  <si>
    <t>product 3</t>
  </si>
  <si>
    <t>4 dozen</t>
  </si>
  <si>
    <t>product 5</t>
  </si>
  <si>
    <t>3 dozen</t>
  </si>
  <si>
    <t>product 2</t>
  </si>
  <si>
    <t>product 7</t>
  </si>
  <si>
    <t>product 4</t>
  </si>
  <si>
    <t>6 dozen</t>
  </si>
  <si>
    <t>product 6</t>
  </si>
  <si>
    <t>1 dozen</t>
  </si>
  <si>
    <t>Offset: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</si>
</sst>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0" xfId="0" applyFill="1" applyBorder="1"/>
    <xf numFmtId="0" fontId="0" fillId="2" borderId="5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164" fontId="2" fillId="3" borderId="0" xfId="0" applyNumberFormat="1" applyFont="1" applyFill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"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rders" connectionId="1" xr16:uid="{6BB751CD-2749-463B-B7B5-DCC33FFA7A9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2FB9B-E1B6-49BD-9E15-48D818227AC8}">
  <dimension ref="A1:F23"/>
  <sheetViews>
    <sheetView workbookViewId="0">
      <selection activeCell="E13" sqref="E13"/>
    </sheetView>
  </sheetViews>
  <sheetFormatPr defaultRowHeight="15" x14ac:dyDescent="0.25"/>
  <cols>
    <col min="1" max="1" width="27.28515625" bestFit="1" customWidth="1"/>
    <col min="2" max="2" width="12.85546875" bestFit="1" customWidth="1"/>
    <col min="3" max="3" width="14.85546875" bestFit="1" customWidth="1"/>
    <col min="5" max="5" width="8.42578125" bestFit="1" customWidth="1"/>
    <col min="6" max="6" width="9.5703125" bestFit="1" customWidth="1"/>
  </cols>
  <sheetData>
    <row r="1" spans="1:6" x14ac:dyDescent="0.25">
      <c r="A1" t="s">
        <v>34</v>
      </c>
    </row>
    <row r="2" spans="1:6" x14ac:dyDescent="0.25">
      <c r="A2" t="s">
        <v>35</v>
      </c>
    </row>
    <row r="3" spans="1:6" x14ac:dyDescent="0.25">
      <c r="B3" t="s">
        <v>36</v>
      </c>
      <c r="C3" t="s">
        <v>37</v>
      </c>
      <c r="F3" t="s">
        <v>38</v>
      </c>
    </row>
    <row r="4" spans="1:6" x14ac:dyDescent="0.25">
      <c r="A4" t="s">
        <v>0</v>
      </c>
      <c r="B4">
        <v>1</v>
      </c>
      <c r="C4" t="s">
        <v>1</v>
      </c>
      <c r="F4">
        <v>5</v>
      </c>
    </row>
    <row r="5" spans="1:6" x14ac:dyDescent="0.25">
      <c r="B5">
        <v>2</v>
      </c>
      <c r="C5" t="s">
        <v>2</v>
      </c>
      <c r="F5">
        <v>4</v>
      </c>
    </row>
    <row r="6" spans="1:6" x14ac:dyDescent="0.25">
      <c r="B6">
        <v>3</v>
      </c>
      <c r="C6" t="s">
        <v>3</v>
      </c>
      <c r="F6">
        <v>4</v>
      </c>
    </row>
    <row r="7" spans="1:6" x14ac:dyDescent="0.25">
      <c r="B7">
        <v>4</v>
      </c>
      <c r="C7" t="s">
        <v>4</v>
      </c>
      <c r="F7">
        <v>3.5</v>
      </c>
    </row>
    <row r="8" spans="1:6" x14ac:dyDescent="0.25">
      <c r="A8" t="s">
        <v>5</v>
      </c>
      <c r="B8">
        <v>5</v>
      </c>
      <c r="C8" t="s">
        <v>6</v>
      </c>
      <c r="F8">
        <v>5</v>
      </c>
    </row>
    <row r="9" spans="1:6" x14ac:dyDescent="0.25">
      <c r="B9">
        <v>6</v>
      </c>
      <c r="C9" t="s">
        <v>7</v>
      </c>
      <c r="F9">
        <v>4</v>
      </c>
    </row>
    <row r="10" spans="1:6" x14ac:dyDescent="0.25">
      <c r="B10">
        <v>7</v>
      </c>
      <c r="C10" t="s">
        <v>8</v>
      </c>
      <c r="F10">
        <v>6</v>
      </c>
    </row>
    <row r="12" spans="1:6" x14ac:dyDescent="0.25">
      <c r="A12" t="s">
        <v>39</v>
      </c>
    </row>
    <row r="13" spans="1:6" x14ac:dyDescent="0.25">
      <c r="A13" t="s">
        <v>40</v>
      </c>
      <c r="C13" t="s">
        <v>41</v>
      </c>
      <c r="E13" t="s">
        <v>42</v>
      </c>
    </row>
    <row r="14" spans="1:6" x14ac:dyDescent="0.25">
      <c r="A14" t="s">
        <v>17</v>
      </c>
      <c r="C14" t="s">
        <v>43</v>
      </c>
      <c r="E14" t="s">
        <v>44</v>
      </c>
    </row>
    <row r="15" spans="1:6" x14ac:dyDescent="0.25">
      <c r="A15" t="s">
        <v>18</v>
      </c>
      <c r="C15" t="s">
        <v>45</v>
      </c>
      <c r="E15" t="s">
        <v>46</v>
      </c>
    </row>
    <row r="16" spans="1:6" x14ac:dyDescent="0.25">
      <c r="A16" t="s">
        <v>18</v>
      </c>
      <c r="C16" t="s">
        <v>47</v>
      </c>
      <c r="E16" t="s">
        <v>48</v>
      </c>
    </row>
    <row r="17" spans="1:5" x14ac:dyDescent="0.25">
      <c r="A17" t="s">
        <v>19</v>
      </c>
      <c r="C17" t="s">
        <v>49</v>
      </c>
      <c r="E17" t="s">
        <v>48</v>
      </c>
    </row>
    <row r="18" spans="1:5" x14ac:dyDescent="0.25">
      <c r="A18" t="s">
        <v>19</v>
      </c>
      <c r="C18" t="s">
        <v>50</v>
      </c>
      <c r="E18" t="s">
        <v>48</v>
      </c>
    </row>
    <row r="19" spans="1:5" x14ac:dyDescent="0.25">
      <c r="A19" t="s">
        <v>20</v>
      </c>
      <c r="C19" t="s">
        <v>51</v>
      </c>
      <c r="E19" t="s">
        <v>52</v>
      </c>
    </row>
    <row r="20" spans="1:5" x14ac:dyDescent="0.25">
      <c r="A20" t="s">
        <v>20</v>
      </c>
      <c r="C20" t="s">
        <v>53</v>
      </c>
      <c r="E20" t="s">
        <v>44</v>
      </c>
    </row>
    <row r="21" spans="1:5" x14ac:dyDescent="0.25">
      <c r="A21" t="s">
        <v>20</v>
      </c>
      <c r="C21" t="s">
        <v>47</v>
      </c>
      <c r="E21" t="s">
        <v>54</v>
      </c>
    </row>
    <row r="22" spans="1:5" x14ac:dyDescent="0.25">
      <c r="A22" t="s">
        <v>21</v>
      </c>
      <c r="C22" t="s">
        <v>43</v>
      </c>
      <c r="E22" t="s">
        <v>44</v>
      </c>
    </row>
    <row r="23" spans="1:5" x14ac:dyDescent="0.25">
      <c r="A23" t="s">
        <v>21</v>
      </c>
      <c r="C23" t="s">
        <v>51</v>
      </c>
      <c r="E23" t="s">
        <v>54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29"/>
  <sheetViews>
    <sheetView workbookViewId="0">
      <selection activeCell="I19" sqref="I19"/>
    </sheetView>
  </sheetViews>
  <sheetFormatPr defaultColWidth="14.85546875" defaultRowHeight="15" x14ac:dyDescent="0.25"/>
  <cols>
    <col min="2" max="2" width="15.140625" bestFit="1" customWidth="1"/>
  </cols>
  <sheetData>
    <row r="2" spans="1:9" x14ac:dyDescent="0.25">
      <c r="B2" s="1"/>
      <c r="C2" s="13" t="s">
        <v>0</v>
      </c>
      <c r="D2" s="13"/>
      <c r="E2" s="13"/>
      <c r="F2" s="13"/>
      <c r="G2" s="13" t="s">
        <v>5</v>
      </c>
      <c r="H2" s="13"/>
      <c r="I2" s="14"/>
    </row>
    <row r="3" spans="1:9" x14ac:dyDescent="0.25">
      <c r="B3" s="2"/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4">
        <v>7</v>
      </c>
    </row>
    <row r="4" spans="1:9" x14ac:dyDescent="0.25">
      <c r="B4" s="2"/>
      <c r="C4" s="3" t="s">
        <v>1</v>
      </c>
      <c r="D4" s="3" t="s">
        <v>2</v>
      </c>
      <c r="E4" s="3" t="s">
        <v>3</v>
      </c>
      <c r="F4" s="3" t="s">
        <v>4</v>
      </c>
      <c r="G4" s="3" t="s">
        <v>6</v>
      </c>
      <c r="H4" s="3" t="s">
        <v>7</v>
      </c>
      <c r="I4" s="4" t="s">
        <v>8</v>
      </c>
    </row>
    <row r="5" spans="1:9" x14ac:dyDescent="0.25">
      <c r="B5" s="2" t="s">
        <v>26</v>
      </c>
      <c r="C5" s="5">
        <v>2</v>
      </c>
      <c r="D5" s="5">
        <v>1</v>
      </c>
      <c r="E5" s="5">
        <v>4</v>
      </c>
      <c r="F5" s="5">
        <v>3</v>
      </c>
      <c r="G5" s="5">
        <v>6</v>
      </c>
      <c r="H5" s="5">
        <v>5</v>
      </c>
      <c r="I5" s="6">
        <v>2</v>
      </c>
    </row>
    <row r="6" spans="1:9" x14ac:dyDescent="0.25">
      <c r="B6" s="2" t="s">
        <v>27</v>
      </c>
      <c r="C6" s="3">
        <f ca="1">SUMIF(Orders!$B:$B,'Bake Plan'!C3,Orders!$C:$C)</f>
        <v>4</v>
      </c>
      <c r="D6" s="3">
        <f ca="1">SUMIF(Orders!$B:$B,'Bake Plan'!D3,Orders!$C:$C)</f>
        <v>3</v>
      </c>
      <c r="E6" s="3">
        <f ca="1">SUMIF(Orders!$B:$B,'Bake Plan'!E3,Orders!$C:$C)</f>
        <v>4</v>
      </c>
      <c r="F6" s="3">
        <f ca="1">SUMIF(Orders!$B:$B,'Bake Plan'!F3,Orders!$C:$C)</f>
        <v>7</v>
      </c>
      <c r="G6" s="3">
        <f ca="1">SUMIF(Orders!$B:$B,'Bake Plan'!G3,Orders!$C:$C)</f>
        <v>4</v>
      </c>
      <c r="H6" s="3">
        <f ca="1">SUMIF(Orders!$B:$B,'Bake Plan'!H3,Orders!$C:$C)</f>
        <v>2</v>
      </c>
      <c r="I6" s="3">
        <f ca="1">SUMIF(Orders!$B:$B,'Bake Plan'!I3,Orders!$C:$C)</f>
        <v>3</v>
      </c>
    </row>
    <row r="7" spans="1:9" x14ac:dyDescent="0.25">
      <c r="B7" s="2" t="s">
        <v>28</v>
      </c>
      <c r="C7" s="3">
        <f ca="1">COUNTIF(Orders!$B:$B,'Bake Plan'!C3)</f>
        <v>2</v>
      </c>
      <c r="D7" s="3">
        <f ca="1">COUNTIF(Orders!$B:$B,'Bake Plan'!D3)</f>
        <v>1</v>
      </c>
      <c r="E7" s="3">
        <f ca="1">COUNTIF(Orders!$B:$B,'Bake Plan'!E3)</f>
        <v>1</v>
      </c>
      <c r="F7" s="3">
        <f ca="1">COUNTIF(Orders!$B:$B,'Bake Plan'!F3)</f>
        <v>2</v>
      </c>
      <c r="G7" s="3">
        <f ca="1">COUNTIF(Orders!$B:$B,'Bake Plan'!G3)</f>
        <v>2</v>
      </c>
      <c r="H7" s="3">
        <f ca="1">COUNTIF(Orders!$B:$B,'Bake Plan'!H3)</f>
        <v>1</v>
      </c>
      <c r="I7" s="3">
        <f ca="1">COUNTIF(Orders!$B:$B,'Bake Plan'!I3)</f>
        <v>1</v>
      </c>
    </row>
    <row r="8" spans="1:9" x14ac:dyDescent="0.25">
      <c r="B8" s="7" t="s">
        <v>22</v>
      </c>
      <c r="C8" s="8">
        <v>5</v>
      </c>
      <c r="D8" s="8">
        <v>4</v>
      </c>
      <c r="E8" s="8">
        <v>4</v>
      </c>
      <c r="F8" s="8">
        <v>3.5</v>
      </c>
      <c r="G8" s="8">
        <v>5</v>
      </c>
      <c r="H8" s="8">
        <v>4</v>
      </c>
      <c r="I8" s="9">
        <v>6</v>
      </c>
    </row>
    <row r="12" spans="1:9" x14ac:dyDescent="0.25">
      <c r="A12" s="10" t="s">
        <v>31</v>
      </c>
      <c r="B12" s="11">
        <f>SUMPRODUCT(BakedGoods,C8:I8)</f>
        <v>102.5</v>
      </c>
    </row>
    <row r="20" spans="2:16" x14ac:dyDescent="0.25">
      <c r="M20" s="12" t="s">
        <v>29</v>
      </c>
      <c r="N20" s="12"/>
      <c r="O20" s="12"/>
      <c r="P20" s="12"/>
    </row>
    <row r="21" spans="2:16" x14ac:dyDescent="0.25">
      <c r="F21">
        <v>1</v>
      </c>
      <c r="G21">
        <v>2</v>
      </c>
      <c r="H21">
        <v>3</v>
      </c>
      <c r="I21">
        <v>4</v>
      </c>
      <c r="J21">
        <v>5</v>
      </c>
      <c r="K21">
        <v>6</v>
      </c>
      <c r="L21">
        <v>7</v>
      </c>
      <c r="M21" s="10" t="s">
        <v>30</v>
      </c>
      <c r="N21" s="10" t="s">
        <v>0</v>
      </c>
      <c r="O21" s="10" t="s">
        <v>5</v>
      </c>
    </row>
    <row r="22" spans="2:16" x14ac:dyDescent="0.25">
      <c r="B22" s="10" t="s">
        <v>9</v>
      </c>
      <c r="D22" t="s">
        <v>10</v>
      </c>
      <c r="F22">
        <v>3</v>
      </c>
      <c r="G22">
        <v>3</v>
      </c>
      <c r="H22">
        <v>4</v>
      </c>
      <c r="I22">
        <v>4</v>
      </c>
      <c r="J22">
        <v>2</v>
      </c>
      <c r="K22">
        <v>2</v>
      </c>
      <c r="L22">
        <v>2</v>
      </c>
      <c r="M22">
        <f t="shared" ref="M22:M29" si="0">SUMPRODUCT(BakedGoods,F22:L22)</f>
        <v>63</v>
      </c>
      <c r="N22">
        <f t="shared" ref="N22:N29" si="1">SUMPRODUCT(Cookies,F22:I22)</f>
        <v>37</v>
      </c>
      <c r="O22">
        <f t="shared" ref="O22:O29" si="2">SUMPRODUCT(Donuts,J22:L22)</f>
        <v>26</v>
      </c>
    </row>
    <row r="23" spans="2:16" x14ac:dyDescent="0.25">
      <c r="B23" s="10" t="s">
        <v>16</v>
      </c>
      <c r="D23" t="s">
        <v>11</v>
      </c>
      <c r="F23">
        <v>2</v>
      </c>
      <c r="G23">
        <v>2</v>
      </c>
      <c r="H23">
        <v>2</v>
      </c>
      <c r="I23">
        <v>2</v>
      </c>
      <c r="J23">
        <v>2.5</v>
      </c>
      <c r="K23">
        <v>2.5</v>
      </c>
      <c r="L23">
        <v>2.5</v>
      </c>
      <c r="M23">
        <f t="shared" si="0"/>
        <v>52.5</v>
      </c>
      <c r="N23">
        <f t="shared" si="1"/>
        <v>20</v>
      </c>
      <c r="O23">
        <f t="shared" si="2"/>
        <v>32.5</v>
      </c>
    </row>
    <row r="24" spans="2:16" x14ac:dyDescent="0.25">
      <c r="D24" t="s">
        <v>4</v>
      </c>
      <c r="F24">
        <v>2</v>
      </c>
      <c r="G24">
        <v>1.5</v>
      </c>
      <c r="H24">
        <v>2.5</v>
      </c>
      <c r="I24">
        <v>3</v>
      </c>
      <c r="J24">
        <v>4</v>
      </c>
      <c r="K24">
        <v>3</v>
      </c>
      <c r="L24">
        <v>3</v>
      </c>
      <c r="M24">
        <f t="shared" si="0"/>
        <v>69.5</v>
      </c>
      <c r="N24">
        <f t="shared" si="1"/>
        <v>24.5</v>
      </c>
      <c r="O24">
        <f t="shared" si="2"/>
        <v>45</v>
      </c>
    </row>
    <row r="25" spans="2:16" x14ac:dyDescent="0.25">
      <c r="D25" t="s">
        <v>12</v>
      </c>
      <c r="F25">
        <v>2</v>
      </c>
      <c r="G25">
        <v>2</v>
      </c>
      <c r="H25">
        <v>2</v>
      </c>
      <c r="I25">
        <v>2</v>
      </c>
      <c r="J25">
        <v>1</v>
      </c>
      <c r="K25">
        <v>1</v>
      </c>
      <c r="L25">
        <v>1</v>
      </c>
      <c r="M25">
        <f t="shared" si="0"/>
        <v>33</v>
      </c>
      <c r="N25">
        <f t="shared" si="1"/>
        <v>20</v>
      </c>
      <c r="O25">
        <f t="shared" si="2"/>
        <v>13</v>
      </c>
    </row>
    <row r="26" spans="2:16" x14ac:dyDescent="0.25">
      <c r="D26" t="s">
        <v>13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0"/>
        <v>2</v>
      </c>
      <c r="N26">
        <f t="shared" si="1"/>
        <v>2</v>
      </c>
      <c r="O26">
        <f t="shared" si="2"/>
        <v>0</v>
      </c>
    </row>
    <row r="27" spans="2:16" x14ac:dyDescent="0.25">
      <c r="D27" t="s">
        <v>14</v>
      </c>
      <c r="F27">
        <v>0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f t="shared" si="0"/>
        <v>1</v>
      </c>
      <c r="N27">
        <f t="shared" si="1"/>
        <v>1</v>
      </c>
      <c r="O27">
        <f t="shared" si="2"/>
        <v>0</v>
      </c>
    </row>
    <row r="28" spans="2:16" x14ac:dyDescent="0.25">
      <c r="D28" t="s">
        <v>3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f t="shared" si="0"/>
        <v>4</v>
      </c>
      <c r="N28">
        <f t="shared" si="1"/>
        <v>4</v>
      </c>
      <c r="O28">
        <f t="shared" si="2"/>
        <v>0</v>
      </c>
    </row>
    <row r="29" spans="2:16" x14ac:dyDescent="0.25">
      <c r="D29" t="s">
        <v>15</v>
      </c>
      <c r="F29">
        <v>0.5</v>
      </c>
      <c r="G29">
        <v>0.5</v>
      </c>
      <c r="H29">
        <v>0.5</v>
      </c>
      <c r="I29">
        <v>1</v>
      </c>
      <c r="J29">
        <v>1</v>
      </c>
      <c r="K29">
        <v>1</v>
      </c>
      <c r="L29">
        <v>1</v>
      </c>
      <c r="M29">
        <f t="shared" si="0"/>
        <v>19.5</v>
      </c>
      <c r="N29">
        <f t="shared" si="1"/>
        <v>6.5</v>
      </c>
      <c r="O29">
        <f t="shared" si="2"/>
        <v>13</v>
      </c>
    </row>
  </sheetData>
  <mergeCells count="3">
    <mergeCell ref="C2:F2"/>
    <mergeCell ref="G2:I2"/>
    <mergeCell ref="M20:P20"/>
  </mergeCells>
  <conditionalFormatting sqref="O22:O2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:M29">
    <cfRule type="dataBar" priority="2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{335897F3-4994-46A7-B45C-31AB41945FA4}</x14:id>
        </ext>
      </extLst>
    </cfRule>
  </conditionalFormatting>
  <conditionalFormatting sqref="C6:I6">
    <cfRule type="expression" dxfId="0" priority="1">
      <formula>C6&gt;C5</formula>
    </cfRule>
  </conditionalFormatting>
  <pageMargins left="0.7" right="0.7" top="0.75" bottom="0.75" header="0.3" footer="0.3"/>
  <pageSetup orientation="portrait" horizontalDpi="300" verticalDpi="300" r:id="rId1"/>
  <ignoredErrors>
    <ignoredError sqref="N21:O29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35897F3-4994-46A7-B45C-31AB41945FA4}">
            <x14:dataBar minLength="0" maxLength="100" border="1" negativeBarBorderColorSameAsPositive="0">
              <x14:cfvo type="num">
                <xm:f>0</xm:f>
              </x14:cfvo>
              <x14:cfvo type="num">
                <xm:f>100</xm:f>
              </x14:cfvo>
              <x14:borderColor rgb="FF638EC6"/>
              <x14:negativeFillColor rgb="FFFF0000"/>
              <x14:negativeBorderColor rgb="FFFF0000"/>
              <x14:axisColor rgb="FF000000"/>
            </x14:dataBar>
          </x14:cfRule>
          <xm:sqref>M22:M29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"/>
  <sheetViews>
    <sheetView tabSelected="1" workbookViewId="0">
      <selection activeCell="J9" sqref="J9"/>
    </sheetView>
  </sheetViews>
  <sheetFormatPr defaultRowHeight="15" x14ac:dyDescent="0.25"/>
  <cols>
    <col min="1" max="1" width="9.5703125" bestFit="1" customWidth="1"/>
    <col min="2" max="2" width="9.28515625" bestFit="1" customWidth="1"/>
    <col min="3" max="3" width="8.42578125" bestFit="1" customWidth="1"/>
    <col min="4" max="4" width="14.85546875" bestFit="1" customWidth="1"/>
    <col min="5" max="5" width="10.5703125" bestFit="1" customWidth="1"/>
  </cols>
  <sheetData>
    <row r="1" spans="1:11" x14ac:dyDescent="0.25">
      <c r="A1" t="s">
        <v>23</v>
      </c>
      <c r="B1" t="s">
        <v>24</v>
      </c>
      <c r="C1" t="s">
        <v>25</v>
      </c>
      <c r="D1" t="s">
        <v>33</v>
      </c>
      <c r="E1" t="s">
        <v>32</v>
      </c>
      <c r="I1" t="s">
        <v>55</v>
      </c>
      <c r="J1">
        <f>MATCH("Ordered by",Scratch!A:A,0)</f>
        <v>13</v>
      </c>
      <c r="K1">
        <f>MATCH("Ordered",Scratch!E:E,0)</f>
        <v>13</v>
      </c>
    </row>
    <row r="2" spans="1:11" x14ac:dyDescent="0.25">
      <c r="A2" t="str">
        <f ca="1">OFFSET(Scratch!A1,Orders!$J$1,0)</f>
        <v>Jane</v>
      </c>
      <c r="B2">
        <f ca="1">VALUE(RIGHT(OFFSET(Scratch!C1,Orders!$J$1,0),1))</f>
        <v>1</v>
      </c>
      <c r="C2" s="16">
        <f ca="1">VALUE(LEFT(OFFSET(Scratch!E1,Orders!$K$1,0),1))</f>
        <v>2</v>
      </c>
      <c r="D2" t="str">
        <f ca="1">HLOOKUP(B2,'Bake Plan'!$C$3:$I$8,2)</f>
        <v>Macadamia Nut</v>
      </c>
      <c r="E2" s="15">
        <f ca="1">HLOOKUP(Orders!B2,'Bake Plan'!$C$3:$I$8,6)*C2</f>
        <v>10</v>
      </c>
    </row>
    <row r="3" spans="1:11" x14ac:dyDescent="0.25">
      <c r="A3" t="str">
        <f ca="1">OFFSET(Scratch!A2,Orders!$J$1,0)</f>
        <v>Joe</v>
      </c>
      <c r="B3">
        <f ca="1">VALUE(RIGHT(OFFSET(Scratch!C2,Orders!$J$1,0),1))</f>
        <v>3</v>
      </c>
      <c r="C3" s="16">
        <f ca="1">VALUE(LEFT(OFFSET(Scratch!E2,Orders!$K$1,0),1))</f>
        <v>4</v>
      </c>
      <c r="D3" t="str">
        <f ca="1">HLOOKUP(B3,'Bake Plan'!$C$3:$I$8,2)</f>
        <v>Oatmeal</v>
      </c>
      <c r="E3" s="15">
        <f ca="1">HLOOKUP(Orders!B3,'Bake Plan'!$C$3:$I$8,6)*C3</f>
        <v>16</v>
      </c>
    </row>
    <row r="4" spans="1:11" x14ac:dyDescent="0.25">
      <c r="A4" t="str">
        <f ca="1">OFFSET(Scratch!A3,Orders!$J$1,0)</f>
        <v>Joe</v>
      </c>
      <c r="B4">
        <f ca="1">VALUE(RIGHT(OFFSET(Scratch!C3,Orders!$J$1,0),1))</f>
        <v>5</v>
      </c>
      <c r="C4" s="16">
        <f ca="1">VALUE(LEFT(OFFSET(Scratch!E3,Orders!$K$1,0),1))</f>
        <v>3</v>
      </c>
      <c r="D4" t="str">
        <f ca="1">HLOOKUP(B4,'Bake Plan'!$C$3:$I$8,2)</f>
        <v>Glazed</v>
      </c>
      <c r="E4" s="15">
        <f ca="1">HLOOKUP(Orders!B4,'Bake Plan'!$C$3:$I$8,6)*C4</f>
        <v>15</v>
      </c>
    </row>
    <row r="5" spans="1:11" x14ac:dyDescent="0.25">
      <c r="A5" t="str">
        <f ca="1">OFFSET(Scratch!A4,Orders!$J$1,0)</f>
        <v>Mary</v>
      </c>
      <c r="B5">
        <f ca="1">VALUE(RIGHT(OFFSET(Scratch!C4,Orders!$J$1,0),1))</f>
        <v>2</v>
      </c>
      <c r="C5" s="16">
        <f ca="1">VALUE(LEFT(OFFSET(Scratch!E4,Orders!$K$1,0),1))</f>
        <v>3</v>
      </c>
      <c r="D5" t="str">
        <f ca="1">HLOOKUP(B5,'Bake Plan'!$C$3:$I$8,2)</f>
        <v>Chocolate Chip</v>
      </c>
      <c r="E5" s="15">
        <f ca="1">HLOOKUP(Orders!B5,'Bake Plan'!$C$3:$I$8,6)*C5</f>
        <v>12</v>
      </c>
    </row>
    <row r="6" spans="1:11" x14ac:dyDescent="0.25">
      <c r="A6" t="str">
        <f ca="1">OFFSET(Scratch!A5,Orders!$J$1,0)</f>
        <v>Mary</v>
      </c>
      <c r="B6">
        <f ca="1">VALUE(RIGHT(OFFSET(Scratch!C5,Orders!$J$1,0),1))</f>
        <v>7</v>
      </c>
      <c r="C6" s="16">
        <f ca="1">VALUE(LEFT(OFFSET(Scratch!E5,Orders!$K$1,0),1))</f>
        <v>3</v>
      </c>
      <c r="D6" t="str">
        <f ca="1">HLOOKUP(B6,'Bake Plan'!$C$3:$I$8,2)</f>
        <v>Sprinkled</v>
      </c>
      <c r="E6" s="15">
        <f ca="1">HLOOKUP(Orders!B6,'Bake Plan'!$C$3:$I$8,6)*C6</f>
        <v>18</v>
      </c>
    </row>
    <row r="7" spans="1:11" x14ac:dyDescent="0.25">
      <c r="A7" t="str">
        <f ca="1">OFFSET(Scratch!A6,Orders!$J$1,0)</f>
        <v>John</v>
      </c>
      <c r="B7">
        <f ca="1">VALUE(RIGHT(OFFSET(Scratch!C6,Orders!$J$1,0),1))</f>
        <v>4</v>
      </c>
      <c r="C7" s="16">
        <f ca="1">VALUE(LEFT(OFFSET(Scratch!E6,Orders!$K$1,0),1))</f>
        <v>6</v>
      </c>
      <c r="D7" t="str">
        <f ca="1">HLOOKUP(B7,'Bake Plan'!$C$3:$I$8,2)</f>
        <v>Sugar</v>
      </c>
      <c r="E7" s="15">
        <f ca="1">HLOOKUP(Orders!B7,'Bake Plan'!$C$3:$I$8,6)*C7</f>
        <v>21</v>
      </c>
    </row>
    <row r="8" spans="1:11" x14ac:dyDescent="0.25">
      <c r="A8" t="str">
        <f ca="1">OFFSET(Scratch!A7,Orders!$J$1,0)</f>
        <v>John</v>
      </c>
      <c r="B8">
        <f ca="1">VALUE(RIGHT(OFFSET(Scratch!C7,Orders!$J$1,0),1))</f>
        <v>6</v>
      </c>
      <c r="C8" s="16">
        <f ca="1">VALUE(LEFT(OFFSET(Scratch!E7,Orders!$K$1,0),1))</f>
        <v>2</v>
      </c>
      <c r="D8" t="str">
        <f ca="1">HLOOKUP(B8,'Bake Plan'!$C$3:$I$8,2)</f>
        <v>Plain</v>
      </c>
      <c r="E8" s="15">
        <f ca="1">HLOOKUP(Orders!B8,'Bake Plan'!$C$3:$I$8,6)*C8</f>
        <v>8</v>
      </c>
    </row>
    <row r="9" spans="1:11" x14ac:dyDescent="0.25">
      <c r="A9" t="str">
        <f ca="1">OFFSET(Scratch!A8,Orders!$J$1,0)</f>
        <v>John</v>
      </c>
      <c r="B9">
        <f ca="1">VALUE(RIGHT(OFFSET(Scratch!C8,Orders!$J$1,0),1))</f>
        <v>5</v>
      </c>
      <c r="C9" s="16">
        <f ca="1">VALUE(LEFT(OFFSET(Scratch!E8,Orders!$K$1,0),1))</f>
        <v>1</v>
      </c>
      <c r="D9" t="str">
        <f ca="1">HLOOKUP(B9,'Bake Plan'!$C$3:$I$8,2)</f>
        <v>Glazed</v>
      </c>
      <c r="E9" s="15">
        <f ca="1">HLOOKUP(Orders!B9,'Bake Plan'!$C$3:$I$8,6)*C9</f>
        <v>5</v>
      </c>
    </row>
    <row r="10" spans="1:11" x14ac:dyDescent="0.25">
      <c r="A10" t="str">
        <f ca="1">OFFSET(Scratch!A9,Orders!$J$1,0)</f>
        <v>Richard</v>
      </c>
      <c r="B10">
        <f ca="1">VALUE(RIGHT(OFFSET(Scratch!C9,Orders!$J$1,0),1))</f>
        <v>1</v>
      </c>
      <c r="C10" s="16">
        <f ca="1">VALUE(LEFT(OFFSET(Scratch!E9,Orders!$K$1,0),1))</f>
        <v>2</v>
      </c>
      <c r="D10" t="str">
        <f ca="1">HLOOKUP(B10,'Bake Plan'!$C$3:$I$8,2)</f>
        <v>Macadamia Nut</v>
      </c>
      <c r="E10" s="15">
        <f ca="1">HLOOKUP(Orders!B10,'Bake Plan'!$C$3:$I$8,6)*C10</f>
        <v>10</v>
      </c>
    </row>
    <row r="11" spans="1:11" x14ac:dyDescent="0.25">
      <c r="A11" t="str">
        <f ca="1">OFFSET(Scratch!A10,Orders!$J$1,0)</f>
        <v>Richard</v>
      </c>
      <c r="B11">
        <f ca="1">VALUE(RIGHT(OFFSET(Scratch!C10,Orders!$J$1,0),1))</f>
        <v>4</v>
      </c>
      <c r="C11" s="16">
        <f ca="1">VALUE(LEFT(OFFSET(Scratch!E10,Orders!$K$1,0),1))</f>
        <v>1</v>
      </c>
      <c r="D11" t="str">
        <f ca="1">HLOOKUP(B11,'Bake Plan'!$C$3:$I$8,2)</f>
        <v>Sugar</v>
      </c>
      <c r="E11" s="15">
        <f ca="1">HLOOKUP(Orders!B11,'Bake Plan'!$C$3:$I$8,6)*C11</f>
        <v>3.5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+ 5 4 q T 1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D 7 n i p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5 4 q T y i K R 7 g O A A A A E Q A A A B M A H A B G b 3 J t d W x h c y 9 T Z W N 0 a W 9 u M S 5 t I K I Y A C i g F A A A A A A A A A A A A A A A A A A A A A A A A A A A A C t O T S 7 J z M 9 T C I b Q h t Y A U E s B A i 0 A F A A C A A g A + 5 4 q T 1 T B D G u m A A A A + A A A A B I A A A A A A A A A A A A A A A A A A A A A A E N v b m Z p Z y 9 Q Y W N r Y W d l L n h t b F B L A Q I t A B Q A A g A I A P u e K k 8 P y u m r p A A A A O k A A A A T A A A A A A A A A A A A A A A A A P I A A A B b Q 2 9 u d G V u d F 9 U e X B l c 1 0 u e G 1 s U E s B A i 0 A F A A C A A g A + 5 4 q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Y P / z d + 7 b B F v 7 e Y 4 7 w o l v c A A A A A A g A A A A A A E G Y A A A A B A A A g A A A A H f E 8 b N b V 5 v k R k Y s D 1 w E G q 6 4 l b Y o 3 K 6 0 / k k / F C l m q w L M A A A A A D o A A A A A C A A A g A A A A e f V g 6 C N M k L J e e 4 T Z n c W 5 1 F w P p i R u f p P S i e f r h J U 9 l h J Q A A A A v v d l V B E G W y K L U s R Y K F R s u b n O / x k H R / i 2 l R q Y n H 7 a U I n m 1 p / u I R 2 R r a p W g Z x 2 5 c k a 6 v d B 8 I Z P Y 4 v y 6 F 5 / K C i A 3 v t R T D K Y X T v y V j W M J N Q 1 k O 1 A A A A A 9 d 1 w x Y H 4 8 3 M K r q t S U E M g K 6 2 A 3 R H R e W g T E Q A S 9 Q + C A Q b j + x 4 Q h M u d x e p m K 7 r a U / w Z F S P B a S B n 1 G 8 z e X g F A r 7 S s A = = < / D a t a M a s h u p > 
</file>

<file path=customXml/itemProps1.xml><?xml version="1.0" encoding="utf-8"?>
<ds:datastoreItem xmlns:ds="http://schemas.openxmlformats.org/officeDocument/2006/customXml" ds:itemID="{A553104A-50B7-4A6C-8005-18FE9EA9FA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Scratch</vt:lpstr>
      <vt:lpstr>Bake Plan</vt:lpstr>
      <vt:lpstr>Orders</vt:lpstr>
      <vt:lpstr>Sheet3</vt:lpstr>
      <vt:lpstr>BakedGoods</vt:lpstr>
      <vt:lpstr>Cookies</vt:lpstr>
      <vt:lpstr>Donuts</vt:lpstr>
      <vt:lpstr>Scratch!orders</vt:lpstr>
    </vt:vector>
  </TitlesOfParts>
  <Company>UConn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Anusha Karunakaran</cp:lastModifiedBy>
  <dcterms:created xsi:type="dcterms:W3CDTF">2010-02-10T16:01:52Z</dcterms:created>
  <dcterms:modified xsi:type="dcterms:W3CDTF">2019-09-11T00:53:59Z</dcterms:modified>
</cp:coreProperties>
</file>