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thvikravi/Downloads/"/>
    </mc:Choice>
  </mc:AlternateContent>
  <xr:revisionPtr revIDLastSave="0" documentId="13_ncr:1_{65641A24-85D8-134F-9E65-7A122762387D}" xr6:coauthVersionLast="47" xr6:coauthVersionMax="47" xr10:uidLastSave="{00000000-0000-0000-0000-000000000000}"/>
  <bookViews>
    <workbookView xWindow="0" yWindow="0" windowWidth="28800" windowHeight="18000" activeTab="1" xr2:uid="{65796EBF-E465-1446-ACAE-9CC217559EB8}"/>
  </bookViews>
  <sheets>
    <sheet name="1" sheetId="2" r:id="rId1"/>
    <sheet name="2" sheetId="3" r:id="rId2"/>
    <sheet name="3" sheetId="4" r:id="rId3"/>
  </sheets>
  <definedNames>
    <definedName name="solver_adj" localSheetId="0" hidden="1">'1'!$C$13:$I$13</definedName>
    <definedName name="solver_adj" localSheetId="1" hidden="1">'2'!$C$19:$E$21,'2'!$C$39:$F$41</definedName>
    <definedName name="solver_adj" localSheetId="2" hidden="1">'3'!$C$22:$E$22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'1'!$C$13:$I$13</definedName>
    <definedName name="solver_lhs1" localSheetId="1" hidden="1">'2'!$C$23:$E$23</definedName>
    <definedName name="solver_lhs1" localSheetId="2" hidden="1">'3'!$C$22:$E$22</definedName>
    <definedName name="solver_lhs2" localSheetId="0" hidden="1">'1'!$J$8:$J$11</definedName>
    <definedName name="solver_lhs2" localSheetId="1" hidden="1">'2'!$C$43:$F$43</definedName>
    <definedName name="solver_lhs2" localSheetId="2" hidden="1">'3'!$K$14:$K$19</definedName>
    <definedName name="solver_lhs3" localSheetId="0" hidden="1">'1'!$N$8:$N$11</definedName>
    <definedName name="solver_lhs3" localSheetId="1" hidden="1">'2'!$J$8:$J$10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opt" localSheetId="0" hidden="1">'1'!$L$13</definedName>
    <definedName name="solver_opt" localSheetId="1" hidden="1">'2'!$C$50</definedName>
    <definedName name="solver_opt" localSheetId="2" hidden="1">'3'!$I$22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1</definedName>
    <definedName name="solver_rhs1" localSheetId="0" hidden="1">"integer"</definedName>
    <definedName name="solver_rhs1" localSheetId="1" hidden="1">'2'!$C$25:$E$25</definedName>
    <definedName name="solver_rhs1" localSheetId="2" hidden="1">'3'!$C$24:$E$24</definedName>
    <definedName name="solver_rhs2" localSheetId="0" hidden="1">'1'!$L$8:$L$11</definedName>
    <definedName name="solver_rhs2" localSheetId="1" hidden="1">'2'!$C$45:$F$45</definedName>
    <definedName name="solver_rhs2" localSheetId="2" hidden="1">'3'!$M$14:$M$19</definedName>
    <definedName name="solver_rhs3" localSheetId="0" hidden="1">'1'!$P$8:$P$11</definedName>
    <definedName name="solver_rhs3" localSheetId="1" hidden="1">'2'!$L$8:$L$10</definedName>
    <definedName name="solver_rlx" localSheetId="0" hidden="1">2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  <c r="G40" i="3"/>
  <c r="G41" i="3"/>
  <c r="E25" i="3" s="1"/>
  <c r="G39" i="3"/>
  <c r="C25" i="3" s="1"/>
  <c r="D25" i="3"/>
  <c r="I19" i="4" l="1"/>
  <c r="H19" i="4"/>
  <c r="I18" i="4"/>
  <c r="H18" i="4"/>
  <c r="I17" i="4"/>
  <c r="H17" i="4"/>
  <c r="I16" i="4"/>
  <c r="H16" i="4"/>
  <c r="I15" i="4"/>
  <c r="H15" i="4"/>
  <c r="B15" i="4"/>
  <c r="B16" i="4" s="1"/>
  <c r="B17" i="4" s="1"/>
  <c r="B18" i="4" s="1"/>
  <c r="B19" i="4" s="1"/>
  <c r="K14" i="4"/>
  <c r="G15" i="4" s="1"/>
  <c r="I14" i="4"/>
  <c r="H14" i="4"/>
  <c r="G14" i="4"/>
  <c r="C48" i="3"/>
  <c r="F43" i="3"/>
  <c r="E43" i="3"/>
  <c r="D43" i="3"/>
  <c r="C43" i="3"/>
  <c r="E23" i="3"/>
  <c r="D23" i="3"/>
  <c r="C23" i="3"/>
  <c r="C14" i="3"/>
  <c r="L13" i="2"/>
  <c r="P11" i="2"/>
  <c r="N11" i="2"/>
  <c r="J11" i="2"/>
  <c r="P10" i="2"/>
  <c r="N10" i="2"/>
  <c r="J10" i="2"/>
  <c r="P9" i="2"/>
  <c r="N9" i="2"/>
  <c r="J9" i="2"/>
  <c r="P8" i="2"/>
  <c r="N8" i="2"/>
  <c r="J8" i="2"/>
  <c r="C13" i="3" l="1"/>
  <c r="C50" i="3" s="1"/>
  <c r="J15" i="4"/>
  <c r="K15" i="4" s="1"/>
  <c r="J16" i="4" l="1"/>
  <c r="G16" i="4"/>
  <c r="K16" i="4" l="1"/>
  <c r="G17" i="4" s="1"/>
  <c r="J17" i="4" l="1"/>
  <c r="K17" i="4" s="1"/>
  <c r="J18" i="4" l="1"/>
  <c r="G18" i="4"/>
  <c r="K18" i="4" l="1"/>
  <c r="G19" i="4" l="1"/>
  <c r="J19" i="4"/>
  <c r="K19" i="4" l="1"/>
  <c r="I22" i="4" s="1"/>
</calcChain>
</file>

<file path=xl/sharedStrings.xml><?xml version="1.0" encoding="utf-8"?>
<sst xmlns="http://schemas.openxmlformats.org/spreadsheetml/2006/main" count="137" uniqueCount="77">
  <si>
    <t>Scripps College Library Staffing</t>
  </si>
  <si>
    <t>FT:PT Ratio</t>
  </si>
  <si>
    <t>Full-time</t>
  </si>
  <si>
    <t>Part-time</t>
  </si>
  <si>
    <t>Shift 1</t>
  </si>
  <si>
    <t>Shift 2</t>
  </si>
  <si>
    <t>Shift 3</t>
  </si>
  <si>
    <t>Shift 4</t>
  </si>
  <si>
    <t>Time period</t>
  </si>
  <si>
    <t>8am-4pm</t>
  </si>
  <si>
    <t>12pm-8pm</t>
  </si>
  <si>
    <t>4pm-12am</t>
  </si>
  <si>
    <t>8am-12pm</t>
  </si>
  <si>
    <t>12pm-4pm</t>
  </si>
  <si>
    <t>4pm-8pm</t>
  </si>
  <si>
    <t>8pm-12am</t>
  </si>
  <si>
    <t>Workers used</t>
  </si>
  <si>
    <t>Workers required</t>
  </si>
  <si>
    <t>&gt;=</t>
  </si>
  <si>
    <t>Distribution System Optimization</t>
  </si>
  <si>
    <t>i.</t>
  </si>
  <si>
    <t>Shipping cost per unit from factories to warehouses</t>
  </si>
  <si>
    <t>Warehouse 1</t>
  </si>
  <si>
    <t>Warehouse 2</t>
  </si>
  <si>
    <t>Warehouse 3</t>
  </si>
  <si>
    <t>Cost</t>
  </si>
  <si>
    <t>Units produced</t>
  </si>
  <si>
    <t>Capacity</t>
  </si>
  <si>
    <t>Factory 1</t>
  </si>
  <si>
    <t>&lt;=</t>
  </si>
  <si>
    <t>Factory 2</t>
  </si>
  <si>
    <t>Factory 3</t>
  </si>
  <si>
    <t>Production Cost</t>
  </si>
  <si>
    <t>Cost of shipping to warehouses from factories</t>
  </si>
  <si>
    <t>Units to be shipped from factories to warehouses</t>
  </si>
  <si>
    <t>Units at warehouses</t>
  </si>
  <si>
    <t>ii.</t>
  </si>
  <si>
    <t>Shipping cost per unit from warehouses to retailers</t>
  </si>
  <si>
    <t>Retailer 1</t>
  </si>
  <si>
    <t>Retailer 2</t>
  </si>
  <si>
    <t>Retailer 3</t>
  </si>
  <si>
    <t>Retailer 4</t>
  </si>
  <si>
    <t>Units to be shipped from warehouses to retailers</t>
  </si>
  <si>
    <t>Units at retailers</t>
  </si>
  <si>
    <t>Minimum requirement</t>
  </si>
  <si>
    <t>Cost of shipping to retailers from warehouses</t>
  </si>
  <si>
    <t>Total cost</t>
  </si>
  <si>
    <t>Fairwinds Development Corporation</t>
  </si>
  <si>
    <t>Interest rate</t>
  </si>
  <si>
    <t>Other income</t>
  </si>
  <si>
    <t>($ millions)</t>
  </si>
  <si>
    <t>Cash on hand</t>
  </si>
  <si>
    <t>Projected cash flows ($ millions)</t>
  </si>
  <si>
    <t>Beginning</t>
  </si>
  <si>
    <t>Other</t>
  </si>
  <si>
    <t>Project</t>
  </si>
  <si>
    <t>Interest</t>
  </si>
  <si>
    <t>Ending</t>
  </si>
  <si>
    <t>Year</t>
  </si>
  <si>
    <t>Project A</t>
  </si>
  <si>
    <t>Project B</t>
  </si>
  <si>
    <t>Project C</t>
  </si>
  <si>
    <t>Balance</t>
  </si>
  <si>
    <t>Income</t>
  </si>
  <si>
    <t>Cashflows</t>
  </si>
  <si>
    <t>% participation</t>
  </si>
  <si>
    <t>Year 6 Ending Balance</t>
  </si>
  <si>
    <t>Minimum</t>
  </si>
  <si>
    <t>Ending Balance</t>
  </si>
  <si>
    <t>Units shipped from each warehouse</t>
  </si>
  <si>
    <t>Logic: You need to ship enough units from factories to warehouses to satisfy the demand at each retailer.</t>
  </si>
  <si>
    <t>Z</t>
  </si>
  <si>
    <t>X</t>
  </si>
  <si>
    <t>Y</t>
  </si>
  <si>
    <t>Workers in each shift</t>
  </si>
  <si>
    <t>Cost per worker</t>
  </si>
  <si>
    <t>X+Y+Z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</si>
</sst>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6" fontId="3" fillId="4" borderId="0" xfId="0" applyNumberFormat="1" applyFont="1" applyFill="1" applyAlignment="1">
      <alignment horizontal="center"/>
    </xf>
    <xf numFmtId="0" fontId="4" fillId="0" borderId="0" xfId="0" applyFont="1"/>
    <xf numFmtId="8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8" fontId="5" fillId="2" borderId="0" xfId="0" applyNumberFormat="1" applyFont="1" applyFill="1" applyAlignment="1">
      <alignment horizontal="center"/>
    </xf>
    <xf numFmtId="8" fontId="5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7" fillId="0" borderId="0" xfId="0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3" borderId="0" xfId="2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6" fontId="3" fillId="4" borderId="0" xfId="0" applyNumberFormat="1" applyFont="1" applyFill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6" fontId="3" fillId="0" borderId="0" xfId="0" applyNumberFormat="1" applyFont="1" applyAlignment="1">
      <alignment horizontal="left"/>
    </xf>
    <xf numFmtId="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 2" xfId="4" xr:uid="{D724B0F7-58EC-2D4D-B38F-8867A8E9DE5F}"/>
    <cellStyle name="Normal" xfId="0" builtinId="0"/>
    <cellStyle name="Normal 2" xfId="3" xr:uid="{D21E933F-DC3B-1840-B1F8-32D06752B50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C30C-4157-CB4C-B784-A1BBF003B5CD}">
  <dimension ref="B3:P14"/>
  <sheetViews>
    <sheetView topLeftCell="A4" workbookViewId="0"/>
  </sheetViews>
  <sheetFormatPr baseColWidth="10" defaultRowHeight="16" x14ac:dyDescent="0.2"/>
  <cols>
    <col min="2" max="2" width="17.83203125" customWidth="1"/>
    <col min="10" max="10" width="11.83203125" customWidth="1"/>
    <col min="11" max="11" width="4.6640625" customWidth="1"/>
    <col min="12" max="12" width="9.5" customWidth="1"/>
  </cols>
  <sheetData>
    <row r="3" spans="2:16" x14ac:dyDescent="0.2">
      <c r="B3" s="1" t="s">
        <v>0</v>
      </c>
    </row>
    <row r="4" spans="2:16" x14ac:dyDescent="0.2">
      <c r="N4" s="2" t="s">
        <v>1</v>
      </c>
      <c r="O4" s="3">
        <v>3</v>
      </c>
    </row>
    <row r="5" spans="2:16" ht="17" thickBot="1" x14ac:dyDescent="0.25">
      <c r="C5" s="45" t="s">
        <v>2</v>
      </c>
      <c r="D5" s="45"/>
      <c r="E5" s="45"/>
      <c r="F5" s="45" t="s">
        <v>3</v>
      </c>
      <c r="G5" s="45"/>
      <c r="H5" s="45"/>
      <c r="I5" s="45"/>
    </row>
    <row r="6" spans="2:16" x14ac:dyDescent="0.2">
      <c r="C6" s="29" t="s">
        <v>4</v>
      </c>
      <c r="D6" s="30" t="s">
        <v>5</v>
      </c>
      <c r="E6" s="31" t="s">
        <v>6</v>
      </c>
      <c r="F6" s="29" t="s">
        <v>4</v>
      </c>
      <c r="G6" s="30" t="s">
        <v>5</v>
      </c>
      <c r="H6" s="30" t="s">
        <v>6</v>
      </c>
      <c r="I6" s="31" t="s">
        <v>7</v>
      </c>
    </row>
    <row r="7" spans="2:16" x14ac:dyDescent="0.2">
      <c r="B7" s="2" t="s">
        <v>8</v>
      </c>
      <c r="C7" s="32" t="s">
        <v>9</v>
      </c>
      <c r="D7" t="s">
        <v>10</v>
      </c>
      <c r="E7" s="33" t="s">
        <v>11</v>
      </c>
      <c r="F7" s="32" t="s">
        <v>12</v>
      </c>
      <c r="G7" t="s">
        <v>13</v>
      </c>
      <c r="H7" t="s">
        <v>14</v>
      </c>
      <c r="I7" s="33" t="s">
        <v>15</v>
      </c>
      <c r="J7" s="2" t="s">
        <v>16</v>
      </c>
      <c r="L7" s="2" t="s">
        <v>17</v>
      </c>
      <c r="N7" s="2" t="s">
        <v>2</v>
      </c>
      <c r="P7" s="2" t="s">
        <v>3</v>
      </c>
    </row>
    <row r="8" spans="2:16" x14ac:dyDescent="0.2">
      <c r="B8" t="s">
        <v>12</v>
      </c>
      <c r="C8" s="34">
        <v>1</v>
      </c>
      <c r="D8" s="3"/>
      <c r="E8" s="35"/>
      <c r="F8" s="34">
        <v>1</v>
      </c>
      <c r="G8" s="3"/>
      <c r="H8" s="3"/>
      <c r="I8" s="35"/>
      <c r="J8" s="5">
        <f>SUMPRODUCT(C8:I8,$C$13:$I$13)</f>
        <v>5</v>
      </c>
      <c r="K8" s="5" t="s">
        <v>18</v>
      </c>
      <c r="L8" s="3">
        <v>5</v>
      </c>
      <c r="M8" s="5"/>
      <c r="N8" s="5">
        <f>SUMPRODUCT(C8:E8,$C$13:$E$13)</f>
        <v>5</v>
      </c>
      <c r="O8" s="5" t="s">
        <v>18</v>
      </c>
      <c r="P8" s="5">
        <f>$O$4*SUMPRODUCT(F8:I8,$F$13:$I$13)</f>
        <v>0</v>
      </c>
    </row>
    <row r="9" spans="2:16" x14ac:dyDescent="0.2">
      <c r="B9" t="s">
        <v>13</v>
      </c>
      <c r="C9" s="34">
        <v>1</v>
      </c>
      <c r="D9" s="3">
        <v>1</v>
      </c>
      <c r="E9" s="35"/>
      <c r="F9" s="34"/>
      <c r="G9" s="3">
        <v>1</v>
      </c>
      <c r="H9" s="3"/>
      <c r="I9" s="35"/>
      <c r="J9" s="5">
        <f>SUMPRODUCT(C9:I9,$C$13:$I$13)</f>
        <v>6</v>
      </c>
      <c r="K9" s="5" t="s">
        <v>18</v>
      </c>
      <c r="L9" s="3">
        <v>6</v>
      </c>
      <c r="M9" s="5"/>
      <c r="N9" s="5">
        <f>SUMPRODUCT(C9:E9,$C$13:$E$13)</f>
        <v>5</v>
      </c>
      <c r="O9" s="5" t="s">
        <v>18</v>
      </c>
      <c r="P9" s="5">
        <f>$O$4*SUMPRODUCT(F9:I9,$F$13:$I$13)</f>
        <v>3</v>
      </c>
    </row>
    <row r="10" spans="2:16" x14ac:dyDescent="0.2">
      <c r="B10" t="s">
        <v>14</v>
      </c>
      <c r="C10" s="34"/>
      <c r="D10" s="3">
        <v>1</v>
      </c>
      <c r="E10" s="35">
        <v>1</v>
      </c>
      <c r="F10" s="34"/>
      <c r="G10" s="3"/>
      <c r="H10" s="3">
        <v>1</v>
      </c>
      <c r="I10" s="35"/>
      <c r="J10" s="5">
        <f>SUMPRODUCT(C10:I10,$C$13:$I$13)</f>
        <v>9</v>
      </c>
      <c r="K10" s="5" t="s">
        <v>18</v>
      </c>
      <c r="L10" s="3">
        <v>9</v>
      </c>
      <c r="M10" s="5"/>
      <c r="N10" s="5">
        <f>SUMPRODUCT(C10:E10,$C$13:$E$13)</f>
        <v>7</v>
      </c>
      <c r="O10" s="5" t="s">
        <v>18</v>
      </c>
      <c r="P10" s="5">
        <f>$O$4*SUMPRODUCT(F10:I10,$F$13:$I$13)</f>
        <v>6</v>
      </c>
    </row>
    <row r="11" spans="2:16" x14ac:dyDescent="0.2">
      <c r="B11" t="s">
        <v>15</v>
      </c>
      <c r="C11" s="34"/>
      <c r="D11" s="3"/>
      <c r="E11" s="35">
        <v>1</v>
      </c>
      <c r="F11" s="34"/>
      <c r="G11" s="3"/>
      <c r="H11" s="3"/>
      <c r="I11" s="35">
        <v>1</v>
      </c>
      <c r="J11" s="5">
        <f>SUMPRODUCT(C11:I11,$C$13:$I$13)</f>
        <v>9</v>
      </c>
      <c r="K11" s="5" t="s">
        <v>18</v>
      </c>
      <c r="L11" s="3">
        <v>9</v>
      </c>
      <c r="M11" s="5"/>
      <c r="N11" s="5">
        <f>SUMPRODUCT(C11:E11,$C$13:$E$13)</f>
        <v>7</v>
      </c>
      <c r="O11" s="5" t="s">
        <v>18</v>
      </c>
      <c r="P11" s="5">
        <f>$O$4*SUMPRODUCT(F11:I11,$F$13:$I$13)</f>
        <v>6</v>
      </c>
    </row>
    <row r="12" spans="2:16" x14ac:dyDescent="0.2">
      <c r="C12" s="36"/>
      <c r="D12" s="5"/>
      <c r="E12" s="37"/>
      <c r="F12" s="36"/>
      <c r="G12" s="5"/>
      <c r="H12" s="5"/>
      <c r="I12" s="37"/>
      <c r="J12" s="5"/>
      <c r="K12" s="5"/>
      <c r="L12" s="5"/>
      <c r="M12" s="5"/>
      <c r="N12" s="5"/>
      <c r="O12" s="5"/>
      <c r="P12" s="5"/>
    </row>
    <row r="13" spans="2:16" x14ac:dyDescent="0.2">
      <c r="B13" t="s">
        <v>74</v>
      </c>
      <c r="C13" s="38">
        <v>5</v>
      </c>
      <c r="D13" s="6">
        <v>0</v>
      </c>
      <c r="E13" s="39">
        <v>7</v>
      </c>
      <c r="F13" s="38">
        <v>0</v>
      </c>
      <c r="G13" s="6">
        <v>1</v>
      </c>
      <c r="H13" s="6">
        <v>2</v>
      </c>
      <c r="I13" s="39">
        <v>2</v>
      </c>
      <c r="J13" s="4" t="s">
        <v>46</v>
      </c>
      <c r="K13" s="5"/>
      <c r="L13" s="7">
        <f>SUMPRODUCT(C13:I13,C14:I14)</f>
        <v>2432</v>
      </c>
      <c r="M13" s="5"/>
      <c r="N13" s="5"/>
      <c r="O13" s="5"/>
      <c r="P13" s="5"/>
    </row>
    <row r="14" spans="2:16" ht="17" thickBot="1" x14ac:dyDescent="0.25">
      <c r="B14" t="s">
        <v>75</v>
      </c>
      <c r="C14" s="40">
        <v>176</v>
      </c>
      <c r="D14" s="41">
        <v>176</v>
      </c>
      <c r="E14" s="42">
        <v>176</v>
      </c>
      <c r="F14" s="40">
        <v>64</v>
      </c>
      <c r="G14" s="41">
        <v>64</v>
      </c>
      <c r="H14" s="41">
        <v>64</v>
      </c>
      <c r="I14" s="42">
        <v>64</v>
      </c>
    </row>
  </sheetData>
  <mergeCells count="2">
    <mergeCell ref="C5:E5"/>
    <mergeCell ref="F5:I5"/>
  </mergeCells>
  <pageMargins left="0.7" right="0.7" top="0.75" bottom="0.75" header="0.3" footer="0.3"/>
  <ignoredErrors>
    <ignoredError sqref="N8 P10:P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3331-BFB6-EF4E-A114-A9B28C23081D}">
  <dimension ref="A3:L50"/>
  <sheetViews>
    <sheetView tabSelected="1" workbookViewId="0">
      <selection activeCell="H23" sqref="H23"/>
    </sheetView>
  </sheetViews>
  <sheetFormatPr baseColWidth="10" defaultRowHeight="16" x14ac:dyDescent="0.2"/>
  <cols>
    <col min="2" max="2" width="20.33203125" customWidth="1"/>
    <col min="3" max="5" width="11.6640625" bestFit="1" customWidth="1"/>
    <col min="7" max="7" width="11.5" customWidth="1"/>
    <col min="8" max="8" width="12" customWidth="1"/>
    <col min="9" max="9" width="3.1640625" bestFit="1" customWidth="1"/>
    <col min="10" max="10" width="13.33203125" customWidth="1"/>
    <col min="11" max="11" width="5.1640625" customWidth="1"/>
  </cols>
  <sheetData>
    <row r="3" spans="1:12" x14ac:dyDescent="0.2">
      <c r="B3" s="1" t="s">
        <v>19</v>
      </c>
    </row>
    <row r="5" spans="1:12" x14ac:dyDescent="0.2">
      <c r="A5" s="4" t="s">
        <v>20</v>
      </c>
      <c r="B5" s="8" t="s">
        <v>21</v>
      </c>
    </row>
    <row r="7" spans="1:12" x14ac:dyDescent="0.2">
      <c r="C7" s="2" t="s">
        <v>22</v>
      </c>
      <c r="D7" s="2" t="s">
        <v>23</v>
      </c>
      <c r="E7" s="2" t="s">
        <v>24</v>
      </c>
      <c r="H7" s="2" t="s">
        <v>25</v>
      </c>
      <c r="J7" s="2" t="s">
        <v>26</v>
      </c>
      <c r="L7" s="2" t="s">
        <v>27</v>
      </c>
    </row>
    <row r="8" spans="1:12" x14ac:dyDescent="0.2">
      <c r="B8" s="2" t="s">
        <v>28</v>
      </c>
      <c r="C8" s="9">
        <v>4.75</v>
      </c>
      <c r="D8" s="9">
        <v>3.7</v>
      </c>
      <c r="E8" s="9">
        <v>7.6</v>
      </c>
      <c r="G8" s="2" t="s">
        <v>28</v>
      </c>
      <c r="H8" s="9">
        <v>51.5</v>
      </c>
      <c r="J8" s="5">
        <f>SUM(C19:E19)</f>
        <v>2900</v>
      </c>
      <c r="K8" t="s">
        <v>29</v>
      </c>
      <c r="L8" s="3">
        <v>2900</v>
      </c>
    </row>
    <row r="9" spans="1:12" x14ac:dyDescent="0.2">
      <c r="B9" s="2" t="s">
        <v>30</v>
      </c>
      <c r="C9" s="9">
        <v>7.15</v>
      </c>
      <c r="D9" s="9">
        <v>6.15</v>
      </c>
      <c r="E9" s="9">
        <v>5.75</v>
      </c>
      <c r="G9" s="2" t="s">
        <v>30</v>
      </c>
      <c r="H9" s="9">
        <v>53</v>
      </c>
      <c r="J9" s="5">
        <f t="shared" ref="J9:J10" si="0">SUM(C20:E20)</f>
        <v>3800</v>
      </c>
      <c r="K9" t="s">
        <v>29</v>
      </c>
      <c r="L9" s="3">
        <v>4100</v>
      </c>
    </row>
    <row r="10" spans="1:12" x14ac:dyDescent="0.2">
      <c r="B10" s="2" t="s">
        <v>31</v>
      </c>
      <c r="C10" s="9">
        <v>4.7</v>
      </c>
      <c r="D10" s="9">
        <v>5</v>
      </c>
      <c r="E10" s="9">
        <v>6.1</v>
      </c>
      <c r="G10" s="2" t="s">
        <v>31</v>
      </c>
      <c r="H10" s="9">
        <v>52</v>
      </c>
      <c r="J10" s="5">
        <f t="shared" si="0"/>
        <v>3900</v>
      </c>
      <c r="K10" t="s">
        <v>29</v>
      </c>
      <c r="L10" s="3">
        <v>3900</v>
      </c>
    </row>
    <row r="13" spans="1:12" x14ac:dyDescent="0.2">
      <c r="A13" s="12" t="s">
        <v>72</v>
      </c>
      <c r="B13" s="2" t="s">
        <v>32</v>
      </c>
      <c r="C13" s="43">
        <f>SUMPRODUCT(H8:H10,J8:J10)</f>
        <v>553550</v>
      </c>
    </row>
    <row r="14" spans="1:12" ht="51" x14ac:dyDescent="0.2">
      <c r="A14" s="12" t="s">
        <v>73</v>
      </c>
      <c r="B14" s="10" t="s">
        <v>33</v>
      </c>
      <c r="C14" s="44">
        <f>SUMPRODUCT(C8:E10,C19:E21)</f>
        <v>50910</v>
      </c>
    </row>
    <row r="15" spans="1:12" x14ac:dyDescent="0.2">
      <c r="A15" s="12"/>
    </row>
    <row r="16" spans="1:12" x14ac:dyDescent="0.2">
      <c r="B16" s="8" t="s">
        <v>34</v>
      </c>
    </row>
    <row r="18" spans="1:9" x14ac:dyDescent="0.2">
      <c r="C18" s="2" t="s">
        <v>22</v>
      </c>
      <c r="D18" s="2" t="s">
        <v>23</v>
      </c>
      <c r="E18" s="2" t="s">
        <v>24</v>
      </c>
    </row>
    <row r="19" spans="1:9" x14ac:dyDescent="0.2">
      <c r="B19" s="4" t="s">
        <v>28</v>
      </c>
      <c r="C19" s="6">
        <v>0</v>
      </c>
      <c r="D19" s="6">
        <v>2900</v>
      </c>
      <c r="E19" s="6">
        <v>0</v>
      </c>
    </row>
    <row r="20" spans="1:9" x14ac:dyDescent="0.2">
      <c r="B20" s="4" t="s">
        <v>30</v>
      </c>
      <c r="C20" s="6">
        <v>0</v>
      </c>
      <c r="D20" s="6">
        <v>0</v>
      </c>
      <c r="E20" s="6">
        <v>3800</v>
      </c>
    </row>
    <row r="21" spans="1:9" x14ac:dyDescent="0.2">
      <c r="B21" s="4" t="s">
        <v>31</v>
      </c>
      <c r="C21" s="6">
        <v>3900</v>
      </c>
      <c r="D21" s="6">
        <v>0</v>
      </c>
      <c r="E21" s="6">
        <v>0</v>
      </c>
    </row>
    <row r="22" spans="1:9" x14ac:dyDescent="0.2">
      <c r="B22" s="2"/>
      <c r="C22" s="5"/>
      <c r="D22" s="5"/>
      <c r="E22" s="5"/>
    </row>
    <row r="23" spans="1:9" x14ac:dyDescent="0.2">
      <c r="B23" s="2" t="s">
        <v>35</v>
      </c>
      <c r="C23" s="11">
        <f>SUM(C19:C21)</f>
        <v>3900</v>
      </c>
      <c r="D23" s="11">
        <f>SUM(D19:D21)</f>
        <v>2900</v>
      </c>
      <c r="E23" s="11">
        <f>SUM(E19:E21)</f>
        <v>3800</v>
      </c>
    </row>
    <row r="24" spans="1:9" x14ac:dyDescent="0.2">
      <c r="B24" s="2"/>
      <c r="C24" s="11" t="s">
        <v>18</v>
      </c>
      <c r="D24" s="11" t="s">
        <v>18</v>
      </c>
      <c r="E24" s="11" t="s">
        <v>18</v>
      </c>
    </row>
    <row r="25" spans="1:9" x14ac:dyDescent="0.2">
      <c r="B25" s="2" t="s">
        <v>44</v>
      </c>
      <c r="C25" s="11">
        <f>G39</f>
        <v>3900</v>
      </c>
      <c r="D25" s="11">
        <f>G40</f>
        <v>2900</v>
      </c>
      <c r="E25" s="11">
        <f>G41</f>
        <v>3800</v>
      </c>
      <c r="F25" s="17" t="s">
        <v>70</v>
      </c>
    </row>
    <row r="26" spans="1:9" x14ac:dyDescent="0.2">
      <c r="B26" s="2"/>
      <c r="C26" s="11"/>
      <c r="D26" s="11"/>
      <c r="E26" s="11"/>
      <c r="F26" s="17"/>
    </row>
    <row r="27" spans="1:9" x14ac:dyDescent="0.2">
      <c r="A27" s="4" t="s">
        <v>36</v>
      </c>
      <c r="B27" s="8" t="s">
        <v>37</v>
      </c>
    </row>
    <row r="29" spans="1:9" x14ac:dyDescent="0.2">
      <c r="C29" s="12" t="s">
        <v>38</v>
      </c>
      <c r="D29" s="12" t="s">
        <v>39</v>
      </c>
      <c r="E29" s="12" t="s">
        <v>40</v>
      </c>
      <c r="F29" s="12" t="s">
        <v>41</v>
      </c>
      <c r="G29" s="12"/>
      <c r="H29" s="12"/>
      <c r="I29" s="12"/>
    </row>
    <row r="30" spans="1:9" s="13" customFormat="1" x14ac:dyDescent="0.2">
      <c r="B30" s="4" t="s">
        <v>22</v>
      </c>
      <c r="C30" s="14">
        <v>2.25</v>
      </c>
      <c r="D30" s="14">
        <v>3.05</v>
      </c>
      <c r="E30" s="14">
        <v>3.05</v>
      </c>
      <c r="F30" s="14">
        <v>4.45</v>
      </c>
      <c r="G30" s="15"/>
      <c r="H30" s="15"/>
      <c r="I30" s="15"/>
    </row>
    <row r="31" spans="1:9" x14ac:dyDescent="0.2">
      <c r="B31" s="4" t="s">
        <v>23</v>
      </c>
      <c r="C31" s="9">
        <v>3</v>
      </c>
      <c r="D31" s="9">
        <v>4.3499999999999996</v>
      </c>
      <c r="E31" s="9">
        <v>3.25</v>
      </c>
      <c r="F31" s="9">
        <v>2.0499999999999998</v>
      </c>
      <c r="G31" s="16"/>
      <c r="H31" s="16"/>
      <c r="I31" s="16"/>
    </row>
    <row r="32" spans="1:9" x14ac:dyDescent="0.2">
      <c r="B32" s="4" t="s">
        <v>24</v>
      </c>
      <c r="C32" s="9">
        <v>3.8</v>
      </c>
      <c r="D32" s="9">
        <v>2.7</v>
      </c>
      <c r="E32" s="9">
        <v>3.2</v>
      </c>
      <c r="F32" s="9">
        <v>2.5499999999999998</v>
      </c>
      <c r="G32" s="16"/>
      <c r="H32" s="16"/>
      <c r="I32" s="16"/>
    </row>
    <row r="35" spans="1:10" x14ac:dyDescent="0.2">
      <c r="B35" s="8" t="s">
        <v>42</v>
      </c>
    </row>
    <row r="36" spans="1:10" x14ac:dyDescent="0.2">
      <c r="H36" s="17"/>
    </row>
    <row r="37" spans="1:10" x14ac:dyDescent="0.2">
      <c r="H37" s="17"/>
    </row>
    <row r="38" spans="1:10" x14ac:dyDescent="0.2">
      <c r="C38" s="12" t="s">
        <v>38</v>
      </c>
      <c r="D38" s="12" t="s">
        <v>39</v>
      </c>
      <c r="E38" s="12" t="s">
        <v>40</v>
      </c>
      <c r="F38" s="12" t="s">
        <v>41</v>
      </c>
      <c r="G38" s="18" t="s">
        <v>69</v>
      </c>
      <c r="I38" s="12"/>
      <c r="J38" s="19"/>
    </row>
    <row r="39" spans="1:10" s="13" customFormat="1" x14ac:dyDescent="0.2">
      <c r="B39" s="4" t="s">
        <v>22</v>
      </c>
      <c r="C39" s="20">
        <v>2500</v>
      </c>
      <c r="D39" s="20">
        <v>0</v>
      </c>
      <c r="E39" s="20">
        <v>1400</v>
      </c>
      <c r="F39" s="20">
        <v>0</v>
      </c>
      <c r="G39" s="11">
        <f>SUM(C39:F39)</f>
        <v>3900</v>
      </c>
      <c r="H39" s="11"/>
      <c r="I39" s="11"/>
      <c r="J39" s="11"/>
    </row>
    <row r="40" spans="1:10" x14ac:dyDescent="0.2">
      <c r="B40" s="4" t="s">
        <v>23</v>
      </c>
      <c r="C40" s="6">
        <v>0</v>
      </c>
      <c r="D40" s="6">
        <v>0</v>
      </c>
      <c r="E40" s="6">
        <v>700</v>
      </c>
      <c r="F40" s="6">
        <v>2200</v>
      </c>
      <c r="G40" s="11">
        <f t="shared" ref="G40:G41" si="1">SUM(C40:F40)</f>
        <v>2900</v>
      </c>
      <c r="H40" s="11"/>
      <c r="I40" s="5"/>
      <c r="J40" s="5"/>
    </row>
    <row r="41" spans="1:10" x14ac:dyDescent="0.2">
      <c r="B41" s="4" t="s">
        <v>24</v>
      </c>
      <c r="C41" s="6">
        <v>0</v>
      </c>
      <c r="D41" s="6">
        <v>2900</v>
      </c>
      <c r="E41" s="6">
        <v>900</v>
      </c>
      <c r="F41" s="6">
        <v>0</v>
      </c>
      <c r="G41" s="11">
        <f t="shared" si="1"/>
        <v>3800</v>
      </c>
      <c r="H41" s="11"/>
      <c r="I41" s="5"/>
      <c r="J41" s="5"/>
    </row>
    <row r="42" spans="1:10" x14ac:dyDescent="0.2">
      <c r="B42" s="2"/>
      <c r="C42" s="5"/>
      <c r="D42" s="5"/>
      <c r="E42" s="5"/>
      <c r="F42" s="5"/>
      <c r="G42" s="5"/>
      <c r="H42" s="5"/>
      <c r="I42" s="5"/>
    </row>
    <row r="43" spans="1:10" x14ac:dyDescent="0.2">
      <c r="B43" s="2" t="s">
        <v>43</v>
      </c>
      <c r="C43" s="11">
        <f>SUM(C39:C41)</f>
        <v>2500</v>
      </c>
      <c r="D43" s="11">
        <f t="shared" ref="D43:F43" si="2">SUM(D39:D41)</f>
        <v>2900</v>
      </c>
      <c r="E43" s="11">
        <f t="shared" si="2"/>
        <v>3000</v>
      </c>
      <c r="F43" s="11">
        <f t="shared" si="2"/>
        <v>2200</v>
      </c>
      <c r="G43" s="5"/>
      <c r="H43" s="5"/>
      <c r="I43" s="5"/>
    </row>
    <row r="44" spans="1:10" x14ac:dyDescent="0.2">
      <c r="B44" s="2"/>
      <c r="C44" s="5" t="s">
        <v>18</v>
      </c>
      <c r="D44" s="5" t="s">
        <v>18</v>
      </c>
      <c r="E44" s="5" t="s">
        <v>18</v>
      </c>
      <c r="F44" s="5" t="s">
        <v>18</v>
      </c>
      <c r="G44" s="5"/>
      <c r="H44" s="5"/>
      <c r="I44" s="5"/>
    </row>
    <row r="45" spans="1:10" x14ac:dyDescent="0.2">
      <c r="B45" s="2" t="s">
        <v>44</v>
      </c>
      <c r="C45" s="3">
        <v>2500</v>
      </c>
      <c r="D45" s="3">
        <v>2900</v>
      </c>
      <c r="E45" s="3">
        <v>3000</v>
      </c>
      <c r="F45" s="3">
        <v>2200</v>
      </c>
      <c r="G45" s="5"/>
      <c r="H45" s="5"/>
      <c r="I45" s="5"/>
    </row>
    <row r="46" spans="1:10" x14ac:dyDescent="0.2">
      <c r="B46" s="2"/>
      <c r="C46" s="5"/>
      <c r="D46" s="5"/>
      <c r="E46" s="5"/>
      <c r="F46" s="5"/>
      <c r="G46" s="5"/>
      <c r="H46" s="5"/>
      <c r="I46" s="5"/>
    </row>
    <row r="48" spans="1:10" ht="51" x14ac:dyDescent="0.2">
      <c r="A48" s="12" t="s">
        <v>71</v>
      </c>
      <c r="B48" s="10" t="s">
        <v>45</v>
      </c>
      <c r="C48" s="44">
        <f>SUMPRODUCT(C30:F32,C39:F41)</f>
        <v>27390</v>
      </c>
    </row>
    <row r="50" spans="1:3" x14ac:dyDescent="0.2">
      <c r="A50" s="4" t="s">
        <v>76</v>
      </c>
      <c r="B50" s="2" t="s">
        <v>46</v>
      </c>
      <c r="C50" s="28">
        <f>SUM(C48,C13,C14)</f>
        <v>631850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79CC-CA29-204C-998C-E83992E535AB}">
  <dimension ref="B4:M24"/>
  <sheetViews>
    <sheetView workbookViewId="0">
      <selection activeCell="A3" sqref="A3"/>
    </sheetView>
  </sheetViews>
  <sheetFormatPr baseColWidth="10" defaultRowHeight="16" x14ac:dyDescent="0.2"/>
  <cols>
    <col min="2" max="2" width="13.5" customWidth="1"/>
    <col min="6" max="6" width="5.1640625" customWidth="1"/>
    <col min="9" max="9" width="14.83203125" bestFit="1" customWidth="1"/>
    <col min="12" max="12" width="4" customWidth="1"/>
    <col min="13" max="13" width="13.6640625" bestFit="1" customWidth="1"/>
  </cols>
  <sheetData>
    <row r="4" spans="2:13" x14ac:dyDescent="0.2">
      <c r="B4" s="1" t="s">
        <v>47</v>
      </c>
    </row>
    <row r="6" spans="2:13" x14ac:dyDescent="0.2">
      <c r="B6" t="s">
        <v>48</v>
      </c>
      <c r="C6" s="21">
        <v>0.01</v>
      </c>
    </row>
    <row r="7" spans="2:13" x14ac:dyDescent="0.2">
      <c r="B7" t="s">
        <v>49</v>
      </c>
      <c r="C7" s="22">
        <v>9</v>
      </c>
      <c r="D7" t="s">
        <v>50</v>
      </c>
    </row>
    <row r="8" spans="2:13" x14ac:dyDescent="0.2">
      <c r="B8" t="s">
        <v>51</v>
      </c>
      <c r="C8" s="22">
        <v>20</v>
      </c>
      <c r="D8" t="s">
        <v>50</v>
      </c>
    </row>
    <row r="10" spans="2:13" x14ac:dyDescent="0.2">
      <c r="B10" s="23" t="s">
        <v>52</v>
      </c>
    </row>
    <row r="11" spans="2:13" x14ac:dyDescent="0.2">
      <c r="G11" s="46" t="s">
        <v>50</v>
      </c>
      <c r="H11" s="46"/>
      <c r="I11" s="46"/>
      <c r="J11" s="46"/>
      <c r="K11" s="46"/>
      <c r="L11" s="46"/>
      <c r="M11" s="46"/>
    </row>
    <row r="12" spans="2:13" x14ac:dyDescent="0.2">
      <c r="G12" s="4" t="s">
        <v>53</v>
      </c>
      <c r="H12" s="4" t="s">
        <v>54</v>
      </c>
      <c r="I12" s="4" t="s">
        <v>55</v>
      </c>
      <c r="J12" s="4" t="s">
        <v>56</v>
      </c>
      <c r="K12" s="4" t="s">
        <v>57</v>
      </c>
      <c r="M12" s="4" t="s">
        <v>67</v>
      </c>
    </row>
    <row r="13" spans="2:13" x14ac:dyDescent="0.2">
      <c r="B13" s="4" t="s">
        <v>58</v>
      </c>
      <c r="C13" s="2" t="s">
        <v>59</v>
      </c>
      <c r="D13" s="2" t="s">
        <v>60</v>
      </c>
      <c r="E13" s="2" t="s">
        <v>61</v>
      </c>
      <c r="G13" s="4" t="s">
        <v>62</v>
      </c>
      <c r="H13" s="4" t="s">
        <v>63</v>
      </c>
      <c r="I13" s="4" t="s">
        <v>64</v>
      </c>
      <c r="J13" s="4" t="s">
        <v>63</v>
      </c>
      <c r="K13" s="4" t="s">
        <v>62</v>
      </c>
      <c r="M13" s="4" t="s">
        <v>68</v>
      </c>
    </row>
    <row r="14" spans="2:13" x14ac:dyDescent="0.2">
      <c r="B14" s="4">
        <v>1</v>
      </c>
      <c r="C14" s="3">
        <v>-10</v>
      </c>
      <c r="D14" s="3">
        <v>-10</v>
      </c>
      <c r="E14" s="3">
        <v>-14</v>
      </c>
      <c r="G14" s="25">
        <f>C8</f>
        <v>20</v>
      </c>
      <c r="H14" s="25">
        <f>$C$7</f>
        <v>9</v>
      </c>
      <c r="I14" s="25">
        <f>SUMPRODUCT($C$22:$E$22,C14:E14)</f>
        <v>-17.716062718665793</v>
      </c>
      <c r="J14" s="25">
        <v>0</v>
      </c>
      <c r="K14" s="25">
        <f>SUM(G14:J14)</f>
        <v>11.283937281334207</v>
      </c>
      <c r="L14" s="25" t="s">
        <v>18</v>
      </c>
      <c r="M14" s="24">
        <v>0.8</v>
      </c>
    </row>
    <row r="15" spans="2:13" x14ac:dyDescent="0.2">
      <c r="B15" s="4">
        <f>1+B14</f>
        <v>2</v>
      </c>
      <c r="C15" s="3">
        <v>-12</v>
      </c>
      <c r="D15" s="3">
        <v>-11</v>
      </c>
      <c r="E15" s="3">
        <v>-11</v>
      </c>
      <c r="G15" s="25">
        <f t="shared" ref="G15:G19" si="0">K14</f>
        <v>11.283937281334207</v>
      </c>
      <c r="H15" s="25">
        <f t="shared" ref="H15:H19" si="1">$C$7</f>
        <v>9</v>
      </c>
      <c r="I15" s="25">
        <f t="shared" ref="I15:I19" si="2">SUMPRODUCT($C$22:$E$22,C15:E15)</f>
        <v>-15.171741539079974</v>
      </c>
      <c r="J15" s="25">
        <f>K14*$C$6</f>
        <v>0.11283937281334208</v>
      </c>
      <c r="K15" s="25">
        <f t="shared" ref="K15:K19" si="3">SUM(G15:J15)</f>
        <v>5.2250351150675751</v>
      </c>
      <c r="L15" s="25" t="s">
        <v>18</v>
      </c>
      <c r="M15" s="24">
        <v>0.8</v>
      </c>
    </row>
    <row r="16" spans="2:13" x14ac:dyDescent="0.2">
      <c r="B16" s="4">
        <f t="shared" ref="B16:B19" si="4">1+B15</f>
        <v>3</v>
      </c>
      <c r="C16" s="3">
        <v>-14</v>
      </c>
      <c r="D16" s="3">
        <v>-8</v>
      </c>
      <c r="E16" s="3">
        <v>-10</v>
      </c>
      <c r="G16" s="25">
        <f t="shared" si="0"/>
        <v>5.2250351150675751</v>
      </c>
      <c r="H16" s="25">
        <f t="shared" si="1"/>
        <v>9</v>
      </c>
      <c r="I16" s="25">
        <f t="shared" si="2"/>
        <v>-13.477285466218255</v>
      </c>
      <c r="J16" s="25">
        <f t="shared" ref="J16:J19" si="5">K15*$C$6</f>
        <v>5.225035115067575E-2</v>
      </c>
      <c r="K16" s="25">
        <f t="shared" si="3"/>
        <v>0.7999999999999956</v>
      </c>
      <c r="L16" s="25" t="s">
        <v>18</v>
      </c>
      <c r="M16" s="24">
        <v>0.8</v>
      </c>
    </row>
    <row r="17" spans="2:13" x14ac:dyDescent="0.2">
      <c r="B17" s="4">
        <f t="shared" si="4"/>
        <v>4</v>
      </c>
      <c r="C17" s="3">
        <v>46</v>
      </c>
      <c r="D17" s="3">
        <v>-10</v>
      </c>
      <c r="E17" s="3">
        <v>-10</v>
      </c>
      <c r="G17" s="25">
        <f t="shared" si="0"/>
        <v>0.7999999999999956</v>
      </c>
      <c r="H17" s="25">
        <f t="shared" si="1"/>
        <v>9</v>
      </c>
      <c r="I17" s="25">
        <f t="shared" si="2"/>
        <v>-9.0079999999999956</v>
      </c>
      <c r="J17" s="25">
        <f t="shared" si="5"/>
        <v>7.9999999999999568E-3</v>
      </c>
      <c r="K17" s="25">
        <f t="shared" si="3"/>
        <v>0.79999999999999982</v>
      </c>
      <c r="L17" s="25" t="s">
        <v>18</v>
      </c>
      <c r="M17" s="24">
        <v>0.8</v>
      </c>
    </row>
    <row r="18" spans="2:13" x14ac:dyDescent="0.2">
      <c r="B18" s="4">
        <f t="shared" si="4"/>
        <v>5</v>
      </c>
      <c r="C18" s="3">
        <v>0</v>
      </c>
      <c r="D18" s="3">
        <v>50</v>
      </c>
      <c r="E18" s="3">
        <v>-8</v>
      </c>
      <c r="G18" s="25">
        <f t="shared" si="0"/>
        <v>0.79999999999999982</v>
      </c>
      <c r="H18" s="25">
        <f t="shared" si="1"/>
        <v>9</v>
      </c>
      <c r="I18" s="25">
        <f t="shared" si="2"/>
        <v>6.3766861659487883</v>
      </c>
      <c r="J18" s="25">
        <f t="shared" si="5"/>
        <v>7.9999999999999984E-3</v>
      </c>
      <c r="K18" s="25">
        <f t="shared" si="3"/>
        <v>16.184686165948786</v>
      </c>
      <c r="L18" s="25" t="s">
        <v>18</v>
      </c>
      <c r="M18" s="24">
        <v>0.8</v>
      </c>
    </row>
    <row r="19" spans="2:13" x14ac:dyDescent="0.2">
      <c r="B19" s="4">
        <f t="shared" si="4"/>
        <v>6</v>
      </c>
      <c r="C19" s="3">
        <v>0</v>
      </c>
      <c r="D19" s="3">
        <v>0</v>
      </c>
      <c r="E19" s="3">
        <v>67</v>
      </c>
      <c r="G19" s="25">
        <f t="shared" si="0"/>
        <v>16.184686165948786</v>
      </c>
      <c r="H19" s="25">
        <f t="shared" si="1"/>
        <v>9</v>
      </c>
      <c r="I19" s="25">
        <f t="shared" si="2"/>
        <v>67</v>
      </c>
      <c r="J19" s="25">
        <f t="shared" si="5"/>
        <v>0.16184686165948786</v>
      </c>
      <c r="K19" s="25">
        <f t="shared" si="3"/>
        <v>92.346533027608274</v>
      </c>
      <c r="L19" s="25" t="s">
        <v>18</v>
      </c>
      <c r="M19" s="24">
        <v>0.8</v>
      </c>
    </row>
    <row r="20" spans="2:13" x14ac:dyDescent="0.2">
      <c r="B20" s="4"/>
      <c r="C20" s="5"/>
      <c r="D20" s="5"/>
      <c r="E20" s="5"/>
      <c r="G20" s="25"/>
      <c r="H20" s="25"/>
      <c r="I20" s="25"/>
      <c r="J20" s="25"/>
      <c r="K20" s="25"/>
      <c r="L20" s="25"/>
      <c r="M20" s="25"/>
    </row>
    <row r="22" spans="2:13" x14ac:dyDescent="0.2">
      <c r="B22" s="2" t="s">
        <v>65</v>
      </c>
      <c r="C22" s="26">
        <v>8.4072548547603501E-2</v>
      </c>
      <c r="D22" s="26">
        <v>0.28753372331897575</v>
      </c>
      <c r="E22" s="26">
        <v>1</v>
      </c>
      <c r="G22" s="2" t="s">
        <v>66</v>
      </c>
      <c r="I22" s="27">
        <f>K19</f>
        <v>92.346533027608274</v>
      </c>
    </row>
    <row r="23" spans="2:13" x14ac:dyDescent="0.2">
      <c r="C23" s="5" t="s">
        <v>29</v>
      </c>
      <c r="D23" s="5" t="s">
        <v>29</v>
      </c>
      <c r="E23" s="5" t="s">
        <v>29</v>
      </c>
      <c r="G23" s="5" t="s">
        <v>50</v>
      </c>
    </row>
    <row r="24" spans="2:13" x14ac:dyDescent="0.2">
      <c r="C24" s="5">
        <v>1</v>
      </c>
      <c r="D24" s="5">
        <v>1</v>
      </c>
      <c r="E24" s="5">
        <v>1</v>
      </c>
    </row>
  </sheetData>
  <mergeCells count="1">
    <mergeCell ref="G11:M11"/>
  </mergeCells>
  <pageMargins left="0.7" right="0.7" top="0.75" bottom="0.75" header="0.3" footer="0.3"/>
  <ignoredErrors>
    <ignoredError sqref="I14" formulaRange="1"/>
  </ignoredErrors>
</worksheet>
</file>

<file path=docMetadata/LabelInfo.xml><?xml version="1.0" encoding="utf-8"?>
<clbl:labelList xmlns:clbl="http://schemas.microsoft.com/office/2020/mipLabelMetadata">
  <clbl:label id="{d426f8eb-43e7-4c1b-b7a5-a0a324bdadda}" enabled="1" method="Privileged" siteId="{f6b6dd5b-f02f-441a-99a0-162ac5060bd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Rithvik Ravi</dc:creator>
  <cp:lastModifiedBy>Rithvik Ravi</cp:lastModifiedBy>
  <dcterms:created xsi:type="dcterms:W3CDTF">2025-07-06T05:42:06Z</dcterms:created>
  <dcterms:modified xsi:type="dcterms:W3CDTF">2025-07-06T20:23:01Z</dcterms:modified>
</cp:coreProperties>
</file>