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 defaultThemeVersion="124226"/>
  <xr:revisionPtr revIDLastSave="0" documentId="8_{413B8C2A-24F1-43C0-BBF3-1370254C3F12}" xr6:coauthVersionLast="47" xr6:coauthVersionMax="47" xr10:uidLastSave="{00000000-0000-0000-0000-000000000000}"/>
  <bookViews>
    <workbookView xWindow="240" yWindow="15" windowWidth="16095" windowHeight="9660" firstSheet="1" xr2:uid="{00000000-000D-0000-FFFF-FFFF00000000}"/>
  </bookViews>
  <sheets>
    <sheet name="Construction materials" sheetId="1" r:id="rId1"/>
    <sheet name="Sanitary Hardwares" sheetId="2" r:id="rId2"/>
    <sheet name="Supplier Contact Inf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I3" i="2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52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F41" i="1" s="1"/>
</calcChain>
</file>

<file path=xl/sharedStrings.xml><?xml version="1.0" encoding="utf-8"?>
<sst xmlns="http://schemas.openxmlformats.org/spreadsheetml/2006/main" count="424" uniqueCount="247">
  <si>
    <t>Item ID</t>
  </si>
  <si>
    <t>Item Name</t>
  </si>
  <si>
    <t>Category</t>
  </si>
  <si>
    <t>Unit Price (₹)</t>
  </si>
  <si>
    <t>Quantity in Stock</t>
  </si>
  <si>
    <t>Stock Value = [Unit Price (₹)] * [Quantity in Stock]</t>
  </si>
  <si>
    <t>Reorder Level</t>
  </si>
  <si>
    <t>Supplier Name</t>
  </si>
  <si>
    <t>Contact Info</t>
  </si>
  <si>
    <t>Last Restocked</t>
  </si>
  <si>
    <t>Days since restocked</t>
  </si>
  <si>
    <t>HW001</t>
  </si>
  <si>
    <t>Waterproof Putty 40 Kgs</t>
  </si>
  <si>
    <t>Putty</t>
  </si>
  <si>
    <t xml:space="preserve">Shieldmaxx </t>
  </si>
  <si>
    <t>HW002</t>
  </si>
  <si>
    <t>Wall Putty 1 Kg</t>
  </si>
  <si>
    <t>Ramco</t>
  </si>
  <si>
    <t>HW003</t>
  </si>
  <si>
    <t>Wall Putty 5 Kg</t>
  </si>
  <si>
    <t>HW004</t>
  </si>
  <si>
    <t>Wall Putty 10 Kg</t>
  </si>
  <si>
    <t>HW005</t>
  </si>
  <si>
    <t>Wall Putty 25 Kg</t>
  </si>
  <si>
    <t>HW006</t>
  </si>
  <si>
    <t>Wall Putty 40 Kgs</t>
  </si>
  <si>
    <t>HW007</t>
  </si>
  <si>
    <t>White Cement 50 Kg</t>
  </si>
  <si>
    <t>Cement</t>
  </si>
  <si>
    <t>Ambuja</t>
  </si>
  <si>
    <t>HW008</t>
  </si>
  <si>
    <t>White Cement 25 kg</t>
  </si>
  <si>
    <t>HW009</t>
  </si>
  <si>
    <t>White Cement 10 kg</t>
  </si>
  <si>
    <t>HW010</t>
  </si>
  <si>
    <t>White Cement 5 kg</t>
  </si>
  <si>
    <t>HW011</t>
  </si>
  <si>
    <t>White Cement 1 kg</t>
  </si>
  <si>
    <t>HW012</t>
  </si>
  <si>
    <t>JK PRIMERA ACTIVE INTERIOR WHITE 1 LTR</t>
  </si>
  <si>
    <t>Primer</t>
  </si>
  <si>
    <t>JK</t>
  </si>
  <si>
    <t>HW013</t>
  </si>
  <si>
    <t>JK PRIMERA ACTIVE INTERIOR WHITE 20 LTR</t>
  </si>
  <si>
    <t>HW014</t>
  </si>
  <si>
    <t>JK PRIMERA ACTIVE INTERIOR WHITE 4 LTR</t>
  </si>
  <si>
    <t>HW015</t>
  </si>
  <si>
    <t>JK PRIMERA EXTERIOR WHITE 10 LTR</t>
  </si>
  <si>
    <t>HW016</t>
  </si>
  <si>
    <t>JK PRIMERA EXTERIOR WHITE 1 LTR</t>
  </si>
  <si>
    <t>HW017</t>
  </si>
  <si>
    <t>JK PRIMERA EXTERIOR WHITE 20 LTR</t>
  </si>
  <si>
    <t>HW018</t>
  </si>
  <si>
    <t>JK PRIMERA EXTERIOR WHITE 4 LTR</t>
  </si>
  <si>
    <t>HW019</t>
  </si>
  <si>
    <t>JK PRIMERA EXT/INT WHITE 10 LTR</t>
  </si>
  <si>
    <t>HW020</t>
  </si>
  <si>
    <t>JK PRIMERA EXT/INT WHITE 1 LTR</t>
  </si>
  <si>
    <t>HW021</t>
  </si>
  <si>
    <t>JK PRIMERA EXT/INT WHITE 20 LTR</t>
  </si>
  <si>
    <t>HW022</t>
  </si>
  <si>
    <t>JK PRIMERA INTERIOR WHITE 10 LTR</t>
  </si>
  <si>
    <t>HW023</t>
  </si>
  <si>
    <t>JK PRIMERA INTERIOR WHITE 1 LTR</t>
  </si>
  <si>
    <t>HW024</t>
  </si>
  <si>
    <t>JK PRIMERA INTERIOR WHITE 20 LTR</t>
  </si>
  <si>
    <t>HW025</t>
  </si>
  <si>
    <t>JK PRIMERA INTERIOR WHITE 4 LTR</t>
  </si>
  <si>
    <t>HW026</t>
  </si>
  <si>
    <t>JK PRIMERA ROMP 1 LTR</t>
  </si>
  <si>
    <t>HW027</t>
  </si>
  <si>
    <t>JK PRIMERA ROMP 4 LTR</t>
  </si>
  <si>
    <t>HW028</t>
  </si>
  <si>
    <t>JK PRIMERA WHITE ST 4 LTR</t>
  </si>
  <si>
    <t>HW029</t>
  </si>
  <si>
    <t>JK ENAMELO OXFORD BLUE 1 LTR</t>
  </si>
  <si>
    <t>Paint</t>
  </si>
  <si>
    <t>HW030</t>
  </si>
  <si>
    <t>JK ENAMELO OXFORD BLUE 500 ML</t>
  </si>
  <si>
    <t>HW031</t>
  </si>
  <si>
    <t>JK ENAMELO PHIROZI 1 LTR</t>
  </si>
  <si>
    <t>HW032</t>
  </si>
  <si>
    <t>JK ENAMELO PHIROZI 4 LTR</t>
  </si>
  <si>
    <t>HW033</t>
  </si>
  <si>
    <t>JK ENAMELO PHIROZI 500 ML</t>
  </si>
  <si>
    <t>HW034</t>
  </si>
  <si>
    <t>JK ENAMELO P O RED 1 LTR</t>
  </si>
  <si>
    <t>HW035</t>
  </si>
  <si>
    <t>JK ENAMELO P O RED 500 ML</t>
  </si>
  <si>
    <t>HW036</t>
  </si>
  <si>
    <t>JK ENAMELO SIGNAL RED 1 LTR</t>
  </si>
  <si>
    <t>HW037</t>
  </si>
  <si>
    <t>JK ENAMELO SIGNAL RED 500 ML</t>
  </si>
  <si>
    <t>HW038</t>
  </si>
  <si>
    <t>JK ENAMELO SMOKE GREY 1 LTR</t>
  </si>
  <si>
    <t>HW039</t>
  </si>
  <si>
    <t>JK ENAMELO SMOKE GREY 500 ML</t>
  </si>
  <si>
    <t>Unit Price (INR)</t>
  </si>
  <si>
    <t>Stock Quantity</t>
  </si>
  <si>
    <t>S001</t>
  </si>
  <si>
    <t>Shower Head 1.1 inch</t>
  </si>
  <si>
    <t>Sanitaryware</t>
  </si>
  <si>
    <t>BuildPro Supplies</t>
  </si>
  <si>
    <t>T002</t>
  </si>
  <si>
    <t>Bib Tap 1.3 inch</t>
  </si>
  <si>
    <t>Tap</t>
  </si>
  <si>
    <t>P003</t>
  </si>
  <si>
    <t>PVC Pipe 1.8 inch</t>
  </si>
  <si>
    <t>Pipe</t>
  </si>
  <si>
    <t>Raj Traders</t>
  </si>
  <si>
    <t>P004</t>
  </si>
  <si>
    <t>PVC Pipe 1.6 inch</t>
  </si>
  <si>
    <t>C005</t>
  </si>
  <si>
    <t>Flexible Hose 0.8 inch</t>
  </si>
  <si>
    <t>Connector</t>
  </si>
  <si>
    <t>Deluxe Sanitary</t>
  </si>
  <si>
    <t>P006</t>
  </si>
  <si>
    <t>CPVC Pipe 1.4 inch</t>
  </si>
  <si>
    <t>S007</t>
  </si>
  <si>
    <t>Toilet Seat 1.0 inch</t>
  </si>
  <si>
    <t>Metro Plumbing Co.</t>
  </si>
  <si>
    <t xml:space="preserve">    </t>
  </si>
  <si>
    <t>P008</t>
  </si>
  <si>
    <t>Steel Pipe 1.9 inch</t>
  </si>
  <si>
    <t>C009</t>
  </si>
  <si>
    <t>Flexible Hose 0.9 inch</t>
  </si>
  <si>
    <t>T010</t>
  </si>
  <si>
    <t>Bib Tap 2.1 inch</t>
  </si>
  <si>
    <t>AquaTech Distributors</t>
  </si>
  <si>
    <t>V011</t>
  </si>
  <si>
    <t>Gate Valve 1.5 inch</t>
  </si>
  <si>
    <t>Valve</t>
  </si>
  <si>
    <t>V012</t>
  </si>
  <si>
    <t>Gate Valve 1.8 inch</t>
  </si>
  <si>
    <t>T013</t>
  </si>
  <si>
    <t>Bib Tap 2.3 inch</t>
  </si>
  <si>
    <t xml:space="preserve">  </t>
  </si>
  <si>
    <t>T014</t>
  </si>
  <si>
    <t>Sink Tap 1.5 inch</t>
  </si>
  <si>
    <t>T015</t>
  </si>
  <si>
    <t>Bib Tap 1.0 inch</t>
  </si>
  <si>
    <t>V016</t>
  </si>
  <si>
    <t>Ball Valve 1.3 inch</t>
  </si>
  <si>
    <t>T017</t>
  </si>
  <si>
    <t>Bib Tap 0.5 inch</t>
  </si>
  <si>
    <t>C018</t>
  </si>
  <si>
    <t>Clamp Connector 2.2 inch</t>
  </si>
  <si>
    <t>S019</t>
  </si>
  <si>
    <t>Wash Basin 1.8 inch</t>
  </si>
  <si>
    <t>S020</t>
  </si>
  <si>
    <t>Toilet Seat 2.2 inch</t>
  </si>
  <si>
    <t>T021</t>
  </si>
  <si>
    <t>Bib Tap 1.9 inch</t>
  </si>
  <si>
    <t>F022</t>
  </si>
  <si>
    <t>Coupler 1.5 inch</t>
  </si>
  <si>
    <t>Fitting</t>
  </si>
  <si>
    <t>F023</t>
  </si>
  <si>
    <t>Tee Fitting 2.2 inch</t>
  </si>
  <si>
    <t>P024</t>
  </si>
  <si>
    <t>CPVC Pipe 2.1 inch</t>
  </si>
  <si>
    <t>Urban Flow</t>
  </si>
  <si>
    <t>V025</t>
  </si>
  <si>
    <t>Ball Valve 1.0 inch</t>
  </si>
  <si>
    <t>P026</t>
  </si>
  <si>
    <t>PVC Pipe 1.7 inch</t>
  </si>
  <si>
    <t>F027</t>
  </si>
  <si>
    <t>Coupler 0.8 inch</t>
  </si>
  <si>
    <t>T028</t>
  </si>
  <si>
    <t>Bib Tap 1.2 inch</t>
  </si>
  <si>
    <t>V029</t>
  </si>
  <si>
    <t>Brass Valve 1.3 inch</t>
  </si>
  <si>
    <t>V030</t>
  </si>
  <si>
    <t>Brass Valve 1.8 inch</t>
  </si>
  <si>
    <t>C031</t>
  </si>
  <si>
    <t>Flexible Hose 1.6 inch</t>
  </si>
  <si>
    <t>P032</t>
  </si>
  <si>
    <t>HDPE Pipe 0.8 inch</t>
  </si>
  <si>
    <t>F033</t>
  </si>
  <si>
    <t>Coupler 0.5 inch</t>
  </si>
  <si>
    <t>C034</t>
  </si>
  <si>
    <t>Pipe Connector 0.9 inch</t>
  </si>
  <si>
    <t>P035</t>
  </si>
  <si>
    <t>HDPE Pipe 0.7 inch</t>
  </si>
  <si>
    <t>T036</t>
  </si>
  <si>
    <t>Bib Tap 1.8 inch</t>
  </si>
  <si>
    <t>V037</t>
  </si>
  <si>
    <t>Brass Valve 0.6 inch</t>
  </si>
  <si>
    <t>F038</t>
  </si>
  <si>
    <t>Tee Fitting 2.0 inch</t>
  </si>
  <si>
    <t>P039</t>
  </si>
  <si>
    <t>CPVC Pipe 2.5 inch</t>
  </si>
  <si>
    <t>F040</t>
  </si>
  <si>
    <t>Tee Fitting 1.8 inch</t>
  </si>
  <si>
    <t>P041</t>
  </si>
  <si>
    <t>Steel Pipe 1.2 inch</t>
  </si>
  <si>
    <t>V042</t>
  </si>
  <si>
    <t>Gate Valve 0.7 inch</t>
  </si>
  <si>
    <t>V043</t>
  </si>
  <si>
    <t>F044</t>
  </si>
  <si>
    <t>Reducer 1.9 inch</t>
  </si>
  <si>
    <t>F045</t>
  </si>
  <si>
    <t>Elbow Fitting 1.5 inch</t>
  </si>
  <si>
    <t>T046</t>
  </si>
  <si>
    <t>Sink Tap 1.4 inch</t>
  </si>
  <si>
    <t>T047</t>
  </si>
  <si>
    <t>Wall Mixer Tap 1.7 inch</t>
  </si>
  <si>
    <t>F048</t>
  </si>
  <si>
    <t>Reducer 1.4 inch</t>
  </si>
  <si>
    <t>C049</t>
  </si>
  <si>
    <t>Pipe Connector 0.6 inch</t>
  </si>
  <si>
    <t>V050</t>
  </si>
  <si>
    <t>Ball Valve 1.5 inch</t>
  </si>
  <si>
    <t>Contact Person</t>
  </si>
  <si>
    <t>Phone Number</t>
  </si>
  <si>
    <t>Email</t>
  </si>
  <si>
    <t>Address</t>
  </si>
  <si>
    <t>Ravi Sharma</t>
  </si>
  <si>
    <t>ravi@buildpro.com</t>
  </si>
  <si>
    <t>Plot 23, Industrial Area, Delhi</t>
  </si>
  <si>
    <t>Anita Desai</t>
  </si>
  <si>
    <t>anita@rajtraders.in</t>
  </si>
  <si>
    <t>15 MG Road, Jaipur</t>
  </si>
  <si>
    <t>Manoj Kapoor</t>
  </si>
  <si>
    <t>manoj@deluxesanitary.com</t>
  </si>
  <si>
    <t>Shop 101, Sanitary Bazar, Pune</t>
  </si>
  <si>
    <t>Sandeep Mehra</t>
  </si>
  <si>
    <t>sandeep@metroplumbing.com</t>
  </si>
  <si>
    <t>B-45, Sector 7, Noida</t>
  </si>
  <si>
    <t>Jyoti Khanna</t>
  </si>
  <si>
    <t>jyoti@jkgroup.com</t>
  </si>
  <si>
    <t>JK Tower, Nagpur</t>
  </si>
  <si>
    <t>Rajeev Raina</t>
  </si>
  <si>
    <t>rajeev@ramco.in</t>
  </si>
  <si>
    <t>Ramco House, Chennai</t>
  </si>
  <si>
    <t>Prakash Rao</t>
  </si>
  <si>
    <t>prakash@ambuja.co</t>
  </si>
  <si>
    <t>Ambuja Lane, Kolkata</t>
  </si>
  <si>
    <t>Shieldmaxx</t>
  </si>
  <si>
    <t>Sovan Sarkar</t>
  </si>
  <si>
    <t>sovan@smaxx.in</t>
  </si>
  <si>
    <t>Susgaon, Pune</t>
  </si>
  <si>
    <t>Nisha Verma</t>
  </si>
  <si>
    <t>nisha@aquatechdistributors.com</t>
  </si>
  <si>
    <t>Water Market, Ahmedabad</t>
  </si>
  <si>
    <t>Aditya Singh</t>
  </si>
  <si>
    <t>aditya@urbanflow.in</t>
  </si>
  <si>
    <t>Urban Plaza, 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</si>
</sst>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charset val="1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0" fontId="4" fillId="0" borderId="0" xfId="0" applyFont="1" applyFill="1" applyBorder="1" applyAlignment="1"/>
    <xf numFmtId="14" fontId="4" fillId="0" borderId="0" xfId="0" applyNumberFormat="1" applyFont="1" applyFill="1" applyBorder="1" applyAlignment="1"/>
    <xf numFmtId="0" fontId="6" fillId="0" borderId="0" xfId="0" applyFont="1"/>
    <xf numFmtId="2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>
      <alignment wrapText="1"/>
    </xf>
    <xf numFmtId="2" fontId="0" fillId="0" borderId="0" xfId="0" applyNumberFormat="1"/>
    <xf numFmtId="0" fontId="4" fillId="0" borderId="0" xfId="0" applyFont="1" applyFill="1" applyAlignment="1"/>
    <xf numFmtId="0" fontId="7" fillId="0" borderId="0" xfId="1" applyFill="1" applyBorder="1" applyAlignment="1"/>
    <xf numFmtId="0" fontId="9" fillId="0" borderId="0" xfId="0" applyFont="1"/>
    <xf numFmtId="164" fontId="11" fillId="0" borderId="0" xfId="0" applyNumberFormat="1" applyFont="1" applyAlignment="1">
      <alignment wrapText="1"/>
    </xf>
    <xf numFmtId="0" fontId="12" fillId="0" borderId="0" xfId="0" applyFont="1" applyFill="1" applyBorder="1" applyAlignment="1"/>
    <xf numFmtId="0" fontId="1" fillId="0" borderId="0" xfId="0" applyFont="1"/>
    <xf numFmtId="0" fontId="13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top"/>
    </xf>
    <xf numFmtId="0" fontId="10" fillId="0" borderId="1" xfId="0" applyFont="1" applyFill="1" applyBorder="1" applyAlignment="1"/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 patternType="solid">
          <bgColor theme="2" tint="-0.249977111117893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6" tint="0.79998168889431442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 patternType="solid">
          <bgColor theme="4" tint="0.59999389629810485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8" tint="0.59999389629810485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rgb="FF9C0006"/>
      </font>
      <fill>
        <patternFill patternType="solid">
          <bgColor theme="4" tint="0.59999389629810485"/>
        </patternFill>
      </fill>
    </dxf>
    <dxf>
      <font>
        <color rgb="FF9C0006"/>
      </font>
      <fill>
        <patternFill patternType="solid">
          <bgColor theme="6" tint="0.39997558519241921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vs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'Construction materials'!$B$1</c:f>
              <c:strCache>
                <c:ptCount val="1"/>
                <c:pt idx="0">
                  <c:v>Item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'Construction materials'!$B$2:$B$41</c:f>
              <c:strCache>
                <c:ptCount val="39"/>
                <c:pt idx="0">
                  <c:v>Waterproof Putty 40 Kgs</c:v>
                </c:pt>
                <c:pt idx="1">
                  <c:v>Wall Putty 1 Kg</c:v>
                </c:pt>
                <c:pt idx="2">
                  <c:v>Wall Putty 5 Kg</c:v>
                </c:pt>
                <c:pt idx="3">
                  <c:v>Wall Putty 10 Kg</c:v>
                </c:pt>
                <c:pt idx="4">
                  <c:v>Wall Putty 25 Kg</c:v>
                </c:pt>
                <c:pt idx="5">
                  <c:v>Wall Putty 40 Kgs</c:v>
                </c:pt>
                <c:pt idx="6">
                  <c:v>White Cement 50 Kg</c:v>
                </c:pt>
                <c:pt idx="7">
                  <c:v>White Cement 25 kg</c:v>
                </c:pt>
                <c:pt idx="8">
                  <c:v>White Cement 10 kg</c:v>
                </c:pt>
                <c:pt idx="9">
                  <c:v>White Cement 5 kg</c:v>
                </c:pt>
                <c:pt idx="10">
                  <c:v>White Cement 1 kg</c:v>
                </c:pt>
                <c:pt idx="11">
                  <c:v>JK PRIMERA ACTIVE INTERIOR WHITE 1 LTR</c:v>
                </c:pt>
                <c:pt idx="12">
                  <c:v>JK PRIMERA ACTIVE INTERIOR WHITE 20 LTR</c:v>
                </c:pt>
                <c:pt idx="13">
                  <c:v>JK PRIMERA ACTIVE INTERIOR WHITE 4 LTR</c:v>
                </c:pt>
                <c:pt idx="14">
                  <c:v>JK PRIMERA EXTERIOR WHITE 10 LTR</c:v>
                </c:pt>
                <c:pt idx="15">
                  <c:v>JK PRIMERA EXTERIOR WHITE 1 LTR</c:v>
                </c:pt>
                <c:pt idx="16">
                  <c:v>JK PRIMERA EXTERIOR WHITE 20 LTR</c:v>
                </c:pt>
                <c:pt idx="17">
                  <c:v>JK PRIMERA EXTERIOR WHITE 4 LTR</c:v>
                </c:pt>
                <c:pt idx="18">
                  <c:v>JK PRIMERA EXT/INT WHITE 10 LTR</c:v>
                </c:pt>
                <c:pt idx="19">
                  <c:v>JK PRIMERA EXT/INT WHITE 1 LTR</c:v>
                </c:pt>
                <c:pt idx="20">
                  <c:v>JK PRIMERA EXT/INT WHITE 20 LTR</c:v>
                </c:pt>
                <c:pt idx="21">
                  <c:v>JK PRIMERA INTERIOR WHITE 10 LTR</c:v>
                </c:pt>
                <c:pt idx="22">
                  <c:v>JK PRIMERA INTERIOR WHITE 1 LTR</c:v>
                </c:pt>
                <c:pt idx="23">
                  <c:v>JK PRIMERA INTERIOR WHITE 20 LTR</c:v>
                </c:pt>
                <c:pt idx="24">
                  <c:v>JK PRIMERA INTERIOR WHITE 4 LTR</c:v>
                </c:pt>
                <c:pt idx="25">
                  <c:v>JK PRIMERA ROMP 1 LTR</c:v>
                </c:pt>
                <c:pt idx="26">
                  <c:v>JK PRIMERA ROMP 4 LTR</c:v>
                </c:pt>
                <c:pt idx="27">
                  <c:v>JK PRIMERA WHITE ST 4 LTR</c:v>
                </c:pt>
                <c:pt idx="28">
                  <c:v>JK ENAMELO OXFORD BLUE 1 LTR</c:v>
                </c:pt>
                <c:pt idx="29">
                  <c:v>JK ENAMELO OXFORD BLUE 500 ML</c:v>
                </c:pt>
                <c:pt idx="30">
                  <c:v>JK ENAMELO PHIROZI 1 LTR</c:v>
                </c:pt>
                <c:pt idx="31">
                  <c:v>JK ENAMELO PHIROZI 4 LTR</c:v>
                </c:pt>
                <c:pt idx="32">
                  <c:v>JK ENAMELO PHIROZI 500 ML</c:v>
                </c:pt>
                <c:pt idx="33">
                  <c:v>JK ENAMELO P O RED 1 LTR</c:v>
                </c:pt>
                <c:pt idx="34">
                  <c:v>JK ENAMELO P O RED 500 ML</c:v>
                </c:pt>
                <c:pt idx="35">
                  <c:v>JK ENAMELO SIGNAL RED 1 LTR</c:v>
                </c:pt>
                <c:pt idx="36">
                  <c:v>JK ENAMELO SIGNAL RED 500 ML</c:v>
                </c:pt>
                <c:pt idx="37">
                  <c:v>JK ENAMELO SMOKE GREY 1 LTR</c:v>
                </c:pt>
                <c:pt idx="38">
                  <c:v>JK ENAMELO SMOKE GREY 500 ML</c:v>
                </c:pt>
              </c:strCache>
            </c:strRef>
          </c:cat>
          <c:val>
            <c:numRef>
              <c:f>'Construction materials'!$B$2:$B$41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F-4B70-8D3C-DC3EA37E4B3B}"/>
            </c:ext>
          </c:extLst>
        </c:ser>
        <c:ser>
          <c:idx val="1"/>
          <c:order val="1"/>
          <c:tx>
            <c:strRef>
              <c:f>'Construction materials'!$E$1</c:f>
              <c:strCache>
                <c:ptCount val="1"/>
                <c:pt idx="0">
                  <c:v>Quantity in 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'Construction materials'!$B$2:$B$41</c:f>
              <c:strCache>
                <c:ptCount val="39"/>
                <c:pt idx="0">
                  <c:v>Waterproof Putty 40 Kgs</c:v>
                </c:pt>
                <c:pt idx="1">
                  <c:v>Wall Putty 1 Kg</c:v>
                </c:pt>
                <c:pt idx="2">
                  <c:v>Wall Putty 5 Kg</c:v>
                </c:pt>
                <c:pt idx="3">
                  <c:v>Wall Putty 10 Kg</c:v>
                </c:pt>
                <c:pt idx="4">
                  <c:v>Wall Putty 25 Kg</c:v>
                </c:pt>
                <c:pt idx="5">
                  <c:v>Wall Putty 40 Kgs</c:v>
                </c:pt>
                <c:pt idx="6">
                  <c:v>White Cement 50 Kg</c:v>
                </c:pt>
                <c:pt idx="7">
                  <c:v>White Cement 25 kg</c:v>
                </c:pt>
                <c:pt idx="8">
                  <c:v>White Cement 10 kg</c:v>
                </c:pt>
                <c:pt idx="9">
                  <c:v>White Cement 5 kg</c:v>
                </c:pt>
                <c:pt idx="10">
                  <c:v>White Cement 1 kg</c:v>
                </c:pt>
                <c:pt idx="11">
                  <c:v>JK PRIMERA ACTIVE INTERIOR WHITE 1 LTR</c:v>
                </c:pt>
                <c:pt idx="12">
                  <c:v>JK PRIMERA ACTIVE INTERIOR WHITE 20 LTR</c:v>
                </c:pt>
                <c:pt idx="13">
                  <c:v>JK PRIMERA ACTIVE INTERIOR WHITE 4 LTR</c:v>
                </c:pt>
                <c:pt idx="14">
                  <c:v>JK PRIMERA EXTERIOR WHITE 10 LTR</c:v>
                </c:pt>
                <c:pt idx="15">
                  <c:v>JK PRIMERA EXTERIOR WHITE 1 LTR</c:v>
                </c:pt>
                <c:pt idx="16">
                  <c:v>JK PRIMERA EXTERIOR WHITE 20 LTR</c:v>
                </c:pt>
                <c:pt idx="17">
                  <c:v>JK PRIMERA EXTERIOR WHITE 4 LTR</c:v>
                </c:pt>
                <c:pt idx="18">
                  <c:v>JK PRIMERA EXT/INT WHITE 10 LTR</c:v>
                </c:pt>
                <c:pt idx="19">
                  <c:v>JK PRIMERA EXT/INT WHITE 1 LTR</c:v>
                </c:pt>
                <c:pt idx="20">
                  <c:v>JK PRIMERA EXT/INT WHITE 20 LTR</c:v>
                </c:pt>
                <c:pt idx="21">
                  <c:v>JK PRIMERA INTERIOR WHITE 10 LTR</c:v>
                </c:pt>
                <c:pt idx="22">
                  <c:v>JK PRIMERA INTERIOR WHITE 1 LTR</c:v>
                </c:pt>
                <c:pt idx="23">
                  <c:v>JK PRIMERA INTERIOR WHITE 20 LTR</c:v>
                </c:pt>
                <c:pt idx="24">
                  <c:v>JK PRIMERA INTERIOR WHITE 4 LTR</c:v>
                </c:pt>
                <c:pt idx="25">
                  <c:v>JK PRIMERA ROMP 1 LTR</c:v>
                </c:pt>
                <c:pt idx="26">
                  <c:v>JK PRIMERA ROMP 4 LTR</c:v>
                </c:pt>
                <c:pt idx="27">
                  <c:v>JK PRIMERA WHITE ST 4 LTR</c:v>
                </c:pt>
                <c:pt idx="28">
                  <c:v>JK ENAMELO OXFORD BLUE 1 LTR</c:v>
                </c:pt>
                <c:pt idx="29">
                  <c:v>JK ENAMELO OXFORD BLUE 500 ML</c:v>
                </c:pt>
                <c:pt idx="30">
                  <c:v>JK ENAMELO PHIROZI 1 LTR</c:v>
                </c:pt>
                <c:pt idx="31">
                  <c:v>JK ENAMELO PHIROZI 4 LTR</c:v>
                </c:pt>
                <c:pt idx="32">
                  <c:v>JK ENAMELO PHIROZI 500 ML</c:v>
                </c:pt>
                <c:pt idx="33">
                  <c:v>JK ENAMELO P O RED 1 LTR</c:v>
                </c:pt>
                <c:pt idx="34">
                  <c:v>JK ENAMELO P O RED 500 ML</c:v>
                </c:pt>
                <c:pt idx="35">
                  <c:v>JK ENAMELO SIGNAL RED 1 LTR</c:v>
                </c:pt>
                <c:pt idx="36">
                  <c:v>JK ENAMELO SIGNAL RED 500 ML</c:v>
                </c:pt>
                <c:pt idx="37">
                  <c:v>JK ENAMELO SMOKE GREY 1 LTR</c:v>
                </c:pt>
                <c:pt idx="38">
                  <c:v>JK ENAMELO SMOKE GREY 500 ML</c:v>
                </c:pt>
              </c:strCache>
            </c:strRef>
          </c:cat>
          <c:val>
            <c:numRef>
              <c:f>'Construction materials'!$E$2:$E$41</c:f>
              <c:numCache>
                <c:formatCode>General</c:formatCode>
                <c:ptCount val="40"/>
                <c:pt idx="0">
                  <c:v>109</c:v>
                </c:pt>
                <c:pt idx="1">
                  <c:v>120</c:v>
                </c:pt>
                <c:pt idx="2">
                  <c:v>190</c:v>
                </c:pt>
                <c:pt idx="3">
                  <c:v>130</c:v>
                </c:pt>
                <c:pt idx="4">
                  <c:v>150</c:v>
                </c:pt>
                <c:pt idx="5">
                  <c:v>198</c:v>
                </c:pt>
                <c:pt idx="6">
                  <c:v>103</c:v>
                </c:pt>
                <c:pt idx="7">
                  <c:v>145</c:v>
                </c:pt>
                <c:pt idx="8">
                  <c:v>210</c:v>
                </c:pt>
                <c:pt idx="9">
                  <c:v>190</c:v>
                </c:pt>
                <c:pt idx="10">
                  <c:v>211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3</c:v>
                </c:pt>
                <c:pt idx="28">
                  <c:v>10</c:v>
                </c:pt>
                <c:pt idx="29">
                  <c:v>6</c:v>
                </c:pt>
                <c:pt idx="30">
                  <c:v>12</c:v>
                </c:pt>
                <c:pt idx="31">
                  <c:v>7</c:v>
                </c:pt>
                <c:pt idx="32">
                  <c:v>5</c:v>
                </c:pt>
                <c:pt idx="33">
                  <c:v>10</c:v>
                </c:pt>
                <c:pt idx="34">
                  <c:v>4</c:v>
                </c:pt>
                <c:pt idx="35">
                  <c:v>11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F-4B70-8D3C-DC3EA37E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84807"/>
        <c:axId val="1263916551"/>
      </c:barChart>
      <c:catAx>
        <c:axId val="1263884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16551"/>
        <c:crosses val="autoZero"/>
        <c:auto val="1"/>
        <c:lblAlgn val="ctr"/>
        <c:lblOffset val="100"/>
        <c:noMultiLvlLbl val="0"/>
      </c:catAx>
      <c:valAx>
        <c:axId val="126391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8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Weightage of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81-44DA-A990-0B970B238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1-44DA-A990-0B970B238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81-44DA-A990-0B970B2383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81-44DA-A990-0B970B2383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81-44DA-A990-0B970B238366}"/>
              </c:ext>
            </c:extLst>
          </c:dPt>
          <c:cat>
            <c:strLit>
              <c:ptCount val="5"/>
              <c:pt idx="0">
                <c:v>Cement</c:v>
              </c:pt>
              <c:pt idx="1">
                <c:v>Paint</c:v>
              </c:pt>
              <c:pt idx="2">
                <c:v>Primer</c:v>
              </c:pt>
              <c:pt idx="3">
                <c:v>Putty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268378.08999999997</c:v>
              </c:pt>
              <c:pt idx="1">
                <c:v>21564.859999999997</c:v>
              </c:pt>
              <c:pt idx="2">
                <c:v>155472.52999999997</c:v>
              </c:pt>
              <c:pt idx="3">
                <c:v>266967.11</c:v>
              </c:pt>
              <c:pt idx="4">
                <c:v>712382.59</c:v>
              </c:pt>
            </c:numLit>
          </c:val>
          <c:extLst>
            <c:ext xmlns:c16="http://schemas.microsoft.com/office/drawing/2014/chart" uri="{C3380CC4-5D6E-409C-BE32-E72D297353CC}">
              <c16:uniqueId val="{0000000A-A381-44DA-A990-0B970B23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71287534757413"/>
          <c:y val="0.89720268670029524"/>
          <c:w val="0.527312283984303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Weightage of Suppliers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8-40D2-A2C8-B074F48601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8-40D2-A2C8-B074F48601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8-40D2-A2C8-B074F48601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8-40D2-A2C8-B074F48601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C8-40D2-A2C8-B074F48601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C8-40D2-A2C8-B074F48601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C8-40D2-A2C8-B074F486018E}"/>
              </c:ext>
            </c:extLst>
          </c:dPt>
          <c:cat>
            <c:strLit>
              <c:ptCount val="7"/>
              <c:pt idx="0">
                <c:v>AquaTech Distributors</c:v>
              </c:pt>
              <c:pt idx="1">
                <c:v>BuildPro Supplies</c:v>
              </c:pt>
              <c:pt idx="2">
                <c:v>Deluxe Sanitary</c:v>
              </c:pt>
              <c:pt idx="3">
                <c:v>Metro Plumbing Co.</c:v>
              </c:pt>
              <c:pt idx="4">
                <c:v>Raj Traders</c:v>
              </c:pt>
              <c:pt idx="5">
                <c:v>Urban Flow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824625</c:v>
              </c:pt>
              <c:pt idx="1">
                <c:v>1887983</c:v>
              </c:pt>
              <c:pt idx="2">
                <c:v>1257452</c:v>
              </c:pt>
              <c:pt idx="3">
                <c:v>1165744</c:v>
              </c:pt>
              <c:pt idx="4">
                <c:v>937389</c:v>
              </c:pt>
              <c:pt idx="5">
                <c:v>421862</c:v>
              </c:pt>
              <c:pt idx="6">
                <c:v>6495055</c:v>
              </c:pt>
            </c:numLit>
          </c:val>
          <c:extLst>
            <c:ext xmlns:c16="http://schemas.microsoft.com/office/drawing/2014/chart" uri="{C3380CC4-5D6E-409C-BE32-E72D297353CC}">
              <c16:uniqueId val="{0000000E-5EC8-40D2-A2C8-B074F486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Weightage of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4-4A57-ACA8-369CD429A0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4-4A57-ACA8-369CD429A0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4-4A57-ACA8-369CD429A0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4-4A57-ACA8-369CD429A0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4-4A57-ACA8-369CD429A0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E4-4A57-ACA8-369CD429A0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E4-4A57-ACA8-369CD429A039}"/>
              </c:ext>
            </c:extLst>
          </c:dPt>
          <c:cat>
            <c:strLit>
              <c:ptCount val="7"/>
              <c:pt idx="0">
                <c:v>Connector</c:v>
              </c:pt>
              <c:pt idx="1">
                <c:v>Fitting</c:v>
              </c:pt>
              <c:pt idx="2">
                <c:v>Pipe</c:v>
              </c:pt>
              <c:pt idx="3">
                <c:v>Sanitaryware</c:v>
              </c:pt>
              <c:pt idx="4">
                <c:v>Tap</c:v>
              </c:pt>
              <c:pt idx="5">
                <c:v>Valve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1274384</c:v>
              </c:pt>
              <c:pt idx="1">
                <c:v>1384001</c:v>
              </c:pt>
              <c:pt idx="2">
                <c:v>1021413</c:v>
              </c:pt>
              <c:pt idx="3">
                <c:v>379711</c:v>
              </c:pt>
              <c:pt idx="4">
                <c:v>1015873</c:v>
              </c:pt>
              <c:pt idx="5">
                <c:v>1419673</c:v>
              </c:pt>
              <c:pt idx="6">
                <c:v>6495055</c:v>
              </c:pt>
            </c:numLit>
          </c:val>
          <c:extLst>
            <c:ext xmlns:c16="http://schemas.microsoft.com/office/drawing/2014/chart" uri="{C3380CC4-5D6E-409C-BE32-E72D297353CC}">
              <c16:uniqueId val="{0000000E-8BE4-4A57-ACA8-369CD429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44</xdr:row>
      <xdr:rowOff>9525</xdr:rowOff>
    </xdr:from>
    <xdr:to>
      <xdr:col>4</xdr:col>
      <xdr:colOff>390525</xdr:colOff>
      <xdr:row>58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83573-37B1-F91F-91E9-533365DB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44</xdr:row>
      <xdr:rowOff>28575</xdr:rowOff>
    </xdr:from>
    <xdr:to>
      <xdr:col>9</xdr:col>
      <xdr:colOff>581025</xdr:colOff>
      <xdr:row>58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17771-FB15-4D1E-8C37-296B65F3A4BA}"/>
            </a:ext>
            <a:ext uri="{147F2762-F138-4A5C-976F-8EAC2B608ADB}">
              <a16:predDERef xmlns:a16="http://schemas.microsoft.com/office/drawing/2014/main" pred="{E8B83573-37B1-F91F-91E9-533365DB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180975</xdr:rowOff>
    </xdr:from>
    <xdr:to>
      <xdr:col>4</xdr:col>
      <xdr:colOff>76200</xdr:colOff>
      <xdr:row>67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7BE05-C72C-418E-A8F2-8C1FC62D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52</xdr:row>
      <xdr:rowOff>171450</xdr:rowOff>
    </xdr:from>
    <xdr:to>
      <xdr:col>8</xdr:col>
      <xdr:colOff>990600</xdr:colOff>
      <xdr:row>67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93AC0-6F81-4C41-AA97-6CD0EA184DBF}"/>
            </a:ext>
            <a:ext uri="{147F2762-F138-4A5C-976F-8EAC2B608ADB}">
              <a16:predDERef xmlns:a16="http://schemas.microsoft.com/office/drawing/2014/main" pred="{D387BE05-C72C-418E-A8F2-8C1FC62D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vi@buildpro.com" TargetMode="External"/><Relationship Id="rId3" Type="http://schemas.openxmlformats.org/officeDocument/2006/relationships/hyperlink" Target="mailto:rajeev@ramco.in" TargetMode="External"/><Relationship Id="rId7" Type="http://schemas.openxmlformats.org/officeDocument/2006/relationships/hyperlink" Target="mailto:anita@rajtraders.in" TargetMode="External"/><Relationship Id="rId2" Type="http://schemas.openxmlformats.org/officeDocument/2006/relationships/hyperlink" Target="mailto:prakash@ambuja.co" TargetMode="External"/><Relationship Id="rId1" Type="http://schemas.openxmlformats.org/officeDocument/2006/relationships/hyperlink" Target="mailto:sovan@smaxx.in" TargetMode="External"/><Relationship Id="rId6" Type="http://schemas.openxmlformats.org/officeDocument/2006/relationships/hyperlink" Target="mailto:manoj@deluxesanitary.com" TargetMode="External"/><Relationship Id="rId5" Type="http://schemas.openxmlformats.org/officeDocument/2006/relationships/hyperlink" Target="mailto:sandeep@metroplumbing.com" TargetMode="External"/><Relationship Id="rId10" Type="http://schemas.openxmlformats.org/officeDocument/2006/relationships/hyperlink" Target="mailto:aditya@urbanflow.in" TargetMode="External"/><Relationship Id="rId4" Type="http://schemas.openxmlformats.org/officeDocument/2006/relationships/hyperlink" Target="mailto:jyoti@jkgroup.com" TargetMode="External"/><Relationship Id="rId9" Type="http://schemas.openxmlformats.org/officeDocument/2006/relationships/hyperlink" Target="mailto:nisha@aquatechdistributo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sqref="A1:XFD1"/>
    </sheetView>
  </sheetViews>
  <sheetFormatPr defaultRowHeight="15"/>
  <cols>
    <col min="2" max="2" width="33.140625" customWidth="1"/>
    <col min="4" max="4" width="12.5703125" customWidth="1"/>
    <col min="5" max="6" width="15.85546875" customWidth="1"/>
    <col min="7" max="7" width="14" customWidth="1"/>
    <col min="8" max="9" width="14.5703125" customWidth="1"/>
    <col min="10" max="10" width="14.42578125" customWidth="1"/>
    <col min="11" max="11" width="19.28515625" style="11" bestFit="1" customWidth="1"/>
  </cols>
  <sheetData>
    <row r="1" spans="1:15" s="14" customFormat="1" ht="60.7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1" t="s">
        <v>10</v>
      </c>
    </row>
    <row r="2" spans="1:15">
      <c r="A2" t="s">
        <v>11</v>
      </c>
      <c r="B2" t="s">
        <v>12</v>
      </c>
      <c r="C2" t="s">
        <v>13</v>
      </c>
      <c r="D2">
        <v>650.23</v>
      </c>
      <c r="E2">
        <v>109</v>
      </c>
      <c r="F2" s="2">
        <f>D2*E2</f>
        <v>70875.070000000007</v>
      </c>
      <c r="G2">
        <v>50</v>
      </c>
      <c r="H2" t="s">
        <v>14</v>
      </c>
      <c r="I2" s="2" t="str">
        <f>IFERROR(VLOOKUP(TRIM(H2), 'Supplier Contact Info'!$A$2:$E$100, 2, FALSE), "Not Found")</f>
        <v>Sovan Sarkar</v>
      </c>
      <c r="J2" s="4">
        <v>45777</v>
      </c>
      <c r="K2" s="11">
        <f ca="1">TODAY()-J2</f>
        <v>53</v>
      </c>
    </row>
    <row r="3" spans="1:15">
      <c r="A3" t="s">
        <v>15</v>
      </c>
      <c r="B3" t="s">
        <v>16</v>
      </c>
      <c r="C3" t="s">
        <v>13</v>
      </c>
      <c r="D3">
        <v>20.149999999999999</v>
      </c>
      <c r="E3">
        <v>120</v>
      </c>
      <c r="F3" s="2">
        <f t="shared" ref="F3:F40" si="0">D3*E3</f>
        <v>2418</v>
      </c>
      <c r="G3">
        <v>100</v>
      </c>
      <c r="H3" t="s">
        <v>17</v>
      </c>
      <c r="I3" s="2" t="str">
        <f>IFERROR(VLOOKUP(TRIM(H3), 'Supplier Contact Info'!$A$2:$E$100, 2, FALSE), "Not Found")</f>
        <v>Rajeev Raina</v>
      </c>
      <c r="J3" s="4">
        <v>45777</v>
      </c>
      <c r="K3" s="11">
        <f t="shared" ref="K3:K40" ca="1" si="1">TODAY()-J3</f>
        <v>53</v>
      </c>
    </row>
    <row r="4" spans="1:15">
      <c r="A4" t="s">
        <v>18</v>
      </c>
      <c r="B4" t="s">
        <v>19</v>
      </c>
      <c r="C4" s="1" t="s">
        <v>13</v>
      </c>
      <c r="D4">
        <v>96.12</v>
      </c>
      <c r="E4">
        <v>190</v>
      </c>
      <c r="F4" s="2">
        <f t="shared" si="0"/>
        <v>18262.8</v>
      </c>
      <c r="G4">
        <v>100</v>
      </c>
      <c r="H4" t="s">
        <v>17</v>
      </c>
      <c r="I4" s="2" t="str">
        <f>IFERROR(VLOOKUP(TRIM(H4), 'Supplier Contact Info'!$A$2:$E$100, 2, FALSE), "Not Found")</f>
        <v>Rajeev Raina</v>
      </c>
      <c r="J4" s="4">
        <v>45777</v>
      </c>
      <c r="K4" s="11">
        <f t="shared" ca="1" si="1"/>
        <v>53</v>
      </c>
    </row>
    <row r="5" spans="1:15">
      <c r="A5" t="s">
        <v>20</v>
      </c>
      <c r="B5" t="s">
        <v>21</v>
      </c>
      <c r="C5" t="s">
        <v>13</v>
      </c>
      <c r="D5">
        <v>167.23</v>
      </c>
      <c r="E5">
        <v>130</v>
      </c>
      <c r="F5" s="2">
        <f t="shared" si="0"/>
        <v>21739.899999999998</v>
      </c>
      <c r="G5">
        <v>100</v>
      </c>
      <c r="H5" t="s">
        <v>17</v>
      </c>
      <c r="I5" s="2" t="str">
        <f>IFERROR(VLOOKUP(TRIM(H5), 'Supplier Contact Info'!$A$2:$E$100, 2, FALSE), "Not Found")</f>
        <v>Rajeev Raina</v>
      </c>
      <c r="J5" s="4">
        <v>45777</v>
      </c>
      <c r="K5" s="11">
        <f t="shared" ca="1" si="1"/>
        <v>53</v>
      </c>
    </row>
    <row r="6" spans="1:15">
      <c r="A6" t="s">
        <v>22</v>
      </c>
      <c r="B6" t="s">
        <v>23</v>
      </c>
      <c r="C6" t="s">
        <v>13</v>
      </c>
      <c r="D6">
        <v>268.33999999999997</v>
      </c>
      <c r="E6">
        <v>150</v>
      </c>
      <c r="F6" s="2">
        <f t="shared" si="0"/>
        <v>40250.999999999993</v>
      </c>
      <c r="G6">
        <v>50</v>
      </c>
      <c r="H6" t="s">
        <v>17</v>
      </c>
      <c r="I6" s="2" t="str">
        <f>IFERROR(VLOOKUP(TRIM(H6), 'Supplier Contact Info'!$A$2:$E$100, 2, FALSE), "Not Found")</f>
        <v>Rajeev Raina</v>
      </c>
      <c r="J6" s="4">
        <v>45777</v>
      </c>
      <c r="K6" s="11">
        <f t="shared" ca="1" si="1"/>
        <v>53</v>
      </c>
    </row>
    <row r="7" spans="1:15">
      <c r="A7" t="s">
        <v>24</v>
      </c>
      <c r="B7" t="s">
        <v>25</v>
      </c>
      <c r="C7" t="s">
        <v>13</v>
      </c>
      <c r="D7">
        <v>572.83000000000004</v>
      </c>
      <c r="E7">
        <v>198</v>
      </c>
      <c r="F7" s="2">
        <f t="shared" si="0"/>
        <v>113420.34000000001</v>
      </c>
      <c r="G7">
        <v>50</v>
      </c>
      <c r="H7" t="s">
        <v>17</v>
      </c>
      <c r="I7" s="2" t="str">
        <f>IFERROR(VLOOKUP(TRIM(H7), 'Supplier Contact Info'!$A$2:$E$100, 2, FALSE), "Not Found")</f>
        <v>Rajeev Raina</v>
      </c>
      <c r="J7" s="4">
        <v>45777</v>
      </c>
      <c r="K7" s="11">
        <f t="shared" ca="1" si="1"/>
        <v>53</v>
      </c>
    </row>
    <row r="8" spans="1:15">
      <c r="A8" t="s">
        <v>26</v>
      </c>
      <c r="B8" t="s">
        <v>27</v>
      </c>
      <c r="C8" t="s">
        <v>28</v>
      </c>
      <c r="D8">
        <v>1100.57</v>
      </c>
      <c r="E8">
        <v>103</v>
      </c>
      <c r="F8" s="2">
        <f t="shared" si="0"/>
        <v>113358.70999999999</v>
      </c>
      <c r="G8">
        <v>30</v>
      </c>
      <c r="H8" t="s">
        <v>29</v>
      </c>
      <c r="I8" s="2" t="str">
        <f>IFERROR(VLOOKUP(TRIM(H8), 'Supplier Contact Info'!$A$2:$E$100, 2, FALSE), "Not Found")</f>
        <v>Prakash Rao</v>
      </c>
      <c r="J8" s="4">
        <v>45777</v>
      </c>
      <c r="K8" s="11">
        <f t="shared" ca="1" si="1"/>
        <v>53</v>
      </c>
    </row>
    <row r="9" spans="1:15">
      <c r="A9" t="s">
        <v>30</v>
      </c>
      <c r="B9" t="s">
        <v>31</v>
      </c>
      <c r="C9" t="s">
        <v>28</v>
      </c>
      <c r="D9">
        <v>604.66999999999996</v>
      </c>
      <c r="E9">
        <v>145</v>
      </c>
      <c r="F9" s="2">
        <f t="shared" si="0"/>
        <v>87677.15</v>
      </c>
      <c r="G9">
        <v>50</v>
      </c>
      <c r="H9" t="s">
        <v>29</v>
      </c>
      <c r="I9" s="2" t="str">
        <f>IFERROR(VLOOKUP(TRIM(H9), 'Supplier Contact Info'!$A$2:$E$100, 2, FALSE), "Not Found")</f>
        <v>Prakash Rao</v>
      </c>
      <c r="J9" s="4">
        <v>45777</v>
      </c>
      <c r="K9" s="11">
        <f t="shared" ca="1" si="1"/>
        <v>53</v>
      </c>
    </row>
    <row r="10" spans="1:15">
      <c r="A10" t="s">
        <v>32</v>
      </c>
      <c r="B10" s="1" t="s">
        <v>33</v>
      </c>
      <c r="C10" t="s">
        <v>28</v>
      </c>
      <c r="D10">
        <v>250.68</v>
      </c>
      <c r="E10">
        <v>210</v>
      </c>
      <c r="F10" s="2">
        <f t="shared" si="0"/>
        <v>52642.8</v>
      </c>
      <c r="G10">
        <v>100</v>
      </c>
      <c r="H10" t="s">
        <v>29</v>
      </c>
      <c r="I10" s="2" t="str">
        <f>IFERROR(VLOOKUP(TRIM(H10), 'Supplier Contact Info'!$A$2:$E$100, 2, FALSE), "Not Found")</f>
        <v>Prakash Rao</v>
      </c>
      <c r="J10" s="4">
        <v>45777</v>
      </c>
      <c r="K10" s="11">
        <f t="shared" ca="1" si="1"/>
        <v>53</v>
      </c>
      <c r="M10" s="11"/>
    </row>
    <row r="11" spans="1:15">
      <c r="A11" t="s">
        <v>34</v>
      </c>
      <c r="B11" t="s">
        <v>35</v>
      </c>
      <c r="C11" t="s">
        <v>28</v>
      </c>
      <c r="D11">
        <v>60.23</v>
      </c>
      <c r="E11">
        <v>190</v>
      </c>
      <c r="F11" s="2">
        <f t="shared" si="0"/>
        <v>11443.699999999999</v>
      </c>
      <c r="G11">
        <v>100</v>
      </c>
      <c r="H11" t="s">
        <v>29</v>
      </c>
      <c r="I11" s="2" t="str">
        <f>IFERROR(VLOOKUP(TRIM(H11), 'Supplier Contact Info'!$A$2:$E$100, 2, FALSE), "Not Found")</f>
        <v>Prakash Rao</v>
      </c>
      <c r="J11" s="4">
        <v>45777</v>
      </c>
      <c r="K11" s="11">
        <f t="shared" ca="1" si="1"/>
        <v>53</v>
      </c>
    </row>
    <row r="12" spans="1:15">
      <c r="A12" t="s">
        <v>36</v>
      </c>
      <c r="B12" t="s">
        <v>37</v>
      </c>
      <c r="C12" t="s">
        <v>28</v>
      </c>
      <c r="D12">
        <v>15.43</v>
      </c>
      <c r="E12">
        <v>211</v>
      </c>
      <c r="F12" s="2">
        <f t="shared" si="0"/>
        <v>3255.73</v>
      </c>
      <c r="G12">
        <v>100</v>
      </c>
      <c r="H12" t="s">
        <v>29</v>
      </c>
      <c r="I12" s="2" t="str">
        <f>IFERROR(VLOOKUP(TRIM(H12), 'Supplier Contact Info'!$A$2:$E$100, 2, FALSE), "Not Found")</f>
        <v>Prakash Rao</v>
      </c>
      <c r="J12" s="4">
        <v>45777</v>
      </c>
      <c r="K12" s="11">
        <f t="shared" ca="1" si="1"/>
        <v>53</v>
      </c>
    </row>
    <row r="13" spans="1:15" ht="30.75">
      <c r="A13" t="s">
        <v>38</v>
      </c>
      <c r="B13" s="2" t="s">
        <v>39</v>
      </c>
      <c r="C13" t="s">
        <v>40</v>
      </c>
      <c r="D13" s="2">
        <v>213.67</v>
      </c>
      <c r="E13">
        <v>6</v>
      </c>
      <c r="F13" s="2">
        <f t="shared" si="0"/>
        <v>1282.02</v>
      </c>
      <c r="G13">
        <v>5</v>
      </c>
      <c r="H13" t="s">
        <v>41</v>
      </c>
      <c r="I13" s="2" t="str">
        <f>IFERROR(VLOOKUP(TRIM(H13), 'Supplier Contact Info'!$A$2:$E$100, 2, FALSE), "Not Found")</f>
        <v>Jyoti Khanna</v>
      </c>
      <c r="J13" s="5">
        <v>45804</v>
      </c>
      <c r="K13" s="11">
        <f t="shared" ca="1" si="1"/>
        <v>26</v>
      </c>
    </row>
    <row r="14" spans="1:15" ht="30.75">
      <c r="A14" t="s">
        <v>42</v>
      </c>
      <c r="B14" s="2" t="s">
        <v>43</v>
      </c>
      <c r="C14" t="s">
        <v>40</v>
      </c>
      <c r="D14">
        <v>3553.33</v>
      </c>
      <c r="E14">
        <v>2</v>
      </c>
      <c r="F14" s="2">
        <f t="shared" si="0"/>
        <v>7106.66</v>
      </c>
      <c r="G14">
        <v>5</v>
      </c>
      <c r="H14" t="s">
        <v>41</v>
      </c>
      <c r="I14" s="2" t="str">
        <f>IFERROR(VLOOKUP(TRIM(H14), 'Supplier Contact Info'!$A$2:$E$100, 2, FALSE), "Not Found")</f>
        <v>Jyoti Khanna</v>
      </c>
      <c r="J14" s="5">
        <v>45804</v>
      </c>
      <c r="K14" s="11">
        <f t="shared" ca="1" si="1"/>
        <v>26</v>
      </c>
    </row>
    <row r="15" spans="1:15" ht="30.75">
      <c r="A15" t="s">
        <v>44</v>
      </c>
      <c r="B15" s="2" t="s">
        <v>45</v>
      </c>
      <c r="C15" t="s">
        <v>40</v>
      </c>
      <c r="D15">
        <v>767.89</v>
      </c>
      <c r="E15">
        <v>7</v>
      </c>
      <c r="F15" s="2">
        <f t="shared" si="0"/>
        <v>5375.23</v>
      </c>
      <c r="G15">
        <v>5</v>
      </c>
      <c r="H15" t="s">
        <v>41</v>
      </c>
      <c r="I15" s="2" t="str">
        <f>IFERROR(VLOOKUP(TRIM(H15), 'Supplier Contact Info'!$A$2:$E$100, 2, FALSE), "Not Found")</f>
        <v>Jyoti Khanna</v>
      </c>
      <c r="J15" s="5">
        <v>45804</v>
      </c>
      <c r="K15" s="11">
        <f t="shared" ca="1" si="1"/>
        <v>26</v>
      </c>
      <c r="O15" s="2"/>
    </row>
    <row r="16" spans="1:15">
      <c r="A16" t="s">
        <v>46</v>
      </c>
      <c r="B16" t="s">
        <v>47</v>
      </c>
      <c r="C16" t="s">
        <v>40</v>
      </c>
      <c r="D16">
        <v>1735.04</v>
      </c>
      <c r="E16">
        <v>6</v>
      </c>
      <c r="F16" s="2">
        <f t="shared" si="0"/>
        <v>10410.24</v>
      </c>
      <c r="G16">
        <v>5</v>
      </c>
      <c r="H16" t="s">
        <v>41</v>
      </c>
      <c r="I16" s="2" t="str">
        <f>IFERROR(VLOOKUP(TRIM(H16), 'Supplier Contact Info'!$A$2:$E$100, 2, FALSE), "Not Found")</f>
        <v>Jyoti Khanna</v>
      </c>
      <c r="J16" s="5">
        <v>45804</v>
      </c>
      <c r="K16" s="11">
        <f t="shared" ca="1" si="1"/>
        <v>26</v>
      </c>
    </row>
    <row r="17" spans="1:11">
      <c r="A17" t="s">
        <v>48</v>
      </c>
      <c r="B17" t="s">
        <v>49</v>
      </c>
      <c r="C17" t="s">
        <v>40</v>
      </c>
      <c r="D17">
        <v>253.67</v>
      </c>
      <c r="E17">
        <v>11</v>
      </c>
      <c r="F17" s="2">
        <f t="shared" si="0"/>
        <v>2790.37</v>
      </c>
      <c r="G17">
        <v>10</v>
      </c>
      <c r="H17" t="s">
        <v>41</v>
      </c>
      <c r="I17" s="2" t="str">
        <f>IFERROR(VLOOKUP(TRIM(H17), 'Supplier Contact Info'!$A$2:$E$100, 2, FALSE), "Not Found")</f>
        <v>Jyoti Khanna</v>
      </c>
      <c r="J17" s="4">
        <v>45804</v>
      </c>
      <c r="K17" s="11">
        <f t="shared" ca="1" si="1"/>
        <v>26</v>
      </c>
    </row>
    <row r="18" spans="1:11">
      <c r="A18" t="s">
        <v>50</v>
      </c>
      <c r="B18" t="s">
        <v>51</v>
      </c>
      <c r="C18" t="s">
        <v>40</v>
      </c>
      <c r="D18">
        <v>3667.54</v>
      </c>
      <c r="E18">
        <v>8</v>
      </c>
      <c r="F18" s="2">
        <f t="shared" si="0"/>
        <v>29340.32</v>
      </c>
      <c r="G18">
        <v>5</v>
      </c>
      <c r="H18" t="s">
        <v>41</v>
      </c>
      <c r="I18" s="2" t="str">
        <f>IFERROR(VLOOKUP(TRIM(H18), 'Supplier Contact Info'!$A$2:$E$100, 2, FALSE), "Not Found")</f>
        <v>Jyoti Khanna</v>
      </c>
      <c r="J18" s="4">
        <v>45804</v>
      </c>
      <c r="K18" s="11">
        <f t="shared" ca="1" si="1"/>
        <v>26</v>
      </c>
    </row>
    <row r="19" spans="1:11">
      <c r="A19" t="s">
        <v>52</v>
      </c>
      <c r="B19" t="s">
        <v>53</v>
      </c>
      <c r="C19" t="s">
        <v>40</v>
      </c>
      <c r="D19">
        <v>803.25</v>
      </c>
      <c r="E19">
        <v>5</v>
      </c>
      <c r="F19" s="2">
        <f t="shared" si="0"/>
        <v>4016.25</v>
      </c>
      <c r="G19">
        <v>5</v>
      </c>
      <c r="H19" t="s">
        <v>41</v>
      </c>
      <c r="I19" s="2" t="str">
        <f>IFERROR(VLOOKUP(TRIM(H19), 'Supplier Contact Info'!$A$2:$E$100, 2, FALSE), "Not Found")</f>
        <v>Jyoti Khanna</v>
      </c>
      <c r="J19" s="4">
        <v>45804</v>
      </c>
      <c r="K19" s="11">
        <f t="shared" ca="1" si="1"/>
        <v>26</v>
      </c>
    </row>
    <row r="20" spans="1:11">
      <c r="A20" t="s">
        <v>54</v>
      </c>
      <c r="B20" t="s">
        <v>55</v>
      </c>
      <c r="C20" s="3" t="s">
        <v>40</v>
      </c>
      <c r="D20">
        <v>1812.67</v>
      </c>
      <c r="E20">
        <v>4</v>
      </c>
      <c r="F20" s="2">
        <f t="shared" si="0"/>
        <v>7250.68</v>
      </c>
      <c r="G20">
        <v>5</v>
      </c>
      <c r="H20" t="s">
        <v>41</v>
      </c>
      <c r="I20" s="2" t="str">
        <f>IFERROR(VLOOKUP(TRIM(H20), 'Supplier Contact Info'!$A$2:$E$100, 2, FALSE), "Not Found")</f>
        <v>Jyoti Khanna</v>
      </c>
      <c r="J20" s="4">
        <v>45804</v>
      </c>
      <c r="K20" s="11">
        <f t="shared" ca="1" si="1"/>
        <v>26</v>
      </c>
    </row>
    <row r="21" spans="1:11">
      <c r="A21" t="s">
        <v>56</v>
      </c>
      <c r="B21" t="s">
        <v>57</v>
      </c>
      <c r="C21" s="1" t="s">
        <v>40</v>
      </c>
      <c r="D21">
        <v>262.52999999999997</v>
      </c>
      <c r="E21">
        <v>7</v>
      </c>
      <c r="F21" s="2">
        <f t="shared" si="0"/>
        <v>1837.7099999999998</v>
      </c>
      <c r="G21">
        <v>10</v>
      </c>
      <c r="H21" t="s">
        <v>41</v>
      </c>
      <c r="I21" s="2" t="str">
        <f>IFERROR(VLOOKUP(TRIM(H21), 'Supplier Contact Info'!$A$2:$E$100, 2, FALSE), "Not Found")</f>
        <v>Jyoti Khanna</v>
      </c>
      <c r="J21" s="5">
        <v>45804</v>
      </c>
      <c r="K21" s="11">
        <f t="shared" ca="1" si="1"/>
        <v>26</v>
      </c>
    </row>
    <row r="22" spans="1:11">
      <c r="A22" t="s">
        <v>58</v>
      </c>
      <c r="B22" t="s">
        <v>59</v>
      </c>
      <c r="C22" t="s">
        <v>40</v>
      </c>
      <c r="D22">
        <v>3734.3</v>
      </c>
      <c r="E22">
        <v>8</v>
      </c>
      <c r="F22" s="2">
        <f t="shared" si="0"/>
        <v>29874.400000000001</v>
      </c>
      <c r="G22">
        <v>5</v>
      </c>
      <c r="H22" t="s">
        <v>41</v>
      </c>
      <c r="I22" s="2" t="str">
        <f>IFERROR(VLOOKUP(TRIM(H22), 'Supplier Contact Info'!$A$2:$E$100, 2, FALSE), "Not Found")</f>
        <v>Jyoti Khanna</v>
      </c>
      <c r="J22" s="4">
        <v>45804</v>
      </c>
      <c r="K22" s="11">
        <f t="shared" ca="1" si="1"/>
        <v>26</v>
      </c>
    </row>
    <row r="23" spans="1:11">
      <c r="A23" t="s">
        <v>60</v>
      </c>
      <c r="B23" t="s">
        <v>61</v>
      </c>
      <c r="C23" t="s">
        <v>40</v>
      </c>
      <c r="D23">
        <v>1863.51</v>
      </c>
      <c r="E23">
        <v>8</v>
      </c>
      <c r="F23" s="2">
        <f t="shared" si="0"/>
        <v>14908.08</v>
      </c>
      <c r="G23">
        <v>5</v>
      </c>
      <c r="H23" t="s">
        <v>41</v>
      </c>
      <c r="I23" s="2" t="str">
        <f>IFERROR(VLOOKUP(TRIM(H23), 'Supplier Contact Info'!$A$2:$E$100, 2, FALSE), "Not Found")</f>
        <v>Jyoti Khanna</v>
      </c>
      <c r="J23" s="4">
        <v>45804</v>
      </c>
      <c r="K23" s="11">
        <f t="shared" ca="1" si="1"/>
        <v>26</v>
      </c>
    </row>
    <row r="24" spans="1:11">
      <c r="A24" t="s">
        <v>62</v>
      </c>
      <c r="B24" t="s">
        <v>63</v>
      </c>
      <c r="C24" t="s">
        <v>40</v>
      </c>
      <c r="D24">
        <v>237.54</v>
      </c>
      <c r="E24">
        <v>5</v>
      </c>
      <c r="F24" s="2">
        <f t="shared" si="0"/>
        <v>1187.7</v>
      </c>
      <c r="G24">
        <v>10</v>
      </c>
      <c r="H24" t="s">
        <v>41</v>
      </c>
      <c r="I24" s="2" t="str">
        <f>IFERROR(VLOOKUP(TRIM(H24), 'Supplier Contact Info'!$A$2:$E$100, 2, FALSE), "Not Found")</f>
        <v>Jyoti Khanna</v>
      </c>
      <c r="J24" s="4">
        <v>45804</v>
      </c>
      <c r="K24" s="11">
        <f t="shared" ca="1" si="1"/>
        <v>26</v>
      </c>
    </row>
    <row r="25" spans="1:11">
      <c r="A25" t="s">
        <v>64</v>
      </c>
      <c r="B25" t="s">
        <v>65</v>
      </c>
      <c r="C25" t="s">
        <v>40</v>
      </c>
      <c r="D25">
        <v>3554.76</v>
      </c>
      <c r="E25">
        <v>6</v>
      </c>
      <c r="F25" s="2">
        <f t="shared" si="0"/>
        <v>21328.560000000001</v>
      </c>
      <c r="G25">
        <v>5</v>
      </c>
      <c r="H25" t="s">
        <v>41</v>
      </c>
      <c r="I25" s="2" t="str">
        <f>IFERROR(VLOOKUP(TRIM(H25), 'Supplier Contact Info'!$A$2:$E$100, 2, FALSE), "Not Found")</f>
        <v>Jyoti Khanna</v>
      </c>
      <c r="J25" s="4">
        <v>45804</v>
      </c>
      <c r="K25" s="11">
        <f t="shared" ca="1" si="1"/>
        <v>26</v>
      </c>
    </row>
    <row r="26" spans="1:11">
      <c r="A26" t="s">
        <v>66</v>
      </c>
      <c r="B26" t="s">
        <v>67</v>
      </c>
      <c r="C26" t="s">
        <v>40</v>
      </c>
      <c r="D26">
        <v>813.45</v>
      </c>
      <c r="E26">
        <v>9</v>
      </c>
      <c r="F26" s="2">
        <f t="shared" si="0"/>
        <v>7321.05</v>
      </c>
      <c r="G26">
        <v>5</v>
      </c>
      <c r="H26" t="s">
        <v>41</v>
      </c>
      <c r="I26" s="2" t="str">
        <f>IFERROR(VLOOKUP(TRIM(H26), 'Supplier Contact Info'!$A$2:$E$100, 2, FALSE), "Not Found")</f>
        <v>Jyoti Khanna</v>
      </c>
      <c r="J26" s="4">
        <v>45804</v>
      </c>
      <c r="K26" s="11">
        <f t="shared" ca="1" si="1"/>
        <v>26</v>
      </c>
    </row>
    <row r="27" spans="1:11">
      <c r="A27" t="s">
        <v>68</v>
      </c>
      <c r="B27" t="s">
        <v>69</v>
      </c>
      <c r="C27" t="s">
        <v>40</v>
      </c>
      <c r="D27">
        <v>267.33999999999997</v>
      </c>
      <c r="E27">
        <v>12</v>
      </c>
      <c r="F27" s="2">
        <f t="shared" si="0"/>
        <v>3208.08</v>
      </c>
      <c r="G27">
        <v>10</v>
      </c>
      <c r="H27" t="s">
        <v>41</v>
      </c>
      <c r="I27" s="2" t="str">
        <f>IFERROR(VLOOKUP(TRIM(H27), 'Supplier Contact Info'!$A$2:$E$100, 2, FALSE), "Not Found")</f>
        <v>Jyoti Khanna</v>
      </c>
      <c r="J27" s="4">
        <v>45804</v>
      </c>
      <c r="K27" s="11">
        <f t="shared" ca="1" si="1"/>
        <v>26</v>
      </c>
    </row>
    <row r="28" spans="1:11">
      <c r="A28" t="s">
        <v>70</v>
      </c>
      <c r="B28" t="s">
        <v>71</v>
      </c>
      <c r="C28" t="s">
        <v>40</v>
      </c>
      <c r="D28">
        <v>823.24</v>
      </c>
      <c r="E28">
        <v>9</v>
      </c>
      <c r="F28" s="2">
        <f t="shared" si="0"/>
        <v>7409.16</v>
      </c>
      <c r="G28">
        <v>5</v>
      </c>
      <c r="H28" t="s">
        <v>41</v>
      </c>
      <c r="I28" s="2" t="str">
        <f>IFERROR(VLOOKUP(TRIM(H28), 'Supplier Contact Info'!$A$2:$E$100, 2, FALSE), "Not Found")</f>
        <v>Jyoti Khanna</v>
      </c>
      <c r="J28" s="4">
        <v>45804</v>
      </c>
      <c r="K28" s="11">
        <f t="shared" ca="1" si="1"/>
        <v>26</v>
      </c>
    </row>
    <row r="29" spans="1:11">
      <c r="A29" t="s">
        <v>72</v>
      </c>
      <c r="B29" t="s">
        <v>73</v>
      </c>
      <c r="C29" t="s">
        <v>40</v>
      </c>
      <c r="D29">
        <v>275.33999999999997</v>
      </c>
      <c r="E29">
        <v>3</v>
      </c>
      <c r="F29" s="2">
        <f t="shared" si="0"/>
        <v>826.02</v>
      </c>
      <c r="G29">
        <v>5</v>
      </c>
      <c r="H29" t="s">
        <v>41</v>
      </c>
      <c r="I29" s="2" t="str">
        <f>IFERROR(VLOOKUP(TRIM(H29), 'Supplier Contact Info'!$A$2:$E$100, 2, FALSE), "Not Found")</f>
        <v>Jyoti Khanna</v>
      </c>
      <c r="J29" s="4">
        <v>45804</v>
      </c>
      <c r="K29" s="11">
        <f t="shared" ca="1" si="1"/>
        <v>26</v>
      </c>
    </row>
    <row r="30" spans="1:11">
      <c r="A30" t="s">
        <v>74</v>
      </c>
      <c r="B30" t="s">
        <v>75</v>
      </c>
      <c r="C30" t="s">
        <v>76</v>
      </c>
      <c r="D30">
        <v>204.34</v>
      </c>
      <c r="E30">
        <v>10</v>
      </c>
      <c r="F30" s="2">
        <f t="shared" si="0"/>
        <v>2043.4</v>
      </c>
      <c r="G30">
        <v>10</v>
      </c>
      <c r="H30" t="s">
        <v>41</v>
      </c>
      <c r="I30" s="2" t="str">
        <f>IFERROR(VLOOKUP(TRIM(H30), 'Supplier Contact Info'!$A$2:$E$100, 2, FALSE), "Not Found")</f>
        <v>Jyoti Khanna</v>
      </c>
      <c r="J30" s="4">
        <v>45806</v>
      </c>
      <c r="K30" s="11">
        <f t="shared" ca="1" si="1"/>
        <v>24</v>
      </c>
    </row>
    <row r="31" spans="1:11">
      <c r="A31" t="s">
        <v>77</v>
      </c>
      <c r="B31" t="s">
        <v>78</v>
      </c>
      <c r="C31" s="1" t="s">
        <v>76</v>
      </c>
      <c r="D31">
        <v>125.67</v>
      </c>
      <c r="E31">
        <v>6</v>
      </c>
      <c r="F31" s="2">
        <f t="shared" si="0"/>
        <v>754.02</v>
      </c>
      <c r="G31">
        <v>5</v>
      </c>
      <c r="H31" t="s">
        <v>41</v>
      </c>
      <c r="I31" s="2" t="str">
        <f>IFERROR(VLOOKUP(TRIM(H31), 'Supplier Contact Info'!$A$2:$E$100, 2, FALSE), "Not Found")</f>
        <v>Jyoti Khanna</v>
      </c>
      <c r="J31" s="4">
        <v>45806</v>
      </c>
      <c r="K31" s="11">
        <f t="shared" ca="1" si="1"/>
        <v>24</v>
      </c>
    </row>
    <row r="32" spans="1:11">
      <c r="A32" t="s">
        <v>79</v>
      </c>
      <c r="B32" t="s">
        <v>80</v>
      </c>
      <c r="C32" s="1" t="s">
        <v>76</v>
      </c>
      <c r="D32">
        <v>215.34</v>
      </c>
      <c r="E32">
        <v>12</v>
      </c>
      <c r="F32" s="2">
        <f t="shared" si="0"/>
        <v>2584.08</v>
      </c>
      <c r="G32">
        <v>10</v>
      </c>
      <c r="H32" t="s">
        <v>41</v>
      </c>
      <c r="I32" s="2" t="str">
        <f>IFERROR(VLOOKUP(TRIM(H32), 'Supplier Contact Info'!$A$2:$E$100, 2, FALSE), "Not Found")</f>
        <v>Jyoti Khanna</v>
      </c>
      <c r="J32" s="4">
        <v>45806</v>
      </c>
      <c r="K32" s="11">
        <f t="shared" ca="1" si="1"/>
        <v>24</v>
      </c>
    </row>
    <row r="33" spans="1:11">
      <c r="A33" t="s">
        <v>81</v>
      </c>
      <c r="B33" t="s">
        <v>82</v>
      </c>
      <c r="C33" s="1" t="s">
        <v>76</v>
      </c>
      <c r="D33">
        <v>768.23</v>
      </c>
      <c r="E33">
        <v>7</v>
      </c>
      <c r="F33" s="2">
        <f t="shared" si="0"/>
        <v>5377.6100000000006</v>
      </c>
      <c r="G33">
        <v>5</v>
      </c>
      <c r="H33" t="s">
        <v>41</v>
      </c>
      <c r="I33" s="2" t="str">
        <f>IFERROR(VLOOKUP(TRIM(H33), 'Supplier Contact Info'!$A$2:$E$100, 2, FALSE), "Not Found")</f>
        <v>Jyoti Khanna</v>
      </c>
      <c r="J33" s="4">
        <v>45806</v>
      </c>
      <c r="K33" s="11">
        <f t="shared" ca="1" si="1"/>
        <v>24</v>
      </c>
    </row>
    <row r="34" spans="1:11">
      <c r="A34" t="s">
        <v>83</v>
      </c>
      <c r="B34" t="s">
        <v>84</v>
      </c>
      <c r="C34" s="1" t="s">
        <v>76</v>
      </c>
      <c r="D34">
        <v>129.31</v>
      </c>
      <c r="E34">
        <v>5</v>
      </c>
      <c r="F34" s="2">
        <f t="shared" si="0"/>
        <v>646.54999999999995</v>
      </c>
      <c r="G34">
        <v>5</v>
      </c>
      <c r="H34" t="s">
        <v>41</v>
      </c>
      <c r="I34" s="2" t="str">
        <f>IFERROR(VLOOKUP(TRIM(H34), 'Supplier Contact Info'!$A$2:$E$100, 2, FALSE), "Not Found")</f>
        <v>Jyoti Khanna</v>
      </c>
      <c r="J34" s="4">
        <v>45806</v>
      </c>
      <c r="K34" s="11">
        <f t="shared" ca="1" si="1"/>
        <v>24</v>
      </c>
    </row>
    <row r="35" spans="1:11">
      <c r="A35" t="s">
        <v>85</v>
      </c>
      <c r="B35" t="s">
        <v>86</v>
      </c>
      <c r="C35" s="1" t="s">
        <v>76</v>
      </c>
      <c r="D35">
        <v>208.9</v>
      </c>
      <c r="E35">
        <v>10</v>
      </c>
      <c r="F35" s="2">
        <f t="shared" si="0"/>
        <v>2089</v>
      </c>
      <c r="G35">
        <v>10</v>
      </c>
      <c r="H35" t="s">
        <v>41</v>
      </c>
      <c r="I35" s="2" t="str">
        <f>IFERROR(VLOOKUP(TRIM(H35), 'Supplier Contact Info'!$A$2:$E$100, 2, FALSE), "Not Found")</f>
        <v>Jyoti Khanna</v>
      </c>
      <c r="J35" s="4">
        <v>45806</v>
      </c>
      <c r="K35" s="11">
        <f t="shared" ca="1" si="1"/>
        <v>24</v>
      </c>
    </row>
    <row r="36" spans="1:11">
      <c r="A36" t="s">
        <v>87</v>
      </c>
      <c r="B36" t="s">
        <v>88</v>
      </c>
      <c r="C36" s="1" t="s">
        <v>76</v>
      </c>
      <c r="D36">
        <v>131.43</v>
      </c>
      <c r="E36">
        <v>4</v>
      </c>
      <c r="F36" s="2">
        <f t="shared" si="0"/>
        <v>525.72</v>
      </c>
      <c r="G36">
        <v>5</v>
      </c>
      <c r="H36" t="s">
        <v>41</v>
      </c>
      <c r="I36" s="2" t="str">
        <f>IFERROR(VLOOKUP(TRIM(H36), 'Supplier Contact Info'!$A$2:$E$100, 2, FALSE), "Not Found")</f>
        <v>Jyoti Khanna</v>
      </c>
      <c r="J36" s="4">
        <v>45806</v>
      </c>
      <c r="K36" s="11">
        <f t="shared" ca="1" si="1"/>
        <v>24</v>
      </c>
    </row>
    <row r="37" spans="1:11">
      <c r="A37" t="s">
        <v>89</v>
      </c>
      <c r="B37" t="s">
        <v>90</v>
      </c>
      <c r="C37" s="1" t="s">
        <v>76</v>
      </c>
      <c r="D37">
        <v>215.67</v>
      </c>
      <c r="E37">
        <v>11</v>
      </c>
      <c r="F37" s="2">
        <f t="shared" si="0"/>
        <v>2372.37</v>
      </c>
      <c r="G37">
        <v>10</v>
      </c>
      <c r="H37" t="s">
        <v>41</v>
      </c>
      <c r="I37" s="2" t="str">
        <f>IFERROR(VLOOKUP(TRIM(H37), 'Supplier Contact Info'!$A$2:$E$100, 2, FALSE), "Not Found")</f>
        <v>Jyoti Khanna</v>
      </c>
      <c r="J37" s="4">
        <v>45806</v>
      </c>
      <c r="K37" s="11">
        <f t="shared" ca="1" si="1"/>
        <v>24</v>
      </c>
    </row>
    <row r="38" spans="1:11">
      <c r="A38" t="s">
        <v>91</v>
      </c>
      <c r="B38" t="s">
        <v>92</v>
      </c>
      <c r="C38" s="1" t="s">
        <v>76</v>
      </c>
      <c r="D38">
        <v>128.44999999999999</v>
      </c>
      <c r="E38">
        <v>9</v>
      </c>
      <c r="F38" s="2">
        <f t="shared" si="0"/>
        <v>1156.05</v>
      </c>
      <c r="G38">
        <v>5</v>
      </c>
      <c r="H38" t="s">
        <v>41</v>
      </c>
      <c r="I38" s="2" t="str">
        <f>IFERROR(VLOOKUP(TRIM(H38), 'Supplier Contact Info'!$A$2:$E$100, 2, FALSE), "Not Found")</f>
        <v>Jyoti Khanna</v>
      </c>
      <c r="J38" s="4">
        <v>45806</v>
      </c>
      <c r="K38" s="11">
        <f t="shared" ca="1" si="1"/>
        <v>24</v>
      </c>
    </row>
    <row r="39" spans="1:11">
      <c r="A39" t="s">
        <v>93</v>
      </c>
      <c r="B39" t="s">
        <v>94</v>
      </c>
      <c r="C39" s="1" t="s">
        <v>76</v>
      </c>
      <c r="D39">
        <v>223.67</v>
      </c>
      <c r="E39">
        <v>13</v>
      </c>
      <c r="F39" s="2">
        <f t="shared" si="0"/>
        <v>2907.71</v>
      </c>
      <c r="G39">
        <v>10</v>
      </c>
      <c r="H39" t="s">
        <v>41</v>
      </c>
      <c r="I39" s="2" t="str">
        <f>IFERROR(VLOOKUP(TRIM(H39), 'Supplier Contact Info'!$A$2:$E$100, 2, FALSE), "Not Found")</f>
        <v>Jyoti Khanna</v>
      </c>
      <c r="J39" s="4">
        <v>45806</v>
      </c>
      <c r="K39" s="11">
        <f t="shared" ca="1" si="1"/>
        <v>24</v>
      </c>
    </row>
    <row r="40" spans="1:11">
      <c r="A40" t="s">
        <v>95</v>
      </c>
      <c r="B40" t="s">
        <v>96</v>
      </c>
      <c r="C40" s="1" t="s">
        <v>76</v>
      </c>
      <c r="D40">
        <v>123.15</v>
      </c>
      <c r="E40">
        <v>9</v>
      </c>
      <c r="F40" s="2">
        <f t="shared" si="0"/>
        <v>1108.3500000000001</v>
      </c>
      <c r="G40">
        <v>5</v>
      </c>
      <c r="H40" t="s">
        <v>41</v>
      </c>
      <c r="I40" s="2" t="str">
        <f>IFERROR(VLOOKUP(TRIM(H40), 'Supplier Contact Info'!$A$2:$E$100, 2, FALSE), "Not Found")</f>
        <v>Jyoti Khanna</v>
      </c>
      <c r="J40" s="4">
        <v>45806</v>
      </c>
      <c r="K40" s="11">
        <f t="shared" ca="1" si="1"/>
        <v>24</v>
      </c>
    </row>
    <row r="41" spans="1:11">
      <c r="F41">
        <f>SUM(F2:F40)</f>
        <v>712382.59</v>
      </c>
    </row>
  </sheetData>
  <conditionalFormatting sqref="E2:E40">
    <cfRule type="expression" dxfId="11" priority="1">
      <formula>E2&lt;G2</formula>
    </cfRule>
  </conditionalFormatting>
  <conditionalFormatting sqref="A2:K40">
    <cfRule type="expression" dxfId="10" priority="5">
      <formula>$C2="Putty"</formula>
    </cfRule>
  </conditionalFormatting>
  <conditionalFormatting sqref="A2:K40">
    <cfRule type="expression" dxfId="9" priority="4">
      <formula>$C2="Cement"</formula>
    </cfRule>
  </conditionalFormatting>
  <conditionalFormatting sqref="A2:K40">
    <cfRule type="expression" dxfId="8" priority="3">
      <formula>$C2="Primer"</formula>
    </cfRule>
  </conditionalFormatting>
  <conditionalFormatting sqref="A2:K40">
    <cfRule type="expression" dxfId="7" priority="2">
      <formula>$C2="Paint"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95A0-D0F2-4B99-B410-5EDAF30C4177}">
  <dimension ref="A1:K63"/>
  <sheetViews>
    <sheetView topLeftCell="A22" workbookViewId="0">
      <selection activeCell="J60" sqref="J60"/>
    </sheetView>
  </sheetViews>
  <sheetFormatPr defaultRowHeight="15"/>
  <cols>
    <col min="1" max="1" width="17.28515625" customWidth="1"/>
    <col min="2" max="2" width="23.28515625" bestFit="1" customWidth="1"/>
    <col min="3" max="3" width="12.28515625" bestFit="1" customWidth="1"/>
    <col min="4" max="4" width="14.5703125" bestFit="1" customWidth="1"/>
    <col min="5" max="5" width="14" bestFit="1" customWidth="1"/>
    <col min="6" max="6" width="14" customWidth="1"/>
    <col min="7" max="7" width="13.140625" bestFit="1" customWidth="1"/>
    <col min="8" max="8" width="20.28515625" bestFit="1" customWidth="1"/>
    <col min="9" max="9" width="20.28515625" customWidth="1"/>
    <col min="10" max="10" width="14.140625" bestFit="1" customWidth="1"/>
    <col min="11" max="11" width="24.7109375" style="8" customWidth="1"/>
  </cols>
  <sheetData>
    <row r="1" spans="1:11" s="14" customFormat="1" ht="60.75">
      <c r="A1" s="22" t="s">
        <v>0</v>
      </c>
      <c r="B1" s="23" t="s">
        <v>1</v>
      </c>
      <c r="C1" s="23" t="s">
        <v>2</v>
      </c>
      <c r="D1" s="23" t="s">
        <v>97</v>
      </c>
      <c r="E1" s="23" t="s">
        <v>98</v>
      </c>
      <c r="F1" s="24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15"/>
    </row>
    <row r="2" spans="1:11">
      <c r="A2" s="6" t="s">
        <v>99</v>
      </c>
      <c r="B2" s="6" t="s">
        <v>100</v>
      </c>
      <c r="C2" s="6" t="s">
        <v>101</v>
      </c>
      <c r="D2" s="6">
        <v>54</v>
      </c>
      <c r="E2" s="6">
        <v>89</v>
      </c>
      <c r="F2" s="6">
        <f>D2*E2</f>
        <v>4806</v>
      </c>
      <c r="G2" s="6">
        <v>42</v>
      </c>
      <c r="H2" s="6" t="s">
        <v>102</v>
      </c>
      <c r="I2" s="6" t="str">
        <f>IFERROR(VLOOKUP(TRIM(H2), 'Supplier Contact Info'!$A$2:$E$100, 2, FALSE), "Not Found")</f>
        <v>Ravi Sharma</v>
      </c>
      <c r="J2" s="7">
        <v>45821</v>
      </c>
      <c r="K2" s="10">
        <f ca="1">TODAY()-J2</f>
        <v>9</v>
      </c>
    </row>
    <row r="3" spans="1:11">
      <c r="A3" s="6" t="s">
        <v>103</v>
      </c>
      <c r="B3" s="6" t="s">
        <v>104</v>
      </c>
      <c r="C3" s="6" t="s">
        <v>105</v>
      </c>
      <c r="D3" s="6">
        <v>107</v>
      </c>
      <c r="E3" s="6">
        <v>112</v>
      </c>
      <c r="F3" s="6">
        <f t="shared" ref="F3:F51" si="0">D3*E3</f>
        <v>11984</v>
      </c>
      <c r="G3" s="6">
        <v>51</v>
      </c>
      <c r="H3" s="6" t="s">
        <v>102</v>
      </c>
      <c r="I3" s="6" t="str">
        <f>IFERROR(VLOOKUP(TRIM(H3), 'Supplier Contact Info'!$A$2:$E$100, 2, FALSE), "Not Found")</f>
        <v>Ravi Sharma</v>
      </c>
      <c r="J3" s="7">
        <v>45799</v>
      </c>
      <c r="K3" s="10"/>
    </row>
    <row r="4" spans="1:11">
      <c r="A4" s="6" t="s">
        <v>106</v>
      </c>
      <c r="B4" s="6" t="s">
        <v>107</v>
      </c>
      <c r="C4" s="6" t="s">
        <v>108</v>
      </c>
      <c r="D4" s="6">
        <v>170</v>
      </c>
      <c r="E4" s="6">
        <v>370</v>
      </c>
      <c r="F4" s="6">
        <f t="shared" si="0"/>
        <v>62900</v>
      </c>
      <c r="G4" s="6">
        <v>90</v>
      </c>
      <c r="H4" s="6" t="s">
        <v>109</v>
      </c>
      <c r="I4" s="6" t="str">
        <f>IFERROR(VLOOKUP(TRIM(H4), 'Supplier Contact Info'!$A$2:$E$100, 2, FALSE), "Not Found")</f>
        <v>Anita Desai</v>
      </c>
      <c r="J4" s="7">
        <v>45801</v>
      </c>
      <c r="K4" s="10"/>
    </row>
    <row r="5" spans="1:11">
      <c r="A5" s="6" t="s">
        <v>110</v>
      </c>
      <c r="B5" s="6" t="s">
        <v>111</v>
      </c>
      <c r="C5" s="6" t="s">
        <v>108</v>
      </c>
      <c r="D5" s="6">
        <v>471</v>
      </c>
      <c r="E5" s="6">
        <v>71</v>
      </c>
      <c r="F5" s="6">
        <f t="shared" si="0"/>
        <v>33441</v>
      </c>
      <c r="G5" s="6">
        <v>88</v>
      </c>
      <c r="H5" s="6" t="s">
        <v>109</v>
      </c>
      <c r="I5" s="6" t="str">
        <f>IFERROR(VLOOKUP(TRIM(H5), 'Supplier Contact Info'!$A$2:$E$100, 2, FALSE), "Not Found")</f>
        <v>Anita Desai</v>
      </c>
      <c r="J5" s="7">
        <v>45797</v>
      </c>
      <c r="K5" s="10"/>
    </row>
    <row r="6" spans="1:11">
      <c r="A6" s="6" t="s">
        <v>112</v>
      </c>
      <c r="B6" s="6" t="s">
        <v>113</v>
      </c>
      <c r="C6" s="6" t="s">
        <v>114</v>
      </c>
      <c r="D6" s="6">
        <v>719</v>
      </c>
      <c r="E6" s="6">
        <v>214</v>
      </c>
      <c r="F6" s="6">
        <f t="shared" si="0"/>
        <v>153866</v>
      </c>
      <c r="G6" s="6">
        <v>28</v>
      </c>
      <c r="H6" s="6" t="s">
        <v>115</v>
      </c>
      <c r="I6" s="6" t="str">
        <f>IFERROR(VLOOKUP(TRIM(H6), 'Supplier Contact Info'!$A$2:$E$100, 2, FALSE), "Not Found")</f>
        <v>Manoj Kapoor</v>
      </c>
      <c r="J6" s="7">
        <v>45803</v>
      </c>
      <c r="K6" s="10"/>
    </row>
    <row r="7" spans="1:11">
      <c r="A7" s="6" t="s">
        <v>116</v>
      </c>
      <c r="B7" s="6" t="s">
        <v>117</v>
      </c>
      <c r="C7" s="6" t="s">
        <v>108</v>
      </c>
      <c r="D7" s="6">
        <v>510</v>
      </c>
      <c r="E7" s="6">
        <v>40</v>
      </c>
      <c r="F7" s="6">
        <f t="shared" si="0"/>
        <v>20400</v>
      </c>
      <c r="G7" s="6">
        <v>74</v>
      </c>
      <c r="H7" s="6" t="s">
        <v>102</v>
      </c>
      <c r="I7" s="6" t="str">
        <f>IFERROR(VLOOKUP(TRIM(H7), 'Supplier Contact Info'!$A$2:$E$100, 2, FALSE), "Not Found")</f>
        <v>Ravi Sharma</v>
      </c>
      <c r="J7" s="7">
        <v>45773</v>
      </c>
      <c r="K7" s="10"/>
    </row>
    <row r="8" spans="1:11">
      <c r="A8" s="6" t="s">
        <v>118</v>
      </c>
      <c r="B8" s="6" t="s">
        <v>119</v>
      </c>
      <c r="C8" s="6" t="s">
        <v>101</v>
      </c>
      <c r="D8" s="6">
        <v>622</v>
      </c>
      <c r="E8" s="6">
        <v>308</v>
      </c>
      <c r="F8" s="6">
        <f t="shared" si="0"/>
        <v>191576</v>
      </c>
      <c r="G8" s="6">
        <v>58</v>
      </c>
      <c r="H8" s="6" t="s">
        <v>120</v>
      </c>
      <c r="I8" s="6" t="str">
        <f>IFERROR(VLOOKUP(TRIM(H8), 'Supplier Contact Info'!$A$2:$E$100, 2, FALSE), "Not Found")</f>
        <v>Sandeep Mehra</v>
      </c>
      <c r="J8" s="7">
        <v>45799</v>
      </c>
      <c r="K8" s="9" t="s">
        <v>121</v>
      </c>
    </row>
    <row r="9" spans="1:11">
      <c r="A9" s="6" t="s">
        <v>122</v>
      </c>
      <c r="B9" s="6" t="s">
        <v>123</v>
      </c>
      <c r="C9" s="6" t="s">
        <v>108</v>
      </c>
      <c r="D9" s="6">
        <v>559</v>
      </c>
      <c r="E9" s="6">
        <v>191</v>
      </c>
      <c r="F9" s="6">
        <f t="shared" si="0"/>
        <v>106769</v>
      </c>
      <c r="G9" s="6">
        <v>79</v>
      </c>
      <c r="H9" s="6" t="s">
        <v>102</v>
      </c>
      <c r="I9" s="6" t="str">
        <f>IFERROR(VLOOKUP(TRIM(H9), 'Supplier Contact Info'!$A$2:$E$100, 2, FALSE), "Not Found")</f>
        <v>Ravi Sharma</v>
      </c>
      <c r="J9" s="7">
        <v>45816</v>
      </c>
      <c r="K9" s="9"/>
    </row>
    <row r="10" spans="1:11">
      <c r="A10" s="6" t="s">
        <v>124</v>
      </c>
      <c r="B10" s="6" t="s">
        <v>125</v>
      </c>
      <c r="C10" s="6" t="s">
        <v>114</v>
      </c>
      <c r="D10" s="6">
        <v>753</v>
      </c>
      <c r="E10" s="6">
        <v>378</v>
      </c>
      <c r="F10" s="6">
        <f t="shared" si="0"/>
        <v>284634</v>
      </c>
      <c r="G10" s="6">
        <v>81</v>
      </c>
      <c r="H10" s="6" t="s">
        <v>102</v>
      </c>
      <c r="I10" s="6" t="str">
        <f>IFERROR(VLOOKUP(TRIM(H10), 'Supplier Contact Info'!$A$2:$E$100, 2, FALSE), "Not Found")</f>
        <v>Ravi Sharma</v>
      </c>
      <c r="J10" s="7">
        <v>45812</v>
      </c>
      <c r="K10" s="9"/>
    </row>
    <row r="11" spans="1:11">
      <c r="A11" s="6" t="s">
        <v>126</v>
      </c>
      <c r="B11" s="6" t="s">
        <v>127</v>
      </c>
      <c r="C11" s="6" t="s">
        <v>105</v>
      </c>
      <c r="D11" s="6">
        <v>181</v>
      </c>
      <c r="E11" s="6">
        <v>225</v>
      </c>
      <c r="F11" s="6">
        <f t="shared" si="0"/>
        <v>40725</v>
      </c>
      <c r="G11" s="6">
        <v>96</v>
      </c>
      <c r="H11" s="6" t="s">
        <v>128</v>
      </c>
      <c r="I11" s="6" t="str">
        <f>IFERROR(VLOOKUP(TRIM(H11), 'Supplier Contact Info'!$A$2:$E$100, 2, FALSE), "Not Found")</f>
        <v>Nisha Verma</v>
      </c>
      <c r="J11" s="7">
        <v>45824</v>
      </c>
      <c r="K11" s="9"/>
    </row>
    <row r="12" spans="1:11">
      <c r="A12" s="6" t="s">
        <v>129</v>
      </c>
      <c r="B12" s="6" t="s">
        <v>130</v>
      </c>
      <c r="C12" s="6" t="s">
        <v>131</v>
      </c>
      <c r="D12" s="6">
        <v>162</v>
      </c>
      <c r="E12" s="6">
        <v>445</v>
      </c>
      <c r="F12" s="6">
        <f t="shared" si="0"/>
        <v>72090</v>
      </c>
      <c r="G12" s="6">
        <v>73</v>
      </c>
      <c r="H12" s="6" t="s">
        <v>128</v>
      </c>
      <c r="I12" s="6" t="str">
        <f>IFERROR(VLOOKUP(TRIM(H12), 'Supplier Contact Info'!$A$2:$E$100, 2, FALSE), "Not Found")</f>
        <v>Nisha Verma</v>
      </c>
      <c r="J12" s="7">
        <v>45778</v>
      </c>
      <c r="K12" s="9"/>
    </row>
    <row r="13" spans="1:11">
      <c r="A13" s="6" t="s">
        <v>132</v>
      </c>
      <c r="B13" s="6" t="s">
        <v>133</v>
      </c>
      <c r="C13" s="6" t="s">
        <v>131</v>
      </c>
      <c r="D13" s="6">
        <v>183</v>
      </c>
      <c r="E13" s="6">
        <v>52</v>
      </c>
      <c r="F13" s="6">
        <f t="shared" si="0"/>
        <v>9516</v>
      </c>
      <c r="G13" s="6">
        <v>55</v>
      </c>
      <c r="H13" s="6" t="s">
        <v>128</v>
      </c>
      <c r="I13" s="6" t="str">
        <f>IFERROR(VLOOKUP(TRIM(H13), 'Supplier Contact Info'!$A$2:$E$100, 2, FALSE), "Not Found")</f>
        <v>Nisha Verma</v>
      </c>
      <c r="J13" s="7">
        <v>45802</v>
      </c>
      <c r="K13" s="9"/>
    </row>
    <row r="14" spans="1:11">
      <c r="A14" s="6" t="s">
        <v>134</v>
      </c>
      <c r="B14" s="6" t="s">
        <v>135</v>
      </c>
      <c r="C14" s="6" t="s">
        <v>105</v>
      </c>
      <c r="D14" s="6">
        <v>72</v>
      </c>
      <c r="E14" s="6">
        <v>172</v>
      </c>
      <c r="F14" s="6">
        <f t="shared" si="0"/>
        <v>12384</v>
      </c>
      <c r="G14" s="6">
        <v>44</v>
      </c>
      <c r="H14" s="6" t="s">
        <v>120</v>
      </c>
      <c r="I14" s="6" t="s">
        <v>136</v>
      </c>
      <c r="J14" s="7">
        <v>45797</v>
      </c>
      <c r="K14" s="9"/>
    </row>
    <row r="15" spans="1:11">
      <c r="A15" s="6" t="s">
        <v>137</v>
      </c>
      <c r="B15" s="6" t="s">
        <v>138</v>
      </c>
      <c r="C15" s="6" t="s">
        <v>105</v>
      </c>
      <c r="D15" s="6">
        <v>211</v>
      </c>
      <c r="E15" s="6">
        <v>135</v>
      </c>
      <c r="F15" s="6">
        <f t="shared" si="0"/>
        <v>28485</v>
      </c>
      <c r="G15" s="6">
        <v>44</v>
      </c>
      <c r="H15" s="6" t="s">
        <v>102</v>
      </c>
      <c r="I15" s="6" t="str">
        <f>IFERROR(VLOOKUP(TRIM(H15), 'Supplier Contact Info'!$A$2:$E$100, 2, FALSE), "Not Found")</f>
        <v>Ravi Sharma</v>
      </c>
      <c r="J15" s="7">
        <v>45786</v>
      </c>
      <c r="K15" s="9"/>
    </row>
    <row r="16" spans="1:11">
      <c r="A16" s="6" t="s">
        <v>139</v>
      </c>
      <c r="B16" s="6" t="s">
        <v>140</v>
      </c>
      <c r="C16" s="6" t="s">
        <v>105</v>
      </c>
      <c r="D16" s="6">
        <v>695</v>
      </c>
      <c r="E16" s="6">
        <v>91</v>
      </c>
      <c r="F16" s="6">
        <f t="shared" si="0"/>
        <v>63245</v>
      </c>
      <c r="G16" s="6">
        <v>81</v>
      </c>
      <c r="H16" s="6" t="s">
        <v>115</v>
      </c>
      <c r="I16" s="6" t="str">
        <f>IFERROR(VLOOKUP(TRIM(H16), 'Supplier Contact Info'!$A$2:$E$100, 2, FALSE), "Not Found")</f>
        <v>Manoj Kapoor</v>
      </c>
      <c r="J16" s="7">
        <v>45795</v>
      </c>
      <c r="K16" s="9"/>
    </row>
    <row r="17" spans="1:11">
      <c r="A17" s="6" t="s">
        <v>141</v>
      </c>
      <c r="B17" s="6" t="s">
        <v>142</v>
      </c>
      <c r="C17" s="6" t="s">
        <v>131</v>
      </c>
      <c r="D17" s="6">
        <v>787</v>
      </c>
      <c r="E17" s="6">
        <v>433</v>
      </c>
      <c r="F17" s="6">
        <f t="shared" si="0"/>
        <v>340771</v>
      </c>
      <c r="G17" s="6">
        <v>24</v>
      </c>
      <c r="H17" s="6" t="s">
        <v>115</v>
      </c>
      <c r="I17" s="6" t="str">
        <f>IFERROR(VLOOKUP(TRIM(H17), 'Supplier Contact Info'!$A$2:$E$100, 2, FALSE), "Not Found")</f>
        <v>Manoj Kapoor</v>
      </c>
      <c r="J17" s="7">
        <v>45826</v>
      </c>
      <c r="K17" s="9"/>
    </row>
    <row r="18" spans="1:11">
      <c r="A18" s="6" t="s">
        <v>143</v>
      </c>
      <c r="B18" s="6" t="s">
        <v>144</v>
      </c>
      <c r="C18" s="6" t="s">
        <v>105</v>
      </c>
      <c r="D18" s="6">
        <v>494</v>
      </c>
      <c r="E18" s="6">
        <v>54</v>
      </c>
      <c r="F18" s="6">
        <f t="shared" si="0"/>
        <v>26676</v>
      </c>
      <c r="G18" s="6">
        <v>28</v>
      </c>
      <c r="H18" s="6" t="s">
        <v>120</v>
      </c>
      <c r="I18" s="6" t="str">
        <f>IFERROR(VLOOKUP(TRIM(H18), 'Supplier Contact Info'!$A$2:$E$100, 2, FALSE), "Not Found")</f>
        <v>Sandeep Mehra</v>
      </c>
      <c r="J18" s="7">
        <v>45785</v>
      </c>
      <c r="K18" s="9"/>
    </row>
    <row r="19" spans="1:11">
      <c r="A19" s="6" t="s">
        <v>145</v>
      </c>
      <c r="B19" s="6" t="s">
        <v>146</v>
      </c>
      <c r="C19" s="6" t="s">
        <v>114</v>
      </c>
      <c r="D19" s="6">
        <v>659</v>
      </c>
      <c r="E19" s="6">
        <v>337</v>
      </c>
      <c r="F19" s="6">
        <f t="shared" si="0"/>
        <v>222083</v>
      </c>
      <c r="G19" s="6">
        <v>68</v>
      </c>
      <c r="H19" s="6" t="s">
        <v>109</v>
      </c>
      <c r="I19" s="6" t="str">
        <f>IFERROR(VLOOKUP(TRIM(H19), 'Supplier Contact Info'!$A$2:$E$100, 2, FALSE), "Not Found")</f>
        <v>Anita Desai</v>
      </c>
      <c r="J19" s="7">
        <v>45811</v>
      </c>
      <c r="K19" s="9"/>
    </row>
    <row r="20" spans="1:11">
      <c r="A20" s="6" t="s">
        <v>147</v>
      </c>
      <c r="B20" s="6" t="s">
        <v>148</v>
      </c>
      <c r="C20" s="6" t="s">
        <v>101</v>
      </c>
      <c r="D20" s="6">
        <v>601</v>
      </c>
      <c r="E20" s="6">
        <v>78</v>
      </c>
      <c r="F20" s="6">
        <f t="shared" si="0"/>
        <v>46878</v>
      </c>
      <c r="G20" s="6">
        <v>37</v>
      </c>
      <c r="H20" s="6" t="s">
        <v>120</v>
      </c>
      <c r="I20" s="6" t="str">
        <f>IFERROR(VLOOKUP(TRIM(H20), 'Supplier Contact Info'!$A$2:$E$100, 2, FALSE), "Not Found")</f>
        <v>Sandeep Mehra</v>
      </c>
      <c r="J20" s="7">
        <v>45816</v>
      </c>
      <c r="K20" s="9"/>
    </row>
    <row r="21" spans="1:11">
      <c r="A21" s="6" t="s">
        <v>149</v>
      </c>
      <c r="B21" s="6" t="s">
        <v>150</v>
      </c>
      <c r="C21" s="6" t="s">
        <v>101</v>
      </c>
      <c r="D21" s="6">
        <v>707</v>
      </c>
      <c r="E21" s="6">
        <v>193</v>
      </c>
      <c r="F21" s="6">
        <f t="shared" si="0"/>
        <v>136451</v>
      </c>
      <c r="G21" s="6">
        <v>64</v>
      </c>
      <c r="H21" s="6" t="s">
        <v>120</v>
      </c>
      <c r="I21" s="6" t="str">
        <f>IFERROR(VLOOKUP(TRIM(H21), 'Supplier Contact Info'!$A$2:$E$100, 2, FALSE), "Not Found")</f>
        <v>Sandeep Mehra</v>
      </c>
      <c r="J21" s="7">
        <v>45803</v>
      </c>
      <c r="K21" s="9"/>
    </row>
    <row r="22" spans="1:11">
      <c r="A22" s="6" t="s">
        <v>151</v>
      </c>
      <c r="B22" s="6" t="s">
        <v>152</v>
      </c>
      <c r="C22" s="6" t="s">
        <v>105</v>
      </c>
      <c r="D22" s="6">
        <v>328</v>
      </c>
      <c r="E22" s="6">
        <v>459</v>
      </c>
      <c r="F22" s="6">
        <f t="shared" si="0"/>
        <v>150552</v>
      </c>
      <c r="G22" s="6">
        <v>50</v>
      </c>
      <c r="H22" s="6" t="s">
        <v>102</v>
      </c>
      <c r="I22" s="6" t="str">
        <f>IFERROR(VLOOKUP(TRIM(H22), 'Supplier Contact Info'!$A$2:$E$100, 2, FALSE), "Not Found")</f>
        <v>Ravi Sharma</v>
      </c>
      <c r="J22" s="7">
        <v>45807</v>
      </c>
      <c r="K22" s="9"/>
    </row>
    <row r="23" spans="1:11">
      <c r="A23" s="6" t="s">
        <v>153</v>
      </c>
      <c r="B23" s="6" t="s">
        <v>154</v>
      </c>
      <c r="C23" s="6" t="s">
        <v>155</v>
      </c>
      <c r="D23" s="6">
        <v>677</v>
      </c>
      <c r="E23" s="6">
        <v>172</v>
      </c>
      <c r="F23" s="6">
        <f t="shared" si="0"/>
        <v>116444</v>
      </c>
      <c r="G23" s="6">
        <v>85</v>
      </c>
      <c r="H23" s="6" t="s">
        <v>102</v>
      </c>
      <c r="I23" s="6" t="str">
        <f>IFERROR(VLOOKUP(TRIM(H23), 'Supplier Contact Info'!$A$2:$E$100, 2, FALSE), "Not Found")</f>
        <v>Ravi Sharma</v>
      </c>
      <c r="J23" s="7">
        <v>45820</v>
      </c>
      <c r="K23" s="9"/>
    </row>
    <row r="24" spans="1:11">
      <c r="A24" s="6" t="s">
        <v>156</v>
      </c>
      <c r="B24" s="6" t="s">
        <v>157</v>
      </c>
      <c r="C24" s="6" t="s">
        <v>155</v>
      </c>
      <c r="D24" s="6">
        <v>294</v>
      </c>
      <c r="E24" s="6">
        <v>314</v>
      </c>
      <c r="F24" s="6">
        <f t="shared" si="0"/>
        <v>92316</v>
      </c>
      <c r="G24" s="6">
        <v>48</v>
      </c>
      <c r="H24" s="6" t="s">
        <v>128</v>
      </c>
      <c r="I24" s="6" t="str">
        <f>IFERROR(VLOOKUP(TRIM(H24), 'Supplier Contact Info'!$A$2:$E$100, 2, FALSE), "Not Found")</f>
        <v>Nisha Verma</v>
      </c>
      <c r="J24" s="7">
        <v>45790</v>
      </c>
      <c r="K24" s="9"/>
    </row>
    <row r="25" spans="1:11">
      <c r="A25" s="6" t="s">
        <v>158</v>
      </c>
      <c r="B25" s="6" t="s">
        <v>159</v>
      </c>
      <c r="C25" s="6" t="s">
        <v>108</v>
      </c>
      <c r="D25" s="6">
        <v>836</v>
      </c>
      <c r="E25" s="6">
        <v>141</v>
      </c>
      <c r="F25" s="6">
        <f t="shared" si="0"/>
        <v>117876</v>
      </c>
      <c r="G25" s="6">
        <v>60</v>
      </c>
      <c r="H25" s="6" t="s">
        <v>160</v>
      </c>
      <c r="I25" s="6" t="str">
        <f>IFERROR(VLOOKUP(TRIM(H25), 'Supplier Contact Info'!$A$2:$E$100, 2, FALSE), "Not Found")</f>
        <v>Aditya Singh</v>
      </c>
      <c r="J25" s="7">
        <v>45822</v>
      </c>
      <c r="K25" s="9"/>
    </row>
    <row r="26" spans="1:11">
      <c r="A26" s="6" t="s">
        <v>161</v>
      </c>
      <c r="B26" s="6" t="s">
        <v>162</v>
      </c>
      <c r="C26" s="6" t="s">
        <v>131</v>
      </c>
      <c r="D26" s="6">
        <v>834</v>
      </c>
      <c r="E26" s="6">
        <v>250</v>
      </c>
      <c r="F26" s="6">
        <f t="shared" si="0"/>
        <v>208500</v>
      </c>
      <c r="G26" s="6">
        <v>88</v>
      </c>
      <c r="H26" s="6" t="s">
        <v>102</v>
      </c>
      <c r="I26" s="6" t="str">
        <f>IFERROR(VLOOKUP(TRIM(H26), 'Supplier Contact Info'!$A$2:$E$100, 2, FALSE), "Not Found")</f>
        <v>Ravi Sharma</v>
      </c>
      <c r="J26" s="7">
        <v>45782</v>
      </c>
      <c r="K26" s="9"/>
    </row>
    <row r="27" spans="1:11">
      <c r="A27" s="6" t="s">
        <v>163</v>
      </c>
      <c r="B27" s="6" t="s">
        <v>164</v>
      </c>
      <c r="C27" s="6" t="s">
        <v>108</v>
      </c>
      <c r="D27" s="6">
        <v>598</v>
      </c>
      <c r="E27" s="6">
        <v>447</v>
      </c>
      <c r="F27" s="6">
        <f t="shared" si="0"/>
        <v>267306</v>
      </c>
      <c r="G27" s="6">
        <v>91</v>
      </c>
      <c r="H27" s="6" t="s">
        <v>160</v>
      </c>
      <c r="I27" s="6" t="str">
        <f>IFERROR(VLOOKUP(TRIM(H27), 'Supplier Contact Info'!$A$2:$E$100, 2, FALSE), "Not Found")</f>
        <v>Aditya Singh</v>
      </c>
      <c r="J27" s="7">
        <v>45806</v>
      </c>
      <c r="K27" s="9"/>
    </row>
    <row r="28" spans="1:11">
      <c r="A28" s="6" t="s">
        <v>165</v>
      </c>
      <c r="B28" s="6" t="s">
        <v>166</v>
      </c>
      <c r="C28" s="6" t="s">
        <v>155</v>
      </c>
      <c r="D28" s="6">
        <v>847</v>
      </c>
      <c r="E28" s="6">
        <v>478</v>
      </c>
      <c r="F28" s="6">
        <f t="shared" si="0"/>
        <v>404866</v>
      </c>
      <c r="G28" s="6">
        <v>51</v>
      </c>
      <c r="H28" s="6" t="s">
        <v>102</v>
      </c>
      <c r="I28" s="6" t="str">
        <f>IFERROR(VLOOKUP(TRIM(H28), 'Supplier Contact Info'!$A$2:$E$100, 2, FALSE), "Not Found")</f>
        <v>Ravi Sharma</v>
      </c>
      <c r="J28" s="7">
        <v>45818</v>
      </c>
      <c r="K28" s="9"/>
    </row>
    <row r="29" spans="1:11">
      <c r="A29" s="6" t="s">
        <v>167</v>
      </c>
      <c r="B29" s="6" t="s">
        <v>168</v>
      </c>
      <c r="C29" s="6" t="s">
        <v>105</v>
      </c>
      <c r="D29" s="6">
        <v>716</v>
      </c>
      <c r="E29" s="6">
        <v>151</v>
      </c>
      <c r="F29" s="6">
        <f t="shared" si="0"/>
        <v>108116</v>
      </c>
      <c r="G29" s="6">
        <v>22</v>
      </c>
      <c r="H29" s="6" t="s">
        <v>109</v>
      </c>
      <c r="I29" s="6" t="str">
        <f>IFERROR(VLOOKUP(TRIM(H29), 'Supplier Contact Info'!$A$2:$E$100, 2, FALSE), "Not Found")</f>
        <v>Anita Desai</v>
      </c>
      <c r="J29" s="7">
        <v>45818</v>
      </c>
      <c r="K29" s="9"/>
    </row>
    <row r="30" spans="1:11">
      <c r="A30" s="6" t="s">
        <v>169</v>
      </c>
      <c r="B30" s="6" t="s">
        <v>170</v>
      </c>
      <c r="C30" s="6" t="s">
        <v>131</v>
      </c>
      <c r="D30" s="6">
        <v>840</v>
      </c>
      <c r="E30" s="6">
        <v>262</v>
      </c>
      <c r="F30" s="6">
        <f t="shared" si="0"/>
        <v>220080</v>
      </c>
      <c r="G30" s="6">
        <v>35</v>
      </c>
      <c r="H30" s="6" t="s">
        <v>120</v>
      </c>
      <c r="I30" s="6" t="str">
        <f>IFERROR(VLOOKUP(TRIM(H30), 'Supplier Contact Info'!$A$2:$E$100, 2, FALSE), "Not Found")</f>
        <v>Sandeep Mehra</v>
      </c>
      <c r="J30" s="7">
        <v>45781</v>
      </c>
      <c r="K30" s="9"/>
    </row>
    <row r="31" spans="1:11">
      <c r="A31" s="6" t="s">
        <v>171</v>
      </c>
      <c r="B31" s="6" t="s">
        <v>172</v>
      </c>
      <c r="C31" s="6" t="s">
        <v>131</v>
      </c>
      <c r="D31" s="6">
        <v>907</v>
      </c>
      <c r="E31" s="6">
        <v>284</v>
      </c>
      <c r="F31" s="6">
        <f t="shared" si="0"/>
        <v>257588</v>
      </c>
      <c r="G31" s="6">
        <v>43</v>
      </c>
      <c r="H31" s="6" t="s">
        <v>109</v>
      </c>
      <c r="I31" s="6" t="str">
        <f>IFERROR(VLOOKUP(TRIM(H31), 'Supplier Contact Info'!$A$2:$E$100, 2, FALSE), "Not Found")</f>
        <v>Anita Desai</v>
      </c>
      <c r="J31" s="7">
        <v>45780</v>
      </c>
      <c r="K31" s="9"/>
    </row>
    <row r="32" spans="1:11">
      <c r="A32" s="6" t="s">
        <v>173</v>
      </c>
      <c r="B32" s="6" t="s">
        <v>174</v>
      </c>
      <c r="C32" s="6" t="s">
        <v>114</v>
      </c>
      <c r="D32" s="6">
        <v>391</v>
      </c>
      <c r="E32" s="6">
        <v>405</v>
      </c>
      <c r="F32" s="6">
        <f t="shared" si="0"/>
        <v>158355</v>
      </c>
      <c r="G32" s="6">
        <v>88</v>
      </c>
      <c r="H32" s="6" t="s">
        <v>102</v>
      </c>
      <c r="I32" s="6" t="str">
        <f>IFERROR(VLOOKUP(TRIM(H32), 'Supplier Contact Info'!$A$2:$E$100, 2, FALSE), "Not Found")</f>
        <v>Ravi Sharma</v>
      </c>
      <c r="J32" s="7">
        <v>45789</v>
      </c>
      <c r="K32" s="9"/>
    </row>
    <row r="33" spans="1:11">
      <c r="A33" s="6" t="s">
        <v>175</v>
      </c>
      <c r="B33" s="6" t="s">
        <v>176</v>
      </c>
      <c r="C33" s="6" t="s">
        <v>108</v>
      </c>
      <c r="D33" s="6">
        <v>524</v>
      </c>
      <c r="E33" s="6">
        <v>70</v>
      </c>
      <c r="F33" s="6">
        <f t="shared" si="0"/>
        <v>36680</v>
      </c>
      <c r="G33" s="6">
        <v>56</v>
      </c>
      <c r="H33" s="6" t="s">
        <v>160</v>
      </c>
      <c r="I33" s="6" t="str">
        <f>IFERROR(VLOOKUP(TRIM(H33), 'Supplier Contact Info'!$A$2:$E$100, 2, FALSE), "Not Found")</f>
        <v>Aditya Singh</v>
      </c>
      <c r="J33" s="7">
        <v>45793</v>
      </c>
      <c r="K33" s="9"/>
    </row>
    <row r="34" spans="1:11">
      <c r="A34" s="6" t="s">
        <v>177</v>
      </c>
      <c r="B34" s="6" t="s">
        <v>178</v>
      </c>
      <c r="C34" s="6" t="s">
        <v>155</v>
      </c>
      <c r="D34" s="6">
        <v>507</v>
      </c>
      <c r="E34" s="6">
        <v>190</v>
      </c>
      <c r="F34" s="6">
        <f t="shared" si="0"/>
        <v>96330</v>
      </c>
      <c r="G34" s="6">
        <v>92</v>
      </c>
      <c r="H34" s="6" t="s">
        <v>109</v>
      </c>
      <c r="I34" s="6" t="str">
        <f>IFERROR(VLOOKUP(TRIM(H34), 'Supplier Contact Info'!$A$2:$E$100, 2, FALSE), "Not Found")</f>
        <v>Anita Desai</v>
      </c>
      <c r="J34" s="7">
        <v>45773</v>
      </c>
      <c r="K34" s="9"/>
    </row>
    <row r="35" spans="1:11">
      <c r="A35" s="6" t="s">
        <v>179</v>
      </c>
      <c r="B35" s="6" t="s">
        <v>180</v>
      </c>
      <c r="C35" s="6" t="s">
        <v>114</v>
      </c>
      <c r="D35" s="6">
        <v>879</v>
      </c>
      <c r="E35" s="6">
        <v>394</v>
      </c>
      <c r="F35" s="6">
        <f t="shared" si="0"/>
        <v>346326</v>
      </c>
      <c r="G35" s="6">
        <v>70</v>
      </c>
      <c r="H35" s="6" t="s">
        <v>115</v>
      </c>
      <c r="I35" s="6" t="str">
        <f>IFERROR(VLOOKUP(TRIM(H35), 'Supplier Contact Info'!$A$2:$E$100, 2, FALSE), "Not Found")</f>
        <v>Manoj Kapoor</v>
      </c>
      <c r="J35" s="7">
        <v>45793</v>
      </c>
      <c r="K35" s="9"/>
    </row>
    <row r="36" spans="1:11">
      <c r="A36" s="6" t="s">
        <v>181</v>
      </c>
      <c r="B36" s="6" t="s">
        <v>182</v>
      </c>
      <c r="C36" s="6" t="s">
        <v>108</v>
      </c>
      <c r="D36" s="6">
        <v>568</v>
      </c>
      <c r="E36" s="6">
        <v>446</v>
      </c>
      <c r="F36" s="6">
        <f t="shared" si="0"/>
        <v>253328</v>
      </c>
      <c r="G36" s="6">
        <v>91</v>
      </c>
      <c r="H36" s="6" t="s">
        <v>128</v>
      </c>
      <c r="I36" s="6" t="str">
        <f>IFERROR(VLOOKUP(TRIM(H36), 'Supplier Contact Info'!$A$2:$E$100, 2, FALSE), "Not Found")</f>
        <v>Nisha Verma</v>
      </c>
      <c r="J36" s="7">
        <v>45767</v>
      </c>
      <c r="K36" s="9"/>
    </row>
    <row r="37" spans="1:11">
      <c r="A37" s="6" t="s">
        <v>183</v>
      </c>
      <c r="B37" s="6" t="s">
        <v>184</v>
      </c>
      <c r="C37" s="6" t="s">
        <v>105</v>
      </c>
      <c r="D37" s="6">
        <v>154</v>
      </c>
      <c r="E37" s="6">
        <v>288</v>
      </c>
      <c r="F37" s="6">
        <f t="shared" si="0"/>
        <v>44352</v>
      </c>
      <c r="G37" s="6">
        <v>75</v>
      </c>
      <c r="H37" s="6" t="s">
        <v>109</v>
      </c>
      <c r="I37" s="6" t="str">
        <f>IFERROR(VLOOKUP(TRIM(H37), 'Supplier Contact Info'!$A$2:$E$100, 2, FALSE), "Not Found")</f>
        <v>Anita Desai</v>
      </c>
      <c r="J37" s="7">
        <v>45818</v>
      </c>
      <c r="K37" s="9"/>
    </row>
    <row r="38" spans="1:11">
      <c r="A38" s="6" t="s">
        <v>185</v>
      </c>
      <c r="B38" s="6" t="s">
        <v>186</v>
      </c>
      <c r="C38" s="6" t="s">
        <v>131</v>
      </c>
      <c r="D38" s="6">
        <v>189</v>
      </c>
      <c r="E38" s="6">
        <v>37</v>
      </c>
      <c r="F38" s="6">
        <f t="shared" si="0"/>
        <v>6993</v>
      </c>
      <c r="G38" s="6">
        <v>43</v>
      </c>
      <c r="H38" s="6" t="s">
        <v>102</v>
      </c>
      <c r="I38" s="6" t="str">
        <f>IFERROR(VLOOKUP(TRIM(H38), 'Supplier Contact Info'!$A$2:$E$100, 2, FALSE), "Not Found")</f>
        <v>Ravi Sharma</v>
      </c>
      <c r="J38" s="7">
        <v>45816</v>
      </c>
      <c r="K38" s="9"/>
    </row>
    <row r="39" spans="1:11">
      <c r="A39" s="6" t="s">
        <v>187</v>
      </c>
      <c r="B39" s="6" t="s">
        <v>188</v>
      </c>
      <c r="C39" s="6" t="s">
        <v>155</v>
      </c>
      <c r="D39" s="6">
        <v>575</v>
      </c>
      <c r="E39" s="6">
        <v>261</v>
      </c>
      <c r="F39" s="6">
        <f t="shared" si="0"/>
        <v>150075</v>
      </c>
      <c r="G39" s="6">
        <v>77</v>
      </c>
      <c r="H39" s="6" t="s">
        <v>120</v>
      </c>
      <c r="I39" s="6" t="str">
        <f>IFERROR(VLOOKUP(TRIM(H39), 'Supplier Contact Info'!$A$2:$E$100, 2, FALSE), "Not Found")</f>
        <v>Sandeep Mehra</v>
      </c>
      <c r="J39" s="7">
        <v>45796</v>
      </c>
      <c r="K39" s="9"/>
    </row>
    <row r="40" spans="1:11">
      <c r="A40" s="6" t="s">
        <v>189</v>
      </c>
      <c r="B40" s="6" t="s">
        <v>190</v>
      </c>
      <c r="C40" s="6" t="s">
        <v>108</v>
      </c>
      <c r="D40" s="6">
        <v>185</v>
      </c>
      <c r="E40" s="6">
        <v>179</v>
      </c>
      <c r="F40" s="6">
        <f t="shared" si="0"/>
        <v>33115</v>
      </c>
      <c r="G40" s="6">
        <v>66</v>
      </c>
      <c r="H40" s="6" t="s">
        <v>109</v>
      </c>
      <c r="I40" s="6" t="str">
        <f>IFERROR(VLOOKUP(TRIM(H40), 'Supplier Contact Info'!$A$2:$E$100, 2, FALSE), "Not Found")</f>
        <v>Anita Desai</v>
      </c>
      <c r="J40" s="7">
        <v>45772</v>
      </c>
      <c r="K40" s="9"/>
    </row>
    <row r="41" spans="1:11">
      <c r="A41" s="6" t="s">
        <v>191</v>
      </c>
      <c r="B41" s="6" t="s">
        <v>192</v>
      </c>
      <c r="C41" s="6" t="s">
        <v>155</v>
      </c>
      <c r="D41" s="6">
        <v>848</v>
      </c>
      <c r="E41" s="6">
        <v>204</v>
      </c>
      <c r="F41" s="6">
        <f t="shared" si="0"/>
        <v>172992</v>
      </c>
      <c r="G41" s="6">
        <v>90</v>
      </c>
      <c r="H41" s="6" t="s">
        <v>128</v>
      </c>
      <c r="I41" s="6" t="str">
        <f>IFERROR(VLOOKUP(TRIM(H41), 'Supplier Contact Info'!$A$2:$E$100, 2, FALSE), "Not Found")</f>
        <v>Nisha Verma</v>
      </c>
      <c r="J41" s="7">
        <v>45804</v>
      </c>
      <c r="K41" s="9"/>
    </row>
    <row r="42" spans="1:11">
      <c r="A42" s="6" t="s">
        <v>193</v>
      </c>
      <c r="B42" s="6" t="s">
        <v>194</v>
      </c>
      <c r="C42" s="6" t="s">
        <v>108</v>
      </c>
      <c r="D42" s="6">
        <v>654</v>
      </c>
      <c r="E42" s="6">
        <v>137</v>
      </c>
      <c r="F42" s="6">
        <f t="shared" si="0"/>
        <v>89598</v>
      </c>
      <c r="G42" s="6">
        <v>39</v>
      </c>
      <c r="H42" s="6" t="s">
        <v>115</v>
      </c>
      <c r="I42" s="6" t="str">
        <f>IFERROR(VLOOKUP(TRIM(H42), 'Supplier Contact Info'!$A$2:$E$100, 2, FALSE), "Not Found")</f>
        <v>Manoj Kapoor</v>
      </c>
      <c r="J42" s="7">
        <v>45800</v>
      </c>
      <c r="K42" s="9"/>
    </row>
    <row r="43" spans="1:11">
      <c r="A43" s="6" t="s">
        <v>195</v>
      </c>
      <c r="B43" s="6" t="s">
        <v>196</v>
      </c>
      <c r="C43" s="6" t="s">
        <v>131</v>
      </c>
      <c r="D43" s="6">
        <v>93</v>
      </c>
      <c r="E43" s="6">
        <v>441</v>
      </c>
      <c r="F43" s="6">
        <f t="shared" si="0"/>
        <v>41013</v>
      </c>
      <c r="G43" s="6">
        <v>48</v>
      </c>
      <c r="H43" s="6" t="s">
        <v>102</v>
      </c>
      <c r="I43" s="6" t="str">
        <f>IFERROR(VLOOKUP(TRIM(H43), 'Supplier Contact Info'!$A$2:$E$100, 2, FALSE), "Not Found")</f>
        <v>Ravi Sharma</v>
      </c>
      <c r="J43" s="7">
        <v>45775</v>
      </c>
      <c r="K43" s="9"/>
    </row>
    <row r="44" spans="1:11">
      <c r="A44" s="6" t="s">
        <v>197</v>
      </c>
      <c r="B44" s="6" t="s">
        <v>133</v>
      </c>
      <c r="C44" s="6" t="s">
        <v>131</v>
      </c>
      <c r="D44" s="6">
        <v>258</v>
      </c>
      <c r="E44" s="6">
        <v>308</v>
      </c>
      <c r="F44" s="6">
        <f t="shared" si="0"/>
        <v>79464</v>
      </c>
      <c r="G44" s="6">
        <v>53</v>
      </c>
      <c r="H44" s="6" t="s">
        <v>109</v>
      </c>
      <c r="I44" s="6" t="str">
        <f>IFERROR(VLOOKUP(TRIM(H44), 'Supplier Contact Info'!$A$2:$E$100, 2, FALSE), "Not Found")</f>
        <v>Anita Desai</v>
      </c>
      <c r="J44" s="7">
        <v>45826</v>
      </c>
      <c r="K44" s="9"/>
    </row>
    <row r="45" spans="1:11">
      <c r="A45" s="6" t="s">
        <v>198</v>
      </c>
      <c r="B45" s="6" t="s">
        <v>199</v>
      </c>
      <c r="C45" s="6" t="s">
        <v>155</v>
      </c>
      <c r="D45" s="6">
        <v>174</v>
      </c>
      <c r="E45" s="6">
        <v>451</v>
      </c>
      <c r="F45" s="6">
        <f t="shared" si="0"/>
        <v>78474</v>
      </c>
      <c r="G45" s="6">
        <v>85</v>
      </c>
      <c r="H45" s="6" t="s">
        <v>102</v>
      </c>
      <c r="I45" s="6" t="str">
        <f>IFERROR(VLOOKUP(TRIM(H45), 'Supplier Contact Info'!$A$2:$E$100, 2, FALSE), "Not Found")</f>
        <v>Ravi Sharma</v>
      </c>
      <c r="J45" s="7">
        <v>45792</v>
      </c>
      <c r="K45" s="9"/>
    </row>
    <row r="46" spans="1:11">
      <c r="A46" s="6" t="s">
        <v>200</v>
      </c>
      <c r="B46" s="6" t="s">
        <v>201</v>
      </c>
      <c r="C46" s="6" t="s">
        <v>155</v>
      </c>
      <c r="D46" s="6">
        <v>464</v>
      </c>
      <c r="E46" s="6">
        <v>216</v>
      </c>
      <c r="F46" s="6">
        <f t="shared" si="0"/>
        <v>100224</v>
      </c>
      <c r="G46" s="6">
        <v>32</v>
      </c>
      <c r="H46" s="6" t="s">
        <v>120</v>
      </c>
      <c r="I46" s="6" t="str">
        <f>IFERROR(VLOOKUP(TRIM(H46), 'Supplier Contact Info'!$A$2:$E$100, 2, FALSE), "Not Found")</f>
        <v>Sandeep Mehra</v>
      </c>
      <c r="J46" s="7">
        <v>45798</v>
      </c>
      <c r="K46" s="9"/>
    </row>
    <row r="47" spans="1:11">
      <c r="A47" s="6" t="s">
        <v>202</v>
      </c>
      <c r="B47" s="6" t="s">
        <v>203</v>
      </c>
      <c r="C47" s="6" t="s">
        <v>105</v>
      </c>
      <c r="D47" s="6">
        <v>873</v>
      </c>
      <c r="E47" s="6">
        <v>302</v>
      </c>
      <c r="F47" s="6">
        <f t="shared" si="0"/>
        <v>263646</v>
      </c>
      <c r="G47" s="6">
        <v>51</v>
      </c>
      <c r="H47" s="6" t="s">
        <v>115</v>
      </c>
      <c r="I47" s="6" t="str">
        <f>IFERROR(VLOOKUP(TRIM(H47), 'Supplier Contact Info'!$A$2:$E$100, 2, FALSE), "Not Found")</f>
        <v>Manoj Kapoor</v>
      </c>
      <c r="J47" s="7">
        <v>45769</v>
      </c>
      <c r="K47" s="9"/>
    </row>
    <row r="48" spans="1:11">
      <c r="A48" s="6" t="s">
        <v>204</v>
      </c>
      <c r="B48" s="6" t="s">
        <v>205</v>
      </c>
      <c r="C48" s="6" t="s">
        <v>105</v>
      </c>
      <c r="D48" s="6">
        <v>734</v>
      </c>
      <c r="E48" s="6">
        <v>362</v>
      </c>
      <c r="F48" s="6">
        <f t="shared" si="0"/>
        <v>265708</v>
      </c>
      <c r="G48" s="6">
        <v>31</v>
      </c>
      <c r="H48" s="6" t="s">
        <v>102</v>
      </c>
      <c r="I48" s="6" t="str">
        <f>IFERROR(VLOOKUP(TRIM(H48), 'Supplier Contact Info'!$A$2:$E$100, 2, FALSE), "Not Found")</f>
        <v>Ravi Sharma</v>
      </c>
      <c r="J48" s="7">
        <v>45812</v>
      </c>
      <c r="K48" s="9"/>
    </row>
    <row r="49" spans="1:11">
      <c r="A49" s="6" t="s">
        <v>206</v>
      </c>
      <c r="B49" s="6" t="s">
        <v>207</v>
      </c>
      <c r="C49" s="6" t="s">
        <v>155</v>
      </c>
      <c r="D49" s="6">
        <v>472</v>
      </c>
      <c r="E49" s="6">
        <v>365</v>
      </c>
      <c r="F49" s="6">
        <f t="shared" si="0"/>
        <v>172280</v>
      </c>
      <c r="G49" s="6">
        <v>91</v>
      </c>
      <c r="H49" s="6" t="s">
        <v>120</v>
      </c>
      <c r="I49" s="6" t="str">
        <f>IFERROR(VLOOKUP(TRIM(H49), 'Supplier Contact Info'!$A$2:$E$100, 2, FALSE), "Not Found")</f>
        <v>Sandeep Mehra</v>
      </c>
      <c r="J49" s="7">
        <v>45808</v>
      </c>
      <c r="K49" s="9"/>
    </row>
    <row r="50" spans="1:11">
      <c r="A50" s="6" t="s">
        <v>208</v>
      </c>
      <c r="B50" s="6" t="s">
        <v>209</v>
      </c>
      <c r="C50" s="6" t="s">
        <v>114</v>
      </c>
      <c r="D50" s="6">
        <v>704</v>
      </c>
      <c r="E50" s="6">
        <v>155</v>
      </c>
      <c r="F50" s="6">
        <f t="shared" si="0"/>
        <v>109120</v>
      </c>
      <c r="G50" s="6">
        <v>66</v>
      </c>
      <c r="H50" s="6" t="s">
        <v>120</v>
      </c>
      <c r="I50" s="6" t="str">
        <f>IFERROR(VLOOKUP(TRIM(H50), 'Supplier Contact Info'!$A$2:$E$100, 2, FALSE), "Not Found")</f>
        <v>Sandeep Mehra</v>
      </c>
      <c r="J50" s="7">
        <v>45822</v>
      </c>
      <c r="K50" s="9"/>
    </row>
    <row r="51" spans="1:11">
      <c r="A51" s="6" t="s">
        <v>210</v>
      </c>
      <c r="B51" s="6" t="s">
        <v>211</v>
      </c>
      <c r="C51" s="6" t="s">
        <v>131</v>
      </c>
      <c r="D51" s="6">
        <v>458</v>
      </c>
      <c r="E51" s="6">
        <v>401</v>
      </c>
      <c r="F51" s="6">
        <f t="shared" si="0"/>
        <v>183658</v>
      </c>
      <c r="G51" s="6">
        <v>93</v>
      </c>
      <c r="H51" s="6" t="s">
        <v>128</v>
      </c>
      <c r="I51" s="6" t="str">
        <f>IFERROR(VLOOKUP(TRIM(H51), 'Supplier Contact Info'!$A$2:$E$100, 2, FALSE), "Not Found")</f>
        <v>Nisha Verma</v>
      </c>
      <c r="J51" s="7">
        <v>45814</v>
      </c>
      <c r="K51" s="9"/>
    </row>
    <row r="52" spans="1:11">
      <c r="F52">
        <f>SUM(F2:F51)</f>
        <v>6495055</v>
      </c>
    </row>
    <row r="59" spans="1:11" ht="15.75">
      <c r="F59" s="18"/>
    </row>
    <row r="62" spans="1:11">
      <c r="F62" s="17"/>
    </row>
    <row r="63" spans="1:11">
      <c r="F63" s="17"/>
    </row>
  </sheetData>
  <conditionalFormatting sqref="E2:E51">
    <cfRule type="expression" dxfId="6" priority="1">
      <formula>E2&lt;G2</formula>
    </cfRule>
  </conditionalFormatting>
  <conditionalFormatting sqref="A2:J51">
    <cfRule type="expression" dxfId="5" priority="7">
      <formula>$C2="Sanitaryware"</formula>
    </cfRule>
  </conditionalFormatting>
  <conditionalFormatting sqref="A2:J51">
    <cfRule type="expression" dxfId="4" priority="6">
      <formula>$C2="Tap"</formula>
    </cfRule>
  </conditionalFormatting>
  <conditionalFormatting sqref="A2:J51">
    <cfRule type="expression" dxfId="3" priority="5">
      <formula>$C2="Pipe"</formula>
    </cfRule>
  </conditionalFormatting>
  <conditionalFormatting sqref="A2:J51">
    <cfRule type="expression" dxfId="2" priority="4">
      <formula>$C2="Valve"</formula>
    </cfRule>
  </conditionalFormatting>
  <conditionalFormatting sqref="A2:J51">
    <cfRule type="expression" dxfId="1" priority="3">
      <formula>$C2="Connector"</formula>
    </cfRule>
  </conditionalFormatting>
  <conditionalFormatting sqref="A2:J51">
    <cfRule type="expression" dxfId="0" priority="2">
      <formula>$C2="Fitting"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FA8A-1150-4FED-BB23-64C009BECB46}">
  <dimension ref="A1:G11"/>
  <sheetViews>
    <sheetView workbookViewId="0">
      <selection activeCell="E14" sqref="E14"/>
    </sheetView>
  </sheetViews>
  <sheetFormatPr defaultRowHeight="15"/>
  <cols>
    <col min="1" max="1" width="20.28515625" bestFit="1" customWidth="1"/>
    <col min="2" max="2" width="14.7109375" bestFit="1" customWidth="1"/>
    <col min="3" max="3" width="14.28515625" bestFit="1" customWidth="1"/>
    <col min="4" max="4" width="29.85546875" bestFit="1" customWidth="1"/>
    <col min="5" max="5" width="27.85546875" bestFit="1" customWidth="1"/>
  </cols>
  <sheetData>
    <row r="1" spans="1:7" s="14" customFormat="1">
      <c r="A1" s="22" t="s">
        <v>7</v>
      </c>
      <c r="B1" s="23" t="s">
        <v>212</v>
      </c>
      <c r="C1" s="23" t="s">
        <v>213</v>
      </c>
      <c r="D1" s="23" t="s">
        <v>214</v>
      </c>
      <c r="E1" s="23" t="s">
        <v>215</v>
      </c>
      <c r="F1" s="16"/>
      <c r="G1" s="16"/>
    </row>
    <row r="2" spans="1:7">
      <c r="A2" s="6" t="s">
        <v>102</v>
      </c>
      <c r="B2" s="6" t="s">
        <v>216</v>
      </c>
      <c r="C2" s="6">
        <v>9876543210</v>
      </c>
      <c r="D2" s="13" t="s">
        <v>217</v>
      </c>
      <c r="E2" s="6" t="s">
        <v>218</v>
      </c>
      <c r="F2" s="12"/>
      <c r="G2" s="12"/>
    </row>
    <row r="3" spans="1:7">
      <c r="A3" s="6" t="s">
        <v>109</v>
      </c>
      <c r="B3" s="6" t="s">
        <v>219</v>
      </c>
      <c r="C3" s="6">
        <v>9123456780</v>
      </c>
      <c r="D3" s="13" t="s">
        <v>220</v>
      </c>
      <c r="E3" s="6" t="s">
        <v>221</v>
      </c>
      <c r="F3" s="12"/>
      <c r="G3" s="6"/>
    </row>
    <row r="4" spans="1:7">
      <c r="A4" s="6" t="s">
        <v>115</v>
      </c>
      <c r="B4" s="6" t="s">
        <v>222</v>
      </c>
      <c r="C4" s="6">
        <v>9988776655</v>
      </c>
      <c r="D4" s="13" t="s">
        <v>223</v>
      </c>
      <c r="E4" s="6" t="s">
        <v>224</v>
      </c>
      <c r="F4" s="12"/>
      <c r="G4" s="12"/>
    </row>
    <row r="5" spans="1:7">
      <c r="A5" s="6" t="s">
        <v>120</v>
      </c>
      <c r="B5" s="6" t="s">
        <v>225</v>
      </c>
      <c r="C5" s="6">
        <v>9001122334</v>
      </c>
      <c r="D5" s="13" t="s">
        <v>226</v>
      </c>
      <c r="E5" s="6" t="s">
        <v>227</v>
      </c>
      <c r="F5" s="12"/>
      <c r="G5" s="6"/>
    </row>
    <row r="6" spans="1:7">
      <c r="A6" s="6" t="s">
        <v>41</v>
      </c>
      <c r="B6" s="6" t="s">
        <v>228</v>
      </c>
      <c r="C6" s="6">
        <v>9812233445</v>
      </c>
      <c r="D6" s="13" t="s">
        <v>229</v>
      </c>
      <c r="E6" s="6" t="s">
        <v>230</v>
      </c>
      <c r="F6" s="12"/>
      <c r="G6" s="6"/>
    </row>
    <row r="7" spans="1:7">
      <c r="A7" s="6" t="s">
        <v>17</v>
      </c>
      <c r="B7" s="6" t="s">
        <v>231</v>
      </c>
      <c r="C7" s="6">
        <v>9822334455</v>
      </c>
      <c r="D7" s="13" t="s">
        <v>232</v>
      </c>
      <c r="E7" s="6" t="s">
        <v>233</v>
      </c>
      <c r="F7" s="12"/>
      <c r="G7" s="12"/>
    </row>
    <row r="8" spans="1:7">
      <c r="A8" s="6" t="s">
        <v>29</v>
      </c>
      <c r="B8" s="6" t="s">
        <v>234</v>
      </c>
      <c r="C8" s="6">
        <v>9833445566</v>
      </c>
      <c r="D8" s="13" t="s">
        <v>235</v>
      </c>
      <c r="E8" s="6" t="s">
        <v>236</v>
      </c>
      <c r="F8" s="12"/>
      <c r="G8" s="6"/>
    </row>
    <row r="9" spans="1:7">
      <c r="A9" s="6" t="s">
        <v>237</v>
      </c>
      <c r="B9" s="6" t="s">
        <v>238</v>
      </c>
      <c r="C9" s="6">
        <v>9061488230</v>
      </c>
      <c r="D9" s="13" t="s">
        <v>239</v>
      </c>
      <c r="E9" s="6" t="s">
        <v>240</v>
      </c>
      <c r="F9" s="12"/>
      <c r="G9" s="6"/>
    </row>
    <row r="10" spans="1:7">
      <c r="A10" s="6" t="s">
        <v>128</v>
      </c>
      <c r="B10" s="6" t="s">
        <v>241</v>
      </c>
      <c r="C10" s="6">
        <v>9844556677</v>
      </c>
      <c r="D10" s="13" t="s">
        <v>242</v>
      </c>
      <c r="E10" s="6" t="s">
        <v>243</v>
      </c>
      <c r="F10" s="12"/>
      <c r="G10" s="12"/>
    </row>
    <row r="11" spans="1:7">
      <c r="A11" s="6" t="s">
        <v>160</v>
      </c>
      <c r="B11" s="6" t="s">
        <v>244</v>
      </c>
      <c r="C11" s="6">
        <v>9855667788</v>
      </c>
      <c r="D11" s="13" t="s">
        <v>245</v>
      </c>
      <c r="E11" s="6" t="s">
        <v>246</v>
      </c>
      <c r="F11" s="12"/>
      <c r="G11" s="12"/>
    </row>
  </sheetData>
  <hyperlinks>
    <hyperlink ref="D9" r:id="rId1" xr:uid="{7B3FAE01-485D-4B2E-B0D7-FC065D8A8684}"/>
    <hyperlink ref="D8" r:id="rId2" xr:uid="{265D5C27-9692-45AE-AC2B-1BFC577EDE99}"/>
    <hyperlink ref="D7" r:id="rId3" xr:uid="{67A75ADB-EAF3-486A-AAFD-53BB8107C022}"/>
    <hyperlink ref="D6" r:id="rId4" xr:uid="{BEF08322-6526-4330-989E-42C2F5FBC26C}"/>
    <hyperlink ref="D5" r:id="rId5" xr:uid="{050B5747-7A3D-4FA8-ABE3-A7C6752B25EC}"/>
    <hyperlink ref="D4" r:id="rId6" xr:uid="{D7A1EE9A-C940-4399-B368-13A9852D6F4C}"/>
    <hyperlink ref="D3" r:id="rId7" xr:uid="{7ED007A2-E785-45EA-B270-10070FEFAEAC}"/>
    <hyperlink ref="D2" r:id="rId8" xr:uid="{958BF2FD-52E2-44F2-886F-5C888BA7B0C0}"/>
    <hyperlink ref="D10" r:id="rId9" xr:uid="{0CC931F6-1810-4A74-A494-F699F5E955CC}"/>
    <hyperlink ref="D11" r:id="rId10" xr:uid="{ABC803BB-600B-4BAC-A3C9-009D5E2D42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2025-06-18T07:33:09Z</dcterms:created>
  <dcterms:modified xsi:type="dcterms:W3CDTF">2025-06-21T18:51:15Z</dcterms:modified>
  <cp:category/>
  <cp:contentStatus/>
</cp:coreProperties>
</file>