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fc853aac1304a5c5/Desktop/Projects/Transportation/"/>
    </mc:Choice>
  </mc:AlternateContent>
  <xr:revisionPtr revIDLastSave="6" documentId="8_{1657293F-118E-4EC4-AAA9-D5FEC57A7212}" xr6:coauthVersionLast="47" xr6:coauthVersionMax="47" xr10:uidLastSave="{4ACB0576-D84B-42FF-966E-8E400F02CA2C}"/>
  <bookViews>
    <workbookView xWindow="-110" yWindow="-110" windowWidth="19420" windowHeight="10300" activeTab="3" xr2:uid="{75FBCE3D-CB0B-4A45-8BA6-1DE0846EFAC9}"/>
  </bookViews>
  <sheets>
    <sheet name="Analysis" sheetId="1" r:id="rId1"/>
    <sheet name="Dashboard" sheetId="3" r:id="rId2"/>
    <sheet name="Sheet1" sheetId="2" r:id="rId3"/>
    <sheet name="Dashboard_detailed" sheetId="4" r:id="rId4"/>
    <sheet name="Sheet4" sheetId="6" r:id="rId5"/>
  </sheets>
  <definedNames>
    <definedName name="Slicer_Gender">#N/A</definedName>
    <definedName name="Slicer_RouteName">#N/A</definedName>
    <definedName name="Slicer_Year">#N/A</definedName>
  </definedNames>
  <calcPr calcId="191029"/>
  <pivotCaches>
    <pivotCache cacheId="0" r:id="rId6"/>
    <pivotCache cacheId="1" r:id="rId7"/>
    <pivotCache cacheId="2" r:id="rId8"/>
    <pivotCache cacheId="3" r:id="rId9"/>
    <pivotCache cacheId="4" r:id="rId10"/>
    <pivotCache cacheId="5" r:id="rId11"/>
    <pivotCache cacheId="6" r:id="rId12"/>
    <pivotCache cacheId="7" r:id="rId13"/>
    <pivotCache cacheId="8" r:id="rId14"/>
    <pivotCache cacheId="9" r:id="rId15"/>
    <pivotCache cacheId="10" r:id="rId16"/>
    <pivotCache cacheId="11" r:id="rId17"/>
    <pivotCache cacheId="12" r:id="rId18"/>
    <pivotCache cacheId="13" r:id="rId19"/>
    <pivotCache cacheId="14" r:id="rId20"/>
    <pivotCache cacheId="15" r:id="rId21"/>
    <pivotCache cacheId="16" r:id="rId22"/>
    <pivotCache cacheId="17" r:id="rId23"/>
    <pivotCache cacheId="18" r:id="rId24"/>
    <pivotCache cacheId="19" r:id="rId25"/>
  </pivotCaches>
  <extLst>
    <ext xmlns:x14="http://schemas.microsoft.com/office/spreadsheetml/2009/9/main" uri="{876F7934-8845-4945-9796-88D515C7AA90}">
      <x14:pivotCaches>
        <pivotCache cacheId="20" r:id="rId26"/>
      </x14:pivotCaches>
    </ext>
    <ext xmlns:x14="http://schemas.microsoft.com/office/spreadsheetml/2009/9/main" uri="{BBE1A952-AA13-448e-AADC-164F8A28A991}">
      <x14:slicerCaches>
        <x14:slicerCache r:id="rId27"/>
        <x14:slicerCache r:id="rId28"/>
        <x14:slicerCache r:id="rId2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im_Buses_be73ba82-36b6-4994-9dc5-393c047009fa" name="Dim_Buses" connection="Query - Dim_Buses"/>
          <x15:modelTable id="Dim_Demographics_7569c023-0c0e-43d8-a846-80f2c95ddc96" name="Dim_Demographics" connection="Query - Dim_Demographics"/>
          <x15:modelTable id="Dim_Routes_f65be0c0-4323-4664-a637-8c5ee7c8dd92" name="Dim_Routes" connection="Query - Dim_Routes"/>
          <x15:modelTable id="Fact_Ridership_2a339a85-130f-4a0e-8236-e3badf3199c3" name="Fact_Ridership" connection="Query - Fact_Ridership"/>
          <x15:modelTable id="Dim_DateTable_090913a9-eed9-4cbb-b145-e6dc8b3fe8d3" name="Dim_DateTable" connection="Query - Dim_DateTable"/>
          <x15:modelTable id="DAX_35831f86-76ff-419d-b3c5-b70e39c5f3de" name="DAX" connection="Query - DAX"/>
        </x15:modelTables>
        <x15:modelRelationships>
          <x15:modelRelationship fromTable="Dim_Buses" fromColumn="RouteID" toTable="Dim_Routes" toColumn="RouteID"/>
          <x15:modelRelationship fromTable="Fact_Ridership" fromColumn="BusID" toTable="Dim_Buses" toColumn="BusID"/>
          <x15:modelRelationship fromTable="Fact_Ridership" fromColumn="RiderID" toTable="Dim_Demographics" toColumn="RiderID"/>
          <x15:modelRelationship fromTable="Fact_Ridership" fromColumn="RideDate" toTable="Dim_DateTable" toColumn="RideDate"/>
        </x15:modelRelationships>
        <x15:extLst>
          <ext xmlns:x16="http://schemas.microsoft.com/office/spreadsheetml/2014/11/main" uri="{9835A34E-60A6-4A7C-AAB8-D5F71C897F49}">
            <x16:modelTimeGroupings>
              <x16:modelTimeGrouping tableName="Fact_Ridership" columnName="RideDate" columnId="RideDate">
                <x16:calculatedTimeColumn columnName="RideDate (Year)" columnId="RideDate (Year)" contentType="years" isSelected="1"/>
                <x16:calculatedTimeColumn columnName="RideDate (Quarter)" columnId="RideDate (Quarter)" contentType="quarters" isSelected="1"/>
                <x16:calculatedTimeColumn columnName="RideDate (Month Index)" columnId="RideDate (Month Index)" contentType="monthsindex" isSelected="1"/>
                <x16:calculatedTimeColumn columnName="RideDate (Month)" columnId="RideDate (Month)" contentType="months" isSelected="1"/>
              </x16:modelTimeGrouping>
              <x16:modelTimeGrouping tableName="Fact_Ridership" columnName="RideTime" columnId="RideTime">
                <x16:calculatedTimeColumn columnName="RideTime (Hour)" columnId="RideTime (Hour)" contentType="hours" isSelected="1"/>
                <x16:calculatedTimeColumn columnName="RideTime (Minute)" columnId="RideTime (Minute)" contentType="minutes" isSelected="1"/>
              </x16:modelTimeGrouping>
              <x16:modelTimeGrouping tableName="Dim_DateTable" columnName="RideDate" columnId="RideDate">
                <x16:calculatedTimeColumn columnName="RideDate (Year)" columnId="RideDate (Year)" contentType="years" isSelected="1"/>
                <x16:calculatedTimeColumn columnName="RideDate (Quarter)" columnId="RideDate (Quarter)" contentType="quarters" isSelected="1"/>
                <x16:calculatedTimeColumn columnName="RideDate (Month Index)" columnId="RideDate (Month Index)" contentType="monthsindex" isSelected="1"/>
                <x16:calculatedTimeColumn columnName="RideDate (Month)" columnId="Ride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P7" i="6" l="1"/>
  <c r="AP8" i="6"/>
  <c r="AP9" i="6"/>
  <c r="AP10" i="6"/>
  <c r="AP11" i="6"/>
  <c r="AP6" i="6"/>
  <c r="AN7" i="6"/>
  <c r="AO7" i="6" s="1"/>
  <c r="AN8" i="6"/>
  <c r="AO8" i="6" s="1"/>
  <c r="AN9" i="6"/>
  <c r="AO9" i="6" s="1"/>
  <c r="AN10" i="6"/>
  <c r="AO10" i="6" s="1"/>
  <c r="AN11" i="6"/>
  <c r="AO11" i="6" s="1"/>
  <c r="AN6" i="6"/>
  <c r="AO6" i="6" s="1"/>
  <c r="AE14" i="6"/>
  <c r="AE15" i="6"/>
  <c r="AE16" i="6"/>
  <c r="AE17" i="6"/>
  <c r="AE18" i="6"/>
  <c r="AE13" i="6"/>
  <c r="AG4" i="6"/>
  <c r="AG5" i="6"/>
  <c r="AG6" i="6"/>
  <c r="AG7" i="6"/>
  <c r="AG8" i="6"/>
  <c r="AG9" i="6"/>
  <c r="AG3" i="6"/>
  <c r="AD5" i="6"/>
  <c r="AE5" i="6" s="1"/>
  <c r="AD6" i="6"/>
  <c r="AE6" i="6" s="1"/>
  <c r="AD7" i="6"/>
  <c r="AE7" i="6" s="1"/>
  <c r="AD8" i="6"/>
  <c r="AE8" i="6" s="1"/>
  <c r="AD9" i="6"/>
  <c r="AE9" i="6" s="1"/>
  <c r="AD4" i="6"/>
  <c r="AE4" i="6" s="1"/>
  <c r="R10" i="6"/>
  <c r="R11" i="6"/>
  <c r="R12" i="6"/>
  <c r="R9" i="6"/>
  <c r="S11" i="6"/>
  <c r="S12" i="6"/>
  <c r="S10" i="6"/>
  <c r="U4" i="6"/>
  <c r="U5" i="6"/>
  <c r="U6" i="6"/>
  <c r="U3" i="6"/>
  <c r="T5" i="6"/>
  <c r="T6" i="6"/>
  <c r="T4" i="6"/>
  <c r="M4" i="6"/>
  <c r="M5" i="6"/>
  <c r="M6" i="6"/>
  <c r="M7" i="6"/>
  <c r="M8" i="6"/>
  <c r="M9" i="6"/>
  <c r="M10" i="6"/>
  <c r="M11" i="6"/>
  <c r="M12" i="6"/>
  <c r="M3" i="6"/>
  <c r="N4" i="6"/>
  <c r="N5" i="6"/>
  <c r="N6" i="6"/>
  <c r="N7" i="6"/>
  <c r="N8" i="6"/>
  <c r="N9" i="6"/>
  <c r="N10" i="6"/>
  <c r="N11" i="6"/>
  <c r="N12" i="6"/>
  <c r="N3" i="6"/>
  <c r="N2" i="6"/>
  <c r="M2" i="6"/>
  <c r="AZ7" i="1"/>
  <c r="AZ6" i="1"/>
  <c r="AS6" i="1"/>
  <c r="AS7" i="1"/>
  <c r="AS5" i="1"/>
  <c r="AR13" i="1"/>
  <c r="AS13" i="1" s="1"/>
  <c r="AR14" i="1"/>
  <c r="AS14" i="1" s="1"/>
  <c r="AR12" i="1"/>
  <c r="AQ12" i="1"/>
  <c r="AQ13" i="1"/>
  <c r="AQ14" i="1"/>
  <c r="AQ11" i="1"/>
  <c r="AA4" i="1"/>
  <c r="AB4" i="1"/>
  <c r="AA5" i="1"/>
  <c r="AB5" i="1"/>
  <c r="AA6" i="1"/>
  <c r="AB6" i="1"/>
  <c r="AA7" i="1"/>
  <c r="AB7" i="1"/>
  <c r="AA8" i="1"/>
  <c r="AB8" i="1"/>
  <c r="AA9" i="1"/>
  <c r="AB9" i="1"/>
  <c r="AA10" i="1"/>
  <c r="AB10" i="1"/>
  <c r="AB3" i="1"/>
  <c r="AA3" i="1"/>
  <c r="P15" i="1"/>
  <c r="AR16" i="1" l="1"/>
  <c r="AS12" i="1"/>
  <c r="R17" i="1"/>
  <c r="R15" i="1"/>
  <c r="AC5" i="1"/>
  <c r="AD5" i="1" s="1"/>
  <c r="AC6" i="1"/>
  <c r="AD6" i="1" s="1"/>
  <c r="AC7" i="1"/>
  <c r="AD7" i="1" s="1"/>
  <c r="AC8" i="1"/>
  <c r="AD8" i="1" s="1"/>
  <c r="AC9" i="1"/>
  <c r="AD9" i="1" s="1"/>
  <c r="AC10" i="1"/>
  <c r="AD10" i="1" s="1"/>
  <c r="AC4" i="1"/>
  <c r="AD4" i="1" l="1"/>
  <c r="Y18" i="1" s="1"/>
  <c r="Y15"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19229E3-1C53-4C3D-981D-4E21CCC12AFB}" name="Query - DAX" description="Connection to the 'DAX' query in the workbook." type="100" refreshedVersion="8" minRefreshableVersion="5">
    <extLst>
      <ext xmlns:x15="http://schemas.microsoft.com/office/spreadsheetml/2010/11/main" uri="{DE250136-89BD-433C-8126-D09CA5730AF9}">
        <x15:connection id="0c811dc1-92e3-4876-9c6f-ac044f56c9e8"/>
      </ext>
    </extLst>
  </connection>
  <connection id="2" xr16:uid="{97A6CAA0-E68C-4F55-AEEB-66A5D0C1932E}" name="Query - Dim_Buses" description="Connection to the 'Dim_Buses' query in the workbook." type="100" refreshedVersion="8" minRefreshableVersion="5">
    <extLst>
      <ext xmlns:x15="http://schemas.microsoft.com/office/spreadsheetml/2010/11/main" uri="{DE250136-89BD-433C-8126-D09CA5730AF9}">
        <x15:connection id="512c0f02-aabb-4e12-b9ff-00431af0a177"/>
      </ext>
    </extLst>
  </connection>
  <connection id="3" xr16:uid="{814D11A7-50EE-4E93-8B82-3E329C69A58E}" name="Query - Dim_DateTable" description="Connection to the 'Dim_DateTable' query in the workbook." type="100" refreshedVersion="8" minRefreshableVersion="5">
    <extLst>
      <ext xmlns:x15="http://schemas.microsoft.com/office/spreadsheetml/2010/11/main" uri="{DE250136-89BD-433C-8126-D09CA5730AF9}">
        <x15:connection id="5bfbd448-106d-419a-a38c-bdf265be8541"/>
      </ext>
    </extLst>
  </connection>
  <connection id="4" xr16:uid="{A4CC8FB6-1AFE-42E7-9B11-5A0BE8C4FAE1}" name="Query - Dim_Demographics" description="Connection to the 'Dim_Demographics' query in the workbook." type="100" refreshedVersion="8" minRefreshableVersion="5">
    <extLst>
      <ext xmlns:x15="http://schemas.microsoft.com/office/spreadsheetml/2010/11/main" uri="{DE250136-89BD-433C-8126-D09CA5730AF9}">
        <x15:connection id="453f69fd-0b29-4a93-ab2d-ebf4e885b702"/>
      </ext>
    </extLst>
  </connection>
  <connection id="5" xr16:uid="{E37BC4BA-2970-41C2-9DD4-9DB9DA253177}" name="Query - Dim_Routes" description="Connection to the 'Dim_Routes' query in the workbook." type="100" refreshedVersion="8" minRefreshableVersion="5">
    <extLst>
      <ext xmlns:x15="http://schemas.microsoft.com/office/spreadsheetml/2010/11/main" uri="{DE250136-89BD-433C-8126-D09CA5730AF9}">
        <x15:connection id="7ca5ed3c-5ac4-410a-bc6e-687869aa88f1"/>
      </ext>
    </extLst>
  </connection>
  <connection id="6" xr16:uid="{0647A398-77AC-4616-9B0A-928B83491DE6}" name="Query - Fact_Ridership" description="Connection to the 'Fact_Ridership' query in the workbook." type="100" refreshedVersion="8" minRefreshableVersion="5">
    <extLst>
      <ext xmlns:x15="http://schemas.microsoft.com/office/spreadsheetml/2010/11/main" uri="{DE250136-89BD-433C-8126-D09CA5730AF9}">
        <x15:connection id="f9edf7ce-9bd9-4521-ae57-7277c92771ad"/>
      </ext>
    </extLst>
  </connection>
  <connection id="7" xr16:uid="{36A12C6E-64DB-47FE-8151-38C649D0DC68}"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<sst xmlns="http://schemas.openxmlformats.org/spreadsheetml/2006/main" count="129" uniqueCount="88">
  <si>
    <t>Total Passengers</t>
  </si>
  <si>
    <t>Avg Passengers per trip</t>
  </si>
  <si>
    <t>RouteName</t>
  </si>
  <si>
    <t>East-West Express</t>
  </si>
  <si>
    <t>South Line</t>
  </si>
  <si>
    <t>Busiest Route</t>
  </si>
  <si>
    <t>Least busy route</t>
  </si>
  <si>
    <t>Time_Group</t>
  </si>
  <si>
    <t>10:00AM-3:00PM</t>
  </si>
  <si>
    <t>3:00PM-8:00PM</t>
  </si>
  <si>
    <t>5:00AM-10:00AM</t>
  </si>
  <si>
    <t>8:00PM-1:00AM</t>
  </si>
  <si>
    <t>Peak hour</t>
  </si>
  <si>
    <t>RideTime</t>
  </si>
  <si>
    <t>Off Peak hour</t>
  </si>
  <si>
    <t>Year</t>
  </si>
  <si>
    <t>Total Passengers2</t>
  </si>
  <si>
    <t>YoY % Change</t>
  </si>
  <si>
    <t>▲</t>
  </si>
  <si>
    <t>indicator</t>
  </si>
  <si>
    <t>▼</t>
  </si>
  <si>
    <t>Caption:</t>
  </si>
  <si>
    <t>Day Name</t>
  </si>
  <si>
    <t>Fri</t>
  </si>
  <si>
    <t>Mon</t>
  </si>
  <si>
    <t>Sat</t>
  </si>
  <si>
    <t>Sun</t>
  </si>
  <si>
    <t>Thu</t>
  </si>
  <si>
    <t>Tue</t>
  </si>
  <si>
    <t>Wed</t>
  </si>
  <si>
    <t>Average</t>
  </si>
  <si>
    <t>Above Average</t>
  </si>
  <si>
    <t>caption</t>
  </si>
  <si>
    <t>Above Average Percentage</t>
  </si>
  <si>
    <t>Month Name</t>
  </si>
  <si>
    <t>Dec</t>
  </si>
  <si>
    <t>Jan</t>
  </si>
  <si>
    <t>Utilization_Category</t>
  </si>
  <si>
    <t>Over-Utilized</t>
  </si>
  <si>
    <t>Under-Utilized</t>
  </si>
  <si>
    <t>Well-Utilized</t>
  </si>
  <si>
    <t>Total Buses</t>
  </si>
  <si>
    <t>%</t>
  </si>
  <si>
    <t>% left</t>
  </si>
  <si>
    <t>Operation Moment</t>
  </si>
  <si>
    <t>AM</t>
  </si>
  <si>
    <t>PM</t>
  </si>
  <si>
    <t>Total Passengers3</t>
  </si>
  <si>
    <t>Total_trips</t>
  </si>
  <si>
    <t>Total_riders</t>
  </si>
  <si>
    <t>Total_revenue_generated</t>
  </si>
  <si>
    <t>Avg_revenue_per_rider</t>
  </si>
  <si>
    <t>Airport Express</t>
  </si>
  <si>
    <t>Beachfront Route</t>
  </si>
  <si>
    <t>Central Line</t>
  </si>
  <si>
    <t>City Shuttle</t>
  </si>
  <si>
    <t>Market Line</t>
  </si>
  <si>
    <t>North Circular</t>
  </si>
  <si>
    <t>Suburban Line</t>
  </si>
  <si>
    <t>University Line</t>
  </si>
  <si>
    <t>Route rider %</t>
  </si>
  <si>
    <t>Gender</t>
  </si>
  <si>
    <t>Female</t>
  </si>
  <si>
    <t>Male</t>
  </si>
  <si>
    <t>Other</t>
  </si>
  <si>
    <t>Percentage</t>
  </si>
  <si>
    <t>percentage</t>
  </si>
  <si>
    <t>BusNumber</t>
  </si>
  <si>
    <t>Bus 13</t>
  </si>
  <si>
    <t>Bus 14</t>
  </si>
  <si>
    <t>Bus 19</t>
  </si>
  <si>
    <t>Bus 26</t>
  </si>
  <si>
    <t>Bus 39</t>
  </si>
  <si>
    <t>Occupation</t>
  </si>
  <si>
    <t>Professional</t>
  </si>
  <si>
    <t>Retired</t>
  </si>
  <si>
    <t>Self-Employed</t>
  </si>
  <si>
    <t>Student</t>
  </si>
  <si>
    <t>Unemployed</t>
  </si>
  <si>
    <t>Age_Group</t>
  </si>
  <si>
    <t>20-29</t>
  </si>
  <si>
    <t>40-49</t>
  </si>
  <si>
    <t>50-59</t>
  </si>
  <si>
    <t>60+</t>
  </si>
  <si>
    <t>30-39</t>
  </si>
  <si>
    <t>0-19</t>
  </si>
  <si>
    <t>Avg rider age</t>
  </si>
  <si>
    <t>RideDate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</si>
</sst>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
    <numFmt numFmtId="165" formatCode="\$0.0,\ &quot;K&quot;"/>
    <numFmt numFmtId="166" formatCode="0.0,\ &quot;K&quot;"/>
    <numFmt numFmtId="167" formatCode="\$#,##0"/>
    <numFmt numFmtId="168" formatCode="[&gt;=1000]0.0,&quot;K&quot;;0"/>
  </numFmts>
  <fonts count="2" x14ac:knownFonts="1">
    <font>
      <sz val="11"/>
      <color theme="1"/>
      <name val="Aptos Narrow"/>
      <family val="2"/>
      <scheme val="minor"/>
    </font>
    <font>
      <sz val="11"/>
      <name val="Aptos Narrow"/>
      <family val="2"/>
      <scheme val="minor"/>
    </font>
  </fonts>
  <fills count="8">
    <fill>
      <patternFill patternType="none"/>
    </fill>
    <fill>
      <patternFill patternType="gray125"/>
    </fill>
    <fill>
      <patternFill patternType="solid">
        <fgColor theme="0" tint="-0.14996795556505021"/>
        <bgColor indexed="64"/>
      </patternFill>
    </fill>
    <fill>
      <patternFill patternType="solid">
        <fgColor theme="1" tint="0.14999847407452621"/>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1" tint="0.34998626667073579"/>
        <bgColor indexed="64"/>
      </patternFill>
    </fill>
    <fill>
      <patternFill patternType="solid">
        <fgColor theme="0" tint="-4.9989318521683403E-2"/>
        <bgColor indexed="64"/>
      </patternFill>
    </fill>
  </fills>
  <borders count="1">
    <border>
      <left/>
      <right/>
      <top/>
      <bottom/>
      <diagonal/>
    </border>
  </borders>
  <cellStyleXfs count="1">
    <xf numFmtId="0" fontId="0" fillId="0" borderId="0"/>
  </cellStyleXfs>
  <cellXfs count="19">
    <xf numFmtId="0" fontId="0" fillId="0" borderId="0" xfId="0"/>
    <xf numFmtId="0" fontId="0" fillId="0" borderId="0" xfId="0" pivotButton="1"/>
    <xf numFmtId="3" fontId="0" fillId="0" borderId="0" xfId="0" applyNumberFormat="1"/>
    <xf numFmtId="0" fontId="0" fillId="2" borderId="0" xfId="0" applyFill="1"/>
    <xf numFmtId="0" fontId="1" fillId="3" borderId="0" xfId="0" applyFont="1" applyFill="1"/>
    <xf numFmtId="0" fontId="0" fillId="4" borderId="0" xfId="0" applyFill="1"/>
    <xf numFmtId="21" fontId="0" fillId="0" borderId="0" xfId="0" applyNumberFormat="1"/>
    <xf numFmtId="10" fontId="0" fillId="0" borderId="0" xfId="0" applyNumberFormat="1"/>
    <xf numFmtId="164" fontId="0" fillId="0" borderId="0" xfId="0" applyNumberFormat="1"/>
    <xf numFmtId="0" fontId="0" fillId="5" borderId="0" xfId="0" applyFill="1"/>
    <xf numFmtId="9" fontId="0" fillId="0" borderId="0" xfId="0" applyNumberFormat="1"/>
    <xf numFmtId="165" fontId="0" fillId="0" borderId="0" xfId="0" applyNumberFormat="1"/>
    <xf numFmtId="166" fontId="0" fillId="0" borderId="0" xfId="0" applyNumberFormat="1"/>
    <xf numFmtId="167" fontId="0" fillId="0" borderId="0" xfId="0" applyNumberFormat="1"/>
    <xf numFmtId="0" fontId="0" fillId="6" borderId="0" xfId="0" applyFill="1"/>
    <xf numFmtId="168" fontId="0" fillId="0" borderId="0" xfId="0" applyNumberFormat="1"/>
    <xf numFmtId="0" fontId="0" fillId="7" borderId="0" xfId="0" applyFill="1"/>
    <xf numFmtId="14" fontId="0" fillId="0" borderId="0" xfId="0" applyNumberFormat="1"/>
    <xf numFmtId="0" fontId="0" fillId="0" borderId="0" xfId="0" applyNumberFormat="1"/>
  </cellXfs>
  <cellStyles count="1">
    <cellStyle name="Normal" xfId="0" builtinId="0"/>
  </cellStyles>
  <dxfs count="15">
    <dxf>
      <numFmt numFmtId="167" formatCode="\$#,##0"/>
    </dxf>
    <dxf>
      <numFmt numFmtId="166" formatCode="0.0,\ &quot;K&quot;"/>
    </dxf>
    <dxf>
      <numFmt numFmtId="165" formatCode="\$0.0,\ &quot;K&quot;"/>
    </dxf>
    <dxf>
      <numFmt numFmtId="168" formatCode="[&gt;=1000]0.0,&quot;K&quot;;0"/>
    </dxf>
    <dxf>
      <numFmt numFmtId="168" formatCode="[&gt;=1000]0.0,&quot;K&quot;;0"/>
    </dxf>
    <dxf>
      <numFmt numFmtId="168" formatCode="[&gt;=1000]0.0,&quot;K&quot;;0"/>
    </dxf>
    <dxf>
      <numFmt numFmtId="168" formatCode="[&gt;=1000]0.0,&quot;K&quot;;0"/>
    </dxf>
    <dxf>
      <numFmt numFmtId="168" formatCode="[&gt;=1000]0.0,&quot;K&quot;;0"/>
    </dxf>
    <dxf>
      <numFmt numFmtId="13" formatCode="0%"/>
    </dxf>
    <dxf>
      <numFmt numFmtId="168" formatCode="[&gt;=1000]0.0,&quot;K&quot;;0"/>
    </dxf>
    <dxf>
      <numFmt numFmtId="168" formatCode="[&gt;=1000]0.0,&quot;K&quot;;0"/>
    </dxf>
    <dxf>
      <numFmt numFmtId="164" formatCode="0.0%"/>
    </dxf>
    <dxf>
      <numFmt numFmtId="164" formatCode="0.0%"/>
    </dxf>
    <dxf>
      <font>
        <b/>
        <color theme="1"/>
      </font>
      <border>
        <bottom style="thin">
          <color theme="4"/>
        </bottom>
        <vertical/>
        <horizontal/>
      </border>
    </dxf>
    <dxf>
      <font>
        <color theme="1"/>
      </font>
      <fill>
        <patternFill>
          <fgColor theme="1" tint="0.24994659260841701"/>
          <bgColor theme="1"/>
        </patternFill>
      </fill>
      <border diagonalUp="0" diagonalDown="0">
        <left/>
        <right/>
        <top/>
        <bottom/>
        <vertical/>
        <horizontal/>
      </border>
    </dxf>
  </dxfs>
  <tableStyles count="2" defaultTableStyle="TableStyleMedium2" defaultPivotStyle="PivotStyleLight16">
    <tableStyle name="Invisible" pivot="0" table="0" count="0" xr9:uid="{E37EFA17-EBE6-489A-BA87-01767FAD97E1}"/>
    <tableStyle name="SlicerStyleLight1 2" pivot="0" table="0" count="10" xr9:uid="{147E4A29-B748-419E-8816-19EEC081EB46}">
      <tableStyleElement type="wholeTable" dxfId="14"/>
      <tableStyleElement type="headerRow" dxfId="13"/>
    </tableStyle>
  </tableStyles>
  <colors>
    <mruColors>
      <color rgb="FF03C4A1"/>
      <color rgb="FFC52A87"/>
      <color rgb="FF0D0D0D"/>
      <color rgb="FFD7D7D7"/>
      <color rgb="FFF5F5F5"/>
      <color rgb="FF595959"/>
      <color rgb="FF2A2A2A"/>
      <color rgb="FF777777"/>
      <color rgb="FF51718C"/>
      <color rgb="FFBBDDF2"/>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1.xml"/><Relationship Id="rId21" Type="http://schemas.openxmlformats.org/officeDocument/2006/relationships/pivotCacheDefinition" Target="pivotCache/pivotCacheDefinition16.xml"/><Relationship Id="rId42" Type="http://schemas.openxmlformats.org/officeDocument/2006/relationships/customXml" Target="../customXml/item3.xml"/><Relationship Id="rId47" Type="http://schemas.openxmlformats.org/officeDocument/2006/relationships/customXml" Target="../customXml/item8.xml"/><Relationship Id="rId63" Type="http://schemas.openxmlformats.org/officeDocument/2006/relationships/customXml" Target="../customXml/item24.xml"/><Relationship Id="rId68" Type="http://schemas.openxmlformats.org/officeDocument/2006/relationships/customXml" Target="../customXml/item29.xml"/><Relationship Id="rId16" Type="http://schemas.openxmlformats.org/officeDocument/2006/relationships/pivotCacheDefinition" Target="pivotCache/pivotCacheDefinition11.xml"/><Relationship Id="rId11" Type="http://schemas.openxmlformats.org/officeDocument/2006/relationships/pivotCacheDefinition" Target="pivotCache/pivotCacheDefinition6.xml"/><Relationship Id="rId32" Type="http://schemas.openxmlformats.org/officeDocument/2006/relationships/styles" Target="styles.xml"/><Relationship Id="rId37" Type="http://schemas.microsoft.com/office/2017/06/relationships/rdRichValueTypes" Target="richData/rdRichValueTypes.xml"/><Relationship Id="rId53" Type="http://schemas.openxmlformats.org/officeDocument/2006/relationships/customXml" Target="../customXml/item14.xml"/><Relationship Id="rId58" Type="http://schemas.openxmlformats.org/officeDocument/2006/relationships/customXml" Target="../customXml/item19.xml"/><Relationship Id="rId74" Type="http://schemas.openxmlformats.org/officeDocument/2006/relationships/customXml" Target="../customXml/item35.xml"/><Relationship Id="rId79" Type="http://schemas.openxmlformats.org/officeDocument/2006/relationships/customXml" Target="../customXml/item40.xml"/><Relationship Id="rId5" Type="http://schemas.openxmlformats.org/officeDocument/2006/relationships/worksheet" Target="worksheets/sheet5.xml"/><Relationship Id="rId61" Type="http://schemas.openxmlformats.org/officeDocument/2006/relationships/customXml" Target="../customXml/item22.xml"/><Relationship Id="rId82" Type="http://schemas.microsoft.com/office/2006/relationships/vbaProject" Target="vbaProject.bin"/><Relationship Id="rId19" Type="http://schemas.openxmlformats.org/officeDocument/2006/relationships/pivotCacheDefinition" Target="pivotCache/pivotCacheDefinition14.xml"/><Relationship Id="rId14" Type="http://schemas.openxmlformats.org/officeDocument/2006/relationships/pivotCacheDefinition" Target="pivotCache/pivotCacheDefinition9.xml"/><Relationship Id="rId22" Type="http://schemas.openxmlformats.org/officeDocument/2006/relationships/pivotCacheDefinition" Target="pivotCache/pivotCacheDefinition17.xml"/><Relationship Id="rId27" Type="http://schemas.microsoft.com/office/2007/relationships/slicerCache" Target="slicerCaches/slicerCache1.xml"/><Relationship Id="rId30" Type="http://schemas.openxmlformats.org/officeDocument/2006/relationships/theme" Target="theme/theme1.xml"/><Relationship Id="rId35" Type="http://schemas.microsoft.com/office/2017/06/relationships/rdRichValue" Target="richData/rdrichvalue.xml"/><Relationship Id="rId43" Type="http://schemas.openxmlformats.org/officeDocument/2006/relationships/customXml" Target="../customXml/item4.xml"/><Relationship Id="rId48" Type="http://schemas.openxmlformats.org/officeDocument/2006/relationships/customXml" Target="../customXml/item9.xml"/><Relationship Id="rId56" Type="http://schemas.openxmlformats.org/officeDocument/2006/relationships/customXml" Target="../customXml/item17.xml"/><Relationship Id="rId64" Type="http://schemas.openxmlformats.org/officeDocument/2006/relationships/customXml" Target="../customXml/item25.xml"/><Relationship Id="rId69" Type="http://schemas.openxmlformats.org/officeDocument/2006/relationships/customXml" Target="../customXml/item30.xml"/><Relationship Id="rId77" Type="http://schemas.openxmlformats.org/officeDocument/2006/relationships/customXml" Target="../customXml/item38.xml"/><Relationship Id="rId8" Type="http://schemas.openxmlformats.org/officeDocument/2006/relationships/pivotCacheDefinition" Target="pivotCache/pivotCacheDefinition3.xml"/><Relationship Id="rId51" Type="http://schemas.openxmlformats.org/officeDocument/2006/relationships/customXml" Target="../customXml/item12.xml"/><Relationship Id="rId72" Type="http://schemas.openxmlformats.org/officeDocument/2006/relationships/customXml" Target="../customXml/item33.xml"/><Relationship Id="rId80" Type="http://schemas.openxmlformats.org/officeDocument/2006/relationships/customXml" Target="../customXml/item41.xml"/><Relationship Id="rId3" Type="http://schemas.openxmlformats.org/officeDocument/2006/relationships/worksheet" Target="worksheets/sheet3.xml"/><Relationship Id="rId12" Type="http://schemas.openxmlformats.org/officeDocument/2006/relationships/pivotCacheDefinition" Target="pivotCache/pivotCacheDefinition7.xml"/><Relationship Id="rId17" Type="http://schemas.openxmlformats.org/officeDocument/2006/relationships/pivotCacheDefinition" Target="pivotCache/pivotCacheDefinition12.xml"/><Relationship Id="rId25" Type="http://schemas.openxmlformats.org/officeDocument/2006/relationships/pivotCacheDefinition" Target="pivotCache/pivotCacheDefinition20.xml"/><Relationship Id="rId33" Type="http://schemas.openxmlformats.org/officeDocument/2006/relationships/sharedStrings" Target="sharedStrings.xml"/><Relationship Id="rId38" Type="http://schemas.openxmlformats.org/officeDocument/2006/relationships/powerPivotData" Target="model/item.data"/><Relationship Id="rId46" Type="http://schemas.openxmlformats.org/officeDocument/2006/relationships/customXml" Target="../customXml/item7.xml"/><Relationship Id="rId59" Type="http://schemas.openxmlformats.org/officeDocument/2006/relationships/customXml" Target="../customXml/item20.xml"/><Relationship Id="rId67" Type="http://schemas.openxmlformats.org/officeDocument/2006/relationships/customXml" Target="../customXml/item28.xml"/><Relationship Id="rId20" Type="http://schemas.openxmlformats.org/officeDocument/2006/relationships/pivotCacheDefinition" Target="pivotCache/pivotCacheDefinition15.xml"/><Relationship Id="rId41" Type="http://schemas.openxmlformats.org/officeDocument/2006/relationships/customXml" Target="../customXml/item2.xml"/><Relationship Id="rId54" Type="http://schemas.openxmlformats.org/officeDocument/2006/relationships/customXml" Target="../customXml/item15.xml"/><Relationship Id="rId62" Type="http://schemas.openxmlformats.org/officeDocument/2006/relationships/customXml" Target="../customXml/item23.xml"/><Relationship Id="rId70" Type="http://schemas.openxmlformats.org/officeDocument/2006/relationships/customXml" Target="../customXml/item31.xml"/><Relationship Id="rId75" Type="http://schemas.openxmlformats.org/officeDocument/2006/relationships/customXml" Target="../customXml/item36.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5" Type="http://schemas.openxmlformats.org/officeDocument/2006/relationships/pivotCacheDefinition" Target="pivotCache/pivotCacheDefinition10.xml"/><Relationship Id="rId23" Type="http://schemas.openxmlformats.org/officeDocument/2006/relationships/pivotCacheDefinition" Target="pivotCache/pivotCacheDefinition18.xml"/><Relationship Id="rId28" Type="http://schemas.microsoft.com/office/2007/relationships/slicerCache" Target="slicerCaches/slicerCache2.xml"/><Relationship Id="rId36" Type="http://schemas.microsoft.com/office/2017/06/relationships/rdRichValueStructure" Target="richData/rdrichvaluestructure.xml"/><Relationship Id="rId49" Type="http://schemas.openxmlformats.org/officeDocument/2006/relationships/customXml" Target="../customXml/item10.xml"/><Relationship Id="rId57" Type="http://schemas.openxmlformats.org/officeDocument/2006/relationships/customXml" Target="../customXml/item18.xml"/><Relationship Id="rId10" Type="http://schemas.openxmlformats.org/officeDocument/2006/relationships/pivotCacheDefinition" Target="pivotCache/pivotCacheDefinition5.xml"/><Relationship Id="rId31" Type="http://schemas.openxmlformats.org/officeDocument/2006/relationships/connections" Target="connections.xml"/><Relationship Id="rId44" Type="http://schemas.openxmlformats.org/officeDocument/2006/relationships/customXml" Target="../customXml/item5.xml"/><Relationship Id="rId52" Type="http://schemas.openxmlformats.org/officeDocument/2006/relationships/customXml" Target="../customXml/item13.xml"/><Relationship Id="rId60" Type="http://schemas.openxmlformats.org/officeDocument/2006/relationships/customXml" Target="../customXml/item21.xml"/><Relationship Id="rId65" Type="http://schemas.openxmlformats.org/officeDocument/2006/relationships/customXml" Target="../customXml/item26.xml"/><Relationship Id="rId73" Type="http://schemas.openxmlformats.org/officeDocument/2006/relationships/customXml" Target="../customXml/item34.xml"/><Relationship Id="rId78" Type="http://schemas.openxmlformats.org/officeDocument/2006/relationships/customXml" Target="../customXml/item39.xml"/><Relationship Id="rId81" Type="http://schemas.openxmlformats.org/officeDocument/2006/relationships/customXml" Target="../customXml/item42.xml"/><Relationship Id="rId4" Type="http://schemas.openxmlformats.org/officeDocument/2006/relationships/worksheet" Target="worksheets/sheet4.xml"/><Relationship Id="rId9" Type="http://schemas.openxmlformats.org/officeDocument/2006/relationships/pivotCacheDefinition" Target="pivotCache/pivotCacheDefinition4.xml"/><Relationship Id="rId13" Type="http://schemas.openxmlformats.org/officeDocument/2006/relationships/pivotCacheDefinition" Target="pivotCache/pivotCacheDefinition8.xml"/><Relationship Id="rId18" Type="http://schemas.openxmlformats.org/officeDocument/2006/relationships/pivotCacheDefinition" Target="pivotCache/pivotCacheDefinition13.xml"/><Relationship Id="rId39" Type="http://schemas.openxmlformats.org/officeDocument/2006/relationships/calcChain" Target="calcChain.xml"/><Relationship Id="rId34" Type="http://schemas.openxmlformats.org/officeDocument/2006/relationships/sheetMetadata" Target="metadata.xml"/><Relationship Id="rId50" Type="http://schemas.openxmlformats.org/officeDocument/2006/relationships/customXml" Target="../customXml/item11.xml"/><Relationship Id="rId55" Type="http://schemas.openxmlformats.org/officeDocument/2006/relationships/customXml" Target="../customXml/item16.xml"/><Relationship Id="rId76" Type="http://schemas.openxmlformats.org/officeDocument/2006/relationships/customXml" Target="../customXml/item37.xml"/><Relationship Id="rId7" Type="http://schemas.openxmlformats.org/officeDocument/2006/relationships/pivotCacheDefinition" Target="pivotCache/pivotCacheDefinition2.xml"/><Relationship Id="rId71" Type="http://schemas.openxmlformats.org/officeDocument/2006/relationships/customXml" Target="../customXml/item32.xml"/><Relationship Id="rId2" Type="http://schemas.openxmlformats.org/officeDocument/2006/relationships/worksheet" Target="worksheets/sheet2.xml"/><Relationship Id="rId29" Type="http://schemas.microsoft.com/office/2007/relationships/slicerCache" Target="slicerCaches/slicerCache3.xml"/><Relationship Id="rId24" Type="http://schemas.openxmlformats.org/officeDocument/2006/relationships/pivotCacheDefinition" Target="pivotCache/pivotCacheDefinition19.xml"/><Relationship Id="rId40" Type="http://schemas.openxmlformats.org/officeDocument/2006/relationships/customXml" Target="../customXml/item1.xml"/><Relationship Id="rId45" Type="http://schemas.openxmlformats.org/officeDocument/2006/relationships/customXml" Target="../customXml/item6.xml"/><Relationship Id="rId66" Type="http://schemas.openxmlformats.org/officeDocument/2006/relationships/customXml" Target="../customXml/item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[Transportation_Dashboard.xlsm]Analysis!PivotTable4</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3C4A1"/>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l">
                <a:defRPr sz="800" b="0"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26254976554897"/>
          <c:y val="6.3492063492063489E-2"/>
          <c:w val="0.55669751393435363"/>
          <c:h val="0.81127759030121238"/>
        </c:manualLayout>
      </c:layout>
      <c:barChart>
        <c:barDir val="bar"/>
        <c:grouping val="clustered"/>
        <c:varyColors val="0"/>
        <c:ser>
          <c:idx val="0"/>
          <c:order val="0"/>
          <c:tx>
            <c:strRef>
              <c:f>Analysis!$G$3</c:f>
              <c:strCache>
                <c:ptCount val="1"/>
                <c:pt idx="0">
                  <c:v>Total</c:v>
                </c:pt>
              </c:strCache>
            </c:strRef>
          </c:tx>
          <c:spPr>
            <a:solidFill>
              <a:srgbClr val="03C4A1"/>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l">
                  <a:defRPr sz="800" b="0" i="0" u="none" strike="noStrike" kern="1200" baseline="0">
                    <a:solidFill>
                      <a:schemeClr val="tx1">
                        <a:lumMod val="85000"/>
                        <a:lumOff val="1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Analysis!$F$4:$F$7</c:f>
              <c:strCache>
                <c:ptCount val="4"/>
                <c:pt idx="0">
                  <c:v>10:00AM-3:00PM</c:v>
                </c:pt>
                <c:pt idx="1">
                  <c:v>8:00PM-1:00AM</c:v>
                </c:pt>
                <c:pt idx="2">
                  <c:v>3:00PM-8:00PM</c:v>
                </c:pt>
                <c:pt idx="3">
                  <c:v>5:00AM-10:00AM</c:v>
                </c:pt>
              </c:strCache>
            </c:strRef>
          </c:cat>
          <c:val>
            <c:numRef>
              <c:f>Analysis!$G$4:$G$7</c:f>
              <c:numCache>
                <c:formatCode>#,##0</c:formatCode>
                <c:ptCount val="4"/>
                <c:pt idx="0">
                  <c:v>2243</c:v>
                </c:pt>
                <c:pt idx="1">
                  <c:v>1653</c:v>
                </c:pt>
                <c:pt idx="2">
                  <c:v>1346</c:v>
                </c:pt>
                <c:pt idx="3">
                  <c:v>1345</c:v>
                </c:pt>
              </c:numCache>
            </c:numRef>
          </c:val>
          <c:extLst>
            <c:ext xmlns:c16="http://schemas.microsoft.com/office/drawing/2014/chart" uri="{C3380CC4-5D6E-409C-BE32-E72D297353CC}">
              <c16:uniqueId val="{00000000-AB27-4A94-81A1-04AA2898A124}"/>
            </c:ext>
          </c:extLst>
        </c:ser>
        <c:dLbls>
          <c:dLblPos val="outEnd"/>
          <c:showLegendKey val="0"/>
          <c:showVal val="1"/>
          <c:showCatName val="0"/>
          <c:showSerName val="0"/>
          <c:showPercent val="0"/>
          <c:showBubbleSize val="0"/>
        </c:dLbls>
        <c:gapWidth val="76"/>
        <c:axId val="5065231"/>
        <c:axId val="2034211664"/>
      </c:barChart>
      <c:catAx>
        <c:axId val="5065231"/>
        <c:scaling>
          <c:orientation val="maxMin"/>
        </c:scaling>
        <c:delete val="0"/>
        <c:axPos val="l"/>
        <c:numFmt formatCode="General" sourceLinked="1"/>
        <c:majorTickMark val="none"/>
        <c:minorTickMark val="none"/>
        <c:tickLblPos val="nextTo"/>
        <c:spPr>
          <a:noFill/>
          <a:ln w="9525" cap="flat" cmpd="sng" algn="ctr">
            <a:solidFill>
              <a:srgbClr val="03C4A1">
                <a:alpha val="38000"/>
              </a:srgb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2034211664"/>
        <c:crosses val="autoZero"/>
        <c:auto val="1"/>
        <c:lblAlgn val="ctr"/>
        <c:lblOffset val="100"/>
        <c:noMultiLvlLbl val="0"/>
      </c:catAx>
      <c:valAx>
        <c:axId val="2034211664"/>
        <c:scaling>
          <c:orientation val="minMax"/>
        </c:scaling>
        <c:delete val="1"/>
        <c:axPos val="t"/>
        <c:numFmt formatCode="#,##0" sourceLinked="1"/>
        <c:majorTickMark val="none"/>
        <c:minorTickMark val="none"/>
        <c:tickLblPos val="nextTo"/>
        <c:crossAx val="50652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[Transportation_Dashboard.xlsm]Analysis!PivotTable7</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34925" cap="rnd" cmpd="dbl">
            <a:solidFill>
              <a:srgbClr val="03C4A1"/>
            </a:solidFill>
            <a:prstDash val="dashDot"/>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Analysis!$Q$3</c:f>
              <c:strCache>
                <c:ptCount val="1"/>
                <c:pt idx="0">
                  <c:v>Total</c:v>
                </c:pt>
              </c:strCache>
            </c:strRef>
          </c:tx>
          <c:spPr>
            <a:ln w="34925" cap="rnd" cmpd="dbl">
              <a:solidFill>
                <a:srgbClr val="03C4A1"/>
              </a:solidFill>
              <a:prstDash val="dashDot"/>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bg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Analysis!$P$4:$P$5</c:f>
              <c:strCache>
                <c:ptCount val="2"/>
                <c:pt idx="0">
                  <c:v>2023</c:v>
                </c:pt>
                <c:pt idx="1">
                  <c:v>2024</c:v>
                </c:pt>
              </c:strCache>
            </c:strRef>
          </c:cat>
          <c:val>
            <c:numRef>
              <c:f>Analysis!$Q$4:$Q$5</c:f>
              <c:numCache>
                <c:formatCode>#,##0</c:formatCode>
                <c:ptCount val="2"/>
                <c:pt idx="0">
                  <c:v>5654</c:v>
                </c:pt>
                <c:pt idx="1">
                  <c:v>933</c:v>
                </c:pt>
              </c:numCache>
            </c:numRef>
          </c:val>
          <c:smooth val="0"/>
          <c:extLst>
            <c:ext xmlns:c16="http://schemas.microsoft.com/office/drawing/2014/chart" uri="{C3380CC4-5D6E-409C-BE32-E72D297353CC}">
              <c16:uniqueId val="{00000000-3906-4092-90EA-5112525282B8}"/>
            </c:ext>
          </c:extLst>
        </c:ser>
        <c:dLbls>
          <c:showLegendKey val="0"/>
          <c:showVal val="1"/>
          <c:showCatName val="0"/>
          <c:showSerName val="0"/>
          <c:showPercent val="0"/>
          <c:showBubbleSize val="0"/>
        </c:dLbls>
        <c:smooth val="0"/>
        <c:axId val="293416511"/>
        <c:axId val="17650159"/>
      </c:lineChart>
      <c:catAx>
        <c:axId val="293416511"/>
        <c:scaling>
          <c:orientation val="minMax"/>
        </c:scaling>
        <c:delete val="0"/>
        <c:axPos val="b"/>
        <c:numFmt formatCode="General" sourceLinked="1"/>
        <c:majorTickMark val="none"/>
        <c:minorTickMark val="none"/>
        <c:tickLblPos val="nextTo"/>
        <c:spPr>
          <a:noFill/>
          <a:ln w="6350" cap="flat" cmpd="sng" algn="ctr">
            <a:solidFill>
              <a:srgbClr val="595959">
                <a:alpha val="82000"/>
              </a:srgb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17650159"/>
        <c:crosses val="autoZero"/>
        <c:auto val="1"/>
        <c:lblAlgn val="ctr"/>
        <c:lblOffset val="100"/>
        <c:noMultiLvlLbl val="0"/>
      </c:catAx>
      <c:valAx>
        <c:axId val="17650159"/>
        <c:scaling>
          <c:orientation val="minMax"/>
        </c:scaling>
        <c:delete val="1"/>
        <c:axPos val="l"/>
        <c:numFmt formatCode="#,##0" sourceLinked="1"/>
        <c:majorTickMark val="none"/>
        <c:minorTickMark val="none"/>
        <c:tickLblPos val="nextTo"/>
        <c:crossAx val="293416511"/>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137844611528819E-2"/>
          <c:y val="0.32627393196469007"/>
          <c:w val="0.88972431077694236"/>
          <c:h val="0.51220130593107294"/>
        </c:manualLayout>
      </c:layout>
      <c:barChart>
        <c:barDir val="col"/>
        <c:grouping val="clustered"/>
        <c:varyColors val="0"/>
        <c:ser>
          <c:idx val="0"/>
          <c:order val="0"/>
          <c:tx>
            <c:strRef>
              <c:f>Analysis!$AB$3</c:f>
              <c:strCache>
                <c:ptCount val="1"/>
                <c:pt idx="0">
                  <c:v>Total Passengers</c:v>
                </c:pt>
              </c:strCache>
            </c:strRef>
          </c:tx>
          <c:spPr>
            <a:solidFill>
              <a:schemeClr val="bg1">
                <a:lumMod val="65000"/>
              </a:schemeClr>
            </a:solidFill>
            <a:ln>
              <a:noFill/>
            </a:ln>
            <a:effectLst/>
          </c:spPr>
          <c:invertIfNegative val="0"/>
          <c:dLbls>
            <c:spPr>
              <a:noFill/>
              <a:ln>
                <a:noFill/>
              </a:ln>
              <a:effectLst/>
            </c:spPr>
            <c:txPr>
              <a:bodyPr rot="0" spcFirstLastPara="1" vertOverflow="ellipsis" vert="horz" wrap="square" anchor="ctr" anchorCtr="1"/>
              <a:lstStyle/>
              <a:p>
                <a:pPr>
                  <a:defRPr sz="800" b="0" i="0" u="none" strike="noStrike" kern="1200" baseline="0">
                    <a:solidFill>
                      <a:schemeClr val="bg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Analysis!$AA$4:$AA$10</c:f>
              <c:strCache>
                <c:ptCount val="7"/>
                <c:pt idx="0">
                  <c:v>Sun</c:v>
                </c:pt>
                <c:pt idx="1">
                  <c:v>Mon</c:v>
                </c:pt>
                <c:pt idx="2">
                  <c:v>Tue</c:v>
                </c:pt>
                <c:pt idx="3">
                  <c:v>Wed</c:v>
                </c:pt>
                <c:pt idx="4">
                  <c:v>Thu</c:v>
                </c:pt>
                <c:pt idx="5">
                  <c:v>Fri</c:v>
                </c:pt>
                <c:pt idx="6">
                  <c:v>Sat</c:v>
                </c:pt>
              </c:strCache>
            </c:strRef>
          </c:cat>
          <c:val>
            <c:numRef>
              <c:f>Analysis!$AB$4:$AB$10</c:f>
              <c:numCache>
                <c:formatCode>General</c:formatCode>
                <c:ptCount val="7"/>
                <c:pt idx="0">
                  <c:v>1185</c:v>
                </c:pt>
                <c:pt idx="1">
                  <c:v>1085</c:v>
                </c:pt>
                <c:pt idx="2">
                  <c:v>983</c:v>
                </c:pt>
                <c:pt idx="3">
                  <c:v>887</c:v>
                </c:pt>
                <c:pt idx="4">
                  <c:v>889</c:v>
                </c:pt>
                <c:pt idx="5">
                  <c:v>762</c:v>
                </c:pt>
                <c:pt idx="6">
                  <c:v>796</c:v>
                </c:pt>
              </c:numCache>
            </c:numRef>
          </c:val>
          <c:extLst>
            <c:ext xmlns:c16="http://schemas.microsoft.com/office/drawing/2014/chart" uri="{C3380CC4-5D6E-409C-BE32-E72D297353CC}">
              <c16:uniqueId val="{00000000-D452-468C-9B86-89E099F52A1A}"/>
            </c:ext>
          </c:extLst>
        </c:ser>
        <c:ser>
          <c:idx val="2"/>
          <c:order val="2"/>
          <c:tx>
            <c:strRef>
              <c:f>Analysis!$AD$3</c:f>
              <c:strCache>
                <c:ptCount val="1"/>
                <c:pt idx="0">
                  <c:v>Above Average</c:v>
                </c:pt>
              </c:strCache>
            </c:strRef>
          </c:tx>
          <c:spPr>
            <a:solidFill>
              <a:srgbClr val="03C4A1"/>
            </a:solidFill>
            <a:ln>
              <a:noFill/>
            </a:ln>
            <a:effectLst/>
          </c:spPr>
          <c:invertIfNegative val="0"/>
          <c:dLbls>
            <c:delete val="1"/>
          </c:dLbls>
          <c:val>
            <c:numRef>
              <c:f>Analysis!$AD$4:$AD$10</c:f>
              <c:numCache>
                <c:formatCode>General</c:formatCode>
                <c:ptCount val="7"/>
                <c:pt idx="0">
                  <c:v>1185</c:v>
                </c:pt>
                <c:pt idx="1">
                  <c:v>1085</c:v>
                </c:pt>
                <c:pt idx="2">
                  <c:v>983</c:v>
                </c:pt>
                <c:pt idx="3">
                  <c:v>0</c:v>
                </c:pt>
                <c:pt idx="4">
                  <c:v>0</c:v>
                </c:pt>
                <c:pt idx="5">
                  <c:v>0</c:v>
                </c:pt>
                <c:pt idx="6">
                  <c:v>0</c:v>
                </c:pt>
              </c:numCache>
            </c:numRef>
          </c:val>
          <c:extLst>
            <c:ext xmlns:c16="http://schemas.microsoft.com/office/drawing/2014/chart" uri="{C3380CC4-5D6E-409C-BE32-E72D297353CC}">
              <c16:uniqueId val="{00000001-D452-468C-9B86-89E099F52A1A}"/>
            </c:ext>
          </c:extLst>
        </c:ser>
        <c:dLbls>
          <c:dLblPos val="outEnd"/>
          <c:showLegendKey val="0"/>
          <c:showVal val="1"/>
          <c:showCatName val="0"/>
          <c:showSerName val="0"/>
          <c:showPercent val="0"/>
          <c:showBubbleSize val="0"/>
        </c:dLbls>
        <c:gapWidth val="60"/>
        <c:overlap val="100"/>
        <c:axId val="499347855"/>
        <c:axId val="413490991"/>
      </c:barChart>
      <c:lineChart>
        <c:grouping val="standard"/>
        <c:varyColors val="0"/>
        <c:ser>
          <c:idx val="1"/>
          <c:order val="1"/>
          <c:tx>
            <c:strRef>
              <c:f>Analysis!$AC$3</c:f>
              <c:strCache>
                <c:ptCount val="1"/>
                <c:pt idx="0">
                  <c:v>Average</c:v>
                </c:pt>
              </c:strCache>
            </c:strRef>
          </c:tx>
          <c:spPr>
            <a:ln w="12700" cap="rnd" cmpd="dbl">
              <a:solidFill>
                <a:srgbClr val="C52A87"/>
              </a:solidFill>
              <a:prstDash val="sysDash"/>
              <a:round/>
            </a:ln>
            <a:effectLst/>
          </c:spPr>
          <c:marker>
            <c:symbol val="none"/>
          </c:marker>
          <c:dLbls>
            <c:delete val="1"/>
          </c:dLbls>
          <c:val>
            <c:numRef>
              <c:f>Analysis!$AC$4:$AC$10</c:f>
              <c:numCache>
                <c:formatCode>General</c:formatCode>
                <c:ptCount val="7"/>
                <c:pt idx="0">
                  <c:v>941</c:v>
                </c:pt>
                <c:pt idx="1">
                  <c:v>941</c:v>
                </c:pt>
                <c:pt idx="2">
                  <c:v>941</c:v>
                </c:pt>
                <c:pt idx="3">
                  <c:v>941</c:v>
                </c:pt>
                <c:pt idx="4">
                  <c:v>941</c:v>
                </c:pt>
                <c:pt idx="5">
                  <c:v>941</c:v>
                </c:pt>
                <c:pt idx="6">
                  <c:v>941</c:v>
                </c:pt>
              </c:numCache>
            </c:numRef>
          </c:val>
          <c:smooth val="0"/>
          <c:extLst>
            <c:ext xmlns:c16="http://schemas.microsoft.com/office/drawing/2014/chart" uri="{C3380CC4-5D6E-409C-BE32-E72D297353CC}">
              <c16:uniqueId val="{00000002-D452-468C-9B86-89E099F52A1A}"/>
            </c:ext>
          </c:extLst>
        </c:ser>
        <c:dLbls>
          <c:showLegendKey val="0"/>
          <c:showVal val="1"/>
          <c:showCatName val="0"/>
          <c:showSerName val="0"/>
          <c:showPercent val="0"/>
          <c:showBubbleSize val="0"/>
        </c:dLbls>
        <c:marker val="1"/>
        <c:smooth val="0"/>
        <c:axId val="499347855"/>
        <c:axId val="413490991"/>
      </c:lineChart>
      <c:catAx>
        <c:axId val="4993478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13490991"/>
        <c:crosses val="autoZero"/>
        <c:auto val="1"/>
        <c:lblAlgn val="ctr"/>
        <c:lblOffset val="100"/>
        <c:noMultiLvlLbl val="0"/>
      </c:catAx>
      <c:valAx>
        <c:axId val="413490991"/>
        <c:scaling>
          <c:orientation val="minMax"/>
        </c:scaling>
        <c:delete val="1"/>
        <c:axPos val="l"/>
        <c:numFmt formatCode="General" sourceLinked="1"/>
        <c:majorTickMark val="none"/>
        <c:minorTickMark val="none"/>
        <c:tickLblPos val="nextTo"/>
        <c:crossAx val="499347855"/>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[Transportation_Dashboard.xlsm]Analysis!PivotTable12</c:name>
    <c:fmtId val="1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rgbClr val="03C4A1"/>
            </a:solidFill>
            <a:prstDash val="dash"/>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Analysis!$AM$3</c:f>
              <c:strCache>
                <c:ptCount val="1"/>
                <c:pt idx="0">
                  <c:v>Total</c:v>
                </c:pt>
              </c:strCache>
            </c:strRef>
          </c:tx>
          <c:spPr>
            <a:ln w="22225" cap="rnd">
              <a:solidFill>
                <a:srgbClr val="03C4A1"/>
              </a:solidFill>
              <a:prstDash val="dash"/>
              <a:round/>
            </a:ln>
            <a:effectLst/>
          </c:spPr>
          <c:marker>
            <c:symbol val="none"/>
          </c:marker>
          <c:dLbls>
            <c:spPr>
              <a:noFill/>
              <a:ln>
                <a:noFill/>
              </a:ln>
              <a:effectLst/>
            </c:spPr>
            <c:txPr>
              <a:bodyPr rot="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Analysis!$AL$4:$AL$5</c:f>
              <c:strCache>
                <c:ptCount val="2"/>
                <c:pt idx="0">
                  <c:v>Jan</c:v>
                </c:pt>
                <c:pt idx="1">
                  <c:v>Dec</c:v>
                </c:pt>
              </c:strCache>
            </c:strRef>
          </c:cat>
          <c:val>
            <c:numRef>
              <c:f>Analysis!$AM$4:$AM$5</c:f>
              <c:numCache>
                <c:formatCode>#,##0</c:formatCode>
                <c:ptCount val="2"/>
                <c:pt idx="0">
                  <c:v>933</c:v>
                </c:pt>
                <c:pt idx="1">
                  <c:v>5654</c:v>
                </c:pt>
              </c:numCache>
            </c:numRef>
          </c:val>
          <c:smooth val="0"/>
          <c:extLst>
            <c:ext xmlns:c16="http://schemas.microsoft.com/office/drawing/2014/chart" uri="{C3380CC4-5D6E-409C-BE32-E72D297353CC}">
              <c16:uniqueId val="{00000000-C177-487C-8A57-A1E45D589F52}"/>
            </c:ext>
          </c:extLst>
        </c:ser>
        <c:dLbls>
          <c:dLblPos val="t"/>
          <c:showLegendKey val="0"/>
          <c:showVal val="1"/>
          <c:showCatName val="0"/>
          <c:showSerName val="0"/>
          <c:showPercent val="0"/>
          <c:showBubbleSize val="0"/>
        </c:dLbls>
        <c:smooth val="0"/>
        <c:axId val="499147871"/>
        <c:axId val="413488111"/>
      </c:lineChart>
      <c:catAx>
        <c:axId val="499147871"/>
        <c:scaling>
          <c:orientation val="minMax"/>
        </c:scaling>
        <c:delete val="0"/>
        <c:axPos val="b"/>
        <c:numFmt formatCode="General" sourceLinked="1"/>
        <c:majorTickMark val="none"/>
        <c:minorTickMark val="none"/>
        <c:tickLblPos val="nextTo"/>
        <c:spPr>
          <a:noFill/>
          <a:ln w="3175" cap="flat" cmpd="sng" algn="ctr">
            <a:solidFill>
              <a:schemeClr val="bg1">
                <a:lumMod val="65000"/>
                <a:alpha val="63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13488111"/>
        <c:crosses val="autoZero"/>
        <c:auto val="1"/>
        <c:lblAlgn val="ctr"/>
        <c:lblOffset val="100"/>
        <c:noMultiLvlLbl val="0"/>
      </c:catAx>
      <c:valAx>
        <c:axId val="413488111"/>
        <c:scaling>
          <c:orientation val="minMax"/>
        </c:scaling>
        <c:delete val="0"/>
        <c:axPos val="l"/>
        <c:numFmt formatCode="0,\K"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49914787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lumMod val="8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Analysis!$AQ$12</c:f>
              <c:strCache>
                <c:ptCount val="1"/>
                <c:pt idx="0">
                  <c:v>Over-Utilized</c:v>
                </c:pt>
              </c:strCache>
            </c:strRef>
          </c:tx>
          <c:spPr>
            <a:ln>
              <a:noFill/>
            </a:ln>
          </c:spPr>
          <c:dPt>
            <c:idx val="0"/>
            <c:bubble3D val="0"/>
            <c:spPr>
              <a:solidFill>
                <a:srgbClr val="03C4A1"/>
              </a:solidFill>
              <a:ln w="19050">
                <a:noFill/>
              </a:ln>
              <a:effectLst/>
            </c:spPr>
            <c:extLst>
              <c:ext xmlns:c16="http://schemas.microsoft.com/office/drawing/2014/chart" uri="{C3380CC4-5D6E-409C-BE32-E72D297353CC}">
                <c16:uniqueId val="{00000001-369B-4B33-BE83-E4F6EA2C635F}"/>
              </c:ext>
            </c:extLst>
          </c:dPt>
          <c:dPt>
            <c:idx val="1"/>
            <c:bubble3D val="0"/>
            <c:spPr>
              <a:solidFill>
                <a:schemeClr val="tx1">
                  <a:lumMod val="65000"/>
                  <a:lumOff val="35000"/>
                </a:schemeClr>
              </a:solidFill>
              <a:ln w="19050">
                <a:noFill/>
              </a:ln>
              <a:effectLst/>
            </c:spPr>
            <c:extLst>
              <c:ext xmlns:c16="http://schemas.microsoft.com/office/drawing/2014/chart" uri="{C3380CC4-5D6E-409C-BE32-E72D297353CC}">
                <c16:uniqueId val="{00000003-369B-4B33-BE83-E4F6EA2C635F}"/>
              </c:ext>
            </c:extLst>
          </c:dPt>
          <c:val>
            <c:numRef>
              <c:f>Analysis!$AR$12:$AS$12</c:f>
              <c:numCache>
                <c:formatCode>0.0%</c:formatCode>
                <c:ptCount val="2"/>
                <c:pt idx="0" formatCode="0%">
                  <c:v>0.25974025974025972</c:v>
                </c:pt>
                <c:pt idx="1">
                  <c:v>0.74025974025974028</c:v>
                </c:pt>
              </c:numCache>
            </c:numRef>
          </c:val>
          <c:extLst>
            <c:ext xmlns:c16="http://schemas.microsoft.com/office/drawing/2014/chart" uri="{C3380CC4-5D6E-409C-BE32-E72D297353CC}">
              <c16:uniqueId val="{00000004-369B-4B33-BE83-E4F6EA2C635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Analysis!$AQ$14</c:f>
              <c:strCache>
                <c:ptCount val="1"/>
                <c:pt idx="0">
                  <c:v>Well-Utilized</c:v>
                </c:pt>
              </c:strCache>
            </c:strRef>
          </c:tx>
          <c:spPr>
            <a:solidFill>
              <a:schemeClr val="tx1">
                <a:lumMod val="65000"/>
                <a:lumOff val="35000"/>
              </a:schemeClr>
            </a:solidFill>
            <a:ln>
              <a:noFill/>
            </a:ln>
          </c:spPr>
          <c:dPt>
            <c:idx val="0"/>
            <c:bubble3D val="0"/>
            <c:spPr>
              <a:solidFill>
                <a:srgbClr val="03C4A1"/>
              </a:solidFill>
              <a:ln w="19050">
                <a:noFill/>
              </a:ln>
              <a:effectLst/>
            </c:spPr>
            <c:extLst>
              <c:ext xmlns:c16="http://schemas.microsoft.com/office/drawing/2014/chart" uri="{C3380CC4-5D6E-409C-BE32-E72D297353CC}">
                <c16:uniqueId val="{00000001-369B-4B33-BE83-E4F6EA2C635F}"/>
              </c:ext>
            </c:extLst>
          </c:dPt>
          <c:dPt>
            <c:idx val="1"/>
            <c:bubble3D val="0"/>
            <c:spPr>
              <a:solidFill>
                <a:schemeClr val="tx1">
                  <a:lumMod val="65000"/>
                  <a:lumOff val="35000"/>
                </a:schemeClr>
              </a:solidFill>
              <a:ln w="19050">
                <a:noFill/>
              </a:ln>
              <a:effectLst/>
            </c:spPr>
            <c:extLst>
              <c:ext xmlns:c16="http://schemas.microsoft.com/office/drawing/2014/chart" uri="{C3380CC4-5D6E-409C-BE32-E72D297353CC}">
                <c16:uniqueId val="{00000003-369B-4B33-BE83-E4F6EA2C635F}"/>
              </c:ext>
            </c:extLst>
          </c:dPt>
          <c:val>
            <c:numRef>
              <c:f>Analysis!$AR$14:$AS$14</c:f>
              <c:numCache>
                <c:formatCode>0.0%</c:formatCode>
                <c:ptCount val="2"/>
                <c:pt idx="0" formatCode="0%">
                  <c:v>0.4935064935064935</c:v>
                </c:pt>
                <c:pt idx="1">
                  <c:v>0.50649350649350655</c:v>
                </c:pt>
              </c:numCache>
            </c:numRef>
          </c:val>
          <c:extLst>
            <c:ext xmlns:c16="http://schemas.microsoft.com/office/drawing/2014/chart" uri="{C3380CC4-5D6E-409C-BE32-E72D297353CC}">
              <c16:uniqueId val="{00000004-369B-4B33-BE83-E4F6EA2C635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Analysis!$AQ$13</c:f>
              <c:strCache>
                <c:ptCount val="1"/>
                <c:pt idx="0">
                  <c:v>Under-Utilized</c:v>
                </c:pt>
              </c:strCache>
            </c:strRef>
          </c:tx>
          <c:spPr>
            <a:solidFill>
              <a:schemeClr val="bg1">
                <a:lumMod val="85000"/>
              </a:schemeClr>
            </a:solidFill>
            <a:ln>
              <a:noFill/>
            </a:ln>
          </c:spPr>
          <c:dPt>
            <c:idx val="0"/>
            <c:bubble3D val="0"/>
            <c:spPr>
              <a:solidFill>
                <a:srgbClr val="03C4A1"/>
              </a:solidFill>
              <a:ln w="19050">
                <a:noFill/>
              </a:ln>
              <a:effectLst/>
            </c:spPr>
            <c:extLst>
              <c:ext xmlns:c16="http://schemas.microsoft.com/office/drawing/2014/chart" uri="{C3380CC4-5D6E-409C-BE32-E72D297353CC}">
                <c16:uniqueId val="{00000001-369B-4B33-BE83-E4F6EA2C635F}"/>
              </c:ext>
            </c:extLst>
          </c:dPt>
          <c:dPt>
            <c:idx val="1"/>
            <c:bubble3D val="0"/>
            <c:spPr>
              <a:solidFill>
                <a:schemeClr val="tx1">
                  <a:lumMod val="65000"/>
                  <a:lumOff val="35000"/>
                </a:schemeClr>
              </a:solidFill>
              <a:ln w="19050">
                <a:noFill/>
              </a:ln>
              <a:effectLst/>
            </c:spPr>
            <c:extLst>
              <c:ext xmlns:c16="http://schemas.microsoft.com/office/drawing/2014/chart" uri="{C3380CC4-5D6E-409C-BE32-E72D297353CC}">
                <c16:uniqueId val="{00000003-369B-4B33-BE83-E4F6EA2C635F}"/>
              </c:ext>
            </c:extLst>
          </c:dPt>
          <c:val>
            <c:numRef>
              <c:f>Analysis!$AR$13:$AS$13</c:f>
              <c:numCache>
                <c:formatCode>0.0%</c:formatCode>
                <c:ptCount val="2"/>
                <c:pt idx="0" formatCode="0%">
                  <c:v>0.24675324675324675</c:v>
                </c:pt>
                <c:pt idx="1">
                  <c:v>0.75324675324675328</c:v>
                </c:pt>
              </c:numCache>
            </c:numRef>
          </c:val>
          <c:extLst>
            <c:ext xmlns:c16="http://schemas.microsoft.com/office/drawing/2014/chart" uri="{C3380CC4-5D6E-409C-BE32-E72D297353CC}">
              <c16:uniqueId val="{00000004-369B-4B33-BE83-E4F6EA2C635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dLbls>
          <c:showLegendKey val="0"/>
          <c:showVal val="0"/>
          <c:showCatName val="0"/>
          <c:showSerName val="0"/>
          <c:showPercent val="0"/>
          <c:showBubbleSize val="0"/>
          <c:showLeaderLines val="0"/>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8425403805140127"/>
          <c:y val="5.6643395895248562E-2"/>
          <c:w val="0.51574596194859867"/>
          <c:h val="0.90186776970934945"/>
        </c:manualLayout>
      </c:layout>
      <c:barChart>
        <c:barDir val="bar"/>
        <c:grouping val="clustered"/>
        <c:varyColors val="0"/>
        <c:ser>
          <c:idx val="0"/>
          <c:order val="0"/>
          <c:tx>
            <c:strRef>
              <c:f>Sheet4!$N$2</c:f>
              <c:strCache>
                <c:ptCount val="1"/>
                <c:pt idx="0">
                  <c:v>Total_riders</c:v>
                </c:pt>
              </c:strCache>
            </c:strRef>
          </c:tx>
          <c:spPr>
            <a:solidFill>
              <a:srgbClr val="03C4A1"/>
            </a:solidFill>
            <a:ln>
              <a:noFill/>
            </a:ln>
            <a:effectLst>
              <a:softEdge rad="0"/>
            </a:effectLst>
          </c:spPr>
          <c:invertIfNegative val="0"/>
          <c:dLbls>
            <c:spPr>
              <a:solidFill>
                <a:schemeClr val="bg1">
                  <a:lumMod val="65000"/>
                </a:schemeClr>
              </a:solidFill>
              <a:ln>
                <a:noFill/>
              </a:ln>
              <a:effectLst>
                <a:softEdge rad="38100"/>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Sheet4!$M$3:$M$12</c:f>
              <c:strCache>
                <c:ptCount val="10"/>
                <c:pt idx="0">
                  <c:v>South Line|3%</c:v>
                </c:pt>
                <c:pt idx="1">
                  <c:v>North Circular|3%</c:v>
                </c:pt>
                <c:pt idx="2">
                  <c:v>Beachfront Route|5%</c:v>
                </c:pt>
                <c:pt idx="3">
                  <c:v>City Shuttle|8%</c:v>
                </c:pt>
                <c:pt idx="4">
                  <c:v>Market Line|9%</c:v>
                </c:pt>
                <c:pt idx="5">
                  <c:v>Suburban Line|10%</c:v>
                </c:pt>
                <c:pt idx="6">
                  <c:v>University Line|11%</c:v>
                </c:pt>
                <c:pt idx="7">
                  <c:v>Airport Express|11%</c:v>
                </c:pt>
                <c:pt idx="8">
                  <c:v>Central Line|19%</c:v>
                </c:pt>
                <c:pt idx="9">
                  <c:v>East-West Express|20%</c:v>
                </c:pt>
              </c:strCache>
            </c:strRef>
          </c:cat>
          <c:val>
            <c:numRef>
              <c:f>Sheet4!$N$3:$N$12</c:f>
              <c:numCache>
                <c:formatCode>[&gt;=1000]0.0,"K";0</c:formatCode>
                <c:ptCount val="10"/>
                <c:pt idx="0">
                  <c:v>185</c:v>
                </c:pt>
                <c:pt idx="1">
                  <c:v>206</c:v>
                </c:pt>
                <c:pt idx="2">
                  <c:v>331</c:v>
                </c:pt>
                <c:pt idx="3">
                  <c:v>509</c:v>
                </c:pt>
                <c:pt idx="4">
                  <c:v>609</c:v>
                </c:pt>
                <c:pt idx="5">
                  <c:v>659</c:v>
                </c:pt>
                <c:pt idx="6">
                  <c:v>741</c:v>
                </c:pt>
                <c:pt idx="7">
                  <c:v>754</c:v>
                </c:pt>
                <c:pt idx="8">
                  <c:v>1271</c:v>
                </c:pt>
                <c:pt idx="9">
                  <c:v>1322</c:v>
                </c:pt>
              </c:numCache>
            </c:numRef>
          </c:val>
          <c:extLst>
            <c:ext xmlns:c16="http://schemas.microsoft.com/office/drawing/2014/chart" uri="{C3380CC4-5D6E-409C-BE32-E72D297353CC}">
              <c16:uniqueId val="{00000000-CB02-42D3-877C-4F8361233E5C}"/>
            </c:ext>
          </c:extLst>
        </c:ser>
        <c:dLbls>
          <c:showLegendKey val="0"/>
          <c:showVal val="0"/>
          <c:showCatName val="0"/>
          <c:showSerName val="0"/>
          <c:showPercent val="0"/>
          <c:showBubbleSize val="0"/>
        </c:dLbls>
        <c:gapWidth val="40"/>
        <c:axId val="303200576"/>
        <c:axId val="371313744"/>
      </c:barChart>
      <c:catAx>
        <c:axId val="303200576"/>
        <c:scaling>
          <c:orientation val="minMax"/>
        </c:scaling>
        <c:delete val="0"/>
        <c:axPos val="l"/>
        <c:numFmt formatCode="General" sourceLinked="1"/>
        <c:majorTickMark val="none"/>
        <c:minorTickMark val="none"/>
        <c:tickLblPos val="nextTo"/>
        <c:spPr>
          <a:noFill/>
          <a:ln w="6350" cap="flat" cmpd="sng" algn="ctr">
            <a:solidFill>
              <a:srgbClr val="03C4A1"/>
            </a:solidFill>
            <a:round/>
          </a:ln>
          <a:effectLst/>
        </c:spPr>
        <c:txPr>
          <a:bodyPr rot="-60000000" spcFirstLastPara="1" vertOverflow="ellipsis" vert="horz" wrap="square" anchor="ctr" anchorCtr="1"/>
          <a:lstStyle/>
          <a:p>
            <a:pPr>
              <a:defRPr sz="700" b="0" i="0" u="none" strike="noStrike" kern="1200" baseline="0">
                <a:solidFill>
                  <a:schemeClr val="bg1">
                    <a:lumMod val="95000"/>
                  </a:schemeClr>
                </a:solidFill>
                <a:latin typeface="+mn-lt"/>
                <a:ea typeface="+mn-ea"/>
                <a:cs typeface="+mn-cs"/>
              </a:defRPr>
            </a:pPr>
            <a:endParaRPr lang="en-US"/>
          </a:p>
        </c:txPr>
        <c:crossAx val="371313744"/>
        <c:crosses val="autoZero"/>
        <c:auto val="1"/>
        <c:lblAlgn val="ctr"/>
        <c:lblOffset val="100"/>
        <c:noMultiLvlLbl val="0"/>
      </c:catAx>
      <c:valAx>
        <c:axId val="371313744"/>
        <c:scaling>
          <c:orientation val="minMax"/>
        </c:scaling>
        <c:delete val="1"/>
        <c:axPos val="b"/>
        <c:numFmt formatCode="[&gt;=1000]0.0,&quot;K&quot;;0" sourceLinked="1"/>
        <c:majorTickMark val="none"/>
        <c:minorTickMark val="none"/>
        <c:tickLblPos val="nextTo"/>
        <c:crossAx val="30320057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1.5795156744906676E-2"/>
          <c:w val="1"/>
          <c:h val="0.98120813884512426"/>
        </c:manualLayout>
      </c:layout>
      <c:pie3DChart>
        <c:varyColors val="1"/>
        <c:ser>
          <c:idx val="0"/>
          <c:order val="0"/>
          <c:tx>
            <c:strRef>
              <c:f>Sheet4!$S$9</c:f>
              <c:strCache>
                <c:ptCount val="1"/>
                <c:pt idx="0">
                  <c:v>percentage</c:v>
                </c:pt>
              </c:strCache>
            </c:strRef>
          </c:tx>
          <c:dPt>
            <c:idx val="0"/>
            <c:bubble3D val="0"/>
            <c:explosion val="51"/>
            <c:spPr>
              <a:solidFill>
                <a:srgbClr val="C52A87"/>
              </a:solidFill>
              <a:ln>
                <a:noFill/>
              </a:ln>
              <a:effectLst/>
              <a:sp3d/>
            </c:spPr>
            <c:extLst>
              <c:ext xmlns:c16="http://schemas.microsoft.com/office/drawing/2014/chart" uri="{C3380CC4-5D6E-409C-BE32-E72D297353CC}">
                <c16:uniqueId val="{00000001-32F4-437D-957C-49A7B6DAA99B}"/>
              </c:ext>
            </c:extLst>
          </c:dPt>
          <c:dPt>
            <c:idx val="1"/>
            <c:bubble3D val="0"/>
            <c:explosion val="83"/>
            <c:spPr>
              <a:solidFill>
                <a:srgbClr val="03C4A1"/>
              </a:solidFill>
              <a:ln>
                <a:noFill/>
              </a:ln>
              <a:effectLst/>
              <a:sp3d/>
            </c:spPr>
            <c:extLst>
              <c:ext xmlns:c16="http://schemas.microsoft.com/office/drawing/2014/chart" uri="{C3380CC4-5D6E-409C-BE32-E72D297353CC}">
                <c16:uniqueId val="{00000003-32F4-437D-957C-49A7B6DAA99B}"/>
              </c:ext>
            </c:extLst>
          </c:dPt>
          <c:dPt>
            <c:idx val="2"/>
            <c:bubble3D val="0"/>
            <c:spPr>
              <a:solidFill>
                <a:schemeClr val="bg1">
                  <a:lumMod val="50000"/>
                </a:schemeClr>
              </a:solidFill>
              <a:ln>
                <a:noFill/>
              </a:ln>
              <a:effectLst/>
              <a:sp3d/>
            </c:spPr>
            <c:extLst>
              <c:ext xmlns:c16="http://schemas.microsoft.com/office/drawing/2014/chart" uri="{C3380CC4-5D6E-409C-BE32-E72D297353CC}">
                <c16:uniqueId val="{00000005-32F4-437D-957C-49A7B6DAA99B}"/>
              </c:ext>
            </c:extLst>
          </c:dPt>
          <c:dLbls>
            <c:spPr>
              <a:solidFill>
                <a:sysClr val="window" lastClr="FFFFFF">
                  <a:lumMod val="50000"/>
                </a:sysClr>
              </a:solidFill>
              <a:ln>
                <a:noFill/>
              </a:ln>
              <a:effectLst>
                <a:softEdge rad="50800"/>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lumMod val="85000"/>
                      </a:schemeClr>
                    </a:solidFill>
                    <a:latin typeface="+mn-lt"/>
                    <a:ea typeface="+mn-ea"/>
                    <a:cs typeface="+mn-cs"/>
                  </a:defRPr>
                </a:pPr>
                <a:endParaRPr lang="en-US"/>
              </a:p>
            </c:txPr>
            <c:dLblPos val="bestFit"/>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Sheet4!$R$10:$R$12</c:f>
              <c:strCache>
                <c:ptCount val="3"/>
                <c:pt idx="0">
                  <c:v>Female</c:v>
                </c:pt>
                <c:pt idx="1">
                  <c:v>Male</c:v>
                </c:pt>
                <c:pt idx="2">
                  <c:v>Other</c:v>
                </c:pt>
              </c:strCache>
            </c:strRef>
          </c:cat>
          <c:val>
            <c:numRef>
              <c:f>Sheet4!$S$10:$S$12</c:f>
              <c:numCache>
                <c:formatCode>General</c:formatCode>
                <c:ptCount val="3"/>
                <c:pt idx="0" formatCode="0.0%">
                  <c:v>0.15287687870047062</c:v>
                </c:pt>
                <c:pt idx="1">
                  <c:v>0.74039775315014422</c:v>
                </c:pt>
                <c:pt idx="2">
                  <c:v>0.10672536814938516</c:v>
                </c:pt>
              </c:numCache>
            </c:numRef>
          </c:val>
          <c:extLst>
            <c:ext xmlns:c16="http://schemas.microsoft.com/office/drawing/2014/chart" uri="{C3380CC4-5D6E-409C-BE32-E72D297353CC}">
              <c16:uniqueId val="{00000006-32F4-437D-957C-49A7B6DAA99B}"/>
            </c:ext>
          </c:extLst>
        </c:ser>
        <c:dLbls>
          <c:showLegendKey val="0"/>
          <c:showVal val="0"/>
          <c:showCatName val="0"/>
          <c:showSerName val="0"/>
          <c:showPercent val="0"/>
          <c:showBubbleSize val="0"/>
          <c:showLeaderLines val="0"/>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[Transportation_Dashboard.xlsm]Sheet4!PivotTable12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3C4A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2621730233475503E-2"/>
          <c:y val="0.20596204609757437"/>
          <c:w val="0.87475653953304899"/>
          <c:h val="0.61090388770515114"/>
        </c:manualLayout>
      </c:layout>
      <c:barChart>
        <c:barDir val="col"/>
        <c:grouping val="clustered"/>
        <c:varyColors val="0"/>
        <c:ser>
          <c:idx val="0"/>
          <c:order val="0"/>
          <c:tx>
            <c:strRef>
              <c:f>Sheet4!$Y$3</c:f>
              <c:strCache>
                <c:ptCount val="1"/>
                <c:pt idx="0">
                  <c:v>Total</c:v>
                </c:pt>
              </c:strCache>
            </c:strRef>
          </c:tx>
          <c:spPr>
            <a:solidFill>
              <a:srgbClr val="03C4A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Sheet4!$X$4:$X$8</c:f>
              <c:strCache>
                <c:ptCount val="5"/>
                <c:pt idx="0">
                  <c:v>Bus 39</c:v>
                </c:pt>
                <c:pt idx="1">
                  <c:v>Bus 26</c:v>
                </c:pt>
                <c:pt idx="2">
                  <c:v>Bus 19</c:v>
                </c:pt>
                <c:pt idx="3">
                  <c:v>Bus 14</c:v>
                </c:pt>
                <c:pt idx="4">
                  <c:v>Bus 13</c:v>
                </c:pt>
              </c:strCache>
            </c:strRef>
          </c:cat>
          <c:val>
            <c:numRef>
              <c:f>Sheet4!$Y$4:$Y$8</c:f>
              <c:numCache>
                <c:formatCode>[&gt;=1000]0.0,"K";0</c:formatCode>
                <c:ptCount val="5"/>
                <c:pt idx="0">
                  <c:v>57</c:v>
                </c:pt>
                <c:pt idx="1">
                  <c:v>57</c:v>
                </c:pt>
                <c:pt idx="2">
                  <c:v>69</c:v>
                </c:pt>
                <c:pt idx="3">
                  <c:v>72</c:v>
                </c:pt>
                <c:pt idx="4">
                  <c:v>89</c:v>
                </c:pt>
              </c:numCache>
            </c:numRef>
          </c:val>
          <c:extLst>
            <c:ext xmlns:c16="http://schemas.microsoft.com/office/drawing/2014/chart" uri="{C3380CC4-5D6E-409C-BE32-E72D297353CC}">
              <c16:uniqueId val="{00000000-C21A-4A2F-92EE-7DE801071226}"/>
            </c:ext>
          </c:extLst>
        </c:ser>
        <c:dLbls>
          <c:dLblPos val="inEnd"/>
          <c:showLegendKey val="0"/>
          <c:showVal val="1"/>
          <c:showCatName val="0"/>
          <c:showSerName val="0"/>
          <c:showPercent val="0"/>
          <c:showBubbleSize val="0"/>
        </c:dLbls>
        <c:gapWidth val="75"/>
        <c:overlap val="-27"/>
        <c:axId val="811850416"/>
        <c:axId val="409151888"/>
      </c:barChart>
      <c:catAx>
        <c:axId val="811850416"/>
        <c:scaling>
          <c:orientation val="minMax"/>
        </c:scaling>
        <c:delete val="0"/>
        <c:axPos val="b"/>
        <c:numFmt formatCode="General" sourceLinked="1"/>
        <c:majorTickMark val="none"/>
        <c:minorTickMark val="none"/>
        <c:tickLblPos val="nextTo"/>
        <c:spPr>
          <a:noFill/>
          <a:ln w="6350" cap="flat" cmpd="sng" algn="ctr">
            <a:solidFill>
              <a:srgbClr val="03C4A1"/>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09151888"/>
        <c:crosses val="autoZero"/>
        <c:auto val="1"/>
        <c:lblAlgn val="ctr"/>
        <c:lblOffset val="100"/>
        <c:noMultiLvlLbl val="0"/>
      </c:catAx>
      <c:valAx>
        <c:axId val="409151888"/>
        <c:scaling>
          <c:orientation val="minMax"/>
        </c:scaling>
        <c:delete val="1"/>
        <c:axPos val="l"/>
        <c:numFmt formatCode="[&gt;=1000]0.0,&quot;K&quot;;0" sourceLinked="1"/>
        <c:majorTickMark val="none"/>
        <c:minorTickMark val="none"/>
        <c:tickLblPos val="nextTo"/>
        <c:crossAx val="811850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Sheet4!$AC$12</c:f>
              <c:strCache>
                <c:ptCount val="1"/>
                <c:pt idx="0">
                  <c:v>Total_riders</c:v>
                </c:pt>
              </c:strCache>
            </c:strRef>
          </c:tx>
          <c:spPr>
            <a:solidFill>
              <a:srgbClr val="03C4A1"/>
            </a:solidFill>
            <a:ln>
              <a:noFill/>
            </a:ln>
            <a:effectLst/>
          </c:spPr>
          <c:invertIfNegative val="0"/>
          <c:dLbls>
            <c:dLbl>
              <c:idx val="0"/>
              <c:layout>
                <c:manualLayout>
                  <c:x val="-0.27727220273717912"/>
                  <c:y val="-7.8044197021505071E-2"/>
                </c:manualLayout>
              </c:layout>
              <c:tx>
                <c:rich>
                  <a:bodyPr/>
                  <a:lstStyle/>
                  <a:p>
                    <a:fld id="{DC160A05-26A6-4077-A178-6996B587DD11}" type="CELLRANGE">
                      <a:rPr lang="en-US" baseline="0"/>
                      <a:pPr/>
                      <a:t>[CELLRANGE]</a:t>
                    </a:fld>
                    <a:r>
                      <a:rPr lang="en-US" baseline="0"/>
                      <a:t>, </a:t>
                    </a:r>
                    <a:fld id="{EE7B5276-023F-49E1-889B-C14897F99DD8}"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layout>
                    <c:manualLayout>
                      <c:w val="0.42678360737342685"/>
                      <c:h val="0.13362266489762978"/>
                    </c:manualLayout>
                  </c15:layout>
                  <c15:dlblFieldTable/>
                  <c15:showDataLabelsRange val="1"/>
                </c:ext>
                <c:ext xmlns:c16="http://schemas.microsoft.com/office/drawing/2014/chart" uri="{C3380CC4-5D6E-409C-BE32-E72D297353CC}">
                  <c16:uniqueId val="{00000000-62AC-4C8D-9616-8E5CB81B6D53}"/>
                </c:ext>
              </c:extLst>
            </c:dLbl>
            <c:dLbl>
              <c:idx val="1"/>
              <c:layout>
                <c:manualLayout>
                  <c:x val="-0.32518605665639994"/>
                  <c:y val="-7.0611258039260105E-2"/>
                </c:manualLayout>
              </c:layout>
              <c:tx>
                <c:rich>
                  <a:bodyPr/>
                  <a:lstStyle/>
                  <a:p>
                    <a:fld id="{A57ED41A-B2C4-4289-8171-9420723EC923}" type="CELLRANGE">
                      <a:rPr lang="en-US" baseline="0"/>
                      <a:pPr/>
                      <a:t>[CELLRANGE]</a:t>
                    </a:fld>
                    <a:r>
                      <a:rPr lang="en-US" baseline="0"/>
                      <a:t>, </a:t>
                    </a:r>
                    <a:fld id="{DA86EC31-B2EF-4D49-A67D-68590431BDA9}" type="VALUE">
                      <a:rPr lang="en-US" baseline="0"/>
                      <a:pPr/>
                      <a:t>[VALUE]</a:t>
                    </a:fld>
                    <a:endParaRPr lang="en-US" baseline="0"/>
                  </a:p>
                </c:rich>
              </c:tx>
              <c:dLblPos val="outEnd"/>
              <c:showLegendKey val="0"/>
              <c:showVal val="1"/>
              <c:showCatName val="0"/>
              <c:showSerName val="0"/>
              <c:showPercent val="0"/>
              <c:showBubbleSize val="0"/>
              <c:extLst>
                <c:ext xmlns:c15="http://schemas.microsoft.com/office/drawing/2012/chart" uri="{CE6537A1-D6FC-4f65-9D91-7224C49458BB}">
                  <c15:layout>
                    <c:manualLayout>
                      <c:w val="0.40845398814165568"/>
                      <c:h val="9.2798061160529563E-2"/>
                    </c:manualLayout>
                  </c15:layout>
                  <c15:dlblFieldTable/>
                  <c15:showDataLabelsRange val="1"/>
                </c:ext>
                <c:ext xmlns:c16="http://schemas.microsoft.com/office/drawing/2014/chart" uri="{C3380CC4-5D6E-409C-BE32-E72D297353CC}">
                  <c16:uniqueId val="{00000001-62AC-4C8D-9616-8E5CB81B6D53}"/>
                </c:ext>
              </c:extLst>
            </c:dLbl>
            <c:dLbl>
              <c:idx val="2"/>
              <c:layout>
                <c:manualLayout>
                  <c:x val="-0.45922348342076297"/>
                  <c:y val="-7.960571263292103E-2"/>
                </c:manualLayout>
              </c:layout>
              <c:tx>
                <c:rich>
                  <a:bodyPr rot="0" spcFirstLastPara="1" vertOverflow="ellipsis" vert="horz" wrap="square" lIns="38100" tIns="19050" rIns="38100" bIns="19050" anchor="ctr" anchorCtr="1">
                    <a:noAutofit/>
                  </a:bodyPr>
                  <a:lstStyle/>
                  <a:p>
                    <a:pPr>
                      <a:defRPr sz="1000" b="0" i="0" u="none" strike="noStrike" kern="1200" baseline="0">
                        <a:solidFill>
                          <a:schemeClr val="bg1">
                            <a:lumMod val="95000"/>
                          </a:schemeClr>
                        </a:solidFill>
                        <a:latin typeface="+mn-lt"/>
                        <a:ea typeface="+mn-ea"/>
                        <a:cs typeface="+mn-cs"/>
                      </a:defRPr>
                    </a:pPr>
                    <a:fld id="{E84E3DD4-6690-4CE7-B164-1205047837E5}" type="CELLRANGE">
                      <a:rPr lang="en-US" sz="1000" baseline="0">
                        <a:solidFill>
                          <a:schemeClr val="bg1">
                            <a:lumMod val="95000"/>
                          </a:schemeClr>
                        </a:solidFill>
                      </a:rPr>
                      <a:pPr>
                        <a:defRPr sz="1000">
                          <a:solidFill>
                            <a:schemeClr val="bg1">
                              <a:lumMod val="95000"/>
                            </a:schemeClr>
                          </a:solidFill>
                        </a:defRPr>
                      </a:pPr>
                      <a:t>[CELLRANGE]</a:t>
                    </a:fld>
                    <a:r>
                      <a:rPr lang="en-US" sz="1000" baseline="0">
                        <a:solidFill>
                          <a:schemeClr val="bg1">
                            <a:lumMod val="95000"/>
                          </a:schemeClr>
                        </a:solidFill>
                      </a:rPr>
                      <a:t>, </a:t>
                    </a:r>
                    <a:fld id="{FDF71C9D-93BB-4F75-B0E9-AC81CC216970}" type="VALUE">
                      <a:rPr lang="en-US" sz="1000" baseline="0">
                        <a:solidFill>
                          <a:schemeClr val="bg1">
                            <a:lumMod val="95000"/>
                          </a:schemeClr>
                        </a:solidFill>
                      </a:rPr>
                      <a:pPr>
                        <a:defRPr sz="1000">
                          <a:solidFill>
                            <a:schemeClr val="bg1">
                              <a:lumMod val="95000"/>
                            </a:schemeClr>
                          </a:solidFill>
                        </a:defRPr>
                      </a:pPr>
                      <a:t>[VALUE]</a:t>
                    </a:fld>
                    <a:endParaRPr lang="en-US" sz="1000" baseline="0">
                      <a:solidFill>
                        <a:schemeClr val="bg1">
                          <a:lumMod val="95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2736446740333098"/>
                      <c:h val="9.2686496702843665E-2"/>
                    </c:manualLayout>
                  </c15:layout>
                  <c15:dlblFieldTable/>
                  <c15:showDataLabelsRange val="1"/>
                </c:ext>
                <c:ext xmlns:c16="http://schemas.microsoft.com/office/drawing/2014/chart" uri="{C3380CC4-5D6E-409C-BE32-E72D297353CC}">
                  <c16:uniqueId val="{00000002-62AC-4C8D-9616-8E5CB81B6D53}"/>
                </c:ext>
              </c:extLst>
            </c:dLbl>
            <c:dLbl>
              <c:idx val="3"/>
              <c:layout>
                <c:manualLayout>
                  <c:x val="-0.43352924763121858"/>
                  <c:y val="-7.8044404808013626E-2"/>
                </c:manualLayout>
              </c:layout>
              <c:tx>
                <c:rich>
                  <a:bodyPr rot="0" spcFirstLastPara="1" vertOverflow="ellipsis" vert="horz" wrap="square" lIns="38100" tIns="19050" rIns="38100" bIns="19050" anchor="ctr" anchorCtr="1">
                    <a:noAutofit/>
                  </a:bodyPr>
                  <a:lstStyle/>
                  <a:p>
                    <a:pPr>
                      <a:defRPr sz="1000" b="0" i="0" u="none" strike="noStrike" kern="1200" baseline="0">
                        <a:solidFill>
                          <a:schemeClr val="bg1">
                            <a:lumMod val="95000"/>
                          </a:schemeClr>
                        </a:solidFill>
                        <a:latin typeface="+mn-lt"/>
                        <a:ea typeface="+mn-ea"/>
                        <a:cs typeface="+mn-cs"/>
                      </a:defRPr>
                    </a:pPr>
                    <a:fld id="{C67910F2-1BD8-4571-929F-A3FA4ABB11E2}" type="CELLRANGE">
                      <a:rPr lang="en-US" sz="1000" baseline="0">
                        <a:solidFill>
                          <a:schemeClr val="bg1">
                            <a:lumMod val="95000"/>
                          </a:schemeClr>
                        </a:solidFill>
                      </a:rPr>
                      <a:pPr>
                        <a:defRPr sz="1000">
                          <a:solidFill>
                            <a:schemeClr val="bg1">
                              <a:lumMod val="95000"/>
                            </a:schemeClr>
                          </a:solidFill>
                        </a:defRPr>
                      </a:pPr>
                      <a:t>[CELLRANGE]</a:t>
                    </a:fld>
                    <a:r>
                      <a:rPr lang="en-US" sz="1000" baseline="0">
                        <a:solidFill>
                          <a:schemeClr val="bg1">
                            <a:lumMod val="95000"/>
                          </a:schemeClr>
                        </a:solidFill>
                      </a:rPr>
                      <a:t>, </a:t>
                    </a:r>
                    <a:fld id="{3B7048D0-FDBD-4473-9C71-8793C4475E8F}" type="VALUE">
                      <a:rPr lang="en-US" sz="1000" baseline="0">
                        <a:solidFill>
                          <a:schemeClr val="bg1">
                            <a:lumMod val="95000"/>
                          </a:schemeClr>
                        </a:solidFill>
                      </a:rPr>
                      <a:pPr>
                        <a:defRPr sz="1000">
                          <a:solidFill>
                            <a:schemeClr val="bg1">
                              <a:lumMod val="95000"/>
                            </a:schemeClr>
                          </a:solidFill>
                        </a:defRPr>
                      </a:pPr>
                      <a:t>[VALUE]</a:t>
                    </a:fld>
                    <a:endParaRPr lang="en-US" sz="1000" baseline="0">
                      <a:solidFill>
                        <a:schemeClr val="bg1">
                          <a:lumMod val="95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6430391713078865"/>
                      <c:h val="9.2686496702843665E-2"/>
                    </c:manualLayout>
                  </c15:layout>
                  <c15:dlblFieldTable/>
                  <c15:showDataLabelsRange val="1"/>
                </c:ext>
                <c:ext xmlns:c16="http://schemas.microsoft.com/office/drawing/2014/chart" uri="{C3380CC4-5D6E-409C-BE32-E72D297353CC}">
                  <c16:uniqueId val="{00000003-62AC-4C8D-9616-8E5CB81B6D53}"/>
                </c:ext>
              </c:extLst>
            </c:dLbl>
            <c:dLbl>
              <c:idx val="4"/>
              <c:layout>
                <c:manualLayout>
                  <c:x val="-0.45696947459693826"/>
                  <c:y val="-6.904953464133555E-2"/>
                </c:manualLayout>
              </c:layout>
              <c:tx>
                <c:rich>
                  <a:bodyPr rot="0" spcFirstLastPara="1" vertOverflow="ellipsis" vert="horz" wrap="square" lIns="38100" tIns="19050" rIns="38100" bIns="19050" anchor="ctr" anchorCtr="1">
                    <a:noAutofit/>
                  </a:bodyPr>
                  <a:lstStyle/>
                  <a:p>
                    <a:pPr>
                      <a:defRPr sz="1000" b="0" i="0" u="none" strike="noStrike" kern="1200" baseline="0">
                        <a:solidFill>
                          <a:schemeClr val="bg1">
                            <a:lumMod val="95000"/>
                          </a:schemeClr>
                        </a:solidFill>
                        <a:latin typeface="+mn-lt"/>
                        <a:ea typeface="+mn-ea"/>
                        <a:cs typeface="+mn-cs"/>
                      </a:defRPr>
                    </a:pPr>
                    <a:fld id="{1A62D4AC-B69B-42CA-B330-C6F3290A4B76}" type="CELLRANGE">
                      <a:rPr lang="en-US" sz="1000" baseline="0">
                        <a:solidFill>
                          <a:schemeClr val="bg1">
                            <a:lumMod val="95000"/>
                          </a:schemeClr>
                        </a:solidFill>
                      </a:rPr>
                      <a:pPr>
                        <a:defRPr sz="1000">
                          <a:solidFill>
                            <a:schemeClr val="bg1">
                              <a:lumMod val="95000"/>
                            </a:schemeClr>
                          </a:solidFill>
                        </a:defRPr>
                      </a:pPr>
                      <a:t>[CELLRANGE]</a:t>
                    </a:fld>
                    <a:r>
                      <a:rPr lang="en-US" sz="1000" baseline="0">
                        <a:solidFill>
                          <a:schemeClr val="bg1">
                            <a:lumMod val="95000"/>
                          </a:schemeClr>
                        </a:solidFill>
                      </a:rPr>
                      <a:t>, </a:t>
                    </a:r>
                    <a:fld id="{07C0EF7C-198D-4155-8805-5B3BA7EB09AF}" type="VALUE">
                      <a:rPr lang="en-US" sz="1000" baseline="0">
                        <a:solidFill>
                          <a:schemeClr val="bg1">
                            <a:lumMod val="95000"/>
                          </a:schemeClr>
                        </a:solidFill>
                      </a:rPr>
                      <a:pPr>
                        <a:defRPr sz="1000">
                          <a:solidFill>
                            <a:schemeClr val="bg1">
                              <a:lumMod val="95000"/>
                            </a:schemeClr>
                          </a:solidFill>
                        </a:defRPr>
                      </a:pPr>
                      <a:t>[VALUE]</a:t>
                    </a:fld>
                    <a:endParaRPr lang="en-US" sz="1000" baseline="0">
                      <a:solidFill>
                        <a:schemeClr val="bg1">
                          <a:lumMod val="95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53836798900183735"/>
                      <c:h val="9.2093058434553066E-2"/>
                    </c:manualLayout>
                  </c15:layout>
                  <c15:dlblFieldTable/>
                  <c15:showDataLabelsRange val="1"/>
                </c:ext>
                <c:ext xmlns:c16="http://schemas.microsoft.com/office/drawing/2014/chart" uri="{C3380CC4-5D6E-409C-BE32-E72D297353CC}">
                  <c16:uniqueId val="{00000004-62AC-4C8D-9616-8E5CB81B6D53}"/>
                </c:ext>
              </c:extLst>
            </c:dLbl>
            <c:dLbl>
              <c:idx val="5"/>
              <c:layout>
                <c:manualLayout>
                  <c:x val="-0.58869608679916818"/>
                  <c:y val="-7.0611258039260008E-2"/>
                </c:manualLayout>
              </c:layout>
              <c:tx>
                <c:rich>
                  <a:bodyPr rot="0" spcFirstLastPara="1" vertOverflow="ellipsis" vert="horz" wrap="square" lIns="38100" tIns="19050" rIns="38100" bIns="19050" anchor="ctr" anchorCtr="1">
                    <a:noAutofit/>
                  </a:bodyPr>
                  <a:lstStyle/>
                  <a:p>
                    <a:pPr>
                      <a:defRPr sz="1000" b="0" i="0" u="none" strike="noStrike" kern="1200" baseline="0">
                        <a:solidFill>
                          <a:schemeClr val="bg1">
                            <a:lumMod val="95000"/>
                          </a:schemeClr>
                        </a:solidFill>
                        <a:latin typeface="+mn-lt"/>
                        <a:ea typeface="+mn-ea"/>
                        <a:cs typeface="+mn-cs"/>
                      </a:defRPr>
                    </a:pPr>
                    <a:fld id="{0E87434F-C416-4025-8490-73497AFFE08E}" type="CELLRANGE">
                      <a:rPr lang="en-US" sz="1000" baseline="0">
                        <a:solidFill>
                          <a:schemeClr val="bg1">
                            <a:lumMod val="95000"/>
                          </a:schemeClr>
                        </a:solidFill>
                      </a:rPr>
                      <a:pPr>
                        <a:defRPr sz="1000">
                          <a:solidFill>
                            <a:schemeClr val="bg1">
                              <a:lumMod val="95000"/>
                            </a:schemeClr>
                          </a:solidFill>
                        </a:defRPr>
                      </a:pPr>
                      <a:t>[CELLRANGE]</a:t>
                    </a:fld>
                    <a:r>
                      <a:rPr lang="en-US" sz="1000" baseline="0">
                        <a:solidFill>
                          <a:schemeClr val="bg1">
                            <a:lumMod val="95000"/>
                          </a:schemeClr>
                        </a:solidFill>
                      </a:rPr>
                      <a:t>, </a:t>
                    </a:r>
                    <a:fld id="{1658A3B8-EECC-410B-8945-CEB1B1096939}" type="VALUE">
                      <a:rPr lang="en-US" sz="1000" baseline="0">
                        <a:solidFill>
                          <a:schemeClr val="bg1">
                            <a:lumMod val="95000"/>
                          </a:schemeClr>
                        </a:solidFill>
                      </a:rPr>
                      <a:pPr>
                        <a:defRPr sz="1000">
                          <a:solidFill>
                            <a:schemeClr val="bg1">
                              <a:lumMod val="95000"/>
                            </a:schemeClr>
                          </a:solidFill>
                        </a:defRPr>
                      </a:pPr>
                      <a:t>[VALUE]</a:t>
                    </a:fld>
                    <a:endParaRPr lang="en-US" sz="1000" baseline="0">
                      <a:solidFill>
                        <a:schemeClr val="bg1">
                          <a:lumMod val="95000"/>
                        </a:schemeClr>
                      </a:solidFill>
                    </a:endParaRPr>
                  </a:p>
                </c:rich>
              </c:tx>
              <c:spPr>
                <a:noFill/>
                <a:ln>
                  <a:noFill/>
                </a:ln>
                <a:effectLst/>
              </c:spPr>
              <c:txPr>
                <a:bodyPr rot="0" spcFirstLastPara="1" vertOverflow="ellipsis" vert="horz" wrap="square" lIns="38100" tIns="19050" rIns="38100" bIns="19050" anchor="ctr" anchorCtr="1">
                  <a:noAutofit/>
                </a:bodyPr>
                <a:lstStyle/>
                <a:p>
                  <a:pPr>
                    <a:defRPr sz="10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40984382551494597"/>
                      <c:h val="6.6727787008581618E-2"/>
                    </c:manualLayout>
                  </c15:layout>
                  <c15:dlblFieldTable/>
                  <c15:showDataLabelsRange val="1"/>
                </c:ext>
                <c:ext xmlns:c16="http://schemas.microsoft.com/office/drawing/2014/chart" uri="{C3380CC4-5D6E-409C-BE32-E72D297353CC}">
                  <c16:uniqueId val="{00000005-62AC-4C8D-9616-8E5CB81B6D53}"/>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9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0"/>
              </c:ext>
            </c:extLst>
          </c:dLbls>
          <c:cat>
            <c:strRef>
              <c:f>Sheet4!$AB$13:$AB$18</c:f>
              <c:strCache>
                <c:ptCount val="6"/>
                <c:pt idx="0">
                  <c:v>Student</c:v>
                </c:pt>
                <c:pt idx="1">
                  <c:v>Retired</c:v>
                </c:pt>
                <c:pt idx="2">
                  <c:v>Unemployed</c:v>
                </c:pt>
                <c:pt idx="3">
                  <c:v>Self-Employed</c:v>
                </c:pt>
                <c:pt idx="4">
                  <c:v>Professional</c:v>
                </c:pt>
                <c:pt idx="5">
                  <c:v>Other</c:v>
                </c:pt>
              </c:strCache>
            </c:strRef>
          </c:cat>
          <c:val>
            <c:numRef>
              <c:f>Sheet4!$AC$13:$AC$18</c:f>
              <c:numCache>
                <c:formatCode>[&gt;=1000]0.0,"K";0</c:formatCode>
                <c:ptCount val="6"/>
                <c:pt idx="0">
                  <c:v>479</c:v>
                </c:pt>
                <c:pt idx="1">
                  <c:v>589</c:v>
                </c:pt>
                <c:pt idx="2">
                  <c:v>1011</c:v>
                </c:pt>
                <c:pt idx="3">
                  <c:v>1321</c:v>
                </c:pt>
                <c:pt idx="4">
                  <c:v>1554</c:v>
                </c:pt>
                <c:pt idx="5">
                  <c:v>1633</c:v>
                </c:pt>
              </c:numCache>
            </c:numRef>
          </c:val>
          <c:extLst>
            <c:ext xmlns:c15="http://schemas.microsoft.com/office/drawing/2012/chart" uri="{02D57815-91ED-43cb-92C2-25804820EDAC}">
              <c15:datalabelsRange>
                <c15:f>Sheet4!$AE$13:$AE$18</c15:f>
                <c15:dlblRangeCache>
                  <c:ptCount val="6"/>
                  <c:pt idx="0">
                    <c:v>Student | 7%</c:v>
                  </c:pt>
                  <c:pt idx="1">
                    <c:v>Retired | 9%</c:v>
                  </c:pt>
                  <c:pt idx="2">
                    <c:v>Unemployed | 15%</c:v>
                  </c:pt>
                  <c:pt idx="3">
                    <c:v>Self-Employed | 20%</c:v>
                  </c:pt>
                  <c:pt idx="4">
                    <c:v>Professional | 24%</c:v>
                  </c:pt>
                  <c:pt idx="5">
                    <c:v>Other | 25%</c:v>
                  </c:pt>
                </c15:dlblRangeCache>
              </c15:datalabelsRange>
            </c:ext>
            <c:ext xmlns:c16="http://schemas.microsoft.com/office/drawing/2014/chart" uri="{C3380CC4-5D6E-409C-BE32-E72D297353CC}">
              <c16:uniqueId val="{00000006-62AC-4C8D-9616-8E5CB81B6D53}"/>
            </c:ext>
          </c:extLst>
        </c:ser>
        <c:dLbls>
          <c:dLblPos val="outEnd"/>
          <c:showLegendKey val="0"/>
          <c:showVal val="1"/>
          <c:showCatName val="0"/>
          <c:showSerName val="0"/>
          <c:showPercent val="0"/>
          <c:showBubbleSize val="0"/>
        </c:dLbls>
        <c:gapWidth val="75"/>
        <c:axId val="656630544"/>
        <c:axId val="2141113680"/>
      </c:barChart>
      <c:catAx>
        <c:axId val="656630544"/>
        <c:scaling>
          <c:orientation val="minMax"/>
        </c:scaling>
        <c:delete val="1"/>
        <c:axPos val="l"/>
        <c:numFmt formatCode="General" sourceLinked="1"/>
        <c:majorTickMark val="none"/>
        <c:minorTickMark val="none"/>
        <c:tickLblPos val="nextTo"/>
        <c:crossAx val="2141113680"/>
        <c:crosses val="autoZero"/>
        <c:auto val="1"/>
        <c:lblAlgn val="ctr"/>
        <c:lblOffset val="100"/>
        <c:noMultiLvlLbl val="0"/>
      </c:catAx>
      <c:valAx>
        <c:axId val="2141113680"/>
        <c:scaling>
          <c:orientation val="minMax"/>
        </c:scaling>
        <c:delete val="1"/>
        <c:axPos val="b"/>
        <c:numFmt formatCode="[&gt;=1000]0.0,&quot;K&quot;;0" sourceLinked="1"/>
        <c:majorTickMark val="none"/>
        <c:minorTickMark val="none"/>
        <c:tickLblPos val="nextTo"/>
        <c:crossAx val="656630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C52A87"/>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Sheet4!$AO$6:$AO$11</c:f>
              <c:strCache>
                <c:ptCount val="6"/>
                <c:pt idx="0">
                  <c:v>0-19 | 9%</c:v>
                </c:pt>
                <c:pt idx="1">
                  <c:v>20-29 | 12%</c:v>
                </c:pt>
                <c:pt idx="2">
                  <c:v>30-39 | 22%</c:v>
                </c:pt>
                <c:pt idx="3">
                  <c:v>40-49 | 19%</c:v>
                </c:pt>
                <c:pt idx="4">
                  <c:v>50-59 | 21%</c:v>
                </c:pt>
                <c:pt idx="5">
                  <c:v>60+ | 17%</c:v>
                </c:pt>
              </c:strCache>
            </c:strRef>
          </c:cat>
          <c:val>
            <c:numRef>
              <c:f>Sheet4!$AP$6:$AP$11</c:f>
              <c:numCache>
                <c:formatCode>[&gt;=1000]0.0,"K";0</c:formatCode>
                <c:ptCount val="6"/>
                <c:pt idx="0">
                  <c:v>576</c:v>
                </c:pt>
                <c:pt idx="1">
                  <c:v>785</c:v>
                </c:pt>
                <c:pt idx="2">
                  <c:v>1474</c:v>
                </c:pt>
                <c:pt idx="3">
                  <c:v>1281</c:v>
                </c:pt>
                <c:pt idx="4">
                  <c:v>1382</c:v>
                </c:pt>
                <c:pt idx="5">
                  <c:v>1089</c:v>
                </c:pt>
              </c:numCache>
            </c:numRef>
          </c:val>
          <c:extLst>
            <c:ext xmlns:c16="http://schemas.microsoft.com/office/drawing/2014/chart" uri="{C3380CC4-5D6E-409C-BE32-E72D297353CC}">
              <c16:uniqueId val="{00000000-F8B1-4C42-B3E4-BB7B46868781}"/>
            </c:ext>
          </c:extLst>
        </c:ser>
        <c:dLbls>
          <c:showLegendKey val="0"/>
          <c:showVal val="0"/>
          <c:showCatName val="0"/>
          <c:showSerName val="0"/>
          <c:showPercent val="0"/>
          <c:showBubbleSize val="0"/>
        </c:dLbls>
        <c:gapWidth val="219"/>
        <c:overlap val="-27"/>
        <c:axId val="284693600"/>
        <c:axId val="641981360"/>
      </c:barChart>
      <c:catAx>
        <c:axId val="284693600"/>
        <c:scaling>
          <c:orientation val="minMax"/>
        </c:scaling>
        <c:delete val="0"/>
        <c:axPos val="b"/>
        <c:numFmt formatCode="General" sourceLinked="1"/>
        <c:majorTickMark val="none"/>
        <c:minorTickMark val="none"/>
        <c:tickLblPos val="nextTo"/>
        <c:spPr>
          <a:noFill/>
          <a:ln w="6350" cap="flat" cmpd="sng" algn="ctr">
            <a:solidFill>
              <a:srgbClr val="C52A87"/>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641981360"/>
        <c:crosses val="autoZero"/>
        <c:auto val="1"/>
        <c:lblAlgn val="ctr"/>
        <c:lblOffset val="100"/>
        <c:noMultiLvlLbl val="0"/>
      </c:catAx>
      <c:valAx>
        <c:axId val="641981360"/>
        <c:scaling>
          <c:orientation val="minMax"/>
        </c:scaling>
        <c:delete val="1"/>
        <c:axPos val="l"/>
        <c:numFmt formatCode="[&gt;=1000]0.0,&quot;K&quot;;0" sourceLinked="1"/>
        <c:majorTickMark val="none"/>
        <c:minorTickMark val="none"/>
        <c:tickLblPos val="nextTo"/>
        <c:crossAx val="2846936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[Transportation_Dashboard.xlsm]Sheet4!PivotTable22</c:name>
    <c:fmtId val="2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3C4A1">
              <a:alpha val="60000"/>
            </a:srgbClr>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9411729626218378E-2"/>
          <c:y val="8.2801580774385722E-2"/>
          <c:w val="0.88429070283665856"/>
          <c:h val="0.86988323021167957"/>
        </c:manualLayout>
      </c:layout>
      <c:areaChart>
        <c:grouping val="standard"/>
        <c:varyColors val="0"/>
        <c:ser>
          <c:idx val="0"/>
          <c:order val="0"/>
          <c:tx>
            <c:strRef>
              <c:f>Sheet4!$AU$5</c:f>
              <c:strCache>
                <c:ptCount val="1"/>
                <c:pt idx="0">
                  <c:v>Total</c:v>
                </c:pt>
              </c:strCache>
            </c:strRef>
          </c:tx>
          <c:spPr>
            <a:solidFill>
              <a:srgbClr val="03C4A1">
                <a:alpha val="60000"/>
              </a:srgbClr>
            </a:solidFill>
            <a:ln w="25400">
              <a:noFill/>
            </a:ln>
            <a:effectLst/>
          </c:spPr>
          <c:cat>
            <c:strRef>
              <c:f>Sheet4!$AT$6:$AT$36</c:f>
              <c:strCache>
                <c:ptCount val="31"/>
                <c:pt idx="0">
                  <c:v>07-12-2023</c:v>
                </c:pt>
                <c:pt idx="1">
                  <c:v>08-12-2023</c:v>
                </c:pt>
                <c:pt idx="2">
                  <c:v>09-12-2023</c:v>
                </c:pt>
                <c:pt idx="3">
                  <c:v>10-12-2023</c:v>
                </c:pt>
                <c:pt idx="4">
                  <c:v>11-12-2023</c:v>
                </c:pt>
                <c:pt idx="5">
                  <c:v>12-12-2023</c:v>
                </c:pt>
                <c:pt idx="6">
                  <c:v>13-12-2023</c:v>
                </c:pt>
                <c:pt idx="7">
                  <c:v>14-12-2023</c:v>
                </c:pt>
                <c:pt idx="8">
                  <c:v>15-12-2023</c:v>
                </c:pt>
                <c:pt idx="9">
                  <c:v>16-12-2023</c:v>
                </c:pt>
                <c:pt idx="10">
                  <c:v>17-12-2023</c:v>
                </c:pt>
                <c:pt idx="11">
                  <c:v>18-12-2023</c:v>
                </c:pt>
                <c:pt idx="12">
                  <c:v>19-12-2023</c:v>
                </c:pt>
                <c:pt idx="13">
                  <c:v>20-12-2023</c:v>
                </c:pt>
                <c:pt idx="14">
                  <c:v>21-12-2023</c:v>
                </c:pt>
                <c:pt idx="15">
                  <c:v>22-12-2023</c:v>
                </c:pt>
                <c:pt idx="16">
                  <c:v>23-12-2023</c:v>
                </c:pt>
                <c:pt idx="17">
                  <c:v>24-12-2023</c:v>
                </c:pt>
                <c:pt idx="18">
                  <c:v>25-12-2023</c:v>
                </c:pt>
                <c:pt idx="19">
                  <c:v>26-12-2023</c:v>
                </c:pt>
                <c:pt idx="20">
                  <c:v>27-12-2023</c:v>
                </c:pt>
                <c:pt idx="21">
                  <c:v>28-12-2023</c:v>
                </c:pt>
                <c:pt idx="22">
                  <c:v>29-12-2023</c:v>
                </c:pt>
                <c:pt idx="23">
                  <c:v>30-12-2023</c:v>
                </c:pt>
                <c:pt idx="24">
                  <c:v>31-12-2023</c:v>
                </c:pt>
                <c:pt idx="25">
                  <c:v>01-01-2024</c:v>
                </c:pt>
                <c:pt idx="26">
                  <c:v>02-01-2024</c:v>
                </c:pt>
                <c:pt idx="27">
                  <c:v>03-01-2024</c:v>
                </c:pt>
                <c:pt idx="28">
                  <c:v>04-01-2024</c:v>
                </c:pt>
                <c:pt idx="29">
                  <c:v>05-01-2024</c:v>
                </c:pt>
                <c:pt idx="30">
                  <c:v>06-01-2024</c:v>
                </c:pt>
              </c:strCache>
            </c:strRef>
          </c:cat>
          <c:val>
            <c:numRef>
              <c:f>Sheet4!$AU$6:$AU$36</c:f>
              <c:numCache>
                <c:formatCode>[&gt;=1000]0.0,"K";0</c:formatCode>
                <c:ptCount val="31"/>
                <c:pt idx="0">
                  <c:v>6451</c:v>
                </c:pt>
                <c:pt idx="1">
                  <c:v>3539</c:v>
                </c:pt>
                <c:pt idx="2">
                  <c:v>5383</c:v>
                </c:pt>
                <c:pt idx="3">
                  <c:v>11287</c:v>
                </c:pt>
                <c:pt idx="4">
                  <c:v>9913</c:v>
                </c:pt>
                <c:pt idx="5">
                  <c:v>5803</c:v>
                </c:pt>
                <c:pt idx="6">
                  <c:v>7775</c:v>
                </c:pt>
                <c:pt idx="7">
                  <c:v>7699</c:v>
                </c:pt>
                <c:pt idx="8">
                  <c:v>3010</c:v>
                </c:pt>
                <c:pt idx="9">
                  <c:v>3602</c:v>
                </c:pt>
                <c:pt idx="10">
                  <c:v>9299</c:v>
                </c:pt>
                <c:pt idx="11">
                  <c:v>5659</c:v>
                </c:pt>
                <c:pt idx="12">
                  <c:v>4634</c:v>
                </c:pt>
                <c:pt idx="13">
                  <c:v>6776</c:v>
                </c:pt>
                <c:pt idx="14">
                  <c:v>1100</c:v>
                </c:pt>
                <c:pt idx="15">
                  <c:v>6331</c:v>
                </c:pt>
                <c:pt idx="16">
                  <c:v>2849</c:v>
                </c:pt>
                <c:pt idx="17">
                  <c:v>4452</c:v>
                </c:pt>
                <c:pt idx="18">
                  <c:v>10189</c:v>
                </c:pt>
                <c:pt idx="19">
                  <c:v>5394</c:v>
                </c:pt>
                <c:pt idx="20">
                  <c:v>8564</c:v>
                </c:pt>
                <c:pt idx="21">
                  <c:v>7618</c:v>
                </c:pt>
                <c:pt idx="22">
                  <c:v>6149</c:v>
                </c:pt>
                <c:pt idx="23">
                  <c:v>6428</c:v>
                </c:pt>
                <c:pt idx="24">
                  <c:v>8313</c:v>
                </c:pt>
                <c:pt idx="25">
                  <c:v>2883</c:v>
                </c:pt>
                <c:pt idx="26">
                  <c:v>7820</c:v>
                </c:pt>
                <c:pt idx="27">
                  <c:v>5629</c:v>
                </c:pt>
                <c:pt idx="28">
                  <c:v>1091</c:v>
                </c:pt>
                <c:pt idx="29">
                  <c:v>3930</c:v>
                </c:pt>
                <c:pt idx="30">
                  <c:v>3563</c:v>
                </c:pt>
              </c:numCache>
            </c:numRef>
          </c:val>
          <c:extLst>
            <c:ext xmlns:c16="http://schemas.microsoft.com/office/drawing/2014/chart" uri="{C3380CC4-5D6E-409C-BE32-E72D297353CC}">
              <c16:uniqueId val="{00000000-DA2A-4937-9B4D-16741F8A5B01}"/>
            </c:ext>
          </c:extLst>
        </c:ser>
        <c:dLbls>
          <c:showLegendKey val="0"/>
          <c:showVal val="0"/>
          <c:showCatName val="0"/>
          <c:showSerName val="0"/>
          <c:showPercent val="0"/>
          <c:showBubbleSize val="0"/>
        </c:dLbls>
        <c:axId val="724957712"/>
        <c:axId val="596205616"/>
      </c:areaChart>
      <c:catAx>
        <c:axId val="7249577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596205616"/>
        <c:crosses val="autoZero"/>
        <c:auto val="1"/>
        <c:lblAlgn val="ctr"/>
        <c:lblOffset val="100"/>
        <c:noMultiLvlLbl val="0"/>
      </c:catAx>
      <c:valAx>
        <c:axId val="596205616"/>
        <c:scaling>
          <c:orientation val="minMax"/>
        </c:scaling>
        <c:delete val="0"/>
        <c:axPos val="l"/>
        <c:numFmt formatCode="[&gt;=1000]0.0,&quot;K&quot;;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24957712"/>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svg"/><Relationship Id="rId13" Type="http://schemas.openxmlformats.org/officeDocument/2006/relationships/chart" Target="../charts/chart7.xml"/><Relationship Id="rId18" Type="http://schemas.openxmlformats.org/officeDocument/2006/relationships/hyperlink" Target="#Dashboard_detailed!A1"/><Relationship Id="rId26" Type="http://schemas.openxmlformats.org/officeDocument/2006/relationships/image" Target="../media/image15.png"/><Relationship Id="rId3" Type="http://schemas.openxmlformats.org/officeDocument/2006/relationships/image" Target="../media/image2.png"/><Relationship Id="rId21" Type="http://schemas.openxmlformats.org/officeDocument/2006/relationships/image" Target="../media/image12.png"/><Relationship Id="rId7" Type="http://schemas.openxmlformats.org/officeDocument/2006/relationships/image" Target="../media/image5.png"/><Relationship Id="rId12" Type="http://schemas.openxmlformats.org/officeDocument/2006/relationships/chart" Target="../charts/chart6.xml"/><Relationship Id="rId17" Type="http://schemas.openxmlformats.org/officeDocument/2006/relationships/image" Target="../media/image9.svg"/><Relationship Id="rId25" Type="http://schemas.openxmlformats.org/officeDocument/2006/relationships/hyperlink" Target="https://www.linkedin.com/in/anusree-ma" TargetMode="External"/><Relationship Id="rId2" Type="http://schemas.openxmlformats.org/officeDocument/2006/relationships/chart" Target="../charts/chart1.xml"/><Relationship Id="rId16" Type="http://schemas.openxmlformats.org/officeDocument/2006/relationships/image" Target="../media/image8.png"/><Relationship Id="rId20" Type="http://schemas.openxmlformats.org/officeDocument/2006/relationships/image" Target="../media/image11.svg"/><Relationship Id="rId1" Type="http://schemas.openxmlformats.org/officeDocument/2006/relationships/image" Target="../media/image1.png"/><Relationship Id="rId6" Type="http://schemas.openxmlformats.org/officeDocument/2006/relationships/chart" Target="../charts/chart2.xml"/><Relationship Id="rId11" Type="http://schemas.openxmlformats.org/officeDocument/2006/relationships/chart" Target="../charts/chart5.xml"/><Relationship Id="rId24" Type="http://schemas.openxmlformats.org/officeDocument/2006/relationships/image" Target="../media/image14.svg"/><Relationship Id="rId5" Type="http://schemas.openxmlformats.org/officeDocument/2006/relationships/image" Target="../media/image4.png"/><Relationship Id="rId15" Type="http://schemas.openxmlformats.org/officeDocument/2006/relationships/hyperlink" Target="#Dashboard!A1"/><Relationship Id="rId23" Type="http://schemas.openxmlformats.org/officeDocument/2006/relationships/image" Target="../media/image13.png"/><Relationship Id="rId10" Type="http://schemas.openxmlformats.org/officeDocument/2006/relationships/chart" Target="../charts/chart4.xml"/><Relationship Id="rId19" Type="http://schemas.openxmlformats.org/officeDocument/2006/relationships/image" Target="../media/image10.png"/><Relationship Id="rId4" Type="http://schemas.openxmlformats.org/officeDocument/2006/relationships/image" Target="../media/image3.svg"/><Relationship Id="rId9" Type="http://schemas.openxmlformats.org/officeDocument/2006/relationships/chart" Target="../charts/chart3.xml"/><Relationship Id="rId14" Type="http://schemas.openxmlformats.org/officeDocument/2006/relationships/image" Target="../media/image7.png"/><Relationship Id="rId22" Type="http://schemas.openxmlformats.org/officeDocument/2006/relationships/hyperlink" Target="https://github.com/Anusree-MA" TargetMode="External"/><Relationship Id="rId27" Type="http://schemas.openxmlformats.org/officeDocument/2006/relationships/image" Target="../media/image16.svg"/></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7.png"/><Relationship Id="rId18" Type="http://schemas.openxmlformats.org/officeDocument/2006/relationships/image" Target="../media/image12.png"/><Relationship Id="rId3" Type="http://schemas.openxmlformats.org/officeDocument/2006/relationships/chart" Target="../charts/chart9.xml"/><Relationship Id="rId21" Type="http://schemas.openxmlformats.org/officeDocument/2006/relationships/image" Target="../media/image14.svg"/><Relationship Id="rId7" Type="http://schemas.openxmlformats.org/officeDocument/2006/relationships/chart" Target="../charts/chart13.xml"/><Relationship Id="rId12" Type="http://schemas.openxmlformats.org/officeDocument/2006/relationships/hyperlink" Target="#Dashboard!A1"/><Relationship Id="rId17" Type="http://schemas.openxmlformats.org/officeDocument/2006/relationships/image" Target="../media/image20.svg"/><Relationship Id="rId2" Type="http://schemas.openxmlformats.org/officeDocument/2006/relationships/chart" Target="../charts/chart8.xml"/><Relationship Id="rId16" Type="http://schemas.openxmlformats.org/officeDocument/2006/relationships/image" Target="../media/image19.png"/><Relationship Id="rId20" Type="http://schemas.openxmlformats.org/officeDocument/2006/relationships/image" Target="../media/image13.png"/><Relationship Id="rId1" Type="http://schemas.openxmlformats.org/officeDocument/2006/relationships/image" Target="../media/image1.png"/><Relationship Id="rId6" Type="http://schemas.openxmlformats.org/officeDocument/2006/relationships/chart" Target="../charts/chart12.xml"/><Relationship Id="rId11" Type="http://schemas.openxmlformats.org/officeDocument/2006/relationships/chart" Target="../charts/chart15.xml"/><Relationship Id="rId24" Type="http://schemas.openxmlformats.org/officeDocument/2006/relationships/image" Target="../media/image16.svg"/><Relationship Id="rId5" Type="http://schemas.openxmlformats.org/officeDocument/2006/relationships/chart" Target="../charts/chart11.xml"/><Relationship Id="rId15" Type="http://schemas.openxmlformats.org/officeDocument/2006/relationships/hyperlink" Target="#Dashboard_detailed!A1"/><Relationship Id="rId23" Type="http://schemas.openxmlformats.org/officeDocument/2006/relationships/image" Target="../media/image15.png"/><Relationship Id="rId10" Type="http://schemas.openxmlformats.org/officeDocument/2006/relationships/chart" Target="../charts/chart14.xml"/><Relationship Id="rId19" Type="http://schemas.openxmlformats.org/officeDocument/2006/relationships/hyperlink" Target="https://github.com/Anusree-MA" TargetMode="External"/><Relationship Id="rId4" Type="http://schemas.openxmlformats.org/officeDocument/2006/relationships/chart" Target="../charts/chart10.xml"/><Relationship Id="rId9" Type="http://schemas.openxmlformats.org/officeDocument/2006/relationships/image" Target="../media/image6.svg"/><Relationship Id="rId14" Type="http://schemas.openxmlformats.org/officeDocument/2006/relationships/image" Target="../media/image18.svg"/><Relationship Id="rId22" Type="http://schemas.openxmlformats.org/officeDocument/2006/relationships/hyperlink" Target="https://www.linkedin.com/in/anusree-ma" TargetMode="External"/></Relationships>
</file>

<file path=xl/drawings/drawing1.xml><?xml version="1.0" encoding="utf-8"?>
<xdr:wsDr xmlns:xdr="http://schemas.openxmlformats.org/drawingml/2006/spreadsheetDrawing" xmlns:a="http://schemas.openxmlformats.org/drawingml/2006/main">
  <xdr:twoCellAnchor>
    <xdr:from>
      <xdr:col>0</xdr:col>
      <xdr:colOff>323850</xdr:colOff>
      <xdr:row>0</xdr:row>
      <xdr:rowOff>171450</xdr:rowOff>
    </xdr:from>
    <xdr:to>
      <xdr:col>1</xdr:col>
      <xdr:colOff>285750</xdr:colOff>
      <xdr:row>30</xdr:row>
      <xdr:rowOff>165100</xdr:rowOff>
    </xdr:to>
    <xdr:grpSp>
      <xdr:nvGrpSpPr>
        <xdr:cNvPr id="33" name="Group 32">
          <a:extLst>
            <a:ext uri="{FF2B5EF4-FFF2-40B4-BE49-F238E27FC236}">
              <a16:creationId xmlns:a16="http://schemas.microsoft.com/office/drawing/2014/main" id="{BE00F02F-FC31-DEDF-D6B3-0F05338218FC}"/>
            </a:ext>
          </a:extLst>
        </xdr:cNvPr>
        <xdr:cNvGrpSpPr/>
      </xdr:nvGrpSpPr>
      <xdr:grpSpPr>
        <a:xfrm>
          <a:off x="323850" y="171450"/>
          <a:ext cx="574749" cy="5531441"/>
          <a:chOff x="196850" y="241300"/>
          <a:chExt cx="571500" cy="4324350"/>
        </a:xfrm>
      </xdr:grpSpPr>
      <xdr:sp macro="" textlink="">
        <xdr:nvSpPr>
          <xdr:cNvPr id="31" name="Rectangle: Rounded Corners 30">
            <a:extLst>
              <a:ext uri="{FF2B5EF4-FFF2-40B4-BE49-F238E27FC236}">
                <a16:creationId xmlns:a16="http://schemas.microsoft.com/office/drawing/2014/main" id="{A8655CC9-5E20-8814-7E02-12917E15D201}"/>
              </a:ext>
            </a:extLst>
          </xdr:cNvPr>
          <xdr:cNvSpPr/>
        </xdr:nvSpPr>
        <xdr:spPr>
          <a:xfrm>
            <a:off x="234950" y="266700"/>
            <a:ext cx="533400" cy="4298950"/>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2" name="Rectangle: Rounded Corners 31">
            <a:extLst>
              <a:ext uri="{FF2B5EF4-FFF2-40B4-BE49-F238E27FC236}">
                <a16:creationId xmlns:a16="http://schemas.microsoft.com/office/drawing/2014/main" id="{FD1B214C-6DC5-2BA5-E8B0-D17B305F3BFE}"/>
              </a:ext>
            </a:extLst>
          </xdr:cNvPr>
          <xdr:cNvSpPr/>
        </xdr:nvSpPr>
        <xdr:spPr>
          <a:xfrm>
            <a:off x="196850" y="241300"/>
            <a:ext cx="533400" cy="429895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0</xdr:colOff>
      <xdr:row>0</xdr:row>
      <xdr:rowOff>0</xdr:rowOff>
    </xdr:from>
    <xdr:to>
      <xdr:col>0</xdr:col>
      <xdr:colOff>0</xdr:colOff>
      <xdr:row>21</xdr:row>
      <xdr:rowOff>82550</xdr:rowOff>
    </xdr:to>
    <xdr:sp macro="" textlink="">
      <xdr:nvSpPr>
        <xdr:cNvPr id="19" name="Rectangle: Rounded Corners 18">
          <a:extLst>
            <a:ext uri="{FF2B5EF4-FFF2-40B4-BE49-F238E27FC236}">
              <a16:creationId xmlns:a16="http://schemas.microsoft.com/office/drawing/2014/main" id="{144CE022-6FEC-BC3F-8987-370C352D88E1}"/>
            </a:ext>
          </a:extLst>
        </xdr:cNvPr>
        <xdr:cNvSpPr/>
      </xdr:nvSpPr>
      <xdr:spPr>
        <a:xfrm>
          <a:off x="0" y="0"/>
          <a:ext cx="0" cy="3949700"/>
        </a:xfrm>
        <a:prstGeom prst="roundRect">
          <a:avLst>
            <a:gd name="adj" fmla="val 24060"/>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482600</xdr:colOff>
      <xdr:row>0</xdr:row>
      <xdr:rowOff>0</xdr:rowOff>
    </xdr:from>
    <xdr:to>
      <xdr:col>18</xdr:col>
      <xdr:colOff>69850</xdr:colOff>
      <xdr:row>32</xdr:row>
      <xdr:rowOff>107950</xdr:rowOff>
    </xdr:to>
    <xdr:grpSp>
      <xdr:nvGrpSpPr>
        <xdr:cNvPr id="53" name="Group 52">
          <a:extLst>
            <a:ext uri="{FF2B5EF4-FFF2-40B4-BE49-F238E27FC236}">
              <a16:creationId xmlns:a16="http://schemas.microsoft.com/office/drawing/2014/main" id="{44C336FA-1F48-819D-3E16-A2EE0912C4A8}"/>
            </a:ext>
          </a:extLst>
        </xdr:cNvPr>
        <xdr:cNvGrpSpPr/>
      </xdr:nvGrpSpPr>
      <xdr:grpSpPr>
        <a:xfrm>
          <a:off x="1708298" y="0"/>
          <a:ext cx="9392831" cy="6014927"/>
          <a:chOff x="2647950" y="0"/>
          <a:chExt cx="9340850" cy="6000750"/>
        </a:xfrm>
      </xdr:grpSpPr>
      <xdr:sp macro="" textlink="">
        <xdr:nvSpPr>
          <xdr:cNvPr id="29" name="Arrow: Pentagon 28">
            <a:extLst>
              <a:ext uri="{FF2B5EF4-FFF2-40B4-BE49-F238E27FC236}">
                <a16:creationId xmlns:a16="http://schemas.microsoft.com/office/drawing/2014/main" id="{C12A679B-D405-B956-F0CB-4F13DC4198CE}"/>
              </a:ext>
            </a:extLst>
          </xdr:cNvPr>
          <xdr:cNvSpPr/>
        </xdr:nvSpPr>
        <xdr:spPr>
          <a:xfrm flipH="1">
            <a:off x="2647950" y="0"/>
            <a:ext cx="5448300" cy="6000750"/>
          </a:xfrm>
          <a:prstGeom prst="homePlate">
            <a:avLst>
              <a:gd name="adj" fmla="val 27177"/>
            </a:avLst>
          </a:prstGeom>
          <a:gradFill>
            <a:gsLst>
              <a:gs pos="20000">
                <a:srgbClr val="2A2A2A"/>
              </a:gs>
              <a:gs pos="0">
                <a:schemeClr val="tx1"/>
              </a:gs>
              <a:gs pos="49000">
                <a:srgbClr val="595959"/>
              </a:gs>
              <a:gs pos="86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sp macro="" textlink="">
        <xdr:nvSpPr>
          <xdr:cNvPr id="27" name="Arrow: Pentagon 26">
            <a:extLst>
              <a:ext uri="{FF2B5EF4-FFF2-40B4-BE49-F238E27FC236}">
                <a16:creationId xmlns:a16="http://schemas.microsoft.com/office/drawing/2014/main" id="{552C5E80-54E9-26D5-BFCC-4D3BBE74B03A}"/>
              </a:ext>
            </a:extLst>
          </xdr:cNvPr>
          <xdr:cNvSpPr/>
        </xdr:nvSpPr>
        <xdr:spPr>
          <a:xfrm flipH="1">
            <a:off x="3422650" y="12700"/>
            <a:ext cx="5448300" cy="5981700"/>
          </a:xfrm>
          <a:prstGeom prst="homePlate">
            <a:avLst>
              <a:gd name="adj" fmla="val 27177"/>
            </a:avLst>
          </a:prstGeom>
          <a:gradFill>
            <a:gsLst>
              <a:gs pos="27000">
                <a:srgbClr val="2A2A2A"/>
              </a:gs>
              <a:gs pos="0">
                <a:schemeClr val="tx1"/>
              </a:gs>
              <a:gs pos="59000">
                <a:srgbClr val="595959"/>
              </a:gs>
              <a:gs pos="90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sp macro="" textlink="">
        <xdr:nvSpPr>
          <xdr:cNvPr id="26" name="Arrow: Pentagon 25">
            <a:extLst>
              <a:ext uri="{FF2B5EF4-FFF2-40B4-BE49-F238E27FC236}">
                <a16:creationId xmlns:a16="http://schemas.microsoft.com/office/drawing/2014/main" id="{75E1A735-7386-DB96-5C43-DE42D1389D5F}"/>
              </a:ext>
            </a:extLst>
          </xdr:cNvPr>
          <xdr:cNvSpPr/>
        </xdr:nvSpPr>
        <xdr:spPr>
          <a:xfrm flipH="1">
            <a:off x="4235450" y="0"/>
            <a:ext cx="5448300" cy="5956300"/>
          </a:xfrm>
          <a:prstGeom prst="homePlate">
            <a:avLst>
              <a:gd name="adj" fmla="val 27177"/>
            </a:avLst>
          </a:prstGeom>
          <a:gradFill>
            <a:gsLst>
              <a:gs pos="25000">
                <a:srgbClr val="2A2A2A"/>
              </a:gs>
              <a:gs pos="0">
                <a:schemeClr val="tx1"/>
              </a:gs>
              <a:gs pos="54000">
                <a:srgbClr val="595959"/>
              </a:gs>
              <a:gs pos="84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sp macro="" textlink="">
        <xdr:nvSpPr>
          <xdr:cNvPr id="25" name="Arrow: Pentagon 24">
            <a:extLst>
              <a:ext uri="{FF2B5EF4-FFF2-40B4-BE49-F238E27FC236}">
                <a16:creationId xmlns:a16="http://schemas.microsoft.com/office/drawing/2014/main" id="{41C21FB2-E0CA-BD52-888C-47E3D3782FAA}"/>
              </a:ext>
            </a:extLst>
          </xdr:cNvPr>
          <xdr:cNvSpPr/>
        </xdr:nvSpPr>
        <xdr:spPr>
          <a:xfrm flipH="1">
            <a:off x="4984750" y="0"/>
            <a:ext cx="5448300" cy="5956300"/>
          </a:xfrm>
          <a:prstGeom prst="homePlate">
            <a:avLst>
              <a:gd name="adj" fmla="val 27177"/>
            </a:avLst>
          </a:prstGeom>
          <a:gradFill>
            <a:gsLst>
              <a:gs pos="36000">
                <a:srgbClr val="2A2A2A"/>
              </a:gs>
              <a:gs pos="0">
                <a:schemeClr val="tx1"/>
              </a:gs>
              <a:gs pos="59000">
                <a:srgbClr val="595959"/>
              </a:gs>
              <a:gs pos="92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sp macro="" textlink="">
        <xdr:nvSpPr>
          <xdr:cNvPr id="24" name="Arrow: Pentagon 23">
            <a:extLst>
              <a:ext uri="{FF2B5EF4-FFF2-40B4-BE49-F238E27FC236}">
                <a16:creationId xmlns:a16="http://schemas.microsoft.com/office/drawing/2014/main" id="{20A47C74-8B94-67E9-40DB-11EAC5E190A0}"/>
              </a:ext>
            </a:extLst>
          </xdr:cNvPr>
          <xdr:cNvSpPr/>
        </xdr:nvSpPr>
        <xdr:spPr>
          <a:xfrm flipH="1">
            <a:off x="5753100" y="12700"/>
            <a:ext cx="5448300" cy="5962650"/>
          </a:xfrm>
          <a:prstGeom prst="homePlate">
            <a:avLst>
              <a:gd name="adj" fmla="val 27177"/>
            </a:avLst>
          </a:prstGeom>
          <a:gradFill>
            <a:gsLst>
              <a:gs pos="36000">
                <a:srgbClr val="2A2A2A"/>
              </a:gs>
              <a:gs pos="0">
                <a:schemeClr val="tx1"/>
              </a:gs>
              <a:gs pos="58000">
                <a:srgbClr val="595959"/>
              </a:gs>
              <a:gs pos="84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sp macro="" textlink="">
        <xdr:nvSpPr>
          <xdr:cNvPr id="23" name="Arrow: Pentagon 22">
            <a:extLst>
              <a:ext uri="{FF2B5EF4-FFF2-40B4-BE49-F238E27FC236}">
                <a16:creationId xmlns:a16="http://schemas.microsoft.com/office/drawing/2014/main" id="{C964EB2C-0A46-38B9-F6B8-39C3671BA94B}"/>
              </a:ext>
            </a:extLst>
          </xdr:cNvPr>
          <xdr:cNvSpPr/>
        </xdr:nvSpPr>
        <xdr:spPr>
          <a:xfrm flipH="1">
            <a:off x="6540500" y="0"/>
            <a:ext cx="5448300" cy="5988050"/>
          </a:xfrm>
          <a:prstGeom prst="homePlate">
            <a:avLst>
              <a:gd name="adj" fmla="val 27177"/>
            </a:avLst>
          </a:prstGeom>
          <a:gradFill>
            <a:gsLst>
              <a:gs pos="36000">
                <a:srgbClr val="2A2A2A"/>
              </a:gs>
              <a:gs pos="0">
                <a:schemeClr val="tx1"/>
              </a:gs>
              <a:gs pos="75000">
                <a:srgbClr val="595959"/>
              </a:gs>
              <a:gs pos="97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grpSp>
    <xdr:clientData/>
  </xdr:twoCellAnchor>
  <xdr:twoCellAnchor>
    <xdr:from>
      <xdr:col>1</xdr:col>
      <xdr:colOff>547687</xdr:colOff>
      <xdr:row>2</xdr:row>
      <xdr:rowOff>76200</xdr:rowOff>
    </xdr:from>
    <xdr:to>
      <xdr:col>11</xdr:col>
      <xdr:colOff>515937</xdr:colOff>
      <xdr:row>7</xdr:row>
      <xdr:rowOff>107950</xdr:rowOff>
    </xdr:to>
    <xdr:sp macro="" textlink="">
      <xdr:nvSpPr>
        <xdr:cNvPr id="30" name="Rectangle: Rounded Corners 29">
          <a:extLst>
            <a:ext uri="{FF2B5EF4-FFF2-40B4-BE49-F238E27FC236}">
              <a16:creationId xmlns:a16="http://schemas.microsoft.com/office/drawing/2014/main" id="{88DD0B91-B8A0-F3D2-ADA9-89E05C85DFB4}"/>
            </a:ext>
          </a:extLst>
        </xdr:cNvPr>
        <xdr:cNvSpPr/>
      </xdr:nvSpPr>
      <xdr:spPr>
        <a:xfrm>
          <a:off x="1158875" y="441325"/>
          <a:ext cx="6080125" cy="94456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438150</xdr:colOff>
      <xdr:row>2</xdr:row>
      <xdr:rowOff>57150</xdr:rowOff>
    </xdr:from>
    <xdr:to>
      <xdr:col>4</xdr:col>
      <xdr:colOff>12700</xdr:colOff>
      <xdr:row>4</xdr:row>
      <xdr:rowOff>146050</xdr:rowOff>
    </xdr:to>
    <xdr:sp macro="" textlink="">
      <xdr:nvSpPr>
        <xdr:cNvPr id="34" name="TextBox 33">
          <a:extLst>
            <a:ext uri="{FF2B5EF4-FFF2-40B4-BE49-F238E27FC236}">
              <a16:creationId xmlns:a16="http://schemas.microsoft.com/office/drawing/2014/main" id="{6114123D-D3D2-E070-5A86-3BDC47F1B726}"/>
            </a:ext>
          </a:extLst>
        </xdr:cNvPr>
        <xdr:cNvSpPr txBox="1"/>
      </xdr:nvSpPr>
      <xdr:spPr>
        <a:xfrm>
          <a:off x="1047750" y="425450"/>
          <a:ext cx="14033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85000"/>
                </a:schemeClr>
              </a:solidFill>
            </a:rPr>
            <a:t>Total Passengers</a:t>
          </a:r>
        </a:p>
      </xdr:txBody>
    </xdr:sp>
    <xdr:clientData/>
  </xdr:twoCellAnchor>
  <xdr:twoCellAnchor>
    <xdr:from>
      <xdr:col>4</xdr:col>
      <xdr:colOff>139700</xdr:colOff>
      <xdr:row>2</xdr:row>
      <xdr:rowOff>57150</xdr:rowOff>
    </xdr:from>
    <xdr:to>
      <xdr:col>6</xdr:col>
      <xdr:colOff>476250</xdr:colOff>
      <xdr:row>4</xdr:row>
      <xdr:rowOff>146050</xdr:rowOff>
    </xdr:to>
    <xdr:sp macro="" textlink="">
      <xdr:nvSpPr>
        <xdr:cNvPr id="35" name="TextBox 34">
          <a:extLst>
            <a:ext uri="{FF2B5EF4-FFF2-40B4-BE49-F238E27FC236}">
              <a16:creationId xmlns:a16="http://schemas.microsoft.com/office/drawing/2014/main" id="{F26B6A33-EA47-B25F-ADEE-11A1BCB05CB8}"/>
            </a:ext>
          </a:extLst>
        </xdr:cNvPr>
        <xdr:cNvSpPr txBox="1"/>
      </xdr:nvSpPr>
      <xdr:spPr>
        <a:xfrm>
          <a:off x="2578100" y="425450"/>
          <a:ext cx="15557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85000"/>
                </a:schemeClr>
              </a:solidFill>
            </a:rPr>
            <a:t>Avg</a:t>
          </a:r>
          <a:r>
            <a:rPr lang="en-IN" sz="1100" baseline="0">
              <a:solidFill>
                <a:schemeClr val="bg1">
                  <a:lumMod val="85000"/>
                </a:schemeClr>
              </a:solidFill>
            </a:rPr>
            <a:t> Passengers Per </a:t>
          </a:r>
          <a:r>
            <a:rPr lang="en-IN" sz="1100" baseline="0">
              <a:solidFill>
                <a:schemeClr val="tx1"/>
              </a:solidFill>
            </a:rPr>
            <a:t>Trip</a:t>
          </a:r>
          <a:endParaRPr lang="en-IN" sz="1100">
            <a:solidFill>
              <a:schemeClr val="tx1"/>
            </a:solidFill>
          </a:endParaRPr>
        </a:p>
      </xdr:txBody>
    </xdr:sp>
    <xdr:clientData/>
  </xdr:twoCellAnchor>
  <xdr:twoCellAnchor>
    <xdr:from>
      <xdr:col>9</xdr:col>
      <xdr:colOff>304800</xdr:colOff>
      <xdr:row>2</xdr:row>
      <xdr:rowOff>57150</xdr:rowOff>
    </xdr:from>
    <xdr:to>
      <xdr:col>11</xdr:col>
      <xdr:colOff>488950</xdr:colOff>
      <xdr:row>4</xdr:row>
      <xdr:rowOff>146050</xdr:rowOff>
    </xdr:to>
    <xdr:sp macro="" textlink="">
      <xdr:nvSpPr>
        <xdr:cNvPr id="36" name="TextBox 35">
          <a:extLst>
            <a:ext uri="{FF2B5EF4-FFF2-40B4-BE49-F238E27FC236}">
              <a16:creationId xmlns:a16="http://schemas.microsoft.com/office/drawing/2014/main" id="{6B11253D-6CA6-AF4A-3952-E2F340E0DF09}"/>
            </a:ext>
          </a:extLst>
        </xdr:cNvPr>
        <xdr:cNvSpPr txBox="1"/>
      </xdr:nvSpPr>
      <xdr:spPr>
        <a:xfrm>
          <a:off x="5791200" y="425450"/>
          <a:ext cx="14033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85000"/>
                </a:schemeClr>
              </a:solidFill>
            </a:rPr>
            <a:t>Least</a:t>
          </a:r>
          <a:r>
            <a:rPr lang="en-IN" sz="1100" baseline="0">
              <a:solidFill>
                <a:schemeClr val="bg1">
                  <a:lumMod val="85000"/>
                </a:schemeClr>
              </a:solidFill>
            </a:rPr>
            <a:t> Busy Route</a:t>
          </a:r>
          <a:endParaRPr lang="en-IN" sz="1100">
            <a:solidFill>
              <a:schemeClr val="bg1">
                <a:lumMod val="85000"/>
              </a:schemeClr>
            </a:solidFill>
          </a:endParaRPr>
        </a:p>
      </xdr:txBody>
    </xdr:sp>
    <xdr:clientData/>
  </xdr:twoCellAnchor>
  <xdr:twoCellAnchor>
    <xdr:from>
      <xdr:col>6</xdr:col>
      <xdr:colOff>603250</xdr:colOff>
      <xdr:row>2</xdr:row>
      <xdr:rowOff>57150</xdr:rowOff>
    </xdr:from>
    <xdr:to>
      <xdr:col>9</xdr:col>
      <xdr:colOff>177800</xdr:colOff>
      <xdr:row>4</xdr:row>
      <xdr:rowOff>146050</xdr:rowOff>
    </xdr:to>
    <xdr:sp macro="" textlink="">
      <xdr:nvSpPr>
        <xdr:cNvPr id="37" name="TextBox 36">
          <a:extLst>
            <a:ext uri="{FF2B5EF4-FFF2-40B4-BE49-F238E27FC236}">
              <a16:creationId xmlns:a16="http://schemas.microsoft.com/office/drawing/2014/main" id="{853D9518-6E97-00EB-FFAD-82717CE70C07}"/>
            </a:ext>
          </a:extLst>
        </xdr:cNvPr>
        <xdr:cNvSpPr txBox="1"/>
      </xdr:nvSpPr>
      <xdr:spPr>
        <a:xfrm>
          <a:off x="4260850" y="425450"/>
          <a:ext cx="14033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85000"/>
                </a:schemeClr>
              </a:solidFill>
            </a:rPr>
            <a:t>Busiest</a:t>
          </a:r>
          <a:r>
            <a:rPr lang="en-IN" sz="1100" baseline="0">
              <a:solidFill>
                <a:schemeClr val="bg1">
                  <a:lumMod val="85000"/>
                </a:schemeClr>
              </a:solidFill>
            </a:rPr>
            <a:t> Route</a:t>
          </a:r>
          <a:endParaRPr lang="en-IN" sz="1100">
            <a:solidFill>
              <a:schemeClr val="bg1">
                <a:lumMod val="85000"/>
              </a:schemeClr>
            </a:solidFill>
          </a:endParaRPr>
        </a:p>
      </xdr:txBody>
    </xdr:sp>
    <xdr:clientData/>
  </xdr:twoCellAnchor>
  <xdr:twoCellAnchor>
    <xdr:from>
      <xdr:col>1</xdr:col>
      <xdr:colOff>419100</xdr:colOff>
      <xdr:row>4</xdr:row>
      <xdr:rowOff>76200</xdr:rowOff>
    </xdr:from>
    <xdr:to>
      <xdr:col>3</xdr:col>
      <xdr:colOff>603250</xdr:colOff>
      <xdr:row>6</xdr:row>
      <xdr:rowOff>165100</xdr:rowOff>
    </xdr:to>
    <xdr:sp macro="" textlink="Analysis!B2">
      <xdr:nvSpPr>
        <xdr:cNvPr id="40" name="TextBox 39">
          <a:extLst>
            <a:ext uri="{FF2B5EF4-FFF2-40B4-BE49-F238E27FC236}">
              <a16:creationId xmlns:a16="http://schemas.microsoft.com/office/drawing/2014/main" id="{02A9A0EB-4BB7-C888-796E-4853240A2E69}"/>
            </a:ext>
          </a:extLst>
        </xdr:cNvPr>
        <xdr:cNvSpPr txBox="1"/>
      </xdr:nvSpPr>
      <xdr:spPr>
        <a:xfrm>
          <a:off x="1028700" y="812800"/>
          <a:ext cx="14033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3F8B35-88E0-4A5D-96F3-DEAD5611D954}" type="TxLink">
            <a:rPr lang="en-US" sz="1600" b="0" i="0" u="none" strike="noStrike">
              <a:solidFill>
                <a:schemeClr val="bg1">
                  <a:lumMod val="95000"/>
                </a:schemeClr>
              </a:solidFill>
              <a:latin typeface="Aptos Narrow"/>
              <a:ea typeface="+mn-ea"/>
              <a:cs typeface="+mn-cs"/>
            </a:rPr>
            <a:pPr marL="0" indent="0" algn="ctr"/>
            <a:t>6,587</a:t>
          </a:fld>
          <a:endParaRPr lang="en-IN" sz="1600" b="0" i="0" u="none" strike="noStrike">
            <a:solidFill>
              <a:schemeClr val="bg1">
                <a:lumMod val="95000"/>
              </a:schemeClr>
            </a:solidFill>
            <a:latin typeface="Aptos Narrow"/>
            <a:ea typeface="+mn-ea"/>
            <a:cs typeface="+mn-cs"/>
          </a:endParaRPr>
        </a:p>
      </xdr:txBody>
    </xdr:sp>
    <xdr:clientData/>
  </xdr:twoCellAnchor>
  <xdr:twoCellAnchor>
    <xdr:from>
      <xdr:col>4</xdr:col>
      <xdr:colOff>120650</xdr:colOff>
      <xdr:row>4</xdr:row>
      <xdr:rowOff>76200</xdr:rowOff>
    </xdr:from>
    <xdr:to>
      <xdr:col>6</xdr:col>
      <xdr:colOff>457200</xdr:colOff>
      <xdr:row>6</xdr:row>
      <xdr:rowOff>165100</xdr:rowOff>
    </xdr:to>
    <xdr:sp macro="" textlink="Analysis!A2">
      <xdr:nvSpPr>
        <xdr:cNvPr id="41" name="TextBox 40">
          <a:extLst>
            <a:ext uri="{FF2B5EF4-FFF2-40B4-BE49-F238E27FC236}">
              <a16:creationId xmlns:a16="http://schemas.microsoft.com/office/drawing/2014/main" id="{9AA6DF3B-B498-7EA1-90D8-4AF258C22F52}"/>
            </a:ext>
          </a:extLst>
        </xdr:cNvPr>
        <xdr:cNvSpPr txBox="1"/>
      </xdr:nvSpPr>
      <xdr:spPr>
        <a:xfrm>
          <a:off x="2559050" y="812800"/>
          <a:ext cx="15557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DEC046F-C285-42CB-84A9-18F6208B850F}" type="TxLink">
            <a:rPr lang="en-US" sz="1600" b="0" i="0" u="none" strike="noStrike">
              <a:solidFill>
                <a:schemeClr val="bg1">
                  <a:lumMod val="95000"/>
                </a:schemeClr>
              </a:solidFill>
              <a:latin typeface="Aptos Narrow"/>
              <a:ea typeface="+mn-ea"/>
              <a:cs typeface="+mn-cs"/>
            </a:rPr>
            <a:pPr marL="0" indent="0" algn="ctr"/>
            <a:t>33</a:t>
          </a:fld>
          <a:endParaRPr lang="en-IN" sz="1600" b="0" i="0" u="none" strike="noStrike">
            <a:solidFill>
              <a:schemeClr val="bg1">
                <a:lumMod val="95000"/>
              </a:schemeClr>
            </a:solidFill>
            <a:latin typeface="Aptos Narrow"/>
            <a:ea typeface="+mn-ea"/>
            <a:cs typeface="+mn-cs"/>
          </a:endParaRPr>
        </a:p>
      </xdr:txBody>
    </xdr:sp>
    <xdr:clientData/>
  </xdr:twoCellAnchor>
  <xdr:twoCellAnchor>
    <xdr:from>
      <xdr:col>9</xdr:col>
      <xdr:colOff>285750</xdr:colOff>
      <xdr:row>4</xdr:row>
      <xdr:rowOff>76200</xdr:rowOff>
    </xdr:from>
    <xdr:to>
      <xdr:col>11</xdr:col>
      <xdr:colOff>469900</xdr:colOff>
      <xdr:row>6</xdr:row>
      <xdr:rowOff>165100</xdr:rowOff>
    </xdr:to>
    <xdr:sp macro="" textlink="Analysis!A13">
      <xdr:nvSpPr>
        <xdr:cNvPr id="42" name="TextBox 41">
          <a:extLst>
            <a:ext uri="{FF2B5EF4-FFF2-40B4-BE49-F238E27FC236}">
              <a16:creationId xmlns:a16="http://schemas.microsoft.com/office/drawing/2014/main" id="{2847A332-015D-62AD-A3EA-121D50D668FB}"/>
            </a:ext>
          </a:extLst>
        </xdr:cNvPr>
        <xdr:cNvSpPr txBox="1"/>
      </xdr:nvSpPr>
      <xdr:spPr>
        <a:xfrm>
          <a:off x="5772150" y="812800"/>
          <a:ext cx="14033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B9AD8D8-B19F-4B6C-ABC7-394B41688B55}" type="TxLink">
            <a:rPr lang="en-US" sz="1400" b="0" i="0" u="none" strike="noStrike">
              <a:solidFill>
                <a:schemeClr val="bg1">
                  <a:lumMod val="95000"/>
                </a:schemeClr>
              </a:solidFill>
              <a:latin typeface="Aptos Narrow"/>
              <a:ea typeface="+mn-ea"/>
              <a:cs typeface="+mn-cs"/>
            </a:rPr>
            <a:pPr marL="0" indent="0" algn="ctr"/>
            <a:t>East-West Express</a:t>
          </a:fld>
          <a:endParaRPr lang="en-IN" sz="1400" b="0" i="0" u="none" strike="noStrike">
            <a:solidFill>
              <a:schemeClr val="bg1">
                <a:lumMod val="95000"/>
              </a:schemeClr>
            </a:solidFill>
            <a:latin typeface="Aptos Narrow"/>
            <a:ea typeface="+mn-ea"/>
            <a:cs typeface="+mn-cs"/>
          </a:endParaRPr>
        </a:p>
      </xdr:txBody>
    </xdr:sp>
    <xdr:clientData/>
  </xdr:twoCellAnchor>
  <xdr:twoCellAnchor>
    <xdr:from>
      <xdr:col>6</xdr:col>
      <xdr:colOff>469900</xdr:colOff>
      <xdr:row>4</xdr:row>
      <xdr:rowOff>76200</xdr:rowOff>
    </xdr:from>
    <xdr:to>
      <xdr:col>9</xdr:col>
      <xdr:colOff>393700</xdr:colOff>
      <xdr:row>6</xdr:row>
      <xdr:rowOff>165100</xdr:rowOff>
    </xdr:to>
    <xdr:sp macro="" textlink="Analysis!A8">
      <xdr:nvSpPr>
        <xdr:cNvPr id="43" name="TextBox 42">
          <a:extLst>
            <a:ext uri="{FF2B5EF4-FFF2-40B4-BE49-F238E27FC236}">
              <a16:creationId xmlns:a16="http://schemas.microsoft.com/office/drawing/2014/main" id="{A0071CBD-B1E7-DE81-06FD-FD3B29B1B435}"/>
            </a:ext>
          </a:extLst>
        </xdr:cNvPr>
        <xdr:cNvSpPr txBox="1"/>
      </xdr:nvSpPr>
      <xdr:spPr>
        <a:xfrm>
          <a:off x="4127500" y="812800"/>
          <a:ext cx="17526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FFB24BE-22BF-4335-9FB8-A11F3F071F0A}" type="TxLink">
            <a:rPr lang="en-US" sz="1400" b="0" i="0" u="none" strike="noStrike">
              <a:solidFill>
                <a:schemeClr val="bg1">
                  <a:lumMod val="95000"/>
                </a:schemeClr>
              </a:solidFill>
              <a:latin typeface="Aptos Narrow"/>
              <a:ea typeface="+mn-ea"/>
              <a:cs typeface="+mn-cs"/>
            </a:rPr>
            <a:pPr marL="0" indent="0" algn="ctr"/>
            <a:t> </a:t>
          </a:fld>
          <a:endParaRPr lang="en-IN" sz="1400" b="0" i="0" u="none" strike="noStrike">
            <a:solidFill>
              <a:schemeClr val="bg1">
                <a:lumMod val="95000"/>
              </a:schemeClr>
            </a:solidFill>
            <a:latin typeface="Aptos Narrow"/>
            <a:ea typeface="+mn-ea"/>
            <a:cs typeface="+mn-cs"/>
          </a:endParaRPr>
        </a:p>
      </xdr:txBody>
    </xdr:sp>
    <xdr:clientData/>
  </xdr:twoCellAnchor>
  <xdr:twoCellAnchor>
    <xdr:from>
      <xdr:col>2</xdr:col>
      <xdr:colOff>50800</xdr:colOff>
      <xdr:row>4</xdr:row>
      <xdr:rowOff>74931</xdr:rowOff>
    </xdr:from>
    <xdr:to>
      <xdr:col>11</xdr:col>
      <xdr:colOff>266700</xdr:colOff>
      <xdr:row>4</xdr:row>
      <xdr:rowOff>120650</xdr:rowOff>
    </xdr:to>
    <xdr:sp macro="" textlink="">
      <xdr:nvSpPr>
        <xdr:cNvPr id="55" name="Rectangle: Rounded Corners 54">
          <a:extLst>
            <a:ext uri="{FF2B5EF4-FFF2-40B4-BE49-F238E27FC236}">
              <a16:creationId xmlns:a16="http://schemas.microsoft.com/office/drawing/2014/main" id="{5A52D5D9-9C70-BE80-5335-5A0E134E2765}"/>
            </a:ext>
          </a:extLst>
        </xdr:cNvPr>
        <xdr:cNvSpPr/>
      </xdr:nvSpPr>
      <xdr:spPr>
        <a:xfrm>
          <a:off x="1270000" y="811531"/>
          <a:ext cx="5702300" cy="45719"/>
        </a:xfrm>
        <a:prstGeom prst="roundRect">
          <a:avLst/>
        </a:prstGeom>
        <a:gradFill flip="none" rotWithShape="1">
          <a:gsLst>
            <a:gs pos="68000">
              <a:srgbClr val="595959"/>
            </a:gs>
            <a:gs pos="15000">
              <a:srgbClr val="2A2A2A"/>
            </a:gs>
            <a:gs pos="0">
              <a:schemeClr val="tx1"/>
            </a:gs>
            <a:gs pos="94000">
              <a:srgbClr val="0D0D0D"/>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chemeClr val="lt1">
                  <a:shade val="50000"/>
                </a:schemeClr>
              </a:solidFill>
            </a:ln>
            <a:gradFill>
              <a:gsLst>
                <a:gs pos="0">
                  <a:schemeClr val="tx1"/>
                </a:gs>
                <a:gs pos="40000">
                  <a:srgbClr val="595959"/>
                </a:gs>
                <a:gs pos="80000">
                  <a:srgbClr val="0D0D0D"/>
                </a:gs>
              </a:gsLst>
              <a:lin ang="0" scaled="1"/>
            </a:gradFill>
          </a:endParaRPr>
        </a:p>
      </xdr:txBody>
    </xdr:sp>
    <xdr:clientData/>
  </xdr:twoCellAnchor>
  <xdr:twoCellAnchor>
    <xdr:from>
      <xdr:col>5</xdr:col>
      <xdr:colOff>209550</xdr:colOff>
      <xdr:row>4</xdr:row>
      <xdr:rowOff>19050</xdr:rowOff>
    </xdr:from>
    <xdr:to>
      <xdr:col>5</xdr:col>
      <xdr:colOff>361950</xdr:colOff>
      <xdr:row>4</xdr:row>
      <xdr:rowOff>171450</xdr:rowOff>
    </xdr:to>
    <xdr:sp macro="" textlink="">
      <xdr:nvSpPr>
        <xdr:cNvPr id="56" name="Oval 55">
          <a:extLst>
            <a:ext uri="{FF2B5EF4-FFF2-40B4-BE49-F238E27FC236}">
              <a16:creationId xmlns:a16="http://schemas.microsoft.com/office/drawing/2014/main" id="{82197065-3A22-5AF8-1F56-01A06EB1E5DE}"/>
            </a:ext>
          </a:extLst>
        </xdr:cNvPr>
        <xdr:cNvSpPr/>
      </xdr:nvSpPr>
      <xdr:spPr>
        <a:xfrm>
          <a:off x="3257550" y="755650"/>
          <a:ext cx="152400" cy="1524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546100</xdr:colOff>
      <xdr:row>4</xdr:row>
      <xdr:rowOff>6350</xdr:rowOff>
    </xdr:from>
    <xdr:to>
      <xdr:col>8</xdr:col>
      <xdr:colOff>95250</xdr:colOff>
      <xdr:row>4</xdr:row>
      <xdr:rowOff>165100</xdr:rowOff>
    </xdr:to>
    <xdr:sp macro="" textlink="">
      <xdr:nvSpPr>
        <xdr:cNvPr id="57" name="Oval 56">
          <a:extLst>
            <a:ext uri="{FF2B5EF4-FFF2-40B4-BE49-F238E27FC236}">
              <a16:creationId xmlns:a16="http://schemas.microsoft.com/office/drawing/2014/main" id="{E99B11FB-ECB8-CE54-A949-78DDCCAFDEEF}"/>
            </a:ext>
          </a:extLst>
        </xdr:cNvPr>
        <xdr:cNvSpPr/>
      </xdr:nvSpPr>
      <xdr:spPr>
        <a:xfrm>
          <a:off x="4813300" y="742950"/>
          <a:ext cx="158750" cy="15875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387350</xdr:colOff>
      <xdr:row>4</xdr:row>
      <xdr:rowOff>6350</xdr:rowOff>
    </xdr:from>
    <xdr:to>
      <xdr:col>2</xdr:col>
      <xdr:colOff>546100</xdr:colOff>
      <xdr:row>4</xdr:row>
      <xdr:rowOff>165100</xdr:rowOff>
    </xdr:to>
    <xdr:sp macro="" textlink="">
      <xdr:nvSpPr>
        <xdr:cNvPr id="58" name="Oval 57">
          <a:extLst>
            <a:ext uri="{FF2B5EF4-FFF2-40B4-BE49-F238E27FC236}">
              <a16:creationId xmlns:a16="http://schemas.microsoft.com/office/drawing/2014/main" id="{44F62EE6-7127-E077-DA29-3638F85381B9}"/>
            </a:ext>
          </a:extLst>
        </xdr:cNvPr>
        <xdr:cNvSpPr/>
      </xdr:nvSpPr>
      <xdr:spPr>
        <a:xfrm>
          <a:off x="1606550" y="742950"/>
          <a:ext cx="158750" cy="15875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323850</xdr:colOff>
      <xdr:row>4</xdr:row>
      <xdr:rowOff>6350</xdr:rowOff>
    </xdr:from>
    <xdr:to>
      <xdr:col>10</xdr:col>
      <xdr:colOff>482600</xdr:colOff>
      <xdr:row>4</xdr:row>
      <xdr:rowOff>165100</xdr:rowOff>
    </xdr:to>
    <xdr:sp macro="" textlink="">
      <xdr:nvSpPr>
        <xdr:cNvPr id="59" name="Oval 58">
          <a:extLst>
            <a:ext uri="{FF2B5EF4-FFF2-40B4-BE49-F238E27FC236}">
              <a16:creationId xmlns:a16="http://schemas.microsoft.com/office/drawing/2014/main" id="{271F2D78-652D-4EAB-80D4-20EE8781DAEC}"/>
            </a:ext>
          </a:extLst>
        </xdr:cNvPr>
        <xdr:cNvSpPr/>
      </xdr:nvSpPr>
      <xdr:spPr>
        <a:xfrm>
          <a:off x="6419850" y="742950"/>
          <a:ext cx="158750" cy="15875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425450</xdr:colOff>
      <xdr:row>8</xdr:row>
      <xdr:rowOff>107950</xdr:rowOff>
    </xdr:from>
    <xdr:to>
      <xdr:col>7</xdr:col>
      <xdr:colOff>247650</xdr:colOff>
      <xdr:row>20</xdr:row>
      <xdr:rowOff>158750</xdr:rowOff>
    </xdr:to>
    <xdr:grpSp>
      <xdr:nvGrpSpPr>
        <xdr:cNvPr id="5" name="Group 4">
          <a:extLst>
            <a:ext uri="{FF2B5EF4-FFF2-40B4-BE49-F238E27FC236}">
              <a16:creationId xmlns:a16="http://schemas.microsoft.com/office/drawing/2014/main" id="{E91D38A4-8BF2-C3E2-EBAF-D4C20106F9D7}"/>
            </a:ext>
          </a:extLst>
        </xdr:cNvPr>
        <xdr:cNvGrpSpPr/>
      </xdr:nvGrpSpPr>
      <xdr:grpSpPr>
        <a:xfrm>
          <a:off x="1038299" y="1584694"/>
          <a:ext cx="3499293" cy="2265916"/>
          <a:chOff x="1035050" y="1581150"/>
          <a:chExt cx="3479800" cy="2260600"/>
        </a:xfrm>
      </xdr:grpSpPr>
      <xdr:sp macro="" textlink="">
        <xdr:nvSpPr>
          <xdr:cNvPr id="4" name="Rectangle: Rounded Corners 3">
            <a:extLst>
              <a:ext uri="{FF2B5EF4-FFF2-40B4-BE49-F238E27FC236}">
                <a16:creationId xmlns:a16="http://schemas.microsoft.com/office/drawing/2014/main" id="{EA0A3274-817A-EF6D-107E-DB106755E3FB}"/>
              </a:ext>
            </a:extLst>
          </xdr:cNvPr>
          <xdr:cNvSpPr/>
        </xdr:nvSpPr>
        <xdr:spPr>
          <a:xfrm>
            <a:off x="1060450" y="1581150"/>
            <a:ext cx="3454400" cy="2235200"/>
          </a:xfrm>
          <a:prstGeom prst="roundRect">
            <a:avLst>
              <a:gd name="adj" fmla="val 11269"/>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 name="Rectangle: Rounded Corners 2">
            <a:extLst>
              <a:ext uri="{FF2B5EF4-FFF2-40B4-BE49-F238E27FC236}">
                <a16:creationId xmlns:a16="http://schemas.microsoft.com/office/drawing/2014/main" id="{F5E5D421-F4F8-BB80-034E-2C82BEEF9ABA}"/>
              </a:ext>
            </a:extLst>
          </xdr:cNvPr>
          <xdr:cNvSpPr/>
        </xdr:nvSpPr>
        <xdr:spPr>
          <a:xfrm>
            <a:off x="1035050" y="1606550"/>
            <a:ext cx="3454400" cy="2235200"/>
          </a:xfrm>
          <a:prstGeom prst="roundRect">
            <a:avLst>
              <a:gd name="adj" fmla="val 11269"/>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xdr:col>
      <xdr:colOff>311150</xdr:colOff>
      <xdr:row>0</xdr:row>
      <xdr:rowOff>31750</xdr:rowOff>
    </xdr:from>
    <xdr:to>
      <xdr:col>9</xdr:col>
      <xdr:colOff>234950</xdr:colOff>
      <xdr:row>2</xdr:row>
      <xdr:rowOff>39688</xdr:rowOff>
    </xdr:to>
    <xdr:sp macro="" textlink="Analysis!A8">
      <xdr:nvSpPr>
        <xdr:cNvPr id="60" name="TextBox 59">
          <a:extLst>
            <a:ext uri="{FF2B5EF4-FFF2-40B4-BE49-F238E27FC236}">
              <a16:creationId xmlns:a16="http://schemas.microsoft.com/office/drawing/2014/main" id="{4EE07D8A-BE38-23D5-A66A-ACFBF241C55E}"/>
            </a:ext>
          </a:extLst>
        </xdr:cNvPr>
        <xdr:cNvSpPr txBox="1"/>
      </xdr:nvSpPr>
      <xdr:spPr>
        <a:xfrm>
          <a:off x="1533525" y="31750"/>
          <a:ext cx="4202113" cy="373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800" b="0" i="0" u="none" strike="noStrike">
              <a:solidFill>
                <a:srgbClr val="03C4A1"/>
              </a:solidFill>
              <a:latin typeface="Arial Black" panose="020B0A04020102020204" pitchFamily="34" charset="0"/>
              <a:ea typeface="+mn-ea"/>
              <a:cs typeface="+mn-cs"/>
            </a:rPr>
            <a:t>T</a:t>
          </a:r>
          <a:r>
            <a:rPr lang="en-IN" sz="1600" b="0" i="0" u="none" strike="noStrike">
              <a:solidFill>
                <a:srgbClr val="03C4A1"/>
              </a:solidFill>
              <a:latin typeface="Arial Black" panose="020B0A04020102020204" pitchFamily="34" charset="0"/>
              <a:ea typeface="+mn-ea"/>
              <a:cs typeface="+mn-cs"/>
            </a:rPr>
            <a:t>RANSPORTATION</a:t>
          </a:r>
          <a:r>
            <a:rPr lang="en-IN" sz="1800" b="0" i="0" u="none" strike="noStrike" baseline="0">
              <a:solidFill>
                <a:schemeClr val="bg1">
                  <a:lumMod val="95000"/>
                </a:schemeClr>
              </a:solidFill>
              <a:latin typeface="Arial Black" panose="020B0A04020102020204" pitchFamily="34" charset="0"/>
              <a:ea typeface="+mn-ea"/>
              <a:cs typeface="+mn-cs"/>
            </a:rPr>
            <a:t> </a:t>
          </a:r>
          <a:r>
            <a:rPr lang="en-IN" sz="1600" b="0" i="0" u="none" strike="noStrike" baseline="0">
              <a:solidFill>
                <a:schemeClr val="bg1">
                  <a:lumMod val="95000"/>
                </a:schemeClr>
              </a:solidFill>
              <a:latin typeface="Arial Rounded MT Bold" panose="020F0704030504030204" pitchFamily="34" charset="0"/>
              <a:ea typeface="+mn-ea"/>
              <a:cs typeface="Arial" panose="020B0604020202020204" pitchFamily="34" charset="0"/>
            </a:rPr>
            <a:t>DASHBOARD</a:t>
          </a:r>
          <a:endParaRPr lang="en-IN" sz="1800" b="0" i="0" u="none" strike="noStrike">
            <a:solidFill>
              <a:schemeClr val="bg1">
                <a:lumMod val="95000"/>
              </a:schemeClr>
            </a:solidFill>
            <a:latin typeface="Arial Rounded MT Bold" panose="020F0704030504030204" pitchFamily="34" charset="0"/>
            <a:ea typeface="+mn-ea"/>
            <a:cs typeface="Arial" panose="020B0604020202020204" pitchFamily="34" charset="0"/>
          </a:endParaRPr>
        </a:p>
      </xdr:txBody>
    </xdr:sp>
    <xdr:clientData/>
  </xdr:twoCellAnchor>
  <xdr:twoCellAnchor editAs="oneCell">
    <xdr:from>
      <xdr:col>1</xdr:col>
      <xdr:colOff>590550</xdr:colOff>
      <xdr:row>0</xdr:row>
      <xdr:rowOff>57150</xdr:rowOff>
    </xdr:from>
    <xdr:to>
      <xdr:col>2</xdr:col>
      <xdr:colOff>317500</xdr:colOff>
      <xdr:row>2</xdr:row>
      <xdr:rowOff>25400</xdr:rowOff>
    </xdr:to>
    <xdr:pic>
      <xdr:nvPicPr>
        <xdr:cNvPr id="62" name="Picture 61">
          <a:extLst>
            <a:ext uri="{FF2B5EF4-FFF2-40B4-BE49-F238E27FC236}">
              <a16:creationId xmlns:a16="http://schemas.microsoft.com/office/drawing/2014/main" id="{A6852B84-F267-2300-28A0-75A4DC07DDF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57150"/>
          <a:ext cx="336550" cy="336550"/>
        </a:xfrm>
        <a:prstGeom prst="rect">
          <a:avLst/>
        </a:prstGeom>
      </xdr:spPr>
    </xdr:pic>
    <xdr:clientData/>
  </xdr:twoCellAnchor>
  <xdr:twoCellAnchor>
    <xdr:from>
      <xdr:col>1</xdr:col>
      <xdr:colOff>546100</xdr:colOff>
      <xdr:row>9</xdr:row>
      <xdr:rowOff>76200</xdr:rowOff>
    </xdr:from>
    <xdr:to>
      <xdr:col>2</xdr:col>
      <xdr:colOff>76200</xdr:colOff>
      <xdr:row>10</xdr:row>
      <xdr:rowOff>31750</xdr:rowOff>
    </xdr:to>
    <xdr:sp macro="" textlink="">
      <xdr:nvSpPr>
        <xdr:cNvPr id="7" name="Oval 6">
          <a:extLst>
            <a:ext uri="{FF2B5EF4-FFF2-40B4-BE49-F238E27FC236}">
              <a16:creationId xmlns:a16="http://schemas.microsoft.com/office/drawing/2014/main" id="{DE693E8E-1A42-759A-D0D4-E5F15B3247A9}"/>
            </a:ext>
          </a:extLst>
        </xdr:cNvPr>
        <xdr:cNvSpPr/>
      </xdr:nvSpPr>
      <xdr:spPr>
        <a:xfrm>
          <a:off x="1155700" y="1733550"/>
          <a:ext cx="139700" cy="139700"/>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133350</xdr:colOff>
      <xdr:row>12</xdr:row>
      <xdr:rowOff>82550</xdr:rowOff>
    </xdr:from>
    <xdr:to>
      <xdr:col>7</xdr:col>
      <xdr:colOff>298450</xdr:colOff>
      <xdr:row>14</xdr:row>
      <xdr:rowOff>171450</xdr:rowOff>
    </xdr:to>
    <xdr:sp macro="" textlink="">
      <xdr:nvSpPr>
        <xdr:cNvPr id="13" name="TextBox 12">
          <a:extLst>
            <a:ext uri="{FF2B5EF4-FFF2-40B4-BE49-F238E27FC236}">
              <a16:creationId xmlns:a16="http://schemas.microsoft.com/office/drawing/2014/main" id="{AAE29BC2-14AD-2CEB-39AD-079EAC9E030D}"/>
            </a:ext>
          </a:extLst>
        </xdr:cNvPr>
        <xdr:cNvSpPr txBox="1"/>
      </xdr:nvSpPr>
      <xdr:spPr>
        <a:xfrm>
          <a:off x="3181350" y="2292350"/>
          <a:ext cx="138430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lumMod val="85000"/>
                </a:schemeClr>
              </a:solidFill>
            </a:rPr>
            <a:t>Peak</a:t>
          </a:r>
          <a:r>
            <a:rPr lang="en-IN" sz="1000" baseline="0">
              <a:solidFill>
                <a:schemeClr val="bg1">
                  <a:lumMod val="85000"/>
                </a:schemeClr>
              </a:solidFill>
            </a:rPr>
            <a:t> hours of operation</a:t>
          </a:r>
          <a:endParaRPr lang="en-IN" sz="1000">
            <a:solidFill>
              <a:schemeClr val="bg1">
                <a:lumMod val="85000"/>
              </a:schemeClr>
            </a:solidFill>
          </a:endParaRPr>
        </a:p>
      </xdr:txBody>
    </xdr:sp>
    <xdr:clientData/>
  </xdr:twoCellAnchor>
  <xdr:twoCellAnchor>
    <xdr:from>
      <xdr:col>4</xdr:col>
      <xdr:colOff>527050</xdr:colOff>
      <xdr:row>17</xdr:row>
      <xdr:rowOff>44450</xdr:rowOff>
    </xdr:from>
    <xdr:to>
      <xdr:col>7</xdr:col>
      <xdr:colOff>279400</xdr:colOff>
      <xdr:row>19</xdr:row>
      <xdr:rowOff>133350</xdr:rowOff>
    </xdr:to>
    <xdr:sp macro="" textlink="">
      <xdr:nvSpPr>
        <xdr:cNvPr id="14" name="TextBox 13">
          <a:extLst>
            <a:ext uri="{FF2B5EF4-FFF2-40B4-BE49-F238E27FC236}">
              <a16:creationId xmlns:a16="http://schemas.microsoft.com/office/drawing/2014/main" id="{A83B0787-98A2-C8E9-51A0-32EF3723C299}"/>
            </a:ext>
          </a:extLst>
        </xdr:cNvPr>
        <xdr:cNvSpPr txBox="1"/>
      </xdr:nvSpPr>
      <xdr:spPr>
        <a:xfrm>
          <a:off x="2965450" y="3175000"/>
          <a:ext cx="15811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lumMod val="85000"/>
                </a:schemeClr>
              </a:solidFill>
            </a:rPr>
            <a:t>Off-Peak</a:t>
          </a:r>
          <a:r>
            <a:rPr lang="en-IN" sz="1000" baseline="0">
              <a:solidFill>
                <a:schemeClr val="bg1">
                  <a:lumMod val="85000"/>
                </a:schemeClr>
              </a:solidFill>
            </a:rPr>
            <a:t> hours of operation</a:t>
          </a:r>
          <a:endParaRPr lang="en-IN" sz="1000">
            <a:solidFill>
              <a:schemeClr val="bg1">
                <a:lumMod val="85000"/>
              </a:schemeClr>
            </a:solidFill>
          </a:endParaRPr>
        </a:p>
      </xdr:txBody>
    </xdr:sp>
    <xdr:clientData/>
  </xdr:twoCellAnchor>
  <xdr:twoCellAnchor>
    <xdr:from>
      <xdr:col>1</xdr:col>
      <xdr:colOff>469899</xdr:colOff>
      <xdr:row>9</xdr:row>
      <xdr:rowOff>12700</xdr:rowOff>
    </xdr:from>
    <xdr:to>
      <xdr:col>7</xdr:col>
      <xdr:colOff>279400</xdr:colOff>
      <xdr:row>21</xdr:row>
      <xdr:rowOff>25400</xdr:rowOff>
    </xdr:to>
    <xdr:grpSp>
      <xdr:nvGrpSpPr>
        <xdr:cNvPr id="21" name="Group 20">
          <a:extLst>
            <a:ext uri="{FF2B5EF4-FFF2-40B4-BE49-F238E27FC236}">
              <a16:creationId xmlns:a16="http://schemas.microsoft.com/office/drawing/2014/main" id="{B31C9873-D07A-EF9D-4C16-8366648D5BA9}"/>
            </a:ext>
          </a:extLst>
        </xdr:cNvPr>
        <xdr:cNvGrpSpPr/>
      </xdr:nvGrpSpPr>
      <xdr:grpSpPr>
        <a:xfrm>
          <a:off x="1082748" y="1674037"/>
          <a:ext cx="3486594" cy="2227816"/>
          <a:chOff x="1079499" y="1670050"/>
          <a:chExt cx="3467101" cy="2222500"/>
        </a:xfrm>
      </xdr:grpSpPr>
      <xdr:sp macro="" textlink="">
        <xdr:nvSpPr>
          <xdr:cNvPr id="6" name="TextBox 5">
            <a:extLst>
              <a:ext uri="{FF2B5EF4-FFF2-40B4-BE49-F238E27FC236}">
                <a16:creationId xmlns:a16="http://schemas.microsoft.com/office/drawing/2014/main" id="{D1787DF3-87C2-1E1B-13AD-3E18268303D6}"/>
              </a:ext>
            </a:extLst>
          </xdr:cNvPr>
          <xdr:cNvSpPr txBox="1"/>
        </xdr:nvSpPr>
        <xdr:spPr>
          <a:xfrm>
            <a:off x="1257300" y="1670050"/>
            <a:ext cx="3194050" cy="349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a:solidFill>
                  <a:schemeClr val="bg1">
                    <a:lumMod val="85000"/>
                  </a:schemeClr>
                </a:solidFill>
              </a:rPr>
              <a:t>Total Passengers by Time Range</a:t>
            </a:r>
          </a:p>
        </xdr:txBody>
      </xdr:sp>
      <xdr:graphicFrame macro="">
        <xdr:nvGraphicFramePr>
          <xdr:cNvPr id="8" name="Chart 7">
            <a:extLst>
              <a:ext uri="{FF2B5EF4-FFF2-40B4-BE49-F238E27FC236}">
                <a16:creationId xmlns:a16="http://schemas.microsoft.com/office/drawing/2014/main" id="{653008E4-BC51-431C-9B1D-4F8672D07754}"/>
              </a:ext>
            </a:extLst>
          </xdr:cNvPr>
          <xdr:cNvGraphicFramePr>
            <a:graphicFrameLocks/>
          </xdr:cNvGraphicFramePr>
        </xdr:nvGraphicFramePr>
        <xdr:xfrm>
          <a:off x="1079499" y="1892300"/>
          <a:ext cx="2825750" cy="2000250"/>
        </xdr:xfrm>
        <a:graphic>
          <a:graphicData uri="http://schemas.openxmlformats.org/drawingml/2006/chart">
            <c:chart xmlns:c="http://schemas.openxmlformats.org/drawingml/2006/chart" xmlns:r="http://schemas.openxmlformats.org/officeDocument/2006/relationships" r:id="rId2"/>
          </a:graphicData>
        </a:graphic>
      </xdr:graphicFrame>
      <xdr:pic>
        <xdr:nvPicPr>
          <xdr:cNvPr id="10" name="Graphic 9" descr="Stopwatch with solid fill">
            <a:extLst>
              <a:ext uri="{FF2B5EF4-FFF2-40B4-BE49-F238E27FC236}">
                <a16:creationId xmlns:a16="http://schemas.microsoft.com/office/drawing/2014/main" id="{18143F86-EBC2-E054-AA35-226E596A0C30}"/>
              </a:ext>
            </a:extLst>
          </xdr:cNvPr>
          <xdr:cNvPicPr>
            <a:picLocks noChangeAspect="1"/>
          </xdr:cNvPicPr>
        </xdr:nvPicPr>
        <xdr:blipFill>
          <a:blip xmlns:r="http://schemas.openxmlformats.org/officeDocument/2006/relationships" r:embed="rId3">
            <a:alphaModFix amt="78000"/>
            <a:duotone>
              <a:schemeClr val="bg2">
                <a:shade val="45000"/>
                <a:satMod val="135000"/>
              </a:schemeClr>
              <a:prstClr val="white"/>
            </a:duotone>
            <a:extLst>
              <a:ext uri="{96DAC541-7B7A-43D3-8B79-37D633B846F1}">
                <asvg:svgBlip xmlns:asvg="http://schemas.microsoft.com/office/drawing/2016/SVG/main" r:embed="rId4"/>
              </a:ext>
            </a:extLst>
          </a:blip>
          <a:stretch>
            <a:fillRect/>
          </a:stretch>
        </xdr:blipFill>
        <xdr:spPr>
          <a:xfrm>
            <a:off x="3619500" y="1924050"/>
            <a:ext cx="425450" cy="425450"/>
          </a:xfrm>
          <a:prstGeom prst="rect">
            <a:avLst/>
          </a:prstGeom>
        </xdr:spPr>
      </xdr:pic>
      <xdr:sp macro="" textlink="Analysis!F14">
        <xdr:nvSpPr>
          <xdr:cNvPr id="15" name="TextBox 14">
            <a:extLst>
              <a:ext uri="{FF2B5EF4-FFF2-40B4-BE49-F238E27FC236}">
                <a16:creationId xmlns:a16="http://schemas.microsoft.com/office/drawing/2014/main" id="{6D520610-F737-EE07-98F7-4E85CA1E9C5A}"/>
              </a:ext>
            </a:extLst>
          </xdr:cNvPr>
          <xdr:cNvSpPr txBox="1"/>
        </xdr:nvSpPr>
        <xdr:spPr>
          <a:xfrm>
            <a:off x="3263900" y="2355850"/>
            <a:ext cx="1219200" cy="463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60E46D3-283A-4264-AF2C-32EFAC408F8C}" type="TxLink">
              <a:rPr lang="en-US" sz="1400" b="0" i="0" u="none" strike="noStrike">
                <a:solidFill>
                  <a:schemeClr val="bg1">
                    <a:lumMod val="95000"/>
                  </a:schemeClr>
                </a:solidFill>
                <a:latin typeface="Aptos Narrow"/>
                <a:ea typeface="+mn-ea"/>
                <a:cs typeface="+mn-cs"/>
              </a:rPr>
              <a:pPr marL="0" indent="0" algn="ctr"/>
              <a:t>20:57:00</a:t>
            </a:fld>
            <a:endParaRPr lang="en-IN" sz="1400" b="0" i="0" u="none" strike="noStrike">
              <a:solidFill>
                <a:schemeClr val="bg1">
                  <a:lumMod val="95000"/>
                </a:schemeClr>
              </a:solidFill>
              <a:latin typeface="Aptos Narrow"/>
              <a:ea typeface="+mn-ea"/>
              <a:cs typeface="+mn-cs"/>
            </a:endParaRPr>
          </a:p>
        </xdr:txBody>
      </xdr:sp>
      <xdr:sp macro="" textlink="Analysis!I14">
        <xdr:nvSpPr>
          <xdr:cNvPr id="16" name="TextBox 15">
            <a:extLst>
              <a:ext uri="{FF2B5EF4-FFF2-40B4-BE49-F238E27FC236}">
                <a16:creationId xmlns:a16="http://schemas.microsoft.com/office/drawing/2014/main" id="{9FEB6735-7514-640B-BABF-97A2ABD107E6}"/>
              </a:ext>
            </a:extLst>
          </xdr:cNvPr>
          <xdr:cNvSpPr txBox="1"/>
        </xdr:nvSpPr>
        <xdr:spPr>
          <a:xfrm>
            <a:off x="2965450" y="3244850"/>
            <a:ext cx="1581150" cy="4572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A8BFF68-8B3A-4D4A-BD4A-0C5B0E849FD5}" type="TxLink">
              <a:rPr lang="en-US" sz="1400" b="0" i="0" u="none" strike="noStrike">
                <a:solidFill>
                  <a:schemeClr val="bg1">
                    <a:lumMod val="95000"/>
                  </a:schemeClr>
                </a:solidFill>
                <a:latin typeface="Aptos Narrow"/>
                <a:ea typeface="+mn-ea"/>
                <a:cs typeface="+mn-cs"/>
              </a:rPr>
              <a:pPr marL="0" indent="0" algn="ctr"/>
              <a:t>19:50:00</a:t>
            </a:fld>
            <a:endParaRPr lang="en-IN" sz="1400" b="0" i="0" u="none" strike="noStrike">
              <a:solidFill>
                <a:schemeClr val="bg1">
                  <a:lumMod val="95000"/>
                </a:schemeClr>
              </a:solidFill>
              <a:latin typeface="Aptos Narrow"/>
              <a:ea typeface="+mn-ea"/>
              <a:cs typeface="+mn-cs"/>
            </a:endParaRPr>
          </a:p>
        </xdr:txBody>
      </xdr:sp>
      <xdr:pic>
        <xdr:nvPicPr>
          <xdr:cNvPr id="18" name="Picture 17">
            <a:extLst>
              <a:ext uri="{FF2B5EF4-FFF2-40B4-BE49-F238E27FC236}">
                <a16:creationId xmlns:a16="http://schemas.microsoft.com/office/drawing/2014/main" id="{E33A1B1E-E3AD-12E2-6632-4EACD8C0F6B7}"/>
              </a:ext>
            </a:extLst>
          </xdr:cNvPr>
          <xdr:cNvPicPr>
            <a:picLocks noChangeAspect="1"/>
          </xdr:cNvPicPr>
        </xdr:nvPicPr>
        <xdr:blipFill>
          <a:blip xmlns:r="http://schemas.openxmlformats.org/officeDocument/2006/relationships" r:embed="rId5"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3508331" y="2788483"/>
            <a:ext cx="387350" cy="387350"/>
          </a:xfrm>
          <a:prstGeom prst="rect">
            <a:avLst/>
          </a:prstGeom>
        </xdr:spPr>
      </xdr:pic>
    </xdr:grpSp>
    <xdr:clientData/>
  </xdr:twoCellAnchor>
  <xdr:twoCellAnchor>
    <xdr:from>
      <xdr:col>1</xdr:col>
      <xdr:colOff>412750</xdr:colOff>
      <xdr:row>21</xdr:row>
      <xdr:rowOff>64797</xdr:rowOff>
    </xdr:from>
    <xdr:to>
      <xdr:col>7</xdr:col>
      <xdr:colOff>234950</xdr:colOff>
      <xdr:row>31</xdr:row>
      <xdr:rowOff>31751</xdr:rowOff>
    </xdr:to>
    <xdr:grpSp>
      <xdr:nvGrpSpPr>
        <xdr:cNvPr id="28" name="Group 27">
          <a:extLst>
            <a:ext uri="{FF2B5EF4-FFF2-40B4-BE49-F238E27FC236}">
              <a16:creationId xmlns:a16="http://schemas.microsoft.com/office/drawing/2014/main" id="{BD18C984-4943-4C35-8588-947900066F74}"/>
            </a:ext>
          </a:extLst>
        </xdr:cNvPr>
        <xdr:cNvGrpSpPr/>
      </xdr:nvGrpSpPr>
      <xdr:grpSpPr>
        <a:xfrm>
          <a:off x="1025599" y="3941250"/>
          <a:ext cx="3499293" cy="1812885"/>
          <a:chOff x="1035050" y="1581150"/>
          <a:chExt cx="3479800" cy="2260600"/>
        </a:xfrm>
      </xdr:grpSpPr>
      <xdr:sp macro="" textlink="">
        <xdr:nvSpPr>
          <xdr:cNvPr id="38" name="Rectangle: Rounded Corners 37">
            <a:extLst>
              <a:ext uri="{FF2B5EF4-FFF2-40B4-BE49-F238E27FC236}">
                <a16:creationId xmlns:a16="http://schemas.microsoft.com/office/drawing/2014/main" id="{AA7385D6-0E1F-B84C-FA83-E80BCA3D7377}"/>
              </a:ext>
            </a:extLst>
          </xdr:cNvPr>
          <xdr:cNvSpPr/>
        </xdr:nvSpPr>
        <xdr:spPr>
          <a:xfrm>
            <a:off x="1060450" y="1581150"/>
            <a:ext cx="3454400" cy="2235200"/>
          </a:xfrm>
          <a:prstGeom prst="roundRect">
            <a:avLst>
              <a:gd name="adj" fmla="val 11269"/>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9" name="Rectangle: Rounded Corners 38">
            <a:extLst>
              <a:ext uri="{FF2B5EF4-FFF2-40B4-BE49-F238E27FC236}">
                <a16:creationId xmlns:a16="http://schemas.microsoft.com/office/drawing/2014/main" id="{DA83872D-0BBE-25E4-BE60-536743E741E8}"/>
              </a:ext>
            </a:extLst>
          </xdr:cNvPr>
          <xdr:cNvSpPr/>
        </xdr:nvSpPr>
        <xdr:spPr>
          <a:xfrm>
            <a:off x="1035050" y="1606550"/>
            <a:ext cx="3454400" cy="2235200"/>
          </a:xfrm>
          <a:prstGeom prst="roundRect">
            <a:avLst>
              <a:gd name="adj" fmla="val 11269"/>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xdr:col>
      <xdr:colOff>509586</xdr:colOff>
      <xdr:row>23</xdr:row>
      <xdr:rowOff>55562</xdr:rowOff>
    </xdr:from>
    <xdr:to>
      <xdr:col>5</xdr:col>
      <xdr:colOff>269875</xdr:colOff>
      <xdr:row>30</xdr:row>
      <xdr:rowOff>39688</xdr:rowOff>
    </xdr:to>
    <xdr:graphicFrame macro="">
      <xdr:nvGraphicFramePr>
        <xdr:cNvPr id="22" name="Chart 21">
          <a:extLst>
            <a:ext uri="{FF2B5EF4-FFF2-40B4-BE49-F238E27FC236}">
              <a16:creationId xmlns:a16="http://schemas.microsoft.com/office/drawing/2014/main" id="{3D4FA9BC-AD1D-483A-BEF7-AD674BF7E2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588961</xdr:colOff>
      <xdr:row>21</xdr:row>
      <xdr:rowOff>158749</xdr:rowOff>
    </xdr:from>
    <xdr:to>
      <xdr:col>6</xdr:col>
      <xdr:colOff>39687</xdr:colOff>
      <xdr:row>23</xdr:row>
      <xdr:rowOff>47625</xdr:rowOff>
    </xdr:to>
    <xdr:sp macro="" textlink="">
      <xdr:nvSpPr>
        <xdr:cNvPr id="45" name="TextBox 44">
          <a:extLst>
            <a:ext uri="{FF2B5EF4-FFF2-40B4-BE49-F238E27FC236}">
              <a16:creationId xmlns:a16="http://schemas.microsoft.com/office/drawing/2014/main" id="{98623ABB-0D08-85EA-343E-9ECA13A20627}"/>
            </a:ext>
          </a:extLst>
        </xdr:cNvPr>
        <xdr:cNvSpPr txBox="1"/>
      </xdr:nvSpPr>
      <xdr:spPr>
        <a:xfrm>
          <a:off x="1200149" y="3992562"/>
          <a:ext cx="2506663" cy="2540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a:solidFill>
                <a:schemeClr val="bg1">
                  <a:lumMod val="85000"/>
                </a:schemeClr>
              </a:solidFill>
            </a:rPr>
            <a:t>Total</a:t>
          </a:r>
          <a:r>
            <a:rPr lang="en-IN" sz="1100" baseline="0">
              <a:solidFill>
                <a:schemeClr val="bg1">
                  <a:lumMod val="85000"/>
                </a:schemeClr>
              </a:solidFill>
            </a:rPr>
            <a:t> Passengers Yearly Distribution</a:t>
          </a:r>
          <a:endParaRPr lang="en-IN" sz="1100">
            <a:solidFill>
              <a:schemeClr val="bg1">
                <a:lumMod val="85000"/>
              </a:schemeClr>
            </a:solidFill>
          </a:endParaRPr>
        </a:p>
      </xdr:txBody>
    </xdr:sp>
    <xdr:clientData/>
  </xdr:twoCellAnchor>
  <xdr:twoCellAnchor>
    <xdr:from>
      <xdr:col>1</xdr:col>
      <xdr:colOff>457200</xdr:colOff>
      <xdr:row>22</xdr:row>
      <xdr:rowOff>36513</xdr:rowOff>
    </xdr:from>
    <xdr:to>
      <xdr:col>1</xdr:col>
      <xdr:colOff>609600</xdr:colOff>
      <xdr:row>23</xdr:row>
      <xdr:rowOff>6350</xdr:rowOff>
    </xdr:to>
    <xdr:sp macro="" textlink="">
      <xdr:nvSpPr>
        <xdr:cNvPr id="46" name="Oval 45">
          <a:extLst>
            <a:ext uri="{FF2B5EF4-FFF2-40B4-BE49-F238E27FC236}">
              <a16:creationId xmlns:a16="http://schemas.microsoft.com/office/drawing/2014/main" id="{CA6E7DDD-79A6-D384-A091-B4E48750F25A}"/>
            </a:ext>
          </a:extLst>
        </xdr:cNvPr>
        <xdr:cNvSpPr/>
      </xdr:nvSpPr>
      <xdr:spPr>
        <a:xfrm>
          <a:off x="1068388" y="4052888"/>
          <a:ext cx="152400" cy="152400"/>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606425</xdr:colOff>
      <xdr:row>23</xdr:row>
      <xdr:rowOff>57149</xdr:rowOff>
    </xdr:from>
    <xdr:to>
      <xdr:col>5</xdr:col>
      <xdr:colOff>285752</xdr:colOff>
      <xdr:row>24</xdr:row>
      <xdr:rowOff>134938</xdr:rowOff>
    </xdr:to>
    <xdr:sp macro="" textlink="">
      <xdr:nvSpPr>
        <xdr:cNvPr id="47" name="TextBox 46">
          <a:extLst>
            <a:ext uri="{FF2B5EF4-FFF2-40B4-BE49-F238E27FC236}">
              <a16:creationId xmlns:a16="http://schemas.microsoft.com/office/drawing/2014/main" id="{C93340F0-8A1B-17DA-F625-0CCC4D3ECB4D}"/>
            </a:ext>
          </a:extLst>
        </xdr:cNvPr>
        <xdr:cNvSpPr txBox="1"/>
      </xdr:nvSpPr>
      <xdr:spPr>
        <a:xfrm>
          <a:off x="2439988" y="4256087"/>
          <a:ext cx="901702" cy="260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00">
              <a:solidFill>
                <a:schemeClr val="bg1">
                  <a:lumMod val="65000"/>
                </a:schemeClr>
              </a:solidFill>
            </a:rPr>
            <a:t>YoY</a:t>
          </a:r>
          <a:r>
            <a:rPr lang="en-IN" sz="1000" baseline="0">
              <a:solidFill>
                <a:schemeClr val="bg1">
                  <a:lumMod val="65000"/>
                </a:schemeClr>
              </a:solidFill>
            </a:rPr>
            <a:t> Change</a:t>
          </a:r>
          <a:endParaRPr lang="en-IN" sz="1000">
            <a:solidFill>
              <a:schemeClr val="bg1">
                <a:lumMod val="65000"/>
              </a:schemeClr>
            </a:solidFill>
          </a:endParaRPr>
        </a:p>
      </xdr:txBody>
    </xdr:sp>
    <xdr:clientData/>
  </xdr:twoCellAnchor>
  <xdr:twoCellAnchor>
    <xdr:from>
      <xdr:col>4</xdr:col>
      <xdr:colOff>68264</xdr:colOff>
      <xdr:row>24</xdr:row>
      <xdr:rowOff>50798</xdr:rowOff>
    </xdr:from>
    <xdr:to>
      <xdr:col>5</xdr:col>
      <xdr:colOff>358778</xdr:colOff>
      <xdr:row>25</xdr:row>
      <xdr:rowOff>128586</xdr:rowOff>
    </xdr:to>
    <xdr:sp macro="" textlink="Analysis!P15">
      <xdr:nvSpPr>
        <xdr:cNvPr id="48" name="TextBox 47">
          <a:extLst>
            <a:ext uri="{FF2B5EF4-FFF2-40B4-BE49-F238E27FC236}">
              <a16:creationId xmlns:a16="http://schemas.microsoft.com/office/drawing/2014/main" id="{ED5C21DE-A5FD-E39D-9A31-879B196213CB}"/>
            </a:ext>
          </a:extLst>
        </xdr:cNvPr>
        <xdr:cNvSpPr txBox="1"/>
      </xdr:nvSpPr>
      <xdr:spPr>
        <a:xfrm>
          <a:off x="2513014" y="4432298"/>
          <a:ext cx="901702" cy="260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F382CCE-F5FB-412A-A2AF-D1169425B3B2}" type="TxLink">
            <a:rPr lang="en-US" sz="1400" b="0" i="0" u="none" strike="noStrike">
              <a:solidFill>
                <a:schemeClr val="bg1">
                  <a:lumMod val="95000"/>
                </a:schemeClr>
              </a:solidFill>
              <a:latin typeface="Aptos Narrow"/>
              <a:ea typeface="+mn-ea"/>
              <a:cs typeface="+mn-cs"/>
            </a:rPr>
            <a:pPr marL="0" indent="0" algn="ctr"/>
            <a:t>-83.5%</a:t>
          </a:fld>
          <a:endParaRPr lang="en-IN" sz="1400" b="0" i="0" u="none" strike="noStrike">
            <a:solidFill>
              <a:schemeClr val="bg1">
                <a:lumMod val="95000"/>
              </a:schemeClr>
            </a:solidFill>
            <a:latin typeface="Aptos Narrow"/>
            <a:ea typeface="+mn-ea"/>
            <a:cs typeface="+mn-cs"/>
          </a:endParaRPr>
        </a:p>
      </xdr:txBody>
    </xdr:sp>
    <xdr:clientData/>
  </xdr:twoCellAnchor>
  <xdr:twoCellAnchor>
    <xdr:from>
      <xdr:col>3</xdr:col>
      <xdr:colOff>490539</xdr:colOff>
      <xdr:row>24</xdr:row>
      <xdr:rowOff>115887</xdr:rowOff>
    </xdr:from>
    <xdr:to>
      <xdr:col>4</xdr:col>
      <xdr:colOff>357188</xdr:colOff>
      <xdr:row>25</xdr:row>
      <xdr:rowOff>79376</xdr:rowOff>
    </xdr:to>
    <xdr:sp macro="" textlink="Analysis!R15">
      <xdr:nvSpPr>
        <xdr:cNvPr id="49" name="TextBox 48">
          <a:extLst>
            <a:ext uri="{FF2B5EF4-FFF2-40B4-BE49-F238E27FC236}">
              <a16:creationId xmlns:a16="http://schemas.microsoft.com/office/drawing/2014/main" id="{B2C7CF4A-1C07-FD5F-A918-2A12F86256A4}"/>
            </a:ext>
          </a:extLst>
        </xdr:cNvPr>
        <xdr:cNvSpPr txBox="1"/>
      </xdr:nvSpPr>
      <xdr:spPr>
        <a:xfrm>
          <a:off x="2324102" y="4497387"/>
          <a:ext cx="477836" cy="1460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35E76A-D44A-433D-871B-5D53F3A622B8}" type="TxLink">
            <a:rPr lang="en-US" sz="2400" b="0" i="0" u="none" strike="noStrike">
              <a:solidFill>
                <a:srgbClr val="C52A87"/>
              </a:solidFill>
              <a:latin typeface="Aptos Narrow"/>
              <a:ea typeface="+mn-ea"/>
              <a:cs typeface="+mn-cs"/>
            </a:rPr>
            <a:pPr marL="0" indent="0" algn="ctr"/>
            <a:t>▼</a:t>
          </a:fld>
          <a:endParaRPr lang="en-IN" sz="3200" b="0" i="0" u="none" strike="noStrike">
            <a:solidFill>
              <a:srgbClr val="C52A87"/>
            </a:solidFill>
            <a:latin typeface="Aptos Narrow"/>
            <a:ea typeface="+mn-ea"/>
            <a:cs typeface="+mn-cs"/>
          </a:endParaRPr>
        </a:p>
      </xdr:txBody>
    </xdr:sp>
    <xdr:clientData/>
  </xdr:twoCellAnchor>
  <xdr:twoCellAnchor>
    <xdr:from>
      <xdr:col>5</xdr:col>
      <xdr:colOff>254000</xdr:colOff>
      <xdr:row>23</xdr:row>
      <xdr:rowOff>47625</xdr:rowOff>
    </xdr:from>
    <xdr:to>
      <xdr:col>7</xdr:col>
      <xdr:colOff>150812</xdr:colOff>
      <xdr:row>30</xdr:row>
      <xdr:rowOff>119063</xdr:rowOff>
    </xdr:to>
    <xdr:sp macro="" textlink="">
      <xdr:nvSpPr>
        <xdr:cNvPr id="50" name="Rectangle: Rounded Corners 49">
          <a:extLst>
            <a:ext uri="{FF2B5EF4-FFF2-40B4-BE49-F238E27FC236}">
              <a16:creationId xmlns:a16="http://schemas.microsoft.com/office/drawing/2014/main" id="{B04242E6-B6B2-7571-54AE-016BDBF9E610}"/>
            </a:ext>
          </a:extLst>
        </xdr:cNvPr>
        <xdr:cNvSpPr/>
      </xdr:nvSpPr>
      <xdr:spPr>
        <a:xfrm>
          <a:off x="3309938" y="4246563"/>
          <a:ext cx="1119187" cy="1349375"/>
        </a:xfrm>
        <a:prstGeom prst="roundRect">
          <a:avLst>
            <a:gd name="adj" fmla="val 8504"/>
          </a:avLst>
        </a:prstGeom>
        <a:gradFill flip="none" rotWithShape="1">
          <a:gsLst>
            <a:gs pos="37000">
              <a:srgbClr val="424242"/>
            </a:gs>
            <a:gs pos="8000">
              <a:srgbClr val="0D0D0D"/>
            </a:gs>
            <a:gs pos="79000">
              <a:srgbClr val="595959"/>
            </a:gs>
            <a:gs pos="96000">
              <a:srgbClr val="353535"/>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F5F5F5"/>
            </a:solidFill>
          </a:endParaRPr>
        </a:p>
      </xdr:txBody>
    </xdr:sp>
    <xdr:clientData/>
  </xdr:twoCellAnchor>
  <xdr:twoCellAnchor>
    <xdr:from>
      <xdr:col>5</xdr:col>
      <xdr:colOff>349250</xdr:colOff>
      <xdr:row>23</xdr:row>
      <xdr:rowOff>106361</xdr:rowOff>
    </xdr:from>
    <xdr:to>
      <xdr:col>7</xdr:col>
      <xdr:colOff>65089</xdr:colOff>
      <xdr:row>29</xdr:row>
      <xdr:rowOff>182561</xdr:rowOff>
    </xdr:to>
    <xdr:sp macro="" textlink="Analysis!R17">
      <xdr:nvSpPr>
        <xdr:cNvPr id="51" name="TextBox 50">
          <a:extLst>
            <a:ext uri="{FF2B5EF4-FFF2-40B4-BE49-F238E27FC236}">
              <a16:creationId xmlns:a16="http://schemas.microsoft.com/office/drawing/2014/main" id="{B23647AD-89FD-65EC-9FE9-035574E5C102}"/>
            </a:ext>
          </a:extLst>
        </xdr:cNvPr>
        <xdr:cNvSpPr txBox="1"/>
      </xdr:nvSpPr>
      <xdr:spPr>
        <a:xfrm>
          <a:off x="3405188" y="4305299"/>
          <a:ext cx="938214" cy="1171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fld id="{BA27C874-3D54-43CE-AAF9-EC0E63DCD69D}" type="TxLink">
            <a:rPr lang="en-US" sz="1100" b="0" i="0" u="none" strike="noStrike">
              <a:solidFill>
                <a:schemeClr val="bg1"/>
              </a:solidFill>
              <a:latin typeface="Aptos Narrow"/>
            </a:rPr>
            <a:pPr algn="ctr"/>
            <a:t>YoY change suggests room for improvement</a:t>
          </a:fld>
          <a:endParaRPr lang="en-IN" sz="1000">
            <a:solidFill>
              <a:schemeClr val="bg1"/>
            </a:solidFill>
          </a:endParaRPr>
        </a:p>
      </xdr:txBody>
    </xdr:sp>
    <xdr:clientData/>
  </xdr:twoCellAnchor>
  <xdr:twoCellAnchor>
    <xdr:from>
      <xdr:col>5</xdr:col>
      <xdr:colOff>566738</xdr:colOff>
      <xdr:row>22</xdr:row>
      <xdr:rowOff>85726</xdr:rowOff>
    </xdr:from>
    <xdr:to>
      <xdr:col>6</xdr:col>
      <xdr:colOff>442914</xdr:colOff>
      <xdr:row>25</xdr:row>
      <xdr:rowOff>25401</xdr:rowOff>
    </xdr:to>
    <xdr:sp macro="" textlink="">
      <xdr:nvSpPr>
        <xdr:cNvPr id="52" name="Oval 51">
          <a:extLst>
            <a:ext uri="{FF2B5EF4-FFF2-40B4-BE49-F238E27FC236}">
              <a16:creationId xmlns:a16="http://schemas.microsoft.com/office/drawing/2014/main" id="{9392523B-DAAE-6DBD-97BF-E7AFB333C1A1}"/>
            </a:ext>
          </a:extLst>
        </xdr:cNvPr>
        <xdr:cNvSpPr/>
      </xdr:nvSpPr>
      <xdr:spPr>
        <a:xfrm>
          <a:off x="3622676" y="4102101"/>
          <a:ext cx="487363" cy="487363"/>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0D0D0D"/>
            </a:solidFill>
          </a:endParaRPr>
        </a:p>
      </xdr:txBody>
    </xdr:sp>
    <xdr:clientData/>
  </xdr:twoCellAnchor>
  <xdr:twoCellAnchor editAs="oneCell">
    <xdr:from>
      <xdr:col>6</xdr:col>
      <xdr:colOff>6351</xdr:colOff>
      <xdr:row>22</xdr:row>
      <xdr:rowOff>134938</xdr:rowOff>
    </xdr:from>
    <xdr:to>
      <xdr:col>6</xdr:col>
      <xdr:colOff>411164</xdr:colOff>
      <xdr:row>24</xdr:row>
      <xdr:rowOff>174626</xdr:rowOff>
    </xdr:to>
    <xdr:pic>
      <xdr:nvPicPr>
        <xdr:cNvPr id="61" name="Graphic 60" descr="Lightbulb with solid fill">
          <a:extLst>
            <a:ext uri="{FF2B5EF4-FFF2-40B4-BE49-F238E27FC236}">
              <a16:creationId xmlns:a16="http://schemas.microsoft.com/office/drawing/2014/main" id="{3A5E9F52-D980-C791-C224-EF92A858AB55}"/>
            </a:ext>
          </a:extLst>
        </xdr:cNvPr>
        <xdr:cNvPicPr>
          <a:picLocks noChangeAspect="1"/>
        </xdr:cNvPicPr>
      </xdr:nvPicPr>
      <xdr:blipFill>
        <a:blip xmlns:r="http://schemas.openxmlformats.org/officeDocument/2006/relationships" r:embed="rId7">
          <a:duotone>
            <a:schemeClr val="bg2">
              <a:shade val="45000"/>
              <a:satMod val="135000"/>
            </a:schemeClr>
            <a:prstClr val="white"/>
          </a:duotone>
          <a:extLst>
            <a:ext uri="{96DAC541-7B7A-43D3-8B79-37D633B846F1}">
              <asvg:svgBlip xmlns:asvg="http://schemas.microsoft.com/office/drawing/2016/SVG/main" r:embed="rId8"/>
            </a:ext>
          </a:extLst>
        </a:blip>
        <a:stretch>
          <a:fillRect/>
        </a:stretch>
      </xdr:blipFill>
      <xdr:spPr>
        <a:xfrm>
          <a:off x="3673476" y="4151313"/>
          <a:ext cx="404813" cy="404813"/>
        </a:xfrm>
        <a:prstGeom prst="rect">
          <a:avLst/>
        </a:prstGeom>
      </xdr:spPr>
    </xdr:pic>
    <xdr:clientData/>
  </xdr:twoCellAnchor>
  <xdr:twoCellAnchor>
    <xdr:from>
      <xdr:col>7</xdr:col>
      <xdr:colOff>374650</xdr:colOff>
      <xdr:row>8</xdr:row>
      <xdr:rowOff>107950</xdr:rowOff>
    </xdr:from>
    <xdr:to>
      <xdr:col>11</xdr:col>
      <xdr:colOff>515937</xdr:colOff>
      <xdr:row>31</xdr:row>
      <xdr:rowOff>31750</xdr:rowOff>
    </xdr:to>
    <xdr:grpSp>
      <xdr:nvGrpSpPr>
        <xdr:cNvPr id="71" name="Group 70">
          <a:extLst>
            <a:ext uri="{FF2B5EF4-FFF2-40B4-BE49-F238E27FC236}">
              <a16:creationId xmlns:a16="http://schemas.microsoft.com/office/drawing/2014/main" id="{27F47EDB-AADD-A80F-6A28-E3114941639B}"/>
            </a:ext>
          </a:extLst>
        </xdr:cNvPr>
        <xdr:cNvGrpSpPr/>
      </xdr:nvGrpSpPr>
      <xdr:grpSpPr>
        <a:xfrm>
          <a:off x="4664592" y="1584694"/>
          <a:ext cx="2592682" cy="4169440"/>
          <a:chOff x="1035050" y="1581150"/>
          <a:chExt cx="3479800" cy="2260600"/>
        </a:xfrm>
      </xdr:grpSpPr>
      <xdr:sp macro="" textlink="">
        <xdr:nvSpPr>
          <xdr:cNvPr id="72" name="Rectangle: Rounded Corners 71">
            <a:extLst>
              <a:ext uri="{FF2B5EF4-FFF2-40B4-BE49-F238E27FC236}">
                <a16:creationId xmlns:a16="http://schemas.microsoft.com/office/drawing/2014/main" id="{D75807C1-1B73-135E-1764-8CD8A7107F3D}"/>
              </a:ext>
            </a:extLst>
          </xdr:cNvPr>
          <xdr:cNvSpPr/>
        </xdr:nvSpPr>
        <xdr:spPr>
          <a:xfrm>
            <a:off x="1060450" y="1581150"/>
            <a:ext cx="3454400" cy="2235200"/>
          </a:xfrm>
          <a:prstGeom prst="roundRect">
            <a:avLst>
              <a:gd name="adj" fmla="val 11269"/>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3" name="Rectangle: Rounded Corners 72">
            <a:extLst>
              <a:ext uri="{FF2B5EF4-FFF2-40B4-BE49-F238E27FC236}">
                <a16:creationId xmlns:a16="http://schemas.microsoft.com/office/drawing/2014/main" id="{DD96E636-5E33-4B8A-AD15-B25445D025C8}"/>
              </a:ext>
            </a:extLst>
          </xdr:cNvPr>
          <xdr:cNvSpPr/>
        </xdr:nvSpPr>
        <xdr:spPr>
          <a:xfrm>
            <a:off x="1035050" y="1606550"/>
            <a:ext cx="3454400" cy="2235200"/>
          </a:xfrm>
          <a:prstGeom prst="roundRect">
            <a:avLst>
              <a:gd name="adj" fmla="val 11269"/>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7</xdr:col>
      <xdr:colOff>482598</xdr:colOff>
      <xdr:row>21</xdr:row>
      <xdr:rowOff>47624</xdr:rowOff>
    </xdr:from>
    <xdr:to>
      <xdr:col>11</xdr:col>
      <xdr:colOff>414694</xdr:colOff>
      <xdr:row>30</xdr:row>
      <xdr:rowOff>47625</xdr:rowOff>
    </xdr:to>
    <xdr:graphicFrame macro="">
      <xdr:nvGraphicFramePr>
        <xdr:cNvPr id="63" name="Chart 62">
          <a:extLst>
            <a:ext uri="{FF2B5EF4-FFF2-40B4-BE49-F238E27FC236}">
              <a16:creationId xmlns:a16="http://schemas.microsoft.com/office/drawing/2014/main" id="{49E69AD9-5E0B-4DC1-8CF3-39A2AB6DF0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436821</xdr:colOff>
      <xdr:row>20</xdr:row>
      <xdr:rowOff>6608</xdr:rowOff>
    </xdr:from>
    <xdr:to>
      <xdr:col>11</xdr:col>
      <xdr:colOff>496628</xdr:colOff>
      <xdr:row>24</xdr:row>
      <xdr:rowOff>155509</xdr:rowOff>
    </xdr:to>
    <xdr:sp macro="" textlink="Analysis!Y15">
      <xdr:nvSpPr>
        <xdr:cNvPr id="74" name="TextBox 73">
          <a:extLst>
            <a:ext uri="{FF2B5EF4-FFF2-40B4-BE49-F238E27FC236}">
              <a16:creationId xmlns:a16="http://schemas.microsoft.com/office/drawing/2014/main" id="{ED8F300B-4A1A-DD75-8761-6FDC0DE59882}"/>
            </a:ext>
          </a:extLst>
        </xdr:cNvPr>
        <xdr:cNvSpPr txBox="1"/>
      </xdr:nvSpPr>
      <xdr:spPr>
        <a:xfrm>
          <a:off x="4700392" y="3635179"/>
          <a:ext cx="2496134" cy="874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217BAF-C380-4812-BCEF-44A1820E80CA}" type="TxLink">
            <a:rPr lang="en-US" sz="1000" b="0" i="0" u="none" strike="noStrike">
              <a:solidFill>
                <a:schemeClr val="bg1">
                  <a:lumMod val="50000"/>
                </a:schemeClr>
              </a:solidFill>
              <a:latin typeface="Aptos Narrow"/>
            </a:rPr>
            <a:pPr algn="ctr"/>
            <a:t>Focus on Highlighted Weekdays: they exceeded the  941 Passengers average and account for 49.4% of the Total passengers.</a:t>
          </a:fld>
          <a:endParaRPr lang="en-IN" sz="1000">
            <a:solidFill>
              <a:schemeClr val="bg1">
                <a:lumMod val="50000"/>
              </a:schemeClr>
            </a:solidFill>
          </a:endParaRPr>
        </a:p>
      </xdr:txBody>
    </xdr:sp>
    <xdr:clientData/>
  </xdr:twoCellAnchor>
  <xdr:twoCellAnchor>
    <xdr:from>
      <xdr:col>8</xdr:col>
      <xdr:colOff>15647</xdr:colOff>
      <xdr:row>19</xdr:row>
      <xdr:rowOff>116762</xdr:rowOff>
    </xdr:from>
    <xdr:to>
      <xdr:col>11</xdr:col>
      <xdr:colOff>362857</xdr:colOff>
      <xdr:row>21</xdr:row>
      <xdr:rowOff>1</xdr:rowOff>
    </xdr:to>
    <xdr:sp macro="" textlink="">
      <xdr:nvSpPr>
        <xdr:cNvPr id="75" name="TextBox 74">
          <a:extLst>
            <a:ext uri="{FF2B5EF4-FFF2-40B4-BE49-F238E27FC236}">
              <a16:creationId xmlns:a16="http://schemas.microsoft.com/office/drawing/2014/main" id="{447BE144-0FD5-FCFD-796D-221101005BCD}"/>
            </a:ext>
          </a:extLst>
        </xdr:cNvPr>
        <xdr:cNvSpPr txBox="1"/>
      </xdr:nvSpPr>
      <xdr:spPr>
        <a:xfrm>
          <a:off x="4888300" y="3563905"/>
          <a:ext cx="2174455" cy="2460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a:solidFill>
                <a:schemeClr val="bg1">
                  <a:lumMod val="95000"/>
                </a:schemeClr>
              </a:solidFill>
            </a:rPr>
            <a:t>Passengers</a:t>
          </a:r>
          <a:r>
            <a:rPr lang="en-IN" sz="1100" baseline="0">
              <a:solidFill>
                <a:schemeClr val="bg1">
                  <a:lumMod val="95000"/>
                </a:schemeClr>
              </a:solidFill>
            </a:rPr>
            <a:t> Weekday Distribution</a:t>
          </a:r>
          <a:endParaRPr lang="en-IN" sz="1100">
            <a:solidFill>
              <a:schemeClr val="bg1">
                <a:lumMod val="95000"/>
              </a:schemeClr>
            </a:solidFill>
          </a:endParaRPr>
        </a:p>
      </xdr:txBody>
    </xdr:sp>
    <xdr:clientData/>
  </xdr:twoCellAnchor>
  <xdr:twoCellAnchor>
    <xdr:from>
      <xdr:col>7</xdr:col>
      <xdr:colOff>525366</xdr:colOff>
      <xdr:row>19</xdr:row>
      <xdr:rowOff>175955</xdr:rowOff>
    </xdr:from>
    <xdr:to>
      <xdr:col>8</xdr:col>
      <xdr:colOff>68684</xdr:colOff>
      <xdr:row>20</xdr:row>
      <xdr:rowOff>145792</xdr:rowOff>
    </xdr:to>
    <xdr:sp macro="" textlink="">
      <xdr:nvSpPr>
        <xdr:cNvPr id="76" name="Oval 75">
          <a:extLst>
            <a:ext uri="{FF2B5EF4-FFF2-40B4-BE49-F238E27FC236}">
              <a16:creationId xmlns:a16="http://schemas.microsoft.com/office/drawing/2014/main" id="{4A42D876-F304-593A-9028-29C00BA9242F}"/>
            </a:ext>
          </a:extLst>
        </xdr:cNvPr>
        <xdr:cNvSpPr/>
      </xdr:nvSpPr>
      <xdr:spPr>
        <a:xfrm>
          <a:off x="4788937" y="3623098"/>
          <a:ext cx="152400" cy="151265"/>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490537</xdr:colOff>
      <xdr:row>10</xdr:row>
      <xdr:rowOff>166687</xdr:rowOff>
    </xdr:from>
    <xdr:to>
      <xdr:col>11</xdr:col>
      <xdr:colOff>388937</xdr:colOff>
      <xdr:row>18</xdr:row>
      <xdr:rowOff>63501</xdr:rowOff>
    </xdr:to>
    <xdr:graphicFrame macro="">
      <xdr:nvGraphicFramePr>
        <xdr:cNvPr id="77" name="Chart 76">
          <a:extLst>
            <a:ext uri="{FF2B5EF4-FFF2-40B4-BE49-F238E27FC236}">
              <a16:creationId xmlns:a16="http://schemas.microsoft.com/office/drawing/2014/main" id="{A1264456-8E90-4278-948A-C58294F0D5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564921</xdr:colOff>
      <xdr:row>9</xdr:row>
      <xdr:rowOff>62787</xdr:rowOff>
    </xdr:from>
    <xdr:to>
      <xdr:col>11</xdr:col>
      <xdr:colOff>300944</xdr:colOff>
      <xdr:row>10</xdr:row>
      <xdr:rowOff>128589</xdr:rowOff>
    </xdr:to>
    <xdr:sp macro="" textlink="">
      <xdr:nvSpPr>
        <xdr:cNvPr id="78" name="TextBox 77">
          <a:extLst>
            <a:ext uri="{FF2B5EF4-FFF2-40B4-BE49-F238E27FC236}">
              <a16:creationId xmlns:a16="http://schemas.microsoft.com/office/drawing/2014/main" id="{9715C48E-569A-B194-1E04-C875C2B3307B}"/>
            </a:ext>
          </a:extLst>
        </xdr:cNvPr>
        <xdr:cNvSpPr txBox="1"/>
      </xdr:nvSpPr>
      <xdr:spPr>
        <a:xfrm>
          <a:off x="4843234" y="1705850"/>
          <a:ext cx="2180773" cy="2483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a:solidFill>
                <a:schemeClr val="bg1">
                  <a:lumMod val="95000"/>
                </a:schemeClr>
              </a:solidFill>
            </a:rPr>
            <a:t>Passengers</a:t>
          </a:r>
          <a:r>
            <a:rPr lang="en-IN" sz="1100" baseline="0">
              <a:solidFill>
                <a:schemeClr val="bg1">
                  <a:lumMod val="95000"/>
                </a:schemeClr>
              </a:solidFill>
            </a:rPr>
            <a:t> Monthly Distribution</a:t>
          </a:r>
          <a:endParaRPr lang="en-IN" sz="1100">
            <a:solidFill>
              <a:schemeClr val="bg1">
                <a:lumMod val="95000"/>
              </a:schemeClr>
            </a:solidFill>
          </a:endParaRPr>
        </a:p>
      </xdr:txBody>
    </xdr:sp>
    <xdr:clientData/>
  </xdr:twoCellAnchor>
  <xdr:twoCellAnchor>
    <xdr:from>
      <xdr:col>7</xdr:col>
      <xdr:colOff>471391</xdr:colOff>
      <xdr:row>9</xdr:row>
      <xdr:rowOff>121980</xdr:rowOff>
    </xdr:from>
    <xdr:to>
      <xdr:col>8</xdr:col>
      <xdr:colOff>14709</xdr:colOff>
      <xdr:row>10</xdr:row>
      <xdr:rowOff>91817</xdr:rowOff>
    </xdr:to>
    <xdr:sp macro="" textlink="">
      <xdr:nvSpPr>
        <xdr:cNvPr id="79" name="Oval 78">
          <a:extLst>
            <a:ext uri="{FF2B5EF4-FFF2-40B4-BE49-F238E27FC236}">
              <a16:creationId xmlns:a16="http://schemas.microsoft.com/office/drawing/2014/main" id="{4DA94957-6180-E4EF-5597-32A74A9CF21C}"/>
            </a:ext>
          </a:extLst>
        </xdr:cNvPr>
        <xdr:cNvSpPr/>
      </xdr:nvSpPr>
      <xdr:spPr>
        <a:xfrm>
          <a:off x="4749704" y="1765043"/>
          <a:ext cx="154505" cy="152399"/>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127001</xdr:colOff>
      <xdr:row>18</xdr:row>
      <xdr:rowOff>134934</xdr:rowOff>
    </xdr:from>
    <xdr:to>
      <xdr:col>11</xdr:col>
      <xdr:colOff>15876</xdr:colOff>
      <xdr:row>18</xdr:row>
      <xdr:rowOff>180653</xdr:rowOff>
    </xdr:to>
    <xdr:sp macro="" textlink="">
      <xdr:nvSpPr>
        <xdr:cNvPr id="80" name="Rectangle: Rounded Corners 79">
          <a:extLst>
            <a:ext uri="{FF2B5EF4-FFF2-40B4-BE49-F238E27FC236}">
              <a16:creationId xmlns:a16="http://schemas.microsoft.com/office/drawing/2014/main" id="{53426054-E07C-0B13-BC8C-43F04B632E00}"/>
            </a:ext>
          </a:extLst>
        </xdr:cNvPr>
        <xdr:cNvSpPr/>
      </xdr:nvSpPr>
      <xdr:spPr>
        <a:xfrm flipV="1">
          <a:off x="5016501" y="3421059"/>
          <a:ext cx="1722438" cy="45719"/>
        </a:xfrm>
        <a:prstGeom prst="roundRect">
          <a:avLst/>
        </a:prstGeom>
        <a:gradFill flip="none" rotWithShape="1">
          <a:gsLst>
            <a:gs pos="68000">
              <a:srgbClr val="595959"/>
            </a:gs>
            <a:gs pos="15000">
              <a:srgbClr val="2A2A2A"/>
            </a:gs>
            <a:gs pos="0">
              <a:schemeClr val="tx1"/>
            </a:gs>
            <a:gs pos="94000">
              <a:srgbClr val="0D0D0D"/>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chemeClr val="lt1">
                  <a:shade val="50000"/>
                </a:schemeClr>
              </a:solidFill>
            </a:ln>
            <a:gradFill>
              <a:gsLst>
                <a:gs pos="0">
                  <a:schemeClr val="tx1"/>
                </a:gs>
                <a:gs pos="40000">
                  <a:srgbClr val="595959"/>
                </a:gs>
                <a:gs pos="80000">
                  <a:srgbClr val="0D0D0D"/>
                </a:gs>
              </a:gsLst>
              <a:lin ang="0" scaled="1"/>
            </a:gradFill>
          </a:endParaRPr>
        </a:p>
      </xdr:txBody>
    </xdr:sp>
    <xdr:clientData/>
  </xdr:twoCellAnchor>
  <xdr:twoCellAnchor>
    <xdr:from>
      <xdr:col>12</xdr:col>
      <xdr:colOff>25065</xdr:colOff>
      <xdr:row>2</xdr:row>
      <xdr:rowOff>76199</xdr:rowOff>
    </xdr:from>
    <xdr:to>
      <xdr:col>17</xdr:col>
      <xdr:colOff>380617</xdr:colOff>
      <xdr:row>31</xdr:row>
      <xdr:rowOff>39687</xdr:rowOff>
    </xdr:to>
    <xdr:sp macro="" textlink="">
      <xdr:nvSpPr>
        <xdr:cNvPr id="84" name="Rectangle: Rounded Corners 83">
          <a:extLst>
            <a:ext uri="{FF2B5EF4-FFF2-40B4-BE49-F238E27FC236}">
              <a16:creationId xmlns:a16="http://schemas.microsoft.com/office/drawing/2014/main" id="{AE70A239-9A0E-D718-EEB4-863169BFDDC6}"/>
            </a:ext>
          </a:extLst>
        </xdr:cNvPr>
        <xdr:cNvSpPr/>
      </xdr:nvSpPr>
      <xdr:spPr>
        <a:xfrm>
          <a:off x="7344276" y="443831"/>
          <a:ext cx="3405223" cy="5294145"/>
        </a:xfrm>
        <a:prstGeom prst="roundRect">
          <a:avLst>
            <a:gd name="adj" fmla="val 11269"/>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293687</xdr:colOff>
      <xdr:row>4</xdr:row>
      <xdr:rowOff>169863</xdr:rowOff>
    </xdr:from>
    <xdr:to>
      <xdr:col>17</xdr:col>
      <xdr:colOff>412750</xdr:colOff>
      <xdr:row>12</xdr:row>
      <xdr:rowOff>90488</xdr:rowOff>
    </xdr:to>
    <xdr:graphicFrame macro="">
      <xdr:nvGraphicFramePr>
        <xdr:cNvPr id="81" name="Chart 80">
          <a:extLst>
            <a:ext uri="{FF2B5EF4-FFF2-40B4-BE49-F238E27FC236}">
              <a16:creationId xmlns:a16="http://schemas.microsoft.com/office/drawing/2014/main" id="{806ECB96-BD01-4CE6-A718-DEB18AC22E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14</xdr:col>
      <xdr:colOff>73025</xdr:colOff>
      <xdr:row>13</xdr:row>
      <xdr:rowOff>33338</xdr:rowOff>
    </xdr:from>
    <xdr:to>
      <xdr:col>16</xdr:col>
      <xdr:colOff>192088</xdr:colOff>
      <xdr:row>20</xdr:row>
      <xdr:rowOff>136526</xdr:rowOff>
    </xdr:to>
    <xdr:graphicFrame macro="">
      <xdr:nvGraphicFramePr>
        <xdr:cNvPr id="85" name="Chart 84">
          <a:extLst>
            <a:ext uri="{FF2B5EF4-FFF2-40B4-BE49-F238E27FC236}">
              <a16:creationId xmlns:a16="http://schemas.microsoft.com/office/drawing/2014/main" id="{F4B0A4D2-16D5-E2B0-F97D-9013F187E8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xdr:col>
      <xdr:colOff>320675</xdr:colOff>
      <xdr:row>4</xdr:row>
      <xdr:rowOff>169863</xdr:rowOff>
    </xdr:from>
    <xdr:to>
      <xdr:col>14</xdr:col>
      <xdr:colOff>439738</xdr:colOff>
      <xdr:row>12</xdr:row>
      <xdr:rowOff>90488</xdr:rowOff>
    </xdr:to>
    <xdr:graphicFrame macro="">
      <xdr:nvGraphicFramePr>
        <xdr:cNvPr id="86" name="Chart 85">
          <a:extLst>
            <a:ext uri="{FF2B5EF4-FFF2-40B4-BE49-F238E27FC236}">
              <a16:creationId xmlns:a16="http://schemas.microsoft.com/office/drawing/2014/main" id="{E05D13A8-E4DC-2C2E-B21B-54C51A55A3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193674</xdr:colOff>
      <xdr:row>7</xdr:row>
      <xdr:rowOff>61912</xdr:rowOff>
    </xdr:from>
    <xdr:to>
      <xdr:col>17</xdr:col>
      <xdr:colOff>530224</xdr:colOff>
      <xdr:row>9</xdr:row>
      <xdr:rowOff>150812</xdr:rowOff>
    </xdr:to>
    <xdr:sp macro="" textlink="Analysis!AR12">
      <xdr:nvSpPr>
        <xdr:cNvPr id="87" name="TextBox 86">
          <a:extLst>
            <a:ext uri="{FF2B5EF4-FFF2-40B4-BE49-F238E27FC236}">
              <a16:creationId xmlns:a16="http://schemas.microsoft.com/office/drawing/2014/main" id="{8DE1AF9C-D57C-6D7A-C85A-D73B1B358A73}"/>
            </a:ext>
          </a:extLst>
        </xdr:cNvPr>
        <xdr:cNvSpPr txBox="1"/>
      </xdr:nvSpPr>
      <xdr:spPr>
        <a:xfrm>
          <a:off x="9361487" y="1339850"/>
          <a:ext cx="15589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8797D2D-3CF9-40F8-93F3-62475A711BBD}" type="TxLink">
            <a:rPr lang="en-US" sz="1600" b="0" i="0" u="none" strike="noStrike">
              <a:solidFill>
                <a:srgbClr val="C52A87"/>
              </a:solidFill>
              <a:latin typeface="Arial Black" panose="020B0A04020102020204" pitchFamily="34" charset="0"/>
              <a:ea typeface="+mn-ea"/>
              <a:cs typeface="+mn-cs"/>
            </a:rPr>
            <a:pPr marL="0" indent="0" algn="ctr"/>
            <a:t>26%</a:t>
          </a:fld>
          <a:endParaRPr lang="en-IN" sz="2400" b="0" i="0" u="none" strike="noStrike">
            <a:solidFill>
              <a:srgbClr val="C52A87"/>
            </a:solidFill>
            <a:latin typeface="Arial Black" panose="020B0A04020102020204" pitchFamily="34" charset="0"/>
            <a:ea typeface="+mn-ea"/>
            <a:cs typeface="+mn-cs"/>
          </a:endParaRPr>
        </a:p>
      </xdr:txBody>
    </xdr:sp>
    <xdr:clientData/>
  </xdr:twoCellAnchor>
  <xdr:twoCellAnchor>
    <xdr:from>
      <xdr:col>12</xdr:col>
      <xdr:colOff>242887</xdr:colOff>
      <xdr:row>7</xdr:row>
      <xdr:rowOff>63499</xdr:rowOff>
    </xdr:from>
    <xdr:to>
      <xdr:col>14</xdr:col>
      <xdr:colOff>579437</xdr:colOff>
      <xdr:row>9</xdr:row>
      <xdr:rowOff>152399</xdr:rowOff>
    </xdr:to>
    <xdr:sp macro="" textlink="Analysis!AR13">
      <xdr:nvSpPr>
        <xdr:cNvPr id="88" name="TextBox 87">
          <a:extLst>
            <a:ext uri="{FF2B5EF4-FFF2-40B4-BE49-F238E27FC236}">
              <a16:creationId xmlns:a16="http://schemas.microsoft.com/office/drawing/2014/main" id="{5D23445B-A64C-694E-8337-653BF2D43078}"/>
            </a:ext>
          </a:extLst>
        </xdr:cNvPr>
        <xdr:cNvSpPr txBox="1"/>
      </xdr:nvSpPr>
      <xdr:spPr>
        <a:xfrm>
          <a:off x="7577137" y="1341437"/>
          <a:ext cx="15589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B0D574B-AF89-42A1-8478-0C626E990F6C}" type="TxLink">
            <a:rPr lang="en-US" sz="1600" b="0" i="0" u="none" strike="noStrike">
              <a:solidFill>
                <a:srgbClr val="C52A87"/>
              </a:solidFill>
              <a:latin typeface="Arial Black" panose="020B0A04020102020204" pitchFamily="34" charset="0"/>
              <a:ea typeface="+mn-ea"/>
              <a:cs typeface="+mn-cs"/>
            </a:rPr>
            <a:pPr marL="0" indent="0" algn="ctr"/>
            <a:t>25%</a:t>
          </a:fld>
          <a:endParaRPr lang="en-IN" sz="1600" b="0" i="0" u="none" strike="noStrike">
            <a:solidFill>
              <a:srgbClr val="C52A87"/>
            </a:solidFill>
            <a:latin typeface="Arial Black" panose="020B0A04020102020204" pitchFamily="34" charset="0"/>
            <a:ea typeface="+mn-ea"/>
            <a:cs typeface="+mn-cs"/>
          </a:endParaRPr>
        </a:p>
      </xdr:txBody>
    </xdr:sp>
    <xdr:clientData/>
  </xdr:twoCellAnchor>
  <xdr:twoCellAnchor>
    <xdr:from>
      <xdr:col>14</xdr:col>
      <xdr:colOff>4762</xdr:colOff>
      <xdr:row>15</xdr:row>
      <xdr:rowOff>142874</xdr:rowOff>
    </xdr:from>
    <xdr:to>
      <xdr:col>16</xdr:col>
      <xdr:colOff>341312</xdr:colOff>
      <xdr:row>18</xdr:row>
      <xdr:rowOff>49212</xdr:rowOff>
    </xdr:to>
    <xdr:sp macro="" textlink="Analysis!AR14">
      <xdr:nvSpPr>
        <xdr:cNvPr id="89" name="TextBox 88">
          <a:extLst>
            <a:ext uri="{FF2B5EF4-FFF2-40B4-BE49-F238E27FC236}">
              <a16:creationId xmlns:a16="http://schemas.microsoft.com/office/drawing/2014/main" id="{EFDE9810-089D-A722-0B18-D364F1A8221D}"/>
            </a:ext>
          </a:extLst>
        </xdr:cNvPr>
        <xdr:cNvSpPr txBox="1"/>
      </xdr:nvSpPr>
      <xdr:spPr>
        <a:xfrm>
          <a:off x="8561387" y="2881312"/>
          <a:ext cx="15589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359C53C-1EBA-4694-A349-D346953D6B36}" type="TxLink">
            <a:rPr lang="en-US" sz="1600" b="0" i="0" u="none" strike="noStrike">
              <a:solidFill>
                <a:srgbClr val="C52A87"/>
              </a:solidFill>
              <a:latin typeface="Arial Black" panose="020B0A04020102020204" pitchFamily="34" charset="0"/>
              <a:ea typeface="+mn-ea"/>
              <a:cs typeface="+mn-cs"/>
            </a:rPr>
            <a:pPr marL="0" indent="0" algn="ctr"/>
            <a:t>49%</a:t>
          </a:fld>
          <a:endParaRPr lang="en-IN" sz="1600" b="0" i="0" u="none" strike="noStrike">
            <a:solidFill>
              <a:srgbClr val="C52A87"/>
            </a:solidFill>
            <a:latin typeface="Arial Black" panose="020B0A04020102020204" pitchFamily="34" charset="0"/>
            <a:ea typeface="+mn-ea"/>
            <a:cs typeface="+mn-cs"/>
          </a:endParaRPr>
        </a:p>
      </xdr:txBody>
    </xdr:sp>
    <xdr:clientData/>
  </xdr:twoCellAnchor>
  <xdr:twoCellAnchor>
    <xdr:from>
      <xdr:col>12</xdr:col>
      <xdr:colOff>354013</xdr:colOff>
      <xdr:row>11</xdr:row>
      <xdr:rowOff>50800</xdr:rowOff>
    </xdr:from>
    <xdr:to>
      <xdr:col>14</xdr:col>
      <xdr:colOff>538163</xdr:colOff>
      <xdr:row>13</xdr:row>
      <xdr:rowOff>139700</xdr:rowOff>
    </xdr:to>
    <xdr:sp macro="" textlink="Analysis!AQ13">
      <xdr:nvSpPr>
        <xdr:cNvPr id="90" name="TextBox 89">
          <a:extLst>
            <a:ext uri="{FF2B5EF4-FFF2-40B4-BE49-F238E27FC236}">
              <a16:creationId xmlns:a16="http://schemas.microsoft.com/office/drawing/2014/main" id="{D6A272B0-0173-1518-DC62-295188A7975A}"/>
            </a:ext>
          </a:extLst>
        </xdr:cNvPr>
        <xdr:cNvSpPr txBox="1"/>
      </xdr:nvSpPr>
      <xdr:spPr>
        <a:xfrm>
          <a:off x="7688263" y="2058988"/>
          <a:ext cx="14065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BC3A76F-226C-449E-9038-E0771A9DD116}" type="TxLink">
            <a:rPr lang="en-US" sz="1400" b="0" i="0" u="none" strike="noStrike">
              <a:solidFill>
                <a:schemeClr val="bg1">
                  <a:lumMod val="95000"/>
                </a:schemeClr>
              </a:solidFill>
              <a:latin typeface="Aptos Narrow"/>
              <a:ea typeface="+mn-ea"/>
              <a:cs typeface="+mn-cs"/>
            </a:rPr>
            <a:pPr marL="0" indent="0" algn="ctr"/>
            <a:t>Under-Utilized</a:t>
          </a:fld>
          <a:endParaRPr lang="en-IN" sz="1400" b="0" i="0" u="none" strike="noStrike">
            <a:solidFill>
              <a:schemeClr val="bg1">
                <a:lumMod val="95000"/>
              </a:schemeClr>
            </a:solidFill>
            <a:latin typeface="Aptos Narrow"/>
            <a:ea typeface="+mn-ea"/>
            <a:cs typeface="+mn-cs"/>
          </a:endParaRPr>
        </a:p>
      </xdr:txBody>
    </xdr:sp>
    <xdr:clientData/>
  </xdr:twoCellAnchor>
  <xdr:twoCellAnchor>
    <xdr:from>
      <xdr:col>15</xdr:col>
      <xdr:colOff>355600</xdr:colOff>
      <xdr:row>11</xdr:row>
      <xdr:rowOff>44450</xdr:rowOff>
    </xdr:from>
    <xdr:to>
      <xdr:col>17</xdr:col>
      <xdr:colOff>539750</xdr:colOff>
      <xdr:row>13</xdr:row>
      <xdr:rowOff>133350</xdr:rowOff>
    </xdr:to>
    <xdr:sp macro="" textlink="Analysis!AQ12">
      <xdr:nvSpPr>
        <xdr:cNvPr id="91" name="TextBox 90">
          <a:extLst>
            <a:ext uri="{FF2B5EF4-FFF2-40B4-BE49-F238E27FC236}">
              <a16:creationId xmlns:a16="http://schemas.microsoft.com/office/drawing/2014/main" id="{53EE4FC7-2AE6-B497-F6B6-A40D37085C44}"/>
            </a:ext>
          </a:extLst>
        </xdr:cNvPr>
        <xdr:cNvSpPr txBox="1"/>
      </xdr:nvSpPr>
      <xdr:spPr>
        <a:xfrm>
          <a:off x="9523413" y="2052638"/>
          <a:ext cx="14065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38F354-A919-450E-81DA-FC3F6C63E5E1}" type="TxLink">
            <a:rPr lang="en-US" sz="1400" b="0" i="0" u="none" strike="noStrike">
              <a:solidFill>
                <a:schemeClr val="bg1">
                  <a:lumMod val="95000"/>
                </a:schemeClr>
              </a:solidFill>
              <a:latin typeface="Aptos Narrow"/>
              <a:ea typeface="+mn-ea"/>
              <a:cs typeface="+mn-cs"/>
            </a:rPr>
            <a:pPr marL="0" indent="0" algn="ctr"/>
            <a:t>Over-Utilized</a:t>
          </a:fld>
          <a:endParaRPr lang="en-IN" sz="1400" b="0" i="0" u="none" strike="noStrike">
            <a:solidFill>
              <a:schemeClr val="bg1">
                <a:lumMod val="95000"/>
              </a:schemeClr>
            </a:solidFill>
            <a:latin typeface="Aptos Narrow"/>
            <a:ea typeface="+mn-ea"/>
            <a:cs typeface="+mn-cs"/>
          </a:endParaRPr>
        </a:p>
      </xdr:txBody>
    </xdr:sp>
    <xdr:clientData/>
  </xdr:twoCellAnchor>
  <xdr:twoCellAnchor>
    <xdr:from>
      <xdr:col>14</xdr:col>
      <xdr:colOff>150813</xdr:colOff>
      <xdr:row>19</xdr:row>
      <xdr:rowOff>117475</xdr:rowOff>
    </xdr:from>
    <xdr:to>
      <xdr:col>16</xdr:col>
      <xdr:colOff>334963</xdr:colOff>
      <xdr:row>22</xdr:row>
      <xdr:rowOff>23813</xdr:rowOff>
    </xdr:to>
    <xdr:sp macro="" textlink="Analysis!AQ14">
      <xdr:nvSpPr>
        <xdr:cNvPr id="92" name="TextBox 91">
          <a:extLst>
            <a:ext uri="{FF2B5EF4-FFF2-40B4-BE49-F238E27FC236}">
              <a16:creationId xmlns:a16="http://schemas.microsoft.com/office/drawing/2014/main" id="{52D3995A-1C5A-ACCC-B6FC-4AB96EF844A1}"/>
            </a:ext>
          </a:extLst>
        </xdr:cNvPr>
        <xdr:cNvSpPr txBox="1"/>
      </xdr:nvSpPr>
      <xdr:spPr>
        <a:xfrm>
          <a:off x="8707438" y="3586163"/>
          <a:ext cx="14065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248E94-D031-4951-8AFA-8B5D84E46C07}" type="TxLink">
            <a:rPr lang="en-US" sz="1400" b="0" i="0" u="none" strike="noStrike">
              <a:solidFill>
                <a:schemeClr val="bg1">
                  <a:lumMod val="95000"/>
                </a:schemeClr>
              </a:solidFill>
              <a:latin typeface="Aptos Narrow"/>
              <a:ea typeface="+mn-ea"/>
              <a:cs typeface="+mn-cs"/>
            </a:rPr>
            <a:pPr marL="0" indent="0" algn="ctr"/>
            <a:t>Well-Utilized</a:t>
          </a:fld>
          <a:endParaRPr lang="en-IN" sz="1400" b="0" i="0" u="none" strike="noStrike">
            <a:solidFill>
              <a:schemeClr val="bg1">
                <a:lumMod val="95000"/>
              </a:schemeClr>
            </a:solidFill>
            <a:latin typeface="Aptos Narrow"/>
            <a:ea typeface="+mn-ea"/>
            <a:cs typeface="+mn-cs"/>
          </a:endParaRPr>
        </a:p>
      </xdr:txBody>
    </xdr:sp>
    <xdr:clientData/>
  </xdr:twoCellAnchor>
  <xdr:twoCellAnchor>
    <xdr:from>
      <xdr:col>13</xdr:col>
      <xdr:colOff>515936</xdr:colOff>
      <xdr:row>4</xdr:row>
      <xdr:rowOff>55562</xdr:rowOff>
    </xdr:from>
    <xdr:to>
      <xdr:col>16</xdr:col>
      <xdr:colOff>523875</xdr:colOff>
      <xdr:row>5</xdr:row>
      <xdr:rowOff>158750</xdr:rowOff>
    </xdr:to>
    <xdr:sp macro="" textlink="">
      <xdr:nvSpPr>
        <xdr:cNvPr id="93" name="TextBox 92">
          <a:extLst>
            <a:ext uri="{FF2B5EF4-FFF2-40B4-BE49-F238E27FC236}">
              <a16:creationId xmlns:a16="http://schemas.microsoft.com/office/drawing/2014/main" id="{E76CB156-7328-05AE-564E-4CFF0CC5D6CF}"/>
            </a:ext>
          </a:extLst>
        </xdr:cNvPr>
        <xdr:cNvSpPr txBox="1"/>
      </xdr:nvSpPr>
      <xdr:spPr>
        <a:xfrm>
          <a:off x="8461374" y="785812"/>
          <a:ext cx="1841501"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03C4A1"/>
              </a:solidFill>
            </a:rPr>
            <a:t>● </a:t>
          </a:r>
          <a:r>
            <a:rPr lang="en-US" sz="900">
              <a:solidFill>
                <a:schemeClr val="bg1">
                  <a:lumMod val="95000"/>
                </a:schemeClr>
              </a:solidFill>
            </a:rPr>
            <a:t>%</a:t>
          </a:r>
          <a:r>
            <a:rPr lang="en-US" sz="900" baseline="0">
              <a:solidFill>
                <a:schemeClr val="bg1">
                  <a:lumMod val="95000"/>
                </a:schemeClr>
              </a:solidFill>
            </a:rPr>
            <a:t> Utilized  </a:t>
          </a:r>
          <a:r>
            <a:rPr lang="en-US" sz="900">
              <a:solidFill>
                <a:schemeClr val="tx1">
                  <a:lumMod val="65000"/>
                  <a:lumOff val="35000"/>
                </a:schemeClr>
              </a:solidFill>
            </a:rPr>
            <a:t>● </a:t>
          </a:r>
          <a:r>
            <a:rPr lang="en-US" sz="900">
              <a:solidFill>
                <a:schemeClr val="bg1">
                  <a:lumMod val="95000"/>
                </a:schemeClr>
              </a:solidFill>
            </a:rPr>
            <a:t>% Unutilized</a:t>
          </a:r>
          <a:endParaRPr lang="en-IN" sz="900">
            <a:solidFill>
              <a:schemeClr val="bg1">
                <a:lumMod val="95000"/>
              </a:schemeClr>
            </a:solidFill>
          </a:endParaRPr>
        </a:p>
      </xdr:txBody>
    </xdr:sp>
    <xdr:clientData/>
  </xdr:twoCellAnchor>
  <xdr:twoCellAnchor>
    <xdr:from>
      <xdr:col>12</xdr:col>
      <xdr:colOff>346075</xdr:colOff>
      <xdr:row>12</xdr:row>
      <xdr:rowOff>90488</xdr:rowOff>
    </xdr:from>
    <xdr:to>
      <xdr:col>14</xdr:col>
      <xdr:colOff>530225</xdr:colOff>
      <xdr:row>14</xdr:row>
      <xdr:rowOff>179388</xdr:rowOff>
    </xdr:to>
    <xdr:sp macro="" textlink="Analysis!AS6">
      <xdr:nvSpPr>
        <xdr:cNvPr id="94" name="TextBox 93">
          <a:extLst>
            <a:ext uri="{FF2B5EF4-FFF2-40B4-BE49-F238E27FC236}">
              <a16:creationId xmlns:a16="http://schemas.microsoft.com/office/drawing/2014/main" id="{1183A6E9-C6D1-77CE-1CCA-096F39AD088A}"/>
            </a:ext>
          </a:extLst>
        </xdr:cNvPr>
        <xdr:cNvSpPr txBox="1"/>
      </xdr:nvSpPr>
      <xdr:spPr>
        <a:xfrm>
          <a:off x="7680325" y="2281238"/>
          <a:ext cx="14065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6D6EF27-D930-41F0-B317-FFE8E8A54F7C}" type="TxLink">
            <a:rPr lang="en-US" sz="1400" b="0" i="0" u="none" strike="noStrike">
              <a:solidFill>
                <a:schemeClr val="tx1">
                  <a:lumMod val="65000"/>
                  <a:lumOff val="35000"/>
                </a:schemeClr>
              </a:solidFill>
              <a:latin typeface="Aptos Narrow"/>
              <a:ea typeface="+mn-ea"/>
              <a:cs typeface="+mn-cs"/>
            </a:rPr>
            <a:pPr marL="0" indent="0" algn="ctr"/>
            <a:t>19 Total Buses </a:t>
          </a:fld>
          <a:endParaRPr lang="en-IN" sz="1400" b="0" i="0" u="none" strike="noStrike">
            <a:solidFill>
              <a:schemeClr val="tx1">
                <a:lumMod val="65000"/>
                <a:lumOff val="35000"/>
              </a:schemeClr>
            </a:solidFill>
            <a:latin typeface="Aptos Narrow"/>
            <a:ea typeface="+mn-ea"/>
            <a:cs typeface="+mn-cs"/>
          </a:endParaRPr>
        </a:p>
      </xdr:txBody>
    </xdr:sp>
    <xdr:clientData/>
  </xdr:twoCellAnchor>
  <xdr:twoCellAnchor>
    <xdr:from>
      <xdr:col>15</xdr:col>
      <xdr:colOff>347662</xdr:colOff>
      <xdr:row>12</xdr:row>
      <xdr:rowOff>84138</xdr:rowOff>
    </xdr:from>
    <xdr:to>
      <xdr:col>17</xdr:col>
      <xdr:colOff>531812</xdr:colOff>
      <xdr:row>14</xdr:row>
      <xdr:rowOff>173038</xdr:rowOff>
    </xdr:to>
    <xdr:sp macro="" textlink="Analysis!AS5">
      <xdr:nvSpPr>
        <xdr:cNvPr id="95" name="TextBox 94">
          <a:extLst>
            <a:ext uri="{FF2B5EF4-FFF2-40B4-BE49-F238E27FC236}">
              <a16:creationId xmlns:a16="http://schemas.microsoft.com/office/drawing/2014/main" id="{F8FE4041-D773-16FF-236F-ED67ABF43A29}"/>
            </a:ext>
          </a:extLst>
        </xdr:cNvPr>
        <xdr:cNvSpPr txBox="1"/>
      </xdr:nvSpPr>
      <xdr:spPr>
        <a:xfrm>
          <a:off x="9515475" y="2274888"/>
          <a:ext cx="14065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09861F-34B2-48B1-8C19-1242AB251A7E}" type="TxLink">
            <a:rPr lang="en-US" sz="1400" b="0" i="0" u="none" strike="noStrike">
              <a:solidFill>
                <a:schemeClr val="tx1">
                  <a:lumMod val="65000"/>
                  <a:lumOff val="35000"/>
                </a:schemeClr>
              </a:solidFill>
              <a:latin typeface="Aptos Narrow"/>
              <a:ea typeface="+mn-ea"/>
              <a:cs typeface="+mn-cs"/>
            </a:rPr>
            <a:pPr marL="0" indent="0" algn="ctr"/>
            <a:t>20 Total Buses </a:t>
          </a:fld>
          <a:endParaRPr lang="en-IN" sz="1400" b="0" i="0" u="none" strike="noStrike">
            <a:solidFill>
              <a:schemeClr val="tx1">
                <a:lumMod val="65000"/>
                <a:lumOff val="35000"/>
              </a:schemeClr>
            </a:solidFill>
            <a:latin typeface="Aptos Narrow"/>
            <a:ea typeface="+mn-ea"/>
            <a:cs typeface="+mn-cs"/>
          </a:endParaRPr>
        </a:p>
      </xdr:txBody>
    </xdr:sp>
    <xdr:clientData/>
  </xdr:twoCellAnchor>
  <xdr:twoCellAnchor>
    <xdr:from>
      <xdr:col>14</xdr:col>
      <xdr:colOff>142875</xdr:colOff>
      <xdr:row>20</xdr:row>
      <xdr:rowOff>157163</xdr:rowOff>
    </xdr:from>
    <xdr:to>
      <xdr:col>16</xdr:col>
      <xdr:colOff>327025</xdr:colOff>
      <xdr:row>23</xdr:row>
      <xdr:rowOff>63500</xdr:rowOff>
    </xdr:to>
    <xdr:sp macro="" textlink="Analysis!AS7">
      <xdr:nvSpPr>
        <xdr:cNvPr id="96" name="TextBox 95">
          <a:extLst>
            <a:ext uri="{FF2B5EF4-FFF2-40B4-BE49-F238E27FC236}">
              <a16:creationId xmlns:a16="http://schemas.microsoft.com/office/drawing/2014/main" id="{918268F7-33F2-FFE8-B007-1AAED29548FB}"/>
            </a:ext>
          </a:extLst>
        </xdr:cNvPr>
        <xdr:cNvSpPr txBox="1"/>
      </xdr:nvSpPr>
      <xdr:spPr>
        <a:xfrm>
          <a:off x="8699500" y="3808413"/>
          <a:ext cx="14065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F141D81-9617-45BE-B153-97BFFE349FBE}" type="TxLink">
            <a:rPr lang="en-US" sz="1400" b="0" i="0" u="none" strike="noStrike">
              <a:solidFill>
                <a:schemeClr val="tx1">
                  <a:lumMod val="65000"/>
                  <a:lumOff val="35000"/>
                </a:schemeClr>
              </a:solidFill>
              <a:latin typeface="Aptos Narrow"/>
              <a:ea typeface="+mn-ea"/>
              <a:cs typeface="+mn-cs"/>
            </a:rPr>
            <a:pPr marL="0" indent="0" algn="ctr"/>
            <a:t>38 Total Buses </a:t>
          </a:fld>
          <a:endParaRPr lang="en-IN" sz="1400" b="0" i="0" u="none" strike="noStrike">
            <a:solidFill>
              <a:schemeClr val="tx1">
                <a:lumMod val="65000"/>
                <a:lumOff val="35000"/>
              </a:schemeClr>
            </a:solidFill>
            <a:latin typeface="Aptos Narrow"/>
            <a:ea typeface="+mn-ea"/>
            <a:cs typeface="+mn-cs"/>
          </a:endParaRPr>
        </a:p>
      </xdr:txBody>
    </xdr:sp>
    <xdr:clientData/>
  </xdr:twoCellAnchor>
  <xdr:twoCellAnchor>
    <xdr:from>
      <xdr:col>13</xdr:col>
      <xdr:colOff>471259</xdr:colOff>
      <xdr:row>2</xdr:row>
      <xdr:rowOff>135812</xdr:rowOff>
    </xdr:from>
    <xdr:to>
      <xdr:col>17</xdr:col>
      <xdr:colOff>207282</xdr:colOff>
      <xdr:row>4</xdr:row>
      <xdr:rowOff>23812</xdr:rowOff>
    </xdr:to>
    <xdr:sp macro="" textlink="">
      <xdr:nvSpPr>
        <xdr:cNvPr id="97" name="TextBox 96">
          <a:extLst>
            <a:ext uri="{FF2B5EF4-FFF2-40B4-BE49-F238E27FC236}">
              <a16:creationId xmlns:a16="http://schemas.microsoft.com/office/drawing/2014/main" id="{3B907ECD-AC73-2CD3-BE89-7E16405FB64D}"/>
            </a:ext>
          </a:extLst>
        </xdr:cNvPr>
        <xdr:cNvSpPr txBox="1"/>
      </xdr:nvSpPr>
      <xdr:spPr>
        <a:xfrm>
          <a:off x="8416697" y="500937"/>
          <a:ext cx="2180773" cy="253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a:solidFill>
                <a:schemeClr val="bg1">
                  <a:lumMod val="95000"/>
                </a:schemeClr>
              </a:solidFill>
            </a:rPr>
            <a:t>Bus</a:t>
          </a:r>
          <a:r>
            <a:rPr lang="en-IN" sz="1400" baseline="0">
              <a:solidFill>
                <a:schemeClr val="bg1">
                  <a:lumMod val="95000"/>
                </a:schemeClr>
              </a:solidFill>
            </a:rPr>
            <a:t> Utilization Rate</a:t>
          </a:r>
          <a:endParaRPr lang="en-IN" sz="1400">
            <a:solidFill>
              <a:schemeClr val="bg1">
                <a:lumMod val="95000"/>
              </a:schemeClr>
            </a:solidFill>
          </a:endParaRPr>
        </a:p>
      </xdr:txBody>
    </xdr:sp>
    <xdr:clientData/>
  </xdr:twoCellAnchor>
  <xdr:twoCellAnchor>
    <xdr:from>
      <xdr:col>13</xdr:col>
      <xdr:colOff>345978</xdr:colOff>
      <xdr:row>3</xdr:row>
      <xdr:rowOff>36254</xdr:rowOff>
    </xdr:from>
    <xdr:to>
      <xdr:col>13</xdr:col>
      <xdr:colOff>500483</xdr:colOff>
      <xdr:row>4</xdr:row>
      <xdr:rowOff>6091</xdr:rowOff>
    </xdr:to>
    <xdr:sp macro="" textlink="">
      <xdr:nvSpPr>
        <xdr:cNvPr id="98" name="Oval 97">
          <a:extLst>
            <a:ext uri="{FF2B5EF4-FFF2-40B4-BE49-F238E27FC236}">
              <a16:creationId xmlns:a16="http://schemas.microsoft.com/office/drawing/2014/main" id="{A058F573-CF86-A07D-8D04-734069536F57}"/>
            </a:ext>
          </a:extLst>
        </xdr:cNvPr>
        <xdr:cNvSpPr/>
      </xdr:nvSpPr>
      <xdr:spPr>
        <a:xfrm>
          <a:off x="8291416" y="583942"/>
          <a:ext cx="154505" cy="152399"/>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429031</xdr:colOff>
      <xdr:row>23</xdr:row>
      <xdr:rowOff>72935</xdr:rowOff>
    </xdr:from>
    <xdr:to>
      <xdr:col>12</xdr:col>
      <xdr:colOff>583536</xdr:colOff>
      <xdr:row>24</xdr:row>
      <xdr:rowOff>41518</xdr:rowOff>
    </xdr:to>
    <xdr:sp macro="" textlink="">
      <xdr:nvSpPr>
        <xdr:cNvPr id="99" name="Oval 98">
          <a:extLst>
            <a:ext uri="{FF2B5EF4-FFF2-40B4-BE49-F238E27FC236}">
              <a16:creationId xmlns:a16="http://schemas.microsoft.com/office/drawing/2014/main" id="{BFDC20D8-51CA-2CB5-8F7E-B008B97B0FF6}"/>
            </a:ext>
          </a:extLst>
        </xdr:cNvPr>
        <xdr:cNvSpPr/>
      </xdr:nvSpPr>
      <xdr:spPr>
        <a:xfrm>
          <a:off x="7748242" y="4300698"/>
          <a:ext cx="154505" cy="152399"/>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537182</xdr:colOff>
      <xdr:row>22</xdr:row>
      <xdr:rowOff>180429</xdr:rowOff>
    </xdr:from>
    <xdr:to>
      <xdr:col>18</xdr:col>
      <xdr:colOff>199273</xdr:colOff>
      <xdr:row>24</xdr:row>
      <xdr:rowOff>82717</xdr:rowOff>
    </xdr:to>
    <xdr:sp macro="" textlink="">
      <xdr:nvSpPr>
        <xdr:cNvPr id="101" name="TextBox 100">
          <a:extLst>
            <a:ext uri="{FF2B5EF4-FFF2-40B4-BE49-F238E27FC236}">
              <a16:creationId xmlns:a16="http://schemas.microsoft.com/office/drawing/2014/main" id="{6AF88145-2D73-247E-EB8E-094EE986AE58}"/>
            </a:ext>
          </a:extLst>
        </xdr:cNvPr>
        <xdr:cNvSpPr txBox="1"/>
      </xdr:nvSpPr>
      <xdr:spPr>
        <a:xfrm>
          <a:off x="7856393" y="4224376"/>
          <a:ext cx="3321696" cy="269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200">
              <a:solidFill>
                <a:schemeClr val="bg1">
                  <a:lumMod val="95000"/>
                </a:schemeClr>
              </a:solidFill>
            </a:rPr>
            <a:t>Passenger</a:t>
          </a:r>
          <a:r>
            <a:rPr lang="en-IN" sz="1200" baseline="0">
              <a:solidFill>
                <a:schemeClr val="bg1">
                  <a:lumMod val="95000"/>
                </a:schemeClr>
              </a:solidFill>
            </a:rPr>
            <a:t> Distribution by Time of Day</a:t>
          </a:r>
          <a:endParaRPr lang="en-IN" sz="1200">
            <a:solidFill>
              <a:schemeClr val="bg1">
                <a:lumMod val="95000"/>
              </a:schemeClr>
            </a:solidFill>
          </a:endParaRPr>
        </a:p>
      </xdr:txBody>
    </xdr:sp>
    <xdr:clientData/>
  </xdr:twoCellAnchor>
  <xdr:twoCellAnchor>
    <xdr:from>
      <xdr:col>13</xdr:col>
      <xdr:colOff>331559</xdr:colOff>
      <xdr:row>47</xdr:row>
      <xdr:rowOff>19923</xdr:rowOff>
    </xdr:from>
    <xdr:to>
      <xdr:col>17</xdr:col>
      <xdr:colOff>67582</xdr:colOff>
      <xdr:row>48</xdr:row>
      <xdr:rowOff>90486</xdr:rowOff>
    </xdr:to>
    <xdr:sp macro="" textlink="">
      <xdr:nvSpPr>
        <xdr:cNvPr id="111" name="TextBox 110">
          <a:extLst>
            <a:ext uri="{FF2B5EF4-FFF2-40B4-BE49-F238E27FC236}">
              <a16:creationId xmlns:a16="http://schemas.microsoft.com/office/drawing/2014/main" id="{46742A27-A18B-DCCE-B8F2-978E33D8F066}"/>
            </a:ext>
          </a:extLst>
        </xdr:cNvPr>
        <xdr:cNvSpPr txBox="1"/>
      </xdr:nvSpPr>
      <xdr:spPr>
        <a:xfrm>
          <a:off x="8276997" y="8600361"/>
          <a:ext cx="2180773" cy="253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a:solidFill>
                <a:schemeClr val="bg1">
                  <a:lumMod val="95000"/>
                </a:schemeClr>
              </a:solidFill>
            </a:rPr>
            <a:t>Bus</a:t>
          </a:r>
          <a:r>
            <a:rPr lang="en-IN" sz="1400" baseline="0">
              <a:solidFill>
                <a:schemeClr val="bg1">
                  <a:lumMod val="95000"/>
                </a:schemeClr>
              </a:solidFill>
            </a:rPr>
            <a:t> Utilization Rate</a:t>
          </a:r>
          <a:endParaRPr lang="en-IN" sz="1400">
            <a:solidFill>
              <a:schemeClr val="bg1">
                <a:lumMod val="95000"/>
              </a:schemeClr>
            </a:solidFill>
          </a:endParaRPr>
        </a:p>
      </xdr:txBody>
    </xdr:sp>
    <xdr:clientData/>
  </xdr:twoCellAnchor>
  <xdr:twoCellAnchor>
    <xdr:from>
      <xdr:col>12</xdr:col>
      <xdr:colOff>366713</xdr:colOff>
      <xdr:row>24</xdr:row>
      <xdr:rowOff>65087</xdr:rowOff>
    </xdr:from>
    <xdr:to>
      <xdr:col>15</xdr:col>
      <xdr:colOff>0</xdr:colOff>
      <xdr:row>30</xdr:row>
      <xdr:rowOff>80962</xdr:rowOff>
    </xdr:to>
    <xdr:sp macro="" textlink="">
      <xdr:nvSpPr>
        <xdr:cNvPr id="117" name="Rectangle: Rounded Corners 116">
          <a:extLst>
            <a:ext uri="{FF2B5EF4-FFF2-40B4-BE49-F238E27FC236}">
              <a16:creationId xmlns:a16="http://schemas.microsoft.com/office/drawing/2014/main" id="{DEA83EE8-0418-4C4E-2738-5FB4D262386E}"/>
            </a:ext>
          </a:extLst>
        </xdr:cNvPr>
        <xdr:cNvSpPr/>
      </xdr:nvSpPr>
      <xdr:spPr>
        <a:xfrm>
          <a:off x="7700963" y="4446587"/>
          <a:ext cx="1466850" cy="1111250"/>
        </a:xfrm>
        <a:prstGeom prst="roundRect">
          <a:avLst/>
        </a:prstGeom>
        <a:gradFill flip="none" rotWithShape="1">
          <a:gsLst>
            <a:gs pos="43000">
              <a:srgbClr val="595959"/>
            </a:gs>
            <a:gs pos="31000">
              <a:srgbClr val="2A2A2A"/>
            </a:gs>
            <a:gs pos="0">
              <a:schemeClr val="tx1"/>
            </a:gs>
            <a:gs pos="100000">
              <a:srgbClr val="0D0D0D"/>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185737</xdr:colOff>
      <xdr:row>24</xdr:row>
      <xdr:rowOff>98424</xdr:rowOff>
    </xdr:from>
    <xdr:to>
      <xdr:col>17</xdr:col>
      <xdr:colOff>430212</xdr:colOff>
      <xdr:row>30</xdr:row>
      <xdr:rowOff>114299</xdr:rowOff>
    </xdr:to>
    <xdr:sp macro="" textlink="">
      <xdr:nvSpPr>
        <xdr:cNvPr id="118" name="Rectangle: Rounded Corners 117">
          <a:extLst>
            <a:ext uri="{FF2B5EF4-FFF2-40B4-BE49-F238E27FC236}">
              <a16:creationId xmlns:a16="http://schemas.microsoft.com/office/drawing/2014/main" id="{A7995021-C754-E1DF-2959-F599CB254AC0}"/>
            </a:ext>
          </a:extLst>
        </xdr:cNvPr>
        <xdr:cNvSpPr/>
      </xdr:nvSpPr>
      <xdr:spPr>
        <a:xfrm>
          <a:off x="9353550" y="4479924"/>
          <a:ext cx="1466850" cy="1111250"/>
        </a:xfrm>
        <a:prstGeom prst="roundRect">
          <a:avLst/>
        </a:prstGeom>
        <a:gradFill flip="none" rotWithShape="1">
          <a:gsLst>
            <a:gs pos="43000">
              <a:srgbClr val="595959"/>
            </a:gs>
            <a:gs pos="31000">
              <a:srgbClr val="2A2A2A"/>
            </a:gs>
            <a:gs pos="0">
              <a:schemeClr val="tx1"/>
            </a:gs>
            <a:gs pos="100000">
              <a:srgbClr val="0D0D0D"/>
            </a:gs>
          </a:gsLst>
          <a:lin ang="54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476251</xdr:colOff>
      <xdr:row>24</xdr:row>
      <xdr:rowOff>119063</xdr:rowOff>
    </xdr:from>
    <xdr:to>
      <xdr:col>13</xdr:col>
      <xdr:colOff>388938</xdr:colOff>
      <xdr:row>27</xdr:row>
      <xdr:rowOff>71437</xdr:rowOff>
    </xdr:to>
    <xdr:sp macro="" textlink="">
      <xdr:nvSpPr>
        <xdr:cNvPr id="102" name="Rectangle: Rounded Corners 101">
          <a:extLst>
            <a:ext uri="{FF2B5EF4-FFF2-40B4-BE49-F238E27FC236}">
              <a16:creationId xmlns:a16="http://schemas.microsoft.com/office/drawing/2014/main" id="{CCD32C62-D731-73BD-F70B-E24147335F54}"/>
            </a:ext>
          </a:extLst>
        </xdr:cNvPr>
        <xdr:cNvSpPr/>
      </xdr:nvSpPr>
      <xdr:spPr>
        <a:xfrm>
          <a:off x="7810501" y="4500563"/>
          <a:ext cx="523875" cy="500062"/>
        </a:xfrm>
        <a:prstGeom prst="roundRect">
          <a:avLst/>
        </a:prstGeom>
        <a:solidFill>
          <a:srgbClr val="03C4A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128586</xdr:colOff>
      <xdr:row>25</xdr:row>
      <xdr:rowOff>103187</xdr:rowOff>
    </xdr:from>
    <xdr:to>
      <xdr:col>15</xdr:col>
      <xdr:colOff>312736</xdr:colOff>
      <xdr:row>28</xdr:row>
      <xdr:rowOff>9525</xdr:rowOff>
    </xdr:to>
    <xdr:sp macro="" textlink="Analysis!AX6">
      <xdr:nvSpPr>
        <xdr:cNvPr id="113" name="TextBox 112">
          <a:extLst>
            <a:ext uri="{FF2B5EF4-FFF2-40B4-BE49-F238E27FC236}">
              <a16:creationId xmlns:a16="http://schemas.microsoft.com/office/drawing/2014/main" id="{A9C32F21-F94A-2976-62E6-C80AC4994770}"/>
            </a:ext>
          </a:extLst>
        </xdr:cNvPr>
        <xdr:cNvSpPr txBox="1"/>
      </xdr:nvSpPr>
      <xdr:spPr>
        <a:xfrm>
          <a:off x="8074024" y="4667250"/>
          <a:ext cx="14065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F86C4A-3BEA-43E3-B30C-EC71C99E7024}" type="TxLink">
            <a:rPr lang="en-US" sz="1400" b="0" i="0" u="none" strike="noStrike">
              <a:solidFill>
                <a:srgbClr val="03C4A1"/>
              </a:solidFill>
              <a:latin typeface="Aptos Narrow"/>
              <a:ea typeface="+mn-ea"/>
              <a:cs typeface="+mn-cs"/>
            </a:rPr>
            <a:pPr marL="0" indent="0" algn="ctr"/>
            <a:t>2,331</a:t>
          </a:fld>
          <a:endParaRPr lang="en-IN" sz="1400" b="0" i="0" u="none" strike="noStrike">
            <a:solidFill>
              <a:srgbClr val="03C4A1"/>
            </a:solidFill>
            <a:latin typeface="Aptos Narrow"/>
            <a:ea typeface="+mn-ea"/>
            <a:cs typeface="+mn-cs"/>
          </a:endParaRPr>
        </a:p>
      </xdr:txBody>
    </xdr:sp>
    <xdr:clientData/>
  </xdr:twoCellAnchor>
  <xdr:twoCellAnchor>
    <xdr:from>
      <xdr:col>13</xdr:col>
      <xdr:colOff>361724</xdr:colOff>
      <xdr:row>24</xdr:row>
      <xdr:rowOff>39687</xdr:rowOff>
    </xdr:from>
    <xdr:to>
      <xdr:col>15</xdr:col>
      <xdr:colOff>119063</xdr:colOff>
      <xdr:row>27</xdr:row>
      <xdr:rowOff>95249</xdr:rowOff>
    </xdr:to>
    <xdr:sp macro="" textlink="">
      <xdr:nvSpPr>
        <xdr:cNvPr id="110" name="TextBox 109">
          <a:extLst>
            <a:ext uri="{FF2B5EF4-FFF2-40B4-BE49-F238E27FC236}">
              <a16:creationId xmlns:a16="http://schemas.microsoft.com/office/drawing/2014/main" id="{6DA5CB27-4AA7-5D82-3C29-EF21103BF830}"/>
            </a:ext>
          </a:extLst>
        </xdr:cNvPr>
        <xdr:cNvSpPr txBox="1"/>
      </xdr:nvSpPr>
      <xdr:spPr>
        <a:xfrm>
          <a:off x="8307162" y="4421187"/>
          <a:ext cx="979714" cy="6032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baseline="0">
              <a:solidFill>
                <a:schemeClr val="bg1">
                  <a:lumMod val="95000"/>
                </a:schemeClr>
              </a:solidFill>
            </a:rPr>
            <a:t> </a:t>
          </a:r>
          <a:r>
            <a:rPr lang="en-IN" sz="1000" b="1" baseline="0">
              <a:solidFill>
                <a:srgbClr val="03C4A1"/>
              </a:solidFill>
            </a:rPr>
            <a:t>AM  </a:t>
          </a:r>
          <a:r>
            <a:rPr lang="en-IN" sz="1000" b="1" baseline="0">
              <a:solidFill>
                <a:schemeClr val="bg1">
                  <a:lumMod val="85000"/>
                </a:schemeClr>
              </a:solidFill>
            </a:rPr>
            <a:t>Passengers</a:t>
          </a:r>
          <a:endParaRPr lang="en-IN" sz="1050" b="1">
            <a:solidFill>
              <a:schemeClr val="bg1">
                <a:lumMod val="85000"/>
              </a:schemeClr>
            </a:solidFill>
          </a:endParaRPr>
        </a:p>
      </xdr:txBody>
    </xdr:sp>
    <xdr:clientData/>
  </xdr:twoCellAnchor>
  <xdr:twoCellAnchor>
    <xdr:from>
      <xdr:col>12</xdr:col>
      <xdr:colOff>382588</xdr:colOff>
      <xdr:row>27</xdr:row>
      <xdr:rowOff>111126</xdr:rowOff>
    </xdr:from>
    <xdr:to>
      <xdr:col>14</xdr:col>
      <xdr:colOff>566738</xdr:colOff>
      <xdr:row>30</xdr:row>
      <xdr:rowOff>17464</xdr:rowOff>
    </xdr:to>
    <xdr:sp macro="" textlink="Analysis!AZ6">
      <xdr:nvSpPr>
        <xdr:cNvPr id="116" name="TextBox 115">
          <a:extLst>
            <a:ext uri="{FF2B5EF4-FFF2-40B4-BE49-F238E27FC236}">
              <a16:creationId xmlns:a16="http://schemas.microsoft.com/office/drawing/2014/main" id="{00B9369C-C14B-BADA-08E0-700FEF9EED14}"/>
            </a:ext>
          </a:extLst>
        </xdr:cNvPr>
        <xdr:cNvSpPr txBox="1"/>
      </xdr:nvSpPr>
      <xdr:spPr>
        <a:xfrm>
          <a:off x="7716838" y="5040314"/>
          <a:ext cx="14065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A77361F-8CDB-4CD4-A1E8-240D805B0D05}" type="TxLink">
            <a:rPr lang="en-US" sz="1800" b="1" i="0" u="none" strike="noStrike">
              <a:solidFill>
                <a:srgbClr val="03C4A1"/>
              </a:solidFill>
              <a:latin typeface="Arial Black" panose="020B0A04020102020204" pitchFamily="34" charset="0"/>
              <a:ea typeface="+mn-ea"/>
              <a:cs typeface="+mn-cs"/>
            </a:rPr>
            <a:pPr marL="0" indent="0" algn="ctr"/>
            <a:t>35.4%</a:t>
          </a:fld>
          <a:endParaRPr lang="en-IN" sz="2400" b="1" i="0" u="none" strike="noStrike">
            <a:solidFill>
              <a:srgbClr val="03C4A1"/>
            </a:solidFill>
            <a:latin typeface="Arial Black" panose="020B0A04020102020204" pitchFamily="34" charset="0"/>
            <a:ea typeface="+mn-ea"/>
            <a:cs typeface="+mn-cs"/>
          </a:endParaRPr>
        </a:p>
      </xdr:txBody>
    </xdr:sp>
    <xdr:clientData/>
  </xdr:twoCellAnchor>
  <xdr:twoCellAnchor>
    <xdr:from>
      <xdr:col>15</xdr:col>
      <xdr:colOff>287337</xdr:colOff>
      <xdr:row>24</xdr:row>
      <xdr:rowOff>128589</xdr:rowOff>
    </xdr:from>
    <xdr:to>
      <xdr:col>16</xdr:col>
      <xdr:colOff>200025</xdr:colOff>
      <xdr:row>27</xdr:row>
      <xdr:rowOff>80963</xdr:rowOff>
    </xdr:to>
    <xdr:sp macro="" textlink="">
      <xdr:nvSpPr>
        <xdr:cNvPr id="103" name="Rectangle: Rounded Corners 102">
          <a:extLst>
            <a:ext uri="{FF2B5EF4-FFF2-40B4-BE49-F238E27FC236}">
              <a16:creationId xmlns:a16="http://schemas.microsoft.com/office/drawing/2014/main" id="{1CD5F88B-A83C-7E6D-4FA3-1D321CC06099}"/>
            </a:ext>
          </a:extLst>
        </xdr:cNvPr>
        <xdr:cNvSpPr/>
      </xdr:nvSpPr>
      <xdr:spPr>
        <a:xfrm>
          <a:off x="9455150" y="4510089"/>
          <a:ext cx="523875" cy="500062"/>
        </a:xfrm>
        <a:prstGeom prst="roundRect">
          <a:avLst/>
        </a:prstGeom>
        <a:solidFill>
          <a:srgbClr val="C52A87"/>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16</xdr:col>
      <xdr:colOff>180749</xdr:colOff>
      <xdr:row>24</xdr:row>
      <xdr:rowOff>99297</xdr:rowOff>
    </xdr:from>
    <xdr:to>
      <xdr:col>17</xdr:col>
      <xdr:colOff>420687</xdr:colOff>
      <xdr:row>28</xdr:row>
      <xdr:rowOff>111124</xdr:rowOff>
    </xdr:to>
    <xdr:sp macro="" textlink="">
      <xdr:nvSpPr>
        <xdr:cNvPr id="112" name="TextBox 111">
          <a:extLst>
            <a:ext uri="{FF2B5EF4-FFF2-40B4-BE49-F238E27FC236}">
              <a16:creationId xmlns:a16="http://schemas.microsoft.com/office/drawing/2014/main" id="{739DD6EB-A383-0EDD-BC54-299FA26AEBDF}"/>
            </a:ext>
          </a:extLst>
        </xdr:cNvPr>
        <xdr:cNvSpPr txBox="1"/>
      </xdr:nvSpPr>
      <xdr:spPr>
        <a:xfrm>
          <a:off x="9959749" y="4480797"/>
          <a:ext cx="851126" cy="742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baseline="0">
              <a:solidFill>
                <a:schemeClr val="bg1">
                  <a:lumMod val="95000"/>
                </a:schemeClr>
              </a:solidFill>
            </a:rPr>
            <a:t> </a:t>
          </a:r>
          <a:r>
            <a:rPr lang="en-IN" sz="1050" b="1" baseline="0">
              <a:solidFill>
                <a:srgbClr val="C52A87"/>
              </a:solidFill>
            </a:rPr>
            <a:t>PM </a:t>
          </a:r>
          <a:r>
            <a:rPr lang="en-IN" sz="1050" b="1" baseline="0">
              <a:solidFill>
                <a:schemeClr val="bg1">
                  <a:lumMod val="75000"/>
                </a:schemeClr>
              </a:solidFill>
            </a:rPr>
            <a:t>Passengers</a:t>
          </a:r>
          <a:endParaRPr lang="en-IN" sz="1050" b="1">
            <a:solidFill>
              <a:schemeClr val="bg1">
                <a:lumMod val="75000"/>
              </a:schemeClr>
            </a:solidFill>
          </a:endParaRPr>
        </a:p>
      </xdr:txBody>
    </xdr:sp>
    <xdr:clientData/>
  </xdr:twoCellAnchor>
  <xdr:twoCellAnchor>
    <xdr:from>
      <xdr:col>15</xdr:col>
      <xdr:colOff>542927</xdr:colOff>
      <xdr:row>25</xdr:row>
      <xdr:rowOff>176212</xdr:rowOff>
    </xdr:from>
    <xdr:to>
      <xdr:col>18</xdr:col>
      <xdr:colOff>115890</xdr:colOff>
      <xdr:row>28</xdr:row>
      <xdr:rowOff>82550</xdr:rowOff>
    </xdr:to>
    <xdr:sp macro="" textlink="Analysis!AX7">
      <xdr:nvSpPr>
        <xdr:cNvPr id="114" name="TextBox 113">
          <a:extLst>
            <a:ext uri="{FF2B5EF4-FFF2-40B4-BE49-F238E27FC236}">
              <a16:creationId xmlns:a16="http://schemas.microsoft.com/office/drawing/2014/main" id="{E27F96EB-FABC-AECD-3FEA-7733338DDA28}"/>
            </a:ext>
          </a:extLst>
        </xdr:cNvPr>
        <xdr:cNvSpPr txBox="1"/>
      </xdr:nvSpPr>
      <xdr:spPr>
        <a:xfrm>
          <a:off x="9710740" y="4740275"/>
          <a:ext cx="14065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D0E52E6-034E-4C93-A087-699ED558CB38}" type="TxLink">
            <a:rPr lang="en-US" sz="1400" b="0" i="0" u="none" strike="noStrike">
              <a:solidFill>
                <a:srgbClr val="C52A87"/>
              </a:solidFill>
              <a:latin typeface="Aptos Narrow"/>
              <a:ea typeface="+mn-ea"/>
              <a:cs typeface="+mn-cs"/>
            </a:rPr>
            <a:pPr marL="0" indent="0" algn="ctr"/>
            <a:t>4,256</a:t>
          </a:fld>
          <a:endParaRPr lang="en-IN" sz="1400" b="0" i="0" u="none" strike="noStrike">
            <a:solidFill>
              <a:srgbClr val="C52A87"/>
            </a:solidFill>
            <a:latin typeface="Aptos Narrow"/>
            <a:ea typeface="+mn-ea"/>
            <a:cs typeface="+mn-cs"/>
          </a:endParaRPr>
        </a:p>
      </xdr:txBody>
    </xdr:sp>
    <xdr:clientData/>
  </xdr:twoCellAnchor>
  <xdr:twoCellAnchor>
    <xdr:from>
      <xdr:col>15</xdr:col>
      <xdr:colOff>231774</xdr:colOff>
      <xdr:row>27</xdr:row>
      <xdr:rowOff>119062</xdr:rowOff>
    </xdr:from>
    <xdr:to>
      <xdr:col>17</xdr:col>
      <xdr:colOff>415924</xdr:colOff>
      <xdr:row>30</xdr:row>
      <xdr:rowOff>25400</xdr:rowOff>
    </xdr:to>
    <xdr:sp macro="" textlink="Analysis!AZ7">
      <xdr:nvSpPr>
        <xdr:cNvPr id="119" name="TextBox 118">
          <a:extLst>
            <a:ext uri="{FF2B5EF4-FFF2-40B4-BE49-F238E27FC236}">
              <a16:creationId xmlns:a16="http://schemas.microsoft.com/office/drawing/2014/main" id="{F30EE446-288E-0E43-9A30-8037CA51904B}"/>
            </a:ext>
          </a:extLst>
        </xdr:cNvPr>
        <xdr:cNvSpPr txBox="1"/>
      </xdr:nvSpPr>
      <xdr:spPr>
        <a:xfrm>
          <a:off x="9399587" y="5048250"/>
          <a:ext cx="1406525" cy="454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79311D9-0C2B-4580-89B2-C021EB27076A}" type="TxLink">
            <a:rPr lang="en-US" sz="1800" b="1" i="0" u="none" strike="noStrike">
              <a:solidFill>
                <a:srgbClr val="C52A87"/>
              </a:solidFill>
              <a:latin typeface="Arial Black" panose="020B0A04020102020204" pitchFamily="34" charset="0"/>
              <a:ea typeface="+mn-ea"/>
              <a:cs typeface="+mn-cs"/>
            </a:rPr>
            <a:pPr marL="0" indent="0" algn="ctr"/>
            <a:t>64.6%</a:t>
          </a:fld>
          <a:endParaRPr lang="en-IN" sz="1800" b="1" i="0" u="none" strike="noStrike">
            <a:solidFill>
              <a:srgbClr val="C52A87"/>
            </a:solidFill>
            <a:latin typeface="Arial Black" panose="020B0A04020102020204" pitchFamily="34" charset="0"/>
            <a:ea typeface="+mn-ea"/>
            <a:cs typeface="+mn-cs"/>
          </a:endParaRPr>
        </a:p>
      </xdr:txBody>
    </xdr:sp>
    <xdr:clientData/>
  </xdr:twoCellAnchor>
  <xdr:twoCellAnchor editAs="oneCell">
    <xdr:from>
      <xdr:col>15</xdr:col>
      <xdr:colOff>317499</xdr:colOff>
      <xdr:row>24</xdr:row>
      <xdr:rowOff>174624</xdr:rowOff>
    </xdr:from>
    <xdr:to>
      <xdr:col>16</xdr:col>
      <xdr:colOff>103189</xdr:colOff>
      <xdr:row>27</xdr:row>
      <xdr:rowOff>23813</xdr:rowOff>
    </xdr:to>
    <xdr:pic>
      <xdr:nvPicPr>
        <xdr:cNvPr id="109" name="Picture 108">
          <a:extLst>
            <a:ext uri="{FF2B5EF4-FFF2-40B4-BE49-F238E27FC236}">
              <a16:creationId xmlns:a16="http://schemas.microsoft.com/office/drawing/2014/main" id="{5939E87D-EB7A-EDD4-301B-C11695EB6CBA}"/>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9485312" y="4556124"/>
          <a:ext cx="396877" cy="396877"/>
        </a:xfrm>
        <a:prstGeom prst="rect">
          <a:avLst/>
        </a:prstGeom>
      </xdr:spPr>
    </xdr:pic>
    <xdr:clientData/>
  </xdr:twoCellAnchor>
  <xdr:twoCellAnchor editAs="oneCell">
    <xdr:from>
      <xdr:col>12</xdr:col>
      <xdr:colOff>484188</xdr:colOff>
      <xdr:row>24</xdr:row>
      <xdr:rowOff>127001</xdr:rowOff>
    </xdr:from>
    <xdr:to>
      <xdr:col>13</xdr:col>
      <xdr:colOff>373062</xdr:colOff>
      <xdr:row>27</xdr:row>
      <xdr:rowOff>79375</xdr:rowOff>
    </xdr:to>
    <xdr:pic>
      <xdr:nvPicPr>
        <xdr:cNvPr id="107" name="Graphic 106" descr="Stopwatch with solid fill">
          <a:extLst>
            <a:ext uri="{FF2B5EF4-FFF2-40B4-BE49-F238E27FC236}">
              <a16:creationId xmlns:a16="http://schemas.microsoft.com/office/drawing/2014/main" id="{9B3E7D71-D98D-BDF5-EB79-684BE84C7685}"/>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818438" y="4508501"/>
          <a:ext cx="500062" cy="500062"/>
        </a:xfrm>
        <a:prstGeom prst="rect">
          <a:avLst/>
        </a:prstGeom>
      </xdr:spPr>
    </xdr:pic>
    <xdr:clientData/>
  </xdr:twoCellAnchor>
  <xdr:twoCellAnchor>
    <xdr:from>
      <xdr:col>12</xdr:col>
      <xdr:colOff>442829</xdr:colOff>
      <xdr:row>22</xdr:row>
      <xdr:rowOff>142038</xdr:rowOff>
    </xdr:from>
    <xdr:to>
      <xdr:col>17</xdr:col>
      <xdr:colOff>442830</xdr:colOff>
      <xdr:row>23</xdr:row>
      <xdr:rowOff>3941</xdr:rowOff>
    </xdr:to>
    <xdr:sp macro="" textlink="">
      <xdr:nvSpPr>
        <xdr:cNvPr id="120" name="Rectangle: Rounded Corners 119">
          <a:extLst>
            <a:ext uri="{FF2B5EF4-FFF2-40B4-BE49-F238E27FC236}">
              <a16:creationId xmlns:a16="http://schemas.microsoft.com/office/drawing/2014/main" id="{95B7FEA4-5526-BDE6-BEE6-C9E944D69346}"/>
            </a:ext>
          </a:extLst>
        </xdr:cNvPr>
        <xdr:cNvSpPr/>
      </xdr:nvSpPr>
      <xdr:spPr>
        <a:xfrm flipV="1">
          <a:off x="7762040" y="4185985"/>
          <a:ext cx="3049672" cy="45719"/>
        </a:xfrm>
        <a:prstGeom prst="roundRect">
          <a:avLst/>
        </a:prstGeom>
        <a:gradFill flip="none" rotWithShape="1">
          <a:gsLst>
            <a:gs pos="68000">
              <a:srgbClr val="595959"/>
            </a:gs>
            <a:gs pos="15000">
              <a:srgbClr val="2A2A2A"/>
            </a:gs>
            <a:gs pos="0">
              <a:schemeClr val="tx1"/>
            </a:gs>
            <a:gs pos="94000">
              <a:srgbClr val="0D0D0D"/>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chemeClr val="lt1">
                  <a:shade val="50000"/>
                </a:schemeClr>
              </a:solidFill>
            </a:ln>
            <a:gradFill>
              <a:gsLst>
                <a:gs pos="0">
                  <a:schemeClr val="tx1"/>
                </a:gs>
                <a:gs pos="40000">
                  <a:srgbClr val="595959"/>
                </a:gs>
                <a:gs pos="80000">
                  <a:srgbClr val="0D0D0D"/>
                </a:gs>
              </a:gsLst>
              <a:lin ang="0" scaled="1"/>
            </a:gradFill>
          </a:endParaRPr>
        </a:p>
      </xdr:txBody>
    </xdr:sp>
    <xdr:clientData/>
  </xdr:twoCellAnchor>
  <xdr:twoCellAnchor editAs="oneCell">
    <xdr:from>
      <xdr:col>0</xdr:col>
      <xdr:colOff>292434</xdr:colOff>
      <xdr:row>4</xdr:row>
      <xdr:rowOff>16711</xdr:rowOff>
    </xdr:from>
    <xdr:to>
      <xdr:col>1</xdr:col>
      <xdr:colOff>292434</xdr:colOff>
      <xdr:row>7</xdr:row>
      <xdr:rowOff>75197</xdr:rowOff>
    </xdr:to>
    <xdr:pic>
      <xdr:nvPicPr>
        <xdr:cNvPr id="9" name="Graphic 8" descr="House with solid fill">
          <a:hlinkClick xmlns:r="http://schemas.openxmlformats.org/officeDocument/2006/relationships" r:id="rId15"/>
          <a:extLst>
            <a:ext uri="{FF2B5EF4-FFF2-40B4-BE49-F238E27FC236}">
              <a16:creationId xmlns:a16="http://schemas.microsoft.com/office/drawing/2014/main" id="{4C396F01-1566-C5E4-01E9-DC54DD369CE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92434" y="751974"/>
          <a:ext cx="609934" cy="609934"/>
        </a:xfrm>
        <a:prstGeom prst="rect">
          <a:avLst/>
        </a:prstGeom>
      </xdr:spPr>
    </xdr:pic>
    <xdr:clientData/>
  </xdr:twoCellAnchor>
  <xdr:twoCellAnchor editAs="oneCell">
    <xdr:from>
      <xdr:col>0</xdr:col>
      <xdr:colOff>267368</xdr:colOff>
      <xdr:row>8</xdr:row>
      <xdr:rowOff>25067</xdr:rowOff>
    </xdr:from>
    <xdr:to>
      <xdr:col>1</xdr:col>
      <xdr:colOff>292434</xdr:colOff>
      <xdr:row>11</xdr:row>
      <xdr:rowOff>108619</xdr:rowOff>
    </xdr:to>
    <xdr:pic>
      <xdr:nvPicPr>
        <xdr:cNvPr id="12" name="Graphic 11" descr="Home with solid fill">
          <a:hlinkClick xmlns:r="http://schemas.openxmlformats.org/officeDocument/2006/relationships" r:id="rId18"/>
          <a:extLst>
            <a:ext uri="{FF2B5EF4-FFF2-40B4-BE49-F238E27FC236}">
              <a16:creationId xmlns:a16="http://schemas.microsoft.com/office/drawing/2014/main" id="{5A877E66-2428-9113-966C-38167A741ABC}"/>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67368" y="1495593"/>
          <a:ext cx="635000" cy="635000"/>
        </a:xfrm>
        <a:prstGeom prst="rect">
          <a:avLst/>
        </a:prstGeom>
      </xdr:spPr>
    </xdr:pic>
    <xdr:clientData/>
  </xdr:twoCellAnchor>
  <xdr:twoCellAnchor editAs="oneCell">
    <xdr:from>
      <xdr:col>18</xdr:col>
      <xdr:colOff>183816</xdr:colOff>
      <xdr:row>0</xdr:row>
      <xdr:rowOff>1</xdr:rowOff>
    </xdr:from>
    <xdr:to>
      <xdr:col>20</xdr:col>
      <xdr:colOff>467895</xdr:colOff>
      <xdr:row>7</xdr:row>
      <xdr:rowOff>8356</xdr:rowOff>
    </xdr:to>
    <mc:AlternateContent xmlns:mc="http://schemas.openxmlformats.org/markup-compatibility/2006" xmlns:a14="http://schemas.microsoft.com/office/drawing/2010/main">
      <mc:Choice Requires="a14">
        <xdr:graphicFrame macro="">
          <xdr:nvGraphicFramePr>
            <xdr:cNvPr id="20" name="Gender" hidden="1">
              <a:extLst>
                <a:ext uri="{FF2B5EF4-FFF2-40B4-BE49-F238E27FC236}">
                  <a16:creationId xmlns:a16="http://schemas.microsoft.com/office/drawing/2014/main" id="{37AFC655-477C-4780-9A98-F4CFAB20C8E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11215095" y="1"/>
              <a:ext cx="1509777" cy="130050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190500</xdr:colOff>
      <xdr:row>6</xdr:row>
      <xdr:rowOff>175460</xdr:rowOff>
    </xdr:from>
    <xdr:to>
      <xdr:col>20</xdr:col>
      <xdr:colOff>467895</xdr:colOff>
      <xdr:row>25</xdr:row>
      <xdr:rowOff>41775</xdr:rowOff>
    </xdr:to>
    <mc:AlternateContent xmlns:mc="http://schemas.openxmlformats.org/markup-compatibility/2006" xmlns:a14="http://schemas.microsoft.com/office/drawing/2010/main">
      <mc:Choice Requires="a14">
        <xdr:graphicFrame macro="">
          <xdr:nvGraphicFramePr>
            <xdr:cNvPr id="44" name="RouteName" hidden="1">
              <a:extLst>
                <a:ext uri="{FF2B5EF4-FFF2-40B4-BE49-F238E27FC236}">
                  <a16:creationId xmlns:a16="http://schemas.microsoft.com/office/drawing/2014/main" id="{F9D4EB46-D126-475B-B179-27358286C55C}"/>
                </a:ext>
              </a:extLst>
            </xdr:cNvPr>
            <xdr:cNvGraphicFramePr/>
          </xdr:nvGraphicFramePr>
          <xdr:xfrm>
            <a:off x="0" y="0"/>
            <a:ext cx="0" cy="0"/>
          </xdr:xfrm>
          <a:graphic>
            <a:graphicData uri="http://schemas.microsoft.com/office/drawing/2010/slicer">
              <sle:slicer xmlns:sle="http://schemas.microsoft.com/office/drawing/2010/slicer" name="RouteName"/>
            </a:graphicData>
          </a:graphic>
        </xdr:graphicFrame>
      </mc:Choice>
      <mc:Fallback xmlns="">
        <xdr:sp macro="" textlink="">
          <xdr:nvSpPr>
            <xdr:cNvPr id="0" name=""/>
            <xdr:cNvSpPr>
              <a:spLocks noTextEdit="1"/>
            </xdr:cNvSpPr>
          </xdr:nvSpPr>
          <xdr:spPr>
            <a:xfrm>
              <a:off x="11221779" y="1283018"/>
              <a:ext cx="1503093" cy="33735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192839</xdr:colOff>
      <xdr:row>25</xdr:row>
      <xdr:rowOff>41776</xdr:rowOff>
    </xdr:from>
    <xdr:to>
      <xdr:col>20</xdr:col>
      <xdr:colOff>467895</xdr:colOff>
      <xdr:row>32</xdr:row>
      <xdr:rowOff>91908</xdr:rowOff>
    </xdr:to>
    <mc:AlternateContent xmlns:mc="http://schemas.openxmlformats.org/markup-compatibility/2006" xmlns:a14="http://schemas.microsoft.com/office/drawing/2010/main">
      <mc:Choice Requires="a14">
        <xdr:graphicFrame macro="">
          <xdr:nvGraphicFramePr>
            <xdr:cNvPr id="17" name="Year" hidden="1">
              <a:extLst>
                <a:ext uri="{FF2B5EF4-FFF2-40B4-BE49-F238E27FC236}">
                  <a16:creationId xmlns:a16="http://schemas.microsoft.com/office/drawing/2014/main" id="{988EE30C-6754-4FE2-B2D6-3D59F449209F}"/>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1224118" y="4656602"/>
              <a:ext cx="1500754" cy="13422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259013</xdr:colOff>
      <xdr:row>14</xdr:row>
      <xdr:rowOff>91908</xdr:rowOff>
    </xdr:from>
    <xdr:to>
      <xdr:col>1</xdr:col>
      <xdr:colOff>334211</xdr:colOff>
      <xdr:row>15</xdr:row>
      <xdr:rowOff>150394</xdr:rowOff>
    </xdr:to>
    <xdr:sp macro="" textlink="">
      <xdr:nvSpPr>
        <xdr:cNvPr id="64" name="TextBox 63">
          <a:extLst>
            <a:ext uri="{FF2B5EF4-FFF2-40B4-BE49-F238E27FC236}">
              <a16:creationId xmlns:a16="http://schemas.microsoft.com/office/drawing/2014/main" id="{B5AD7A2A-639F-2DB8-50E6-B17BCEF9011B}"/>
            </a:ext>
          </a:extLst>
        </xdr:cNvPr>
        <xdr:cNvSpPr txBox="1"/>
      </xdr:nvSpPr>
      <xdr:spPr>
        <a:xfrm>
          <a:off x="259013" y="2665329"/>
          <a:ext cx="685132" cy="2423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050">
              <a:solidFill>
                <a:schemeClr val="bg1">
                  <a:lumMod val="85000"/>
                </a:schemeClr>
              </a:solidFill>
            </a:rPr>
            <a:t>--Slicers-</a:t>
          </a:r>
          <a:r>
            <a:rPr lang="en-IN" sz="1200">
              <a:solidFill>
                <a:schemeClr val="bg1">
                  <a:lumMod val="85000"/>
                </a:schemeClr>
              </a:solidFill>
            </a:rPr>
            <a:t>-</a:t>
          </a:r>
        </a:p>
      </xdr:txBody>
    </xdr:sp>
    <xdr:clientData/>
  </xdr:twoCellAnchor>
  <xdr:twoCellAnchor editAs="oneCell">
    <xdr:from>
      <xdr:col>0</xdr:col>
      <xdr:colOff>334211</xdr:colOff>
      <xdr:row>15</xdr:row>
      <xdr:rowOff>150396</xdr:rowOff>
    </xdr:from>
    <xdr:to>
      <xdr:col>1</xdr:col>
      <xdr:colOff>217237</xdr:colOff>
      <xdr:row>18</xdr:row>
      <xdr:rowOff>91909</xdr:rowOff>
    </xdr:to>
    <xdr:pic macro="[0]!Module2.ToggleSlicers">
      <xdr:nvPicPr>
        <xdr:cNvPr id="67" name="Picture 66">
          <a:extLst>
            <a:ext uri="{FF2B5EF4-FFF2-40B4-BE49-F238E27FC236}">
              <a16:creationId xmlns:a16="http://schemas.microsoft.com/office/drawing/2014/main" id="{56DC38BC-D429-A966-DBCE-54D89D99218C}"/>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Lst>
        </a:blip>
        <a:stretch>
          <a:fillRect/>
        </a:stretch>
      </xdr:blipFill>
      <xdr:spPr>
        <a:xfrm>
          <a:off x="334211" y="2907633"/>
          <a:ext cx="492960" cy="492960"/>
        </a:xfrm>
        <a:prstGeom prst="rect">
          <a:avLst/>
        </a:prstGeom>
        <a:solidFill>
          <a:schemeClr val="tx1"/>
        </a:solidFill>
      </xdr:spPr>
    </xdr:pic>
    <xdr:clientData/>
  </xdr:twoCellAnchor>
  <xdr:twoCellAnchor editAs="oneCell">
    <xdr:from>
      <xdr:col>0</xdr:col>
      <xdr:colOff>317501</xdr:colOff>
      <xdr:row>22</xdr:row>
      <xdr:rowOff>95655</xdr:rowOff>
    </xdr:from>
    <xdr:to>
      <xdr:col>1</xdr:col>
      <xdr:colOff>247126</xdr:colOff>
      <xdr:row>26</xdr:row>
      <xdr:rowOff>108617</xdr:rowOff>
    </xdr:to>
    <xdr:pic>
      <xdr:nvPicPr>
        <xdr:cNvPr id="68" name="Graphic 67" descr="Connections with solid fill">
          <a:hlinkClick xmlns:r="http://schemas.openxmlformats.org/officeDocument/2006/relationships" r:id="rId22"/>
          <a:extLst>
            <a:ext uri="{FF2B5EF4-FFF2-40B4-BE49-F238E27FC236}">
              <a16:creationId xmlns:a16="http://schemas.microsoft.com/office/drawing/2014/main" id="{123AD141-889A-45C7-815D-2FB29EDFF299}"/>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317501" y="4139602"/>
          <a:ext cx="539559" cy="748226"/>
        </a:xfrm>
        <a:prstGeom prst="rect">
          <a:avLst/>
        </a:prstGeom>
      </xdr:spPr>
    </xdr:pic>
    <xdr:clientData/>
  </xdr:twoCellAnchor>
  <xdr:twoCellAnchor editAs="oneCell">
    <xdr:from>
      <xdr:col>0</xdr:col>
      <xdr:colOff>333817</xdr:colOff>
      <xdr:row>26</xdr:row>
      <xdr:rowOff>33420</xdr:rowOff>
    </xdr:from>
    <xdr:to>
      <xdr:col>1</xdr:col>
      <xdr:colOff>295421</xdr:colOff>
      <xdr:row>30</xdr:row>
      <xdr:rowOff>88304</xdr:rowOff>
    </xdr:to>
    <xdr:pic>
      <xdr:nvPicPr>
        <xdr:cNvPr id="69" name="Graphic 68" descr="Social network with solid fill">
          <a:hlinkClick xmlns:r="http://schemas.openxmlformats.org/officeDocument/2006/relationships" r:id="rId25"/>
          <a:extLst>
            <a:ext uri="{FF2B5EF4-FFF2-40B4-BE49-F238E27FC236}">
              <a16:creationId xmlns:a16="http://schemas.microsoft.com/office/drawing/2014/main" id="{BEC9B5F3-3A0F-49D9-812F-1823733C6159}"/>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33817" y="4812631"/>
          <a:ext cx="571538" cy="79014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6350</xdr:colOff>
      <xdr:row>7</xdr:row>
      <xdr:rowOff>6350</xdr:rowOff>
    </xdr:from>
    <xdr:to>
      <xdr:col>2</xdr:col>
      <xdr:colOff>203200</xdr:colOff>
      <xdr:row>9</xdr:row>
      <xdr:rowOff>69850</xdr:rowOff>
    </xdr:to>
    <xdr:sp macro="" textlink="">
      <xdr:nvSpPr>
        <xdr:cNvPr id="2" name="Rectangle 1">
          <a:extLst>
            <a:ext uri="{FF2B5EF4-FFF2-40B4-BE49-F238E27FC236}">
              <a16:creationId xmlns:a16="http://schemas.microsoft.com/office/drawing/2014/main" id="{30D0D2C8-47D8-A77F-15AE-4645FB0D1934}"/>
            </a:ext>
          </a:extLst>
        </xdr:cNvPr>
        <xdr:cNvSpPr/>
      </xdr:nvSpPr>
      <xdr:spPr>
        <a:xfrm>
          <a:off x="615950" y="1295400"/>
          <a:ext cx="806450" cy="431800"/>
        </a:xfrm>
        <a:prstGeom prst="rect">
          <a:avLst/>
        </a:prstGeom>
        <a:solidFill>
          <a:srgbClr val="03C4A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457200</xdr:colOff>
      <xdr:row>7</xdr:row>
      <xdr:rowOff>12700</xdr:rowOff>
    </xdr:from>
    <xdr:to>
      <xdr:col>4</xdr:col>
      <xdr:colOff>44450</xdr:colOff>
      <xdr:row>9</xdr:row>
      <xdr:rowOff>76200</xdr:rowOff>
    </xdr:to>
    <xdr:sp macro="" textlink="">
      <xdr:nvSpPr>
        <xdr:cNvPr id="3" name="Rectangle 2">
          <a:extLst>
            <a:ext uri="{FF2B5EF4-FFF2-40B4-BE49-F238E27FC236}">
              <a16:creationId xmlns:a16="http://schemas.microsoft.com/office/drawing/2014/main" id="{DE35D7C7-E593-4146-8BC5-21AF2295AD29}"/>
            </a:ext>
          </a:extLst>
        </xdr:cNvPr>
        <xdr:cNvSpPr/>
      </xdr:nvSpPr>
      <xdr:spPr>
        <a:xfrm>
          <a:off x="1676400" y="1301750"/>
          <a:ext cx="806450" cy="431800"/>
        </a:xfrm>
        <a:prstGeom prst="rect">
          <a:avLst/>
        </a:prstGeom>
        <a:solidFill>
          <a:srgbClr val="C52A8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279400</xdr:colOff>
      <xdr:row>6</xdr:row>
      <xdr:rowOff>165100</xdr:rowOff>
    </xdr:from>
    <xdr:to>
      <xdr:col>7</xdr:col>
      <xdr:colOff>476250</xdr:colOff>
      <xdr:row>9</xdr:row>
      <xdr:rowOff>44450</xdr:rowOff>
    </xdr:to>
    <xdr:sp macro="" textlink="">
      <xdr:nvSpPr>
        <xdr:cNvPr id="4" name="Rectangle 3">
          <a:extLst>
            <a:ext uri="{FF2B5EF4-FFF2-40B4-BE49-F238E27FC236}">
              <a16:creationId xmlns:a16="http://schemas.microsoft.com/office/drawing/2014/main" id="{6F6F66A2-D17B-45E4-977E-D561D2A98B8A}"/>
            </a:ext>
          </a:extLst>
        </xdr:cNvPr>
        <xdr:cNvSpPr/>
      </xdr:nvSpPr>
      <xdr:spPr>
        <a:xfrm>
          <a:off x="3937000" y="1270000"/>
          <a:ext cx="806450" cy="431800"/>
        </a:xfrm>
        <a:prstGeom prst="rect">
          <a:avLst/>
        </a:prstGeom>
        <a:solidFill>
          <a:srgbClr val="77777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438150</xdr:colOff>
      <xdr:row>7</xdr:row>
      <xdr:rowOff>0</xdr:rowOff>
    </xdr:from>
    <xdr:to>
      <xdr:col>6</xdr:col>
      <xdr:colOff>25400</xdr:colOff>
      <xdr:row>9</xdr:row>
      <xdr:rowOff>63500</xdr:rowOff>
    </xdr:to>
    <xdr:sp macro="" textlink="">
      <xdr:nvSpPr>
        <xdr:cNvPr id="5" name="Rectangle 4">
          <a:extLst>
            <a:ext uri="{FF2B5EF4-FFF2-40B4-BE49-F238E27FC236}">
              <a16:creationId xmlns:a16="http://schemas.microsoft.com/office/drawing/2014/main" id="{A8A3FAD5-FD26-4725-89D0-6383432537A5}"/>
            </a:ext>
          </a:extLst>
        </xdr:cNvPr>
        <xdr:cNvSpPr/>
      </xdr:nvSpPr>
      <xdr:spPr>
        <a:xfrm>
          <a:off x="2876550" y="1289050"/>
          <a:ext cx="806450" cy="431800"/>
        </a:xfrm>
        <a:prstGeom prst="rect">
          <a:avLst/>
        </a:prstGeom>
        <a:solidFill>
          <a:srgbClr val="F5F5F5"/>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409408</xdr:colOff>
      <xdr:row>0</xdr:row>
      <xdr:rowOff>58486</xdr:rowOff>
    </xdr:from>
    <xdr:to>
      <xdr:col>17</xdr:col>
      <xdr:colOff>367631</xdr:colOff>
      <xdr:row>32</xdr:row>
      <xdr:rowOff>166436</xdr:rowOff>
    </xdr:to>
    <xdr:grpSp>
      <xdr:nvGrpSpPr>
        <xdr:cNvPr id="126" name="Group 125">
          <a:extLst>
            <a:ext uri="{FF2B5EF4-FFF2-40B4-BE49-F238E27FC236}">
              <a16:creationId xmlns:a16="http://schemas.microsoft.com/office/drawing/2014/main" id="{B9B5E755-204D-4997-A26D-7F9C7A243B73}"/>
            </a:ext>
          </a:extLst>
        </xdr:cNvPr>
        <xdr:cNvGrpSpPr/>
      </xdr:nvGrpSpPr>
      <xdr:grpSpPr>
        <a:xfrm>
          <a:off x="1634051" y="58486"/>
          <a:ext cx="9143044" cy="5913664"/>
          <a:chOff x="2647950" y="0"/>
          <a:chExt cx="9340850" cy="6000750"/>
        </a:xfrm>
      </xdr:grpSpPr>
      <xdr:sp macro="" textlink="">
        <xdr:nvSpPr>
          <xdr:cNvPr id="127" name="Arrow: Pentagon 126">
            <a:extLst>
              <a:ext uri="{FF2B5EF4-FFF2-40B4-BE49-F238E27FC236}">
                <a16:creationId xmlns:a16="http://schemas.microsoft.com/office/drawing/2014/main" id="{6D82C0E4-BD94-6185-6EA8-259FAA855FA6}"/>
              </a:ext>
            </a:extLst>
          </xdr:cNvPr>
          <xdr:cNvSpPr/>
        </xdr:nvSpPr>
        <xdr:spPr>
          <a:xfrm flipH="1">
            <a:off x="2647950" y="0"/>
            <a:ext cx="5448300" cy="6000750"/>
          </a:xfrm>
          <a:prstGeom prst="homePlate">
            <a:avLst>
              <a:gd name="adj" fmla="val 27177"/>
            </a:avLst>
          </a:prstGeom>
          <a:gradFill>
            <a:gsLst>
              <a:gs pos="20000">
                <a:srgbClr val="2A2A2A"/>
              </a:gs>
              <a:gs pos="0">
                <a:schemeClr val="tx1"/>
              </a:gs>
              <a:gs pos="49000">
                <a:srgbClr val="595959"/>
              </a:gs>
              <a:gs pos="86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sp macro="" textlink="">
        <xdr:nvSpPr>
          <xdr:cNvPr id="128" name="Arrow: Pentagon 127">
            <a:extLst>
              <a:ext uri="{FF2B5EF4-FFF2-40B4-BE49-F238E27FC236}">
                <a16:creationId xmlns:a16="http://schemas.microsoft.com/office/drawing/2014/main" id="{527A7D0E-2293-0150-01C2-780CA8466CDB}"/>
              </a:ext>
            </a:extLst>
          </xdr:cNvPr>
          <xdr:cNvSpPr/>
        </xdr:nvSpPr>
        <xdr:spPr>
          <a:xfrm flipH="1">
            <a:off x="3422650" y="12700"/>
            <a:ext cx="5448300" cy="5981700"/>
          </a:xfrm>
          <a:prstGeom prst="homePlate">
            <a:avLst>
              <a:gd name="adj" fmla="val 27177"/>
            </a:avLst>
          </a:prstGeom>
          <a:gradFill>
            <a:gsLst>
              <a:gs pos="27000">
                <a:srgbClr val="2A2A2A"/>
              </a:gs>
              <a:gs pos="0">
                <a:schemeClr val="tx1"/>
              </a:gs>
              <a:gs pos="59000">
                <a:srgbClr val="595959"/>
              </a:gs>
              <a:gs pos="90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sp macro="" textlink="">
        <xdr:nvSpPr>
          <xdr:cNvPr id="129" name="Arrow: Pentagon 128">
            <a:extLst>
              <a:ext uri="{FF2B5EF4-FFF2-40B4-BE49-F238E27FC236}">
                <a16:creationId xmlns:a16="http://schemas.microsoft.com/office/drawing/2014/main" id="{1A29D4D8-3124-D4E0-C669-22543060E9C9}"/>
              </a:ext>
            </a:extLst>
          </xdr:cNvPr>
          <xdr:cNvSpPr/>
        </xdr:nvSpPr>
        <xdr:spPr>
          <a:xfrm flipH="1">
            <a:off x="4235450" y="0"/>
            <a:ext cx="5448300" cy="5956300"/>
          </a:xfrm>
          <a:prstGeom prst="homePlate">
            <a:avLst>
              <a:gd name="adj" fmla="val 27177"/>
            </a:avLst>
          </a:prstGeom>
          <a:gradFill>
            <a:gsLst>
              <a:gs pos="25000">
                <a:srgbClr val="2A2A2A"/>
              </a:gs>
              <a:gs pos="0">
                <a:schemeClr val="tx1"/>
              </a:gs>
              <a:gs pos="54000">
                <a:srgbClr val="595959"/>
              </a:gs>
              <a:gs pos="84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sp macro="" textlink="">
        <xdr:nvSpPr>
          <xdr:cNvPr id="130" name="Arrow: Pentagon 129">
            <a:extLst>
              <a:ext uri="{FF2B5EF4-FFF2-40B4-BE49-F238E27FC236}">
                <a16:creationId xmlns:a16="http://schemas.microsoft.com/office/drawing/2014/main" id="{51CA5DC4-24FF-8A30-674E-F236EF6E9635}"/>
              </a:ext>
            </a:extLst>
          </xdr:cNvPr>
          <xdr:cNvSpPr/>
        </xdr:nvSpPr>
        <xdr:spPr>
          <a:xfrm flipH="1">
            <a:off x="4984750" y="0"/>
            <a:ext cx="5448300" cy="5956300"/>
          </a:xfrm>
          <a:prstGeom prst="homePlate">
            <a:avLst>
              <a:gd name="adj" fmla="val 27177"/>
            </a:avLst>
          </a:prstGeom>
          <a:gradFill>
            <a:gsLst>
              <a:gs pos="36000">
                <a:srgbClr val="2A2A2A"/>
              </a:gs>
              <a:gs pos="0">
                <a:schemeClr val="tx1"/>
              </a:gs>
              <a:gs pos="59000">
                <a:srgbClr val="595959"/>
              </a:gs>
              <a:gs pos="92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sp macro="" textlink="">
        <xdr:nvSpPr>
          <xdr:cNvPr id="131" name="Arrow: Pentagon 130">
            <a:extLst>
              <a:ext uri="{FF2B5EF4-FFF2-40B4-BE49-F238E27FC236}">
                <a16:creationId xmlns:a16="http://schemas.microsoft.com/office/drawing/2014/main" id="{126861DD-3A48-9D5B-8CE7-BC4ED04EEB68}"/>
              </a:ext>
            </a:extLst>
          </xdr:cNvPr>
          <xdr:cNvSpPr/>
        </xdr:nvSpPr>
        <xdr:spPr>
          <a:xfrm flipH="1">
            <a:off x="5753100" y="12700"/>
            <a:ext cx="5448300" cy="5962650"/>
          </a:xfrm>
          <a:prstGeom prst="homePlate">
            <a:avLst>
              <a:gd name="adj" fmla="val 27177"/>
            </a:avLst>
          </a:prstGeom>
          <a:gradFill>
            <a:gsLst>
              <a:gs pos="36000">
                <a:srgbClr val="2A2A2A"/>
              </a:gs>
              <a:gs pos="0">
                <a:schemeClr val="tx1"/>
              </a:gs>
              <a:gs pos="58000">
                <a:srgbClr val="595959"/>
              </a:gs>
              <a:gs pos="84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sp macro="" textlink="">
        <xdr:nvSpPr>
          <xdr:cNvPr id="132" name="Arrow: Pentagon 131">
            <a:extLst>
              <a:ext uri="{FF2B5EF4-FFF2-40B4-BE49-F238E27FC236}">
                <a16:creationId xmlns:a16="http://schemas.microsoft.com/office/drawing/2014/main" id="{DAE253B4-0883-3C6F-ADD8-FE87E74944B9}"/>
              </a:ext>
            </a:extLst>
          </xdr:cNvPr>
          <xdr:cNvSpPr/>
        </xdr:nvSpPr>
        <xdr:spPr>
          <a:xfrm flipH="1">
            <a:off x="6540500" y="0"/>
            <a:ext cx="5448300" cy="5988050"/>
          </a:xfrm>
          <a:prstGeom prst="homePlate">
            <a:avLst>
              <a:gd name="adj" fmla="val 27177"/>
            </a:avLst>
          </a:prstGeom>
          <a:gradFill>
            <a:gsLst>
              <a:gs pos="36000">
                <a:srgbClr val="2A2A2A"/>
              </a:gs>
              <a:gs pos="0">
                <a:schemeClr val="tx1"/>
              </a:gs>
              <a:gs pos="75000">
                <a:srgbClr val="595959"/>
              </a:gs>
              <a:gs pos="97000">
                <a:srgbClr val="0D0D0D"/>
              </a:gs>
            </a:gsLst>
            <a:lin ang="0" scaled="1"/>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r"/>
            <a:endParaRPr lang="en-IN" sz="1100"/>
          </a:p>
        </xdr:txBody>
      </xdr:sp>
    </xdr:grpSp>
    <xdr:clientData/>
  </xdr:twoCellAnchor>
  <xdr:twoCellAnchor>
    <xdr:from>
      <xdr:col>0</xdr:col>
      <xdr:colOff>323850</xdr:colOff>
      <xdr:row>0</xdr:row>
      <xdr:rowOff>181810</xdr:rowOff>
    </xdr:from>
    <xdr:to>
      <xdr:col>1</xdr:col>
      <xdr:colOff>285750</xdr:colOff>
      <xdr:row>30</xdr:row>
      <xdr:rowOff>175460</xdr:rowOff>
    </xdr:to>
    <xdr:grpSp>
      <xdr:nvGrpSpPr>
        <xdr:cNvPr id="2" name="Group 1">
          <a:extLst>
            <a:ext uri="{FF2B5EF4-FFF2-40B4-BE49-F238E27FC236}">
              <a16:creationId xmlns:a16="http://schemas.microsoft.com/office/drawing/2014/main" id="{24CB8DEF-0EF4-4015-9D6E-A626D16997FA}"/>
            </a:ext>
          </a:extLst>
        </xdr:cNvPr>
        <xdr:cNvGrpSpPr/>
      </xdr:nvGrpSpPr>
      <xdr:grpSpPr>
        <a:xfrm>
          <a:off x="323850" y="181810"/>
          <a:ext cx="574221" cy="5436507"/>
          <a:chOff x="196850" y="241300"/>
          <a:chExt cx="571500" cy="4324350"/>
        </a:xfrm>
      </xdr:grpSpPr>
      <xdr:sp macro="" textlink="">
        <xdr:nvSpPr>
          <xdr:cNvPr id="3" name="Rectangle: Rounded Corners 2">
            <a:extLst>
              <a:ext uri="{FF2B5EF4-FFF2-40B4-BE49-F238E27FC236}">
                <a16:creationId xmlns:a16="http://schemas.microsoft.com/office/drawing/2014/main" id="{B254342D-CCE0-CC2F-8088-8440B2779E8D}"/>
              </a:ext>
            </a:extLst>
          </xdr:cNvPr>
          <xdr:cNvSpPr/>
        </xdr:nvSpPr>
        <xdr:spPr>
          <a:xfrm>
            <a:off x="234950" y="266700"/>
            <a:ext cx="533400" cy="4298950"/>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 name="Rectangle: Rounded Corners 3">
            <a:extLst>
              <a:ext uri="{FF2B5EF4-FFF2-40B4-BE49-F238E27FC236}">
                <a16:creationId xmlns:a16="http://schemas.microsoft.com/office/drawing/2014/main" id="{A9E854FA-0673-00B9-4158-1938467FD81E}"/>
              </a:ext>
            </a:extLst>
          </xdr:cNvPr>
          <xdr:cNvSpPr/>
        </xdr:nvSpPr>
        <xdr:spPr>
          <a:xfrm>
            <a:off x="196850" y="241300"/>
            <a:ext cx="533400" cy="4298950"/>
          </a:xfrm>
          <a:prstGeom prst="roundRect">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0</xdr:col>
      <xdr:colOff>0</xdr:colOff>
      <xdr:row>0</xdr:row>
      <xdr:rowOff>0</xdr:rowOff>
    </xdr:from>
    <xdr:to>
      <xdr:col>0</xdr:col>
      <xdr:colOff>0</xdr:colOff>
      <xdr:row>21</xdr:row>
      <xdr:rowOff>82550</xdr:rowOff>
    </xdr:to>
    <xdr:sp macro="" textlink="">
      <xdr:nvSpPr>
        <xdr:cNvPr id="5" name="Rectangle: Rounded Corners 4">
          <a:extLst>
            <a:ext uri="{FF2B5EF4-FFF2-40B4-BE49-F238E27FC236}">
              <a16:creationId xmlns:a16="http://schemas.microsoft.com/office/drawing/2014/main" id="{2CA5C292-18DC-44EF-AAB5-7622C0DAB107}"/>
            </a:ext>
          </a:extLst>
        </xdr:cNvPr>
        <xdr:cNvSpPr/>
      </xdr:nvSpPr>
      <xdr:spPr>
        <a:xfrm>
          <a:off x="0" y="0"/>
          <a:ext cx="0" cy="3949700"/>
        </a:xfrm>
        <a:prstGeom prst="roundRect">
          <a:avLst>
            <a:gd name="adj" fmla="val 24060"/>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482600</xdr:colOff>
      <xdr:row>0</xdr:row>
      <xdr:rowOff>0</xdr:rowOff>
    </xdr:from>
    <xdr:to>
      <xdr:col>18</xdr:col>
      <xdr:colOff>69850</xdr:colOff>
      <xdr:row>32</xdr:row>
      <xdr:rowOff>107950</xdr:rowOff>
    </xdr:to>
    <xdr:grpSp>
      <xdr:nvGrpSpPr>
        <xdr:cNvPr id="6" name="Group 5">
          <a:extLst>
            <a:ext uri="{FF2B5EF4-FFF2-40B4-BE49-F238E27FC236}">
              <a16:creationId xmlns:a16="http://schemas.microsoft.com/office/drawing/2014/main" id="{C043795E-F78D-4475-9257-9FCDF701BBA5}"/>
            </a:ext>
          </a:extLst>
        </xdr:cNvPr>
        <xdr:cNvGrpSpPr/>
      </xdr:nvGrpSpPr>
      <xdr:grpSpPr>
        <a:xfrm>
          <a:off x="1707243" y="0"/>
          <a:ext cx="9384393" cy="5913664"/>
          <a:chOff x="2647950" y="0"/>
          <a:chExt cx="9340850" cy="6000750"/>
        </a:xfrm>
      </xdr:grpSpPr>
      <xdr:sp macro="" textlink="">
        <xdr:nvSpPr>
          <xdr:cNvPr id="7" name="Arrow: Pentagon 6">
            <a:extLst>
              <a:ext uri="{FF2B5EF4-FFF2-40B4-BE49-F238E27FC236}">
                <a16:creationId xmlns:a16="http://schemas.microsoft.com/office/drawing/2014/main" id="{B7420B3F-D7B0-735D-3A9A-BADD57D21E93}"/>
              </a:ext>
            </a:extLst>
          </xdr:cNvPr>
          <xdr:cNvSpPr/>
        </xdr:nvSpPr>
        <xdr:spPr>
          <a:xfrm flipH="1">
            <a:off x="2647950" y="0"/>
            <a:ext cx="5448300" cy="6000750"/>
          </a:xfrm>
          <a:prstGeom prst="homePlate">
            <a:avLst>
              <a:gd name="adj" fmla="val 27177"/>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IN" sz="1600" b="0" i="0" u="none" strike="noStrike">
              <a:solidFill>
                <a:schemeClr val="bg1">
                  <a:lumMod val="95000"/>
                </a:schemeClr>
              </a:solidFill>
              <a:latin typeface="Aptos Narrow"/>
              <a:ea typeface="+mn-ea"/>
              <a:cs typeface="+mn-cs"/>
            </a:endParaRPr>
          </a:p>
        </xdr:txBody>
      </xdr:sp>
      <xdr:sp macro="" textlink="">
        <xdr:nvSpPr>
          <xdr:cNvPr id="8" name="Arrow: Pentagon 7">
            <a:extLst>
              <a:ext uri="{FF2B5EF4-FFF2-40B4-BE49-F238E27FC236}">
                <a16:creationId xmlns:a16="http://schemas.microsoft.com/office/drawing/2014/main" id="{17AE2277-2B0F-2A3A-EC1E-424B84ECD0EC}"/>
              </a:ext>
            </a:extLst>
          </xdr:cNvPr>
          <xdr:cNvSpPr/>
        </xdr:nvSpPr>
        <xdr:spPr>
          <a:xfrm flipH="1">
            <a:off x="3422650" y="12700"/>
            <a:ext cx="5448300" cy="5981700"/>
          </a:xfrm>
          <a:prstGeom prst="homePlate">
            <a:avLst>
              <a:gd name="adj" fmla="val 27177"/>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IN" sz="1600" b="0" i="0" u="none" strike="noStrike">
              <a:solidFill>
                <a:schemeClr val="bg1">
                  <a:lumMod val="95000"/>
                </a:schemeClr>
              </a:solidFill>
              <a:latin typeface="Aptos Narrow"/>
              <a:ea typeface="+mn-ea"/>
              <a:cs typeface="+mn-cs"/>
            </a:endParaRPr>
          </a:p>
        </xdr:txBody>
      </xdr:sp>
      <xdr:sp macro="" textlink="">
        <xdr:nvSpPr>
          <xdr:cNvPr id="9" name="Arrow: Pentagon 8">
            <a:extLst>
              <a:ext uri="{FF2B5EF4-FFF2-40B4-BE49-F238E27FC236}">
                <a16:creationId xmlns:a16="http://schemas.microsoft.com/office/drawing/2014/main" id="{258B74C4-23ED-7B99-6E7E-F5126557BB80}"/>
              </a:ext>
            </a:extLst>
          </xdr:cNvPr>
          <xdr:cNvSpPr/>
        </xdr:nvSpPr>
        <xdr:spPr>
          <a:xfrm flipH="1">
            <a:off x="4235450" y="0"/>
            <a:ext cx="5448300" cy="5956300"/>
          </a:xfrm>
          <a:prstGeom prst="homePlate">
            <a:avLst>
              <a:gd name="adj" fmla="val 27177"/>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IN" sz="1600" b="0" i="0" u="none" strike="noStrike">
              <a:solidFill>
                <a:schemeClr val="bg1">
                  <a:lumMod val="95000"/>
                </a:schemeClr>
              </a:solidFill>
              <a:latin typeface="Aptos Narrow"/>
              <a:ea typeface="+mn-ea"/>
              <a:cs typeface="+mn-cs"/>
            </a:endParaRPr>
          </a:p>
        </xdr:txBody>
      </xdr:sp>
      <xdr:sp macro="" textlink="">
        <xdr:nvSpPr>
          <xdr:cNvPr id="10" name="Arrow: Pentagon 9">
            <a:extLst>
              <a:ext uri="{FF2B5EF4-FFF2-40B4-BE49-F238E27FC236}">
                <a16:creationId xmlns:a16="http://schemas.microsoft.com/office/drawing/2014/main" id="{FF2D4D7C-822F-1C7C-4DE6-B7A9D5EC673F}"/>
              </a:ext>
            </a:extLst>
          </xdr:cNvPr>
          <xdr:cNvSpPr/>
        </xdr:nvSpPr>
        <xdr:spPr>
          <a:xfrm flipH="1">
            <a:off x="4984750" y="0"/>
            <a:ext cx="5448300" cy="5956300"/>
          </a:xfrm>
          <a:prstGeom prst="homePlate">
            <a:avLst>
              <a:gd name="adj" fmla="val 27177"/>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IN" sz="1600" b="0" i="0" u="none" strike="noStrike">
              <a:solidFill>
                <a:schemeClr val="bg1">
                  <a:lumMod val="95000"/>
                </a:schemeClr>
              </a:solidFill>
              <a:latin typeface="Aptos Narrow"/>
              <a:ea typeface="+mn-ea"/>
              <a:cs typeface="+mn-cs"/>
            </a:endParaRPr>
          </a:p>
        </xdr:txBody>
      </xdr:sp>
      <xdr:sp macro="" textlink="">
        <xdr:nvSpPr>
          <xdr:cNvPr id="11" name="Arrow: Pentagon 10">
            <a:extLst>
              <a:ext uri="{FF2B5EF4-FFF2-40B4-BE49-F238E27FC236}">
                <a16:creationId xmlns:a16="http://schemas.microsoft.com/office/drawing/2014/main" id="{D773F5D3-2C9B-4FD0-763B-3278C1C56BD9}"/>
              </a:ext>
            </a:extLst>
          </xdr:cNvPr>
          <xdr:cNvSpPr/>
        </xdr:nvSpPr>
        <xdr:spPr>
          <a:xfrm flipH="1">
            <a:off x="5753100" y="12700"/>
            <a:ext cx="5448300" cy="5962650"/>
          </a:xfrm>
          <a:prstGeom prst="homePlate">
            <a:avLst>
              <a:gd name="adj" fmla="val 27177"/>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IN" sz="1600" b="0" i="0" u="none" strike="noStrike">
              <a:solidFill>
                <a:schemeClr val="bg1">
                  <a:lumMod val="95000"/>
                </a:schemeClr>
              </a:solidFill>
              <a:latin typeface="Aptos Narrow"/>
              <a:ea typeface="+mn-ea"/>
              <a:cs typeface="+mn-cs"/>
            </a:endParaRPr>
          </a:p>
        </xdr:txBody>
      </xdr:sp>
      <xdr:sp macro="" textlink="">
        <xdr:nvSpPr>
          <xdr:cNvPr id="12" name="Arrow: Pentagon 11">
            <a:extLst>
              <a:ext uri="{FF2B5EF4-FFF2-40B4-BE49-F238E27FC236}">
                <a16:creationId xmlns:a16="http://schemas.microsoft.com/office/drawing/2014/main" id="{A2957540-3514-7217-5B73-2BAB97E5B0C9}"/>
              </a:ext>
            </a:extLst>
          </xdr:cNvPr>
          <xdr:cNvSpPr/>
        </xdr:nvSpPr>
        <xdr:spPr>
          <a:xfrm flipH="1">
            <a:off x="6540500" y="0"/>
            <a:ext cx="5448300" cy="5988050"/>
          </a:xfrm>
          <a:prstGeom prst="homePlate">
            <a:avLst>
              <a:gd name="adj" fmla="val 27177"/>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endParaRPr lang="en-IN" sz="1600" b="0" i="0" u="none" strike="noStrike">
              <a:solidFill>
                <a:schemeClr val="bg1">
                  <a:lumMod val="95000"/>
                </a:schemeClr>
              </a:solidFill>
              <a:latin typeface="Aptos Narrow"/>
              <a:ea typeface="+mn-ea"/>
              <a:cs typeface="+mn-cs"/>
            </a:endParaRPr>
          </a:p>
        </xdr:txBody>
      </xdr:sp>
    </xdr:grpSp>
    <xdr:clientData/>
  </xdr:twoCellAnchor>
  <xdr:twoCellAnchor>
    <xdr:from>
      <xdr:col>1</xdr:col>
      <xdr:colOff>547686</xdr:colOff>
      <xdr:row>2</xdr:row>
      <xdr:rowOff>76200</xdr:rowOff>
    </xdr:from>
    <xdr:to>
      <xdr:col>13</xdr:col>
      <xdr:colOff>233946</xdr:colOff>
      <xdr:row>7</xdr:row>
      <xdr:rowOff>107950</xdr:rowOff>
    </xdr:to>
    <xdr:sp macro="" textlink="">
      <xdr:nvSpPr>
        <xdr:cNvPr id="13" name="Rectangle: Rounded Corners 12">
          <a:extLst>
            <a:ext uri="{FF2B5EF4-FFF2-40B4-BE49-F238E27FC236}">
              <a16:creationId xmlns:a16="http://schemas.microsoft.com/office/drawing/2014/main" id="{22F60844-FF7F-48A1-B882-F54D50CE0BF8}"/>
            </a:ext>
          </a:extLst>
        </xdr:cNvPr>
        <xdr:cNvSpPr/>
      </xdr:nvSpPr>
      <xdr:spPr>
        <a:xfrm>
          <a:off x="1157620" y="443832"/>
          <a:ext cx="7005471" cy="950829"/>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438150</xdr:colOff>
      <xdr:row>2</xdr:row>
      <xdr:rowOff>48794</xdr:rowOff>
    </xdr:from>
    <xdr:to>
      <xdr:col>4</xdr:col>
      <xdr:colOff>12700</xdr:colOff>
      <xdr:row>4</xdr:row>
      <xdr:rowOff>137694</xdr:rowOff>
    </xdr:to>
    <xdr:sp macro="" textlink="">
      <xdr:nvSpPr>
        <xdr:cNvPr id="14" name="TextBox 13">
          <a:extLst>
            <a:ext uri="{FF2B5EF4-FFF2-40B4-BE49-F238E27FC236}">
              <a16:creationId xmlns:a16="http://schemas.microsoft.com/office/drawing/2014/main" id="{BDB7097C-5D9F-4C75-BF72-C6F15CCE225C}"/>
            </a:ext>
          </a:extLst>
        </xdr:cNvPr>
        <xdr:cNvSpPr txBox="1"/>
      </xdr:nvSpPr>
      <xdr:spPr>
        <a:xfrm>
          <a:off x="1048084" y="416426"/>
          <a:ext cx="1404353" cy="45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85000"/>
                </a:schemeClr>
              </a:solidFill>
            </a:rPr>
            <a:t>Total</a:t>
          </a:r>
          <a:r>
            <a:rPr lang="en-IN" sz="1100" baseline="0">
              <a:solidFill>
                <a:schemeClr val="bg1">
                  <a:lumMod val="85000"/>
                </a:schemeClr>
              </a:solidFill>
            </a:rPr>
            <a:t> Riders</a:t>
          </a:r>
          <a:endParaRPr lang="en-IN" sz="1100">
            <a:solidFill>
              <a:schemeClr val="bg1">
                <a:lumMod val="85000"/>
              </a:schemeClr>
            </a:solidFill>
          </a:endParaRPr>
        </a:p>
      </xdr:txBody>
    </xdr:sp>
    <xdr:clientData/>
  </xdr:twoCellAnchor>
  <xdr:twoCellAnchor>
    <xdr:from>
      <xdr:col>3</xdr:col>
      <xdr:colOff>558911</xdr:colOff>
      <xdr:row>2</xdr:row>
      <xdr:rowOff>48794</xdr:rowOff>
    </xdr:from>
    <xdr:to>
      <xdr:col>6</xdr:col>
      <xdr:colOff>469343</xdr:colOff>
      <xdr:row>4</xdr:row>
      <xdr:rowOff>137694</xdr:rowOff>
    </xdr:to>
    <xdr:sp macro="" textlink="">
      <xdr:nvSpPr>
        <xdr:cNvPr id="15" name="TextBox 14">
          <a:extLst>
            <a:ext uri="{FF2B5EF4-FFF2-40B4-BE49-F238E27FC236}">
              <a16:creationId xmlns:a16="http://schemas.microsoft.com/office/drawing/2014/main" id="{C3E509F8-8344-4138-B523-2D71867E6798}"/>
            </a:ext>
          </a:extLst>
        </xdr:cNvPr>
        <xdr:cNvSpPr txBox="1"/>
      </xdr:nvSpPr>
      <xdr:spPr>
        <a:xfrm>
          <a:off x="2388714" y="416426"/>
          <a:ext cx="1740234" cy="45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85000"/>
                </a:schemeClr>
              </a:solidFill>
            </a:rPr>
            <a:t>Total</a:t>
          </a:r>
          <a:r>
            <a:rPr lang="en-IN" sz="1100" baseline="0">
              <a:solidFill>
                <a:schemeClr val="bg1">
                  <a:lumMod val="85000"/>
                </a:schemeClr>
              </a:solidFill>
            </a:rPr>
            <a:t> Revenue Generated</a:t>
          </a:r>
          <a:endParaRPr lang="en-IN" sz="1100">
            <a:solidFill>
              <a:schemeClr val="bg1">
                <a:lumMod val="85000"/>
              </a:schemeClr>
            </a:solidFill>
          </a:endParaRPr>
        </a:p>
      </xdr:txBody>
    </xdr:sp>
    <xdr:clientData/>
  </xdr:twoCellAnchor>
  <xdr:twoCellAnchor>
    <xdr:from>
      <xdr:col>8</xdr:col>
      <xdr:colOff>526381</xdr:colOff>
      <xdr:row>2</xdr:row>
      <xdr:rowOff>48794</xdr:rowOff>
    </xdr:from>
    <xdr:to>
      <xdr:col>11</xdr:col>
      <xdr:colOff>488950</xdr:colOff>
      <xdr:row>4</xdr:row>
      <xdr:rowOff>137694</xdr:rowOff>
    </xdr:to>
    <xdr:sp macro="" textlink="">
      <xdr:nvSpPr>
        <xdr:cNvPr id="16" name="TextBox 15">
          <a:extLst>
            <a:ext uri="{FF2B5EF4-FFF2-40B4-BE49-F238E27FC236}">
              <a16:creationId xmlns:a16="http://schemas.microsoft.com/office/drawing/2014/main" id="{49A8E087-FE45-4ECA-A07E-8512A04C6B93}"/>
            </a:ext>
          </a:extLst>
        </xdr:cNvPr>
        <xdr:cNvSpPr txBox="1"/>
      </xdr:nvSpPr>
      <xdr:spPr>
        <a:xfrm>
          <a:off x="5405855" y="416426"/>
          <a:ext cx="1792371" cy="45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85000"/>
                </a:schemeClr>
              </a:solidFill>
            </a:rPr>
            <a:t>Average</a:t>
          </a:r>
          <a:r>
            <a:rPr lang="en-IN" sz="1100" baseline="0">
              <a:solidFill>
                <a:schemeClr val="bg1">
                  <a:lumMod val="85000"/>
                </a:schemeClr>
              </a:solidFill>
            </a:rPr>
            <a:t> Revenue per Rider</a:t>
          </a:r>
          <a:endParaRPr lang="en-IN" sz="1100">
            <a:solidFill>
              <a:schemeClr val="bg1">
                <a:lumMod val="85000"/>
              </a:schemeClr>
            </a:solidFill>
          </a:endParaRPr>
        </a:p>
      </xdr:txBody>
    </xdr:sp>
    <xdr:clientData/>
  </xdr:twoCellAnchor>
  <xdr:twoCellAnchor>
    <xdr:from>
      <xdr:col>6</xdr:col>
      <xdr:colOff>405620</xdr:colOff>
      <xdr:row>2</xdr:row>
      <xdr:rowOff>48794</xdr:rowOff>
    </xdr:from>
    <xdr:to>
      <xdr:col>8</xdr:col>
      <xdr:colOff>590104</xdr:colOff>
      <xdr:row>4</xdr:row>
      <xdr:rowOff>137694</xdr:rowOff>
    </xdr:to>
    <xdr:sp macro="" textlink="">
      <xdr:nvSpPr>
        <xdr:cNvPr id="17" name="TextBox 16">
          <a:extLst>
            <a:ext uri="{FF2B5EF4-FFF2-40B4-BE49-F238E27FC236}">
              <a16:creationId xmlns:a16="http://schemas.microsoft.com/office/drawing/2014/main" id="{BEE1C49D-3DCD-4DEE-BCBF-83DDD1B41972}"/>
            </a:ext>
          </a:extLst>
        </xdr:cNvPr>
        <xdr:cNvSpPr txBox="1"/>
      </xdr:nvSpPr>
      <xdr:spPr>
        <a:xfrm>
          <a:off x="4065225" y="416426"/>
          <a:ext cx="1404353" cy="456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a:solidFill>
                <a:schemeClr val="bg1">
                  <a:lumMod val="85000"/>
                </a:schemeClr>
              </a:solidFill>
            </a:rPr>
            <a:t>Total</a:t>
          </a:r>
          <a:r>
            <a:rPr lang="en-IN" sz="1100" baseline="0">
              <a:solidFill>
                <a:schemeClr val="bg1">
                  <a:lumMod val="85000"/>
                </a:schemeClr>
              </a:solidFill>
            </a:rPr>
            <a:t> Trips</a:t>
          </a:r>
          <a:endParaRPr lang="en-IN" sz="1100">
            <a:solidFill>
              <a:schemeClr val="bg1">
                <a:lumMod val="85000"/>
              </a:schemeClr>
            </a:solidFill>
          </a:endParaRPr>
        </a:p>
      </xdr:txBody>
    </xdr:sp>
    <xdr:clientData/>
  </xdr:twoCellAnchor>
  <xdr:twoCellAnchor>
    <xdr:from>
      <xdr:col>1</xdr:col>
      <xdr:colOff>419100</xdr:colOff>
      <xdr:row>4</xdr:row>
      <xdr:rowOff>122154</xdr:rowOff>
    </xdr:from>
    <xdr:to>
      <xdr:col>3</xdr:col>
      <xdr:colOff>603250</xdr:colOff>
      <xdr:row>7</xdr:row>
      <xdr:rowOff>27238</xdr:rowOff>
    </xdr:to>
    <xdr:sp macro="" textlink="Sheet4!B2">
      <xdr:nvSpPr>
        <xdr:cNvPr id="18" name="TextBox 17">
          <a:extLst>
            <a:ext uri="{FF2B5EF4-FFF2-40B4-BE49-F238E27FC236}">
              <a16:creationId xmlns:a16="http://schemas.microsoft.com/office/drawing/2014/main" id="{A8A73130-2ADA-47F8-BA57-7EE2896601B1}"/>
            </a:ext>
          </a:extLst>
        </xdr:cNvPr>
        <xdr:cNvSpPr txBox="1"/>
      </xdr:nvSpPr>
      <xdr:spPr>
        <a:xfrm>
          <a:off x="1029034" y="857417"/>
          <a:ext cx="1404019" cy="456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6EA758A-3221-4D52-BA90-182E74EC52F4}" type="TxLink">
            <a:rPr lang="en-US" sz="1600" b="0" i="0" u="none" strike="noStrike">
              <a:solidFill>
                <a:schemeClr val="bg1">
                  <a:lumMod val="95000"/>
                </a:schemeClr>
              </a:solidFill>
              <a:latin typeface="Aptos Narrow"/>
              <a:ea typeface="+mn-ea"/>
              <a:cs typeface="+mn-cs"/>
            </a:rPr>
            <a:pPr marL="0" indent="0" algn="ctr"/>
            <a:t>6.6 K</a:t>
          </a:fld>
          <a:endParaRPr lang="en-IN" sz="1600" b="0" i="0" u="none" strike="noStrike">
            <a:solidFill>
              <a:schemeClr val="bg1">
                <a:lumMod val="95000"/>
              </a:schemeClr>
            </a:solidFill>
            <a:latin typeface="Aptos Narrow"/>
            <a:ea typeface="+mn-ea"/>
            <a:cs typeface="+mn-cs"/>
          </a:endParaRPr>
        </a:p>
      </xdr:txBody>
    </xdr:sp>
    <xdr:clientData/>
  </xdr:twoCellAnchor>
  <xdr:twoCellAnchor>
    <xdr:from>
      <xdr:col>3</xdr:col>
      <xdr:colOff>555123</xdr:colOff>
      <xdr:row>4</xdr:row>
      <xdr:rowOff>122154</xdr:rowOff>
    </xdr:from>
    <xdr:to>
      <xdr:col>6</xdr:col>
      <xdr:colOff>281739</xdr:colOff>
      <xdr:row>7</xdr:row>
      <xdr:rowOff>27238</xdr:rowOff>
    </xdr:to>
    <xdr:sp macro="" textlink="Sheet4!C2">
      <xdr:nvSpPr>
        <xdr:cNvPr id="19" name="TextBox 18">
          <a:extLst>
            <a:ext uri="{FF2B5EF4-FFF2-40B4-BE49-F238E27FC236}">
              <a16:creationId xmlns:a16="http://schemas.microsoft.com/office/drawing/2014/main" id="{CD88FFF6-C63B-4ADC-B734-127A587EAC97}"/>
            </a:ext>
          </a:extLst>
        </xdr:cNvPr>
        <xdr:cNvSpPr txBox="1"/>
      </xdr:nvSpPr>
      <xdr:spPr>
        <a:xfrm>
          <a:off x="2384926" y="857417"/>
          <a:ext cx="1556418" cy="456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E570956-533B-46C9-9FE5-D603C034D53E}" type="TxLink">
            <a:rPr lang="en-US" sz="1600" b="0" i="0" u="none" strike="noStrike">
              <a:solidFill>
                <a:schemeClr val="bg1">
                  <a:lumMod val="95000"/>
                </a:schemeClr>
              </a:solidFill>
              <a:latin typeface="Aptos Narrow"/>
              <a:ea typeface="+mn-ea"/>
              <a:cs typeface="+mn-cs"/>
            </a:rPr>
            <a:pPr marL="0" indent="0" algn="ctr"/>
            <a:t>$183.1 K</a:t>
          </a:fld>
          <a:endParaRPr lang="en-IN" sz="1600" b="0" i="0" u="none" strike="noStrike">
            <a:solidFill>
              <a:schemeClr val="bg1">
                <a:lumMod val="95000"/>
              </a:schemeClr>
            </a:solidFill>
            <a:latin typeface="Aptos Narrow"/>
            <a:ea typeface="+mn-ea"/>
            <a:cs typeface="+mn-cs"/>
          </a:endParaRPr>
        </a:p>
      </xdr:txBody>
    </xdr:sp>
    <xdr:clientData/>
  </xdr:twoCellAnchor>
  <xdr:twoCellAnchor>
    <xdr:from>
      <xdr:col>9</xdr:col>
      <xdr:colOff>85224</xdr:colOff>
      <xdr:row>4</xdr:row>
      <xdr:rowOff>122154</xdr:rowOff>
    </xdr:from>
    <xdr:to>
      <xdr:col>11</xdr:col>
      <xdr:colOff>269374</xdr:colOff>
      <xdr:row>7</xdr:row>
      <xdr:rowOff>27238</xdr:rowOff>
    </xdr:to>
    <xdr:sp macro="" textlink="Sheet4!E2">
      <xdr:nvSpPr>
        <xdr:cNvPr id="20" name="TextBox 19">
          <a:extLst>
            <a:ext uri="{FF2B5EF4-FFF2-40B4-BE49-F238E27FC236}">
              <a16:creationId xmlns:a16="http://schemas.microsoft.com/office/drawing/2014/main" id="{E4B8C8B2-3AAD-49B5-A8D1-C3C0105FF8DE}"/>
            </a:ext>
          </a:extLst>
        </xdr:cNvPr>
        <xdr:cNvSpPr txBox="1"/>
      </xdr:nvSpPr>
      <xdr:spPr>
        <a:xfrm>
          <a:off x="5574632" y="857417"/>
          <a:ext cx="1404018" cy="456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5297AF6-CC9E-4A37-A89F-7937B7B0DC8A}" type="TxLink">
            <a:rPr lang="en-US" sz="1600" b="0" i="0" u="none" strike="noStrike">
              <a:solidFill>
                <a:schemeClr val="bg1">
                  <a:lumMod val="95000"/>
                </a:schemeClr>
              </a:solidFill>
              <a:latin typeface="Aptos Narrow"/>
              <a:ea typeface="+mn-ea"/>
              <a:cs typeface="+mn-cs"/>
            </a:rPr>
            <a:pPr marL="0" indent="0" algn="ctr"/>
            <a:t>$28</a:t>
          </a:fld>
          <a:endParaRPr lang="en-IN" sz="1600" b="0" i="0" u="none" strike="noStrike">
            <a:solidFill>
              <a:schemeClr val="bg1">
                <a:lumMod val="95000"/>
              </a:schemeClr>
            </a:solidFill>
            <a:latin typeface="Aptos Narrow"/>
            <a:ea typeface="+mn-ea"/>
            <a:cs typeface="+mn-cs"/>
          </a:endParaRPr>
        </a:p>
      </xdr:txBody>
    </xdr:sp>
    <xdr:clientData/>
  </xdr:twoCellAnchor>
  <xdr:twoCellAnchor>
    <xdr:from>
      <xdr:col>6</xdr:col>
      <xdr:colOff>194176</xdr:colOff>
      <xdr:row>4</xdr:row>
      <xdr:rowOff>122154</xdr:rowOff>
    </xdr:from>
    <xdr:to>
      <xdr:col>9</xdr:col>
      <xdr:colOff>117976</xdr:colOff>
      <xdr:row>7</xdr:row>
      <xdr:rowOff>27238</xdr:rowOff>
    </xdr:to>
    <xdr:sp macro="" textlink="Sheet4!A2">
      <xdr:nvSpPr>
        <xdr:cNvPr id="21" name="TextBox 20">
          <a:extLst>
            <a:ext uri="{FF2B5EF4-FFF2-40B4-BE49-F238E27FC236}">
              <a16:creationId xmlns:a16="http://schemas.microsoft.com/office/drawing/2014/main" id="{B6773649-C31C-4EBF-A8B5-7289E025CE76}"/>
            </a:ext>
          </a:extLst>
        </xdr:cNvPr>
        <xdr:cNvSpPr txBox="1"/>
      </xdr:nvSpPr>
      <xdr:spPr>
        <a:xfrm>
          <a:off x="3853781" y="857417"/>
          <a:ext cx="1753603" cy="456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D67FA96-C498-4031-9257-0E0F80AEF9C9}" type="TxLink">
            <a:rPr lang="en-US" sz="1600" b="0" i="0" u="none" strike="noStrike">
              <a:solidFill>
                <a:schemeClr val="bg1">
                  <a:lumMod val="95000"/>
                </a:schemeClr>
              </a:solidFill>
              <a:latin typeface="Aptos Narrow"/>
              <a:ea typeface="+mn-ea"/>
              <a:cs typeface="+mn-cs"/>
            </a:rPr>
            <a:pPr marL="0" indent="0" algn="ctr"/>
            <a:t>200</a:t>
          </a:fld>
          <a:endParaRPr lang="en-IN" sz="1600" b="0" i="0" u="none" strike="noStrike">
            <a:solidFill>
              <a:schemeClr val="bg1">
                <a:lumMod val="95000"/>
              </a:schemeClr>
            </a:solidFill>
            <a:latin typeface="Aptos Narrow"/>
            <a:ea typeface="+mn-ea"/>
            <a:cs typeface="+mn-cs"/>
          </a:endParaRPr>
        </a:p>
      </xdr:txBody>
    </xdr:sp>
    <xdr:clientData/>
  </xdr:twoCellAnchor>
  <xdr:twoCellAnchor>
    <xdr:from>
      <xdr:col>2</xdr:col>
      <xdr:colOff>50800</xdr:colOff>
      <xdr:row>4</xdr:row>
      <xdr:rowOff>74931</xdr:rowOff>
    </xdr:from>
    <xdr:to>
      <xdr:col>11</xdr:col>
      <xdr:colOff>266700</xdr:colOff>
      <xdr:row>4</xdr:row>
      <xdr:rowOff>120650</xdr:rowOff>
    </xdr:to>
    <xdr:sp macro="" textlink="">
      <xdr:nvSpPr>
        <xdr:cNvPr id="22" name="Rectangle: Rounded Corners 21">
          <a:extLst>
            <a:ext uri="{FF2B5EF4-FFF2-40B4-BE49-F238E27FC236}">
              <a16:creationId xmlns:a16="http://schemas.microsoft.com/office/drawing/2014/main" id="{A7F18AA3-09F4-4A5C-B86C-BB65131DA64E}"/>
            </a:ext>
          </a:extLst>
        </xdr:cNvPr>
        <xdr:cNvSpPr/>
      </xdr:nvSpPr>
      <xdr:spPr>
        <a:xfrm>
          <a:off x="1270000" y="811531"/>
          <a:ext cx="5702300" cy="45719"/>
        </a:xfrm>
        <a:prstGeom prst="roundRect">
          <a:avLst/>
        </a:prstGeom>
        <a:gradFill flip="none" rotWithShape="1">
          <a:gsLst>
            <a:gs pos="68000">
              <a:srgbClr val="595959"/>
            </a:gs>
            <a:gs pos="15000">
              <a:srgbClr val="2A2A2A"/>
            </a:gs>
            <a:gs pos="0">
              <a:schemeClr val="tx1"/>
            </a:gs>
            <a:gs pos="94000">
              <a:srgbClr val="0D0D0D"/>
            </a:gs>
          </a:gsLst>
          <a:lin ang="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n>
              <a:solidFill>
                <a:schemeClr val="lt1">
                  <a:shade val="50000"/>
                </a:schemeClr>
              </a:solidFill>
            </a:ln>
            <a:gradFill>
              <a:gsLst>
                <a:gs pos="0">
                  <a:schemeClr val="tx1"/>
                </a:gs>
                <a:gs pos="40000">
                  <a:srgbClr val="595959"/>
                </a:gs>
                <a:gs pos="80000">
                  <a:srgbClr val="0D0D0D"/>
                </a:gs>
              </a:gsLst>
              <a:lin ang="0" scaled="1"/>
            </a:gradFill>
          </a:endParaRPr>
        </a:p>
      </xdr:txBody>
    </xdr:sp>
    <xdr:clientData/>
  </xdr:twoCellAnchor>
  <xdr:twoCellAnchor>
    <xdr:from>
      <xdr:col>5</xdr:col>
      <xdr:colOff>67511</xdr:colOff>
      <xdr:row>4</xdr:row>
      <xdr:rowOff>19050</xdr:rowOff>
    </xdr:from>
    <xdr:to>
      <xdr:col>5</xdr:col>
      <xdr:colOff>219911</xdr:colOff>
      <xdr:row>4</xdr:row>
      <xdr:rowOff>171450</xdr:rowOff>
    </xdr:to>
    <xdr:sp macro="" textlink="">
      <xdr:nvSpPr>
        <xdr:cNvPr id="23" name="Oval 22">
          <a:extLst>
            <a:ext uri="{FF2B5EF4-FFF2-40B4-BE49-F238E27FC236}">
              <a16:creationId xmlns:a16="http://schemas.microsoft.com/office/drawing/2014/main" id="{1C037666-FBF8-4D70-8E06-F0CBBA174840}"/>
            </a:ext>
          </a:extLst>
        </xdr:cNvPr>
        <xdr:cNvSpPr/>
      </xdr:nvSpPr>
      <xdr:spPr>
        <a:xfrm>
          <a:off x="3117182" y="754313"/>
          <a:ext cx="152400" cy="15240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420772</xdr:colOff>
      <xdr:row>4</xdr:row>
      <xdr:rowOff>23060</xdr:rowOff>
    </xdr:from>
    <xdr:to>
      <xdr:col>7</xdr:col>
      <xdr:colOff>579857</xdr:colOff>
      <xdr:row>4</xdr:row>
      <xdr:rowOff>181810</xdr:rowOff>
    </xdr:to>
    <xdr:sp macro="" textlink="">
      <xdr:nvSpPr>
        <xdr:cNvPr id="24" name="Oval 23">
          <a:extLst>
            <a:ext uri="{FF2B5EF4-FFF2-40B4-BE49-F238E27FC236}">
              <a16:creationId xmlns:a16="http://schemas.microsoft.com/office/drawing/2014/main" id="{F52F042C-62DC-4CCE-907C-0CA46903DDF6}"/>
            </a:ext>
          </a:extLst>
        </xdr:cNvPr>
        <xdr:cNvSpPr/>
      </xdr:nvSpPr>
      <xdr:spPr>
        <a:xfrm>
          <a:off x="4690311" y="758323"/>
          <a:ext cx="159085" cy="15875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387350</xdr:colOff>
      <xdr:row>4</xdr:row>
      <xdr:rowOff>6350</xdr:rowOff>
    </xdr:from>
    <xdr:to>
      <xdr:col>2</xdr:col>
      <xdr:colOff>546100</xdr:colOff>
      <xdr:row>4</xdr:row>
      <xdr:rowOff>165100</xdr:rowOff>
    </xdr:to>
    <xdr:sp macro="" textlink="">
      <xdr:nvSpPr>
        <xdr:cNvPr id="25" name="Oval 24">
          <a:extLst>
            <a:ext uri="{FF2B5EF4-FFF2-40B4-BE49-F238E27FC236}">
              <a16:creationId xmlns:a16="http://schemas.microsoft.com/office/drawing/2014/main" id="{90813536-9898-4C3D-B7DA-808527DBFD79}"/>
            </a:ext>
          </a:extLst>
        </xdr:cNvPr>
        <xdr:cNvSpPr/>
      </xdr:nvSpPr>
      <xdr:spPr>
        <a:xfrm>
          <a:off x="1606550" y="742950"/>
          <a:ext cx="158750" cy="15875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114968</xdr:colOff>
      <xdr:row>4</xdr:row>
      <xdr:rowOff>23061</xdr:rowOff>
    </xdr:from>
    <xdr:to>
      <xdr:col>10</xdr:col>
      <xdr:colOff>273718</xdr:colOff>
      <xdr:row>4</xdr:row>
      <xdr:rowOff>181811</xdr:rowOff>
    </xdr:to>
    <xdr:sp macro="" textlink="">
      <xdr:nvSpPr>
        <xdr:cNvPr id="26" name="Oval 25">
          <a:extLst>
            <a:ext uri="{FF2B5EF4-FFF2-40B4-BE49-F238E27FC236}">
              <a16:creationId xmlns:a16="http://schemas.microsoft.com/office/drawing/2014/main" id="{149E6FD5-0C55-4BBC-87D6-39421AB28858}"/>
            </a:ext>
          </a:extLst>
        </xdr:cNvPr>
        <xdr:cNvSpPr/>
      </xdr:nvSpPr>
      <xdr:spPr>
        <a:xfrm>
          <a:off x="6214310" y="758324"/>
          <a:ext cx="158750" cy="158750"/>
        </a:xfrm>
        <a:prstGeom prst="ellipse">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425451</xdr:colOff>
      <xdr:row>8</xdr:row>
      <xdr:rowOff>107950</xdr:rowOff>
    </xdr:from>
    <xdr:to>
      <xdr:col>5</xdr:col>
      <xdr:colOff>83553</xdr:colOff>
      <xdr:row>30</xdr:row>
      <xdr:rowOff>175460</xdr:rowOff>
    </xdr:to>
    <xdr:grpSp>
      <xdr:nvGrpSpPr>
        <xdr:cNvPr id="27" name="Group 26">
          <a:extLst>
            <a:ext uri="{FF2B5EF4-FFF2-40B4-BE49-F238E27FC236}">
              <a16:creationId xmlns:a16="http://schemas.microsoft.com/office/drawing/2014/main" id="{828E8518-B34C-43D4-A814-D2A8BCD325DE}"/>
            </a:ext>
          </a:extLst>
        </xdr:cNvPr>
        <xdr:cNvGrpSpPr/>
      </xdr:nvGrpSpPr>
      <xdr:grpSpPr>
        <a:xfrm>
          <a:off x="1037772" y="1559379"/>
          <a:ext cx="2107388" cy="4058938"/>
          <a:chOff x="1035050" y="1581150"/>
          <a:chExt cx="3479800" cy="2260600"/>
        </a:xfrm>
      </xdr:grpSpPr>
      <xdr:sp macro="" textlink="">
        <xdr:nvSpPr>
          <xdr:cNvPr id="28" name="Rectangle: Rounded Corners 27">
            <a:extLst>
              <a:ext uri="{FF2B5EF4-FFF2-40B4-BE49-F238E27FC236}">
                <a16:creationId xmlns:a16="http://schemas.microsoft.com/office/drawing/2014/main" id="{806F353A-68BF-08A8-CD06-34ACD04FD977}"/>
              </a:ext>
            </a:extLst>
          </xdr:cNvPr>
          <xdr:cNvSpPr/>
        </xdr:nvSpPr>
        <xdr:spPr>
          <a:xfrm>
            <a:off x="1060450" y="1581150"/>
            <a:ext cx="3454400" cy="2235200"/>
          </a:xfrm>
          <a:prstGeom prst="roundRect">
            <a:avLst>
              <a:gd name="adj" fmla="val 11269"/>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29" name="Rectangle: Rounded Corners 28">
            <a:extLst>
              <a:ext uri="{FF2B5EF4-FFF2-40B4-BE49-F238E27FC236}">
                <a16:creationId xmlns:a16="http://schemas.microsoft.com/office/drawing/2014/main" id="{233C6EAC-F12B-0AD8-C978-76F692A81705}"/>
              </a:ext>
            </a:extLst>
          </xdr:cNvPr>
          <xdr:cNvSpPr/>
        </xdr:nvSpPr>
        <xdr:spPr>
          <a:xfrm>
            <a:off x="1035050" y="1606550"/>
            <a:ext cx="3454400" cy="2235200"/>
          </a:xfrm>
          <a:prstGeom prst="roundRect">
            <a:avLst>
              <a:gd name="adj" fmla="val 11269"/>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xdr:col>
      <xdr:colOff>311150</xdr:colOff>
      <xdr:row>0</xdr:row>
      <xdr:rowOff>31750</xdr:rowOff>
    </xdr:from>
    <xdr:to>
      <xdr:col>9</xdr:col>
      <xdr:colOff>234950</xdr:colOff>
      <xdr:row>2</xdr:row>
      <xdr:rowOff>39688</xdr:rowOff>
    </xdr:to>
    <xdr:sp macro="" textlink="Analysis!A8">
      <xdr:nvSpPr>
        <xdr:cNvPr id="30" name="TextBox 29">
          <a:extLst>
            <a:ext uri="{FF2B5EF4-FFF2-40B4-BE49-F238E27FC236}">
              <a16:creationId xmlns:a16="http://schemas.microsoft.com/office/drawing/2014/main" id="{2C2ED03C-3A0E-4CD3-86B7-B0CBE75E3C62}"/>
            </a:ext>
          </a:extLst>
        </xdr:cNvPr>
        <xdr:cNvSpPr txBox="1"/>
      </xdr:nvSpPr>
      <xdr:spPr>
        <a:xfrm>
          <a:off x="1530350" y="31750"/>
          <a:ext cx="4191000" cy="3762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800" b="0" i="0" u="none" strike="noStrike">
              <a:solidFill>
                <a:srgbClr val="03C4A1"/>
              </a:solidFill>
              <a:latin typeface="Arial Black" panose="020B0A04020102020204" pitchFamily="34" charset="0"/>
              <a:ea typeface="+mn-ea"/>
              <a:cs typeface="+mn-cs"/>
            </a:rPr>
            <a:t>T</a:t>
          </a:r>
          <a:r>
            <a:rPr lang="en-IN" sz="1600" b="0" i="0" u="none" strike="noStrike">
              <a:solidFill>
                <a:srgbClr val="03C4A1"/>
              </a:solidFill>
              <a:latin typeface="Arial Black" panose="020B0A04020102020204" pitchFamily="34" charset="0"/>
              <a:ea typeface="+mn-ea"/>
              <a:cs typeface="+mn-cs"/>
            </a:rPr>
            <a:t>RANSPORTATION</a:t>
          </a:r>
          <a:r>
            <a:rPr lang="en-IN" sz="1800" b="0" i="0" u="none" strike="noStrike" baseline="0">
              <a:solidFill>
                <a:schemeClr val="bg1">
                  <a:lumMod val="95000"/>
                </a:schemeClr>
              </a:solidFill>
              <a:latin typeface="Arial Black" panose="020B0A04020102020204" pitchFamily="34" charset="0"/>
              <a:ea typeface="+mn-ea"/>
              <a:cs typeface="+mn-cs"/>
            </a:rPr>
            <a:t> </a:t>
          </a:r>
          <a:r>
            <a:rPr lang="en-IN" sz="1600" b="0" i="0" u="none" strike="noStrike" baseline="0">
              <a:solidFill>
                <a:schemeClr val="bg1">
                  <a:lumMod val="95000"/>
                </a:schemeClr>
              </a:solidFill>
              <a:latin typeface="Arial Rounded MT Bold" panose="020F0704030504030204" pitchFamily="34" charset="0"/>
              <a:ea typeface="+mn-ea"/>
              <a:cs typeface="Arial" panose="020B0604020202020204" pitchFamily="34" charset="0"/>
            </a:rPr>
            <a:t>DASHBOARD</a:t>
          </a:r>
          <a:endParaRPr lang="en-IN" sz="1800" b="0" i="0" u="none" strike="noStrike">
            <a:solidFill>
              <a:schemeClr val="bg1">
                <a:lumMod val="95000"/>
              </a:schemeClr>
            </a:solidFill>
            <a:latin typeface="Arial Rounded MT Bold" panose="020F0704030504030204" pitchFamily="34" charset="0"/>
            <a:ea typeface="+mn-ea"/>
            <a:cs typeface="Arial" panose="020B0604020202020204" pitchFamily="34" charset="0"/>
          </a:endParaRPr>
        </a:p>
      </xdr:txBody>
    </xdr:sp>
    <xdr:clientData/>
  </xdr:twoCellAnchor>
  <xdr:twoCellAnchor editAs="oneCell">
    <xdr:from>
      <xdr:col>1</xdr:col>
      <xdr:colOff>590550</xdr:colOff>
      <xdr:row>0</xdr:row>
      <xdr:rowOff>57150</xdr:rowOff>
    </xdr:from>
    <xdr:to>
      <xdr:col>2</xdr:col>
      <xdr:colOff>317500</xdr:colOff>
      <xdr:row>2</xdr:row>
      <xdr:rowOff>25400</xdr:rowOff>
    </xdr:to>
    <xdr:pic>
      <xdr:nvPicPr>
        <xdr:cNvPr id="31" name="Picture 30">
          <a:extLst>
            <a:ext uri="{FF2B5EF4-FFF2-40B4-BE49-F238E27FC236}">
              <a16:creationId xmlns:a16="http://schemas.microsoft.com/office/drawing/2014/main" id="{5FFFFB55-E0CA-4E91-9365-E6A1566E58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00150" y="57150"/>
          <a:ext cx="336550" cy="336550"/>
        </a:xfrm>
        <a:prstGeom prst="rect">
          <a:avLst/>
        </a:prstGeom>
      </xdr:spPr>
    </xdr:pic>
    <xdr:clientData/>
  </xdr:twoCellAnchor>
  <xdr:twoCellAnchor>
    <xdr:from>
      <xdr:col>2</xdr:col>
      <xdr:colOff>53140</xdr:colOff>
      <xdr:row>9</xdr:row>
      <xdr:rowOff>76200</xdr:rowOff>
    </xdr:from>
    <xdr:to>
      <xdr:col>2</xdr:col>
      <xdr:colOff>193174</xdr:colOff>
      <xdr:row>10</xdr:row>
      <xdr:rowOff>31750</xdr:rowOff>
    </xdr:to>
    <xdr:sp macro="" textlink="">
      <xdr:nvSpPr>
        <xdr:cNvPr id="32" name="Oval 31">
          <a:extLst>
            <a:ext uri="{FF2B5EF4-FFF2-40B4-BE49-F238E27FC236}">
              <a16:creationId xmlns:a16="http://schemas.microsoft.com/office/drawing/2014/main" id="{FFDF19D0-C3DB-4FDA-A228-B84DD97888CC}"/>
            </a:ext>
          </a:extLst>
        </xdr:cNvPr>
        <xdr:cNvSpPr/>
      </xdr:nvSpPr>
      <xdr:spPr>
        <a:xfrm>
          <a:off x="1273008" y="1730542"/>
          <a:ext cx="140034" cy="139366"/>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154844</xdr:colOff>
      <xdr:row>8</xdr:row>
      <xdr:rowOff>171456</xdr:rowOff>
    </xdr:from>
    <xdr:to>
      <xdr:col>5</xdr:col>
      <xdr:colOff>91909</xdr:colOff>
      <xdr:row>11</xdr:row>
      <xdr:rowOff>108617</xdr:rowOff>
    </xdr:to>
    <xdr:sp macro="" textlink="">
      <xdr:nvSpPr>
        <xdr:cNvPr id="36" name="TextBox 35">
          <a:extLst>
            <a:ext uri="{FF2B5EF4-FFF2-40B4-BE49-F238E27FC236}">
              <a16:creationId xmlns:a16="http://schemas.microsoft.com/office/drawing/2014/main" id="{B015BCED-DDEF-72AB-A1AE-011605C3E4B2}"/>
            </a:ext>
          </a:extLst>
        </xdr:cNvPr>
        <xdr:cNvSpPr txBox="1"/>
      </xdr:nvSpPr>
      <xdr:spPr>
        <a:xfrm>
          <a:off x="1374712" y="1641982"/>
          <a:ext cx="1766868" cy="488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a:solidFill>
                <a:schemeClr val="bg1">
                  <a:lumMod val="85000"/>
                </a:schemeClr>
              </a:solidFill>
            </a:rPr>
            <a:t>Total</a:t>
          </a:r>
          <a:r>
            <a:rPr lang="en-IN" sz="1100" baseline="0">
              <a:solidFill>
                <a:schemeClr val="bg1">
                  <a:lumMod val="85000"/>
                </a:schemeClr>
              </a:solidFill>
            </a:rPr>
            <a:t> Passengers Distribution by Routes</a:t>
          </a:r>
          <a:endParaRPr lang="en-IN" sz="1100">
            <a:solidFill>
              <a:schemeClr val="bg1">
                <a:lumMod val="85000"/>
              </a:schemeClr>
            </a:solidFill>
          </a:endParaRPr>
        </a:p>
      </xdr:txBody>
    </xdr:sp>
    <xdr:clientData/>
  </xdr:twoCellAnchor>
  <xdr:twoCellAnchor>
    <xdr:from>
      <xdr:col>5</xdr:col>
      <xdr:colOff>147386</xdr:colOff>
      <xdr:row>18</xdr:row>
      <xdr:rowOff>165062</xdr:rowOff>
    </xdr:from>
    <xdr:to>
      <xdr:col>13</xdr:col>
      <xdr:colOff>118978</xdr:colOff>
      <xdr:row>27</xdr:row>
      <xdr:rowOff>2</xdr:rowOff>
    </xdr:to>
    <xdr:grpSp>
      <xdr:nvGrpSpPr>
        <xdr:cNvPr id="42" name="Group 41">
          <a:extLst>
            <a:ext uri="{FF2B5EF4-FFF2-40B4-BE49-F238E27FC236}">
              <a16:creationId xmlns:a16="http://schemas.microsoft.com/office/drawing/2014/main" id="{8A4B2AC4-B543-41DE-83D5-86BD52D0FB3F}"/>
            </a:ext>
          </a:extLst>
        </xdr:cNvPr>
        <xdr:cNvGrpSpPr/>
      </xdr:nvGrpSpPr>
      <xdr:grpSpPr>
        <a:xfrm>
          <a:off x="3208993" y="3430776"/>
          <a:ext cx="4870164" cy="1467797"/>
          <a:chOff x="1035050" y="1581150"/>
          <a:chExt cx="3479800" cy="2260600"/>
        </a:xfrm>
      </xdr:grpSpPr>
      <xdr:sp macro="" textlink="">
        <xdr:nvSpPr>
          <xdr:cNvPr id="43" name="Rectangle: Rounded Corners 42">
            <a:extLst>
              <a:ext uri="{FF2B5EF4-FFF2-40B4-BE49-F238E27FC236}">
                <a16:creationId xmlns:a16="http://schemas.microsoft.com/office/drawing/2014/main" id="{67A21ED3-7345-EECE-2BAC-D0E971FCA7E7}"/>
              </a:ext>
            </a:extLst>
          </xdr:cNvPr>
          <xdr:cNvSpPr/>
        </xdr:nvSpPr>
        <xdr:spPr>
          <a:xfrm>
            <a:off x="1060450" y="1581150"/>
            <a:ext cx="3454400" cy="2235200"/>
          </a:xfrm>
          <a:prstGeom prst="roundRect">
            <a:avLst>
              <a:gd name="adj" fmla="val 11269"/>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4" name="Rectangle: Rounded Corners 43">
            <a:extLst>
              <a:ext uri="{FF2B5EF4-FFF2-40B4-BE49-F238E27FC236}">
                <a16:creationId xmlns:a16="http://schemas.microsoft.com/office/drawing/2014/main" id="{50759C01-C145-DDDB-60E1-0447307AFD03}"/>
              </a:ext>
            </a:extLst>
          </xdr:cNvPr>
          <xdr:cNvSpPr/>
        </xdr:nvSpPr>
        <xdr:spPr>
          <a:xfrm>
            <a:off x="1035050" y="1606550"/>
            <a:ext cx="3454400" cy="2235200"/>
          </a:xfrm>
          <a:prstGeom prst="roundRect">
            <a:avLst>
              <a:gd name="adj" fmla="val 11269"/>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13</xdr:col>
      <xdr:colOff>284079</xdr:colOff>
      <xdr:row>2</xdr:row>
      <xdr:rowOff>76199</xdr:rowOff>
    </xdr:from>
    <xdr:to>
      <xdr:col>17</xdr:col>
      <xdr:colOff>208882</xdr:colOff>
      <xdr:row>31</xdr:row>
      <xdr:rowOff>39687</xdr:rowOff>
    </xdr:to>
    <xdr:sp macro="" textlink="">
      <xdr:nvSpPr>
        <xdr:cNvPr id="66" name="Rectangle: Rounded Corners 65">
          <a:extLst>
            <a:ext uri="{FF2B5EF4-FFF2-40B4-BE49-F238E27FC236}">
              <a16:creationId xmlns:a16="http://schemas.microsoft.com/office/drawing/2014/main" id="{F7A1BF9E-8983-4707-955C-76D5AFA89F3E}"/>
            </a:ext>
          </a:extLst>
        </xdr:cNvPr>
        <xdr:cNvSpPr/>
      </xdr:nvSpPr>
      <xdr:spPr>
        <a:xfrm>
          <a:off x="8213224" y="443831"/>
          <a:ext cx="2364540" cy="5294145"/>
        </a:xfrm>
        <a:prstGeom prst="roundRect">
          <a:avLst>
            <a:gd name="adj" fmla="val 11269"/>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293687</xdr:colOff>
      <xdr:row>4</xdr:row>
      <xdr:rowOff>169863</xdr:rowOff>
    </xdr:from>
    <xdr:to>
      <xdr:col>17</xdr:col>
      <xdr:colOff>412750</xdr:colOff>
      <xdr:row>12</xdr:row>
      <xdr:rowOff>90488</xdr:rowOff>
    </xdr:to>
    <xdr:graphicFrame macro="">
      <xdr:nvGraphicFramePr>
        <xdr:cNvPr id="67" name="Chart 66">
          <a:extLst>
            <a:ext uri="{FF2B5EF4-FFF2-40B4-BE49-F238E27FC236}">
              <a16:creationId xmlns:a16="http://schemas.microsoft.com/office/drawing/2014/main" id="{C86D73FE-FFF0-4CDB-83AE-053D9F04F8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73025</xdr:colOff>
      <xdr:row>13</xdr:row>
      <xdr:rowOff>33338</xdr:rowOff>
    </xdr:from>
    <xdr:to>
      <xdr:col>16</xdr:col>
      <xdr:colOff>192088</xdr:colOff>
      <xdr:row>20</xdr:row>
      <xdr:rowOff>136526</xdr:rowOff>
    </xdr:to>
    <xdr:graphicFrame macro="">
      <xdr:nvGraphicFramePr>
        <xdr:cNvPr id="68" name="Chart 67">
          <a:extLst>
            <a:ext uri="{FF2B5EF4-FFF2-40B4-BE49-F238E27FC236}">
              <a16:creationId xmlns:a16="http://schemas.microsoft.com/office/drawing/2014/main" id="{FF6AD103-0866-49E0-9011-3B4C7B27EE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479663</xdr:colOff>
      <xdr:row>3</xdr:row>
      <xdr:rowOff>36254</xdr:rowOff>
    </xdr:from>
    <xdr:to>
      <xdr:col>14</xdr:col>
      <xdr:colOff>24234</xdr:colOff>
      <xdr:row>4</xdr:row>
      <xdr:rowOff>6091</xdr:rowOff>
    </xdr:to>
    <xdr:sp macro="" textlink="">
      <xdr:nvSpPr>
        <xdr:cNvPr id="81" name="Oval 80">
          <a:extLst>
            <a:ext uri="{FF2B5EF4-FFF2-40B4-BE49-F238E27FC236}">
              <a16:creationId xmlns:a16="http://schemas.microsoft.com/office/drawing/2014/main" id="{6D96343B-B646-4A25-AB4C-11CF74B622E5}"/>
            </a:ext>
          </a:extLst>
        </xdr:cNvPr>
        <xdr:cNvSpPr/>
      </xdr:nvSpPr>
      <xdr:spPr>
        <a:xfrm>
          <a:off x="8408808" y="587701"/>
          <a:ext cx="154505" cy="153653"/>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331559</xdr:colOff>
      <xdr:row>47</xdr:row>
      <xdr:rowOff>19923</xdr:rowOff>
    </xdr:from>
    <xdr:to>
      <xdr:col>17</xdr:col>
      <xdr:colOff>67582</xdr:colOff>
      <xdr:row>48</xdr:row>
      <xdr:rowOff>90486</xdr:rowOff>
    </xdr:to>
    <xdr:sp macro="" textlink="">
      <xdr:nvSpPr>
        <xdr:cNvPr id="84" name="TextBox 83">
          <a:extLst>
            <a:ext uri="{FF2B5EF4-FFF2-40B4-BE49-F238E27FC236}">
              <a16:creationId xmlns:a16="http://schemas.microsoft.com/office/drawing/2014/main" id="{D461D2F3-990D-406F-A821-81406D54CD5C}"/>
            </a:ext>
          </a:extLst>
        </xdr:cNvPr>
        <xdr:cNvSpPr txBox="1"/>
      </xdr:nvSpPr>
      <xdr:spPr>
        <a:xfrm>
          <a:off x="8256359" y="8674973"/>
          <a:ext cx="2174423" cy="2547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400">
              <a:solidFill>
                <a:schemeClr val="bg1">
                  <a:lumMod val="95000"/>
                </a:schemeClr>
              </a:solidFill>
            </a:rPr>
            <a:t>Bus</a:t>
          </a:r>
          <a:r>
            <a:rPr lang="en-IN" sz="1400" baseline="0">
              <a:solidFill>
                <a:schemeClr val="bg1">
                  <a:lumMod val="95000"/>
                </a:schemeClr>
              </a:solidFill>
            </a:rPr>
            <a:t> Utilization Rate</a:t>
          </a:r>
          <a:endParaRPr lang="en-IN" sz="1400">
            <a:solidFill>
              <a:schemeClr val="bg1">
                <a:lumMod val="95000"/>
              </a:schemeClr>
            </a:solidFill>
          </a:endParaRPr>
        </a:p>
      </xdr:txBody>
    </xdr:sp>
    <xdr:clientData/>
  </xdr:twoCellAnchor>
  <xdr:twoCellAnchor>
    <xdr:from>
      <xdr:col>1</xdr:col>
      <xdr:colOff>534737</xdr:colOff>
      <xdr:row>11</xdr:row>
      <xdr:rowOff>58487</xdr:rowOff>
    </xdr:from>
    <xdr:to>
      <xdr:col>5</xdr:col>
      <xdr:colOff>142040</xdr:colOff>
      <xdr:row>29</xdr:row>
      <xdr:rowOff>100262</xdr:rowOff>
    </xdr:to>
    <xdr:graphicFrame macro="">
      <xdr:nvGraphicFramePr>
        <xdr:cNvPr id="99" name="Chart 98">
          <a:extLst>
            <a:ext uri="{FF2B5EF4-FFF2-40B4-BE49-F238E27FC236}">
              <a16:creationId xmlns:a16="http://schemas.microsoft.com/office/drawing/2014/main" id="{2A9BBFCF-C2EB-49F1-BAFB-4C061142C4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147386</xdr:colOff>
      <xdr:row>8</xdr:row>
      <xdr:rowOff>125289</xdr:rowOff>
    </xdr:from>
    <xdr:to>
      <xdr:col>9</xdr:col>
      <xdr:colOff>75197</xdr:colOff>
      <xdr:row>18</xdr:row>
      <xdr:rowOff>92242</xdr:rowOff>
    </xdr:to>
    <xdr:grpSp>
      <xdr:nvGrpSpPr>
        <xdr:cNvPr id="100" name="Group 99">
          <a:extLst>
            <a:ext uri="{FF2B5EF4-FFF2-40B4-BE49-F238E27FC236}">
              <a16:creationId xmlns:a16="http://schemas.microsoft.com/office/drawing/2014/main" id="{4BE501D8-9CA7-5F4E-01DA-3E32B9A093D4}"/>
            </a:ext>
          </a:extLst>
        </xdr:cNvPr>
        <xdr:cNvGrpSpPr/>
      </xdr:nvGrpSpPr>
      <xdr:grpSpPr>
        <a:xfrm>
          <a:off x="3208993" y="1576718"/>
          <a:ext cx="2377097" cy="1781238"/>
          <a:chOff x="1035051" y="1581150"/>
          <a:chExt cx="3479799" cy="2260600"/>
        </a:xfrm>
      </xdr:grpSpPr>
      <xdr:sp macro="" textlink="">
        <xdr:nvSpPr>
          <xdr:cNvPr id="101" name="Rectangle: Rounded Corners 100">
            <a:extLst>
              <a:ext uri="{FF2B5EF4-FFF2-40B4-BE49-F238E27FC236}">
                <a16:creationId xmlns:a16="http://schemas.microsoft.com/office/drawing/2014/main" id="{B541FD43-62AF-F07E-CF64-E7DC6C847EE8}"/>
              </a:ext>
            </a:extLst>
          </xdr:cNvPr>
          <xdr:cNvSpPr/>
        </xdr:nvSpPr>
        <xdr:spPr>
          <a:xfrm>
            <a:off x="1060450" y="1581150"/>
            <a:ext cx="3454400" cy="2235200"/>
          </a:xfrm>
          <a:prstGeom prst="roundRect">
            <a:avLst>
              <a:gd name="adj" fmla="val 11269"/>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2" name="Rectangle: Rounded Corners 101">
            <a:extLst>
              <a:ext uri="{FF2B5EF4-FFF2-40B4-BE49-F238E27FC236}">
                <a16:creationId xmlns:a16="http://schemas.microsoft.com/office/drawing/2014/main" id="{2D747FCB-0F06-A053-718F-D2F09E39687E}"/>
              </a:ext>
            </a:extLst>
          </xdr:cNvPr>
          <xdr:cNvSpPr/>
        </xdr:nvSpPr>
        <xdr:spPr>
          <a:xfrm>
            <a:off x="1035051" y="1606550"/>
            <a:ext cx="3454399" cy="2235200"/>
          </a:xfrm>
          <a:prstGeom prst="roundRect">
            <a:avLst>
              <a:gd name="adj" fmla="val 11269"/>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9</xdr:col>
      <xdr:colOff>125329</xdr:colOff>
      <xdr:row>8</xdr:row>
      <xdr:rowOff>144005</xdr:rowOff>
    </xdr:from>
    <xdr:to>
      <xdr:col>13</xdr:col>
      <xdr:colOff>118978</xdr:colOff>
      <xdr:row>18</xdr:row>
      <xdr:rowOff>110958</xdr:rowOff>
    </xdr:to>
    <xdr:grpSp>
      <xdr:nvGrpSpPr>
        <xdr:cNvPr id="107" name="Group 106">
          <a:extLst>
            <a:ext uri="{FF2B5EF4-FFF2-40B4-BE49-F238E27FC236}">
              <a16:creationId xmlns:a16="http://schemas.microsoft.com/office/drawing/2014/main" id="{47778406-5006-8BE6-1CC7-EEAB8DC372EB}"/>
            </a:ext>
          </a:extLst>
        </xdr:cNvPr>
        <xdr:cNvGrpSpPr/>
      </xdr:nvGrpSpPr>
      <xdr:grpSpPr>
        <a:xfrm>
          <a:off x="5636222" y="1595434"/>
          <a:ext cx="2442935" cy="1781238"/>
          <a:chOff x="1035051" y="1581150"/>
          <a:chExt cx="3479799" cy="2260600"/>
        </a:xfrm>
      </xdr:grpSpPr>
      <xdr:sp macro="" textlink="">
        <xdr:nvSpPr>
          <xdr:cNvPr id="108" name="Rectangle: Rounded Corners 107">
            <a:extLst>
              <a:ext uri="{FF2B5EF4-FFF2-40B4-BE49-F238E27FC236}">
                <a16:creationId xmlns:a16="http://schemas.microsoft.com/office/drawing/2014/main" id="{984653FF-BA03-BD48-0F5E-A1C2F97EE633}"/>
              </a:ext>
            </a:extLst>
          </xdr:cNvPr>
          <xdr:cNvSpPr/>
        </xdr:nvSpPr>
        <xdr:spPr>
          <a:xfrm>
            <a:off x="1060450" y="1581150"/>
            <a:ext cx="3454400" cy="2235200"/>
          </a:xfrm>
          <a:prstGeom prst="roundRect">
            <a:avLst>
              <a:gd name="adj" fmla="val 11269"/>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09" name="Rectangle: Rounded Corners 108">
            <a:extLst>
              <a:ext uri="{FF2B5EF4-FFF2-40B4-BE49-F238E27FC236}">
                <a16:creationId xmlns:a16="http://schemas.microsoft.com/office/drawing/2014/main" id="{A539C7D2-A19F-7AA9-2002-01A8764CBFBF}"/>
              </a:ext>
            </a:extLst>
          </xdr:cNvPr>
          <xdr:cNvSpPr/>
        </xdr:nvSpPr>
        <xdr:spPr>
          <a:xfrm>
            <a:off x="1035051" y="1606550"/>
            <a:ext cx="3454399" cy="2235200"/>
          </a:xfrm>
          <a:prstGeom prst="roundRect">
            <a:avLst>
              <a:gd name="adj" fmla="val 11269"/>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5</xdr:col>
      <xdr:colOff>147386</xdr:colOff>
      <xdr:row>27</xdr:row>
      <xdr:rowOff>41777</xdr:rowOff>
    </xdr:from>
    <xdr:to>
      <xdr:col>13</xdr:col>
      <xdr:colOff>118978</xdr:colOff>
      <xdr:row>30</xdr:row>
      <xdr:rowOff>175460</xdr:rowOff>
    </xdr:to>
    <xdr:grpSp>
      <xdr:nvGrpSpPr>
        <xdr:cNvPr id="110" name="Group 109">
          <a:extLst>
            <a:ext uri="{FF2B5EF4-FFF2-40B4-BE49-F238E27FC236}">
              <a16:creationId xmlns:a16="http://schemas.microsoft.com/office/drawing/2014/main" id="{ABA15E80-B4B9-0444-15D5-AB620C1D9881}"/>
            </a:ext>
          </a:extLst>
        </xdr:cNvPr>
        <xdr:cNvGrpSpPr/>
      </xdr:nvGrpSpPr>
      <xdr:grpSpPr>
        <a:xfrm>
          <a:off x="3208993" y="4940348"/>
          <a:ext cx="4870164" cy="677969"/>
          <a:chOff x="1035050" y="1581150"/>
          <a:chExt cx="3479800" cy="2260600"/>
        </a:xfrm>
      </xdr:grpSpPr>
      <xdr:sp macro="" textlink="">
        <xdr:nvSpPr>
          <xdr:cNvPr id="111" name="Rectangle: Rounded Corners 110">
            <a:extLst>
              <a:ext uri="{FF2B5EF4-FFF2-40B4-BE49-F238E27FC236}">
                <a16:creationId xmlns:a16="http://schemas.microsoft.com/office/drawing/2014/main" id="{C33A871B-49EE-F566-CF92-29480AF8C02B}"/>
              </a:ext>
            </a:extLst>
          </xdr:cNvPr>
          <xdr:cNvSpPr/>
        </xdr:nvSpPr>
        <xdr:spPr>
          <a:xfrm>
            <a:off x="1060450" y="1581150"/>
            <a:ext cx="3454400" cy="2235200"/>
          </a:xfrm>
          <a:prstGeom prst="roundRect">
            <a:avLst>
              <a:gd name="adj" fmla="val 11269"/>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12" name="Rectangle: Rounded Corners 111">
            <a:extLst>
              <a:ext uri="{FF2B5EF4-FFF2-40B4-BE49-F238E27FC236}">
                <a16:creationId xmlns:a16="http://schemas.microsoft.com/office/drawing/2014/main" id="{2E8F74FB-8FD6-ED8D-4EE6-BED96AE6DBF5}"/>
              </a:ext>
            </a:extLst>
          </xdr:cNvPr>
          <xdr:cNvSpPr/>
        </xdr:nvSpPr>
        <xdr:spPr>
          <a:xfrm>
            <a:off x="1035050" y="1606550"/>
            <a:ext cx="3454400" cy="2235200"/>
          </a:xfrm>
          <a:prstGeom prst="roundRect">
            <a:avLst>
              <a:gd name="adj" fmla="val 11269"/>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4</xdr:col>
      <xdr:colOff>551447</xdr:colOff>
      <xdr:row>10</xdr:row>
      <xdr:rowOff>175461</xdr:rowOff>
    </xdr:from>
    <xdr:to>
      <xdr:col>9</xdr:col>
      <xdr:colOff>133684</xdr:colOff>
      <xdr:row>18</xdr:row>
      <xdr:rowOff>75199</xdr:rowOff>
    </xdr:to>
    <xdr:graphicFrame macro="">
      <xdr:nvGraphicFramePr>
        <xdr:cNvPr id="113" name="Chart 112">
          <a:extLst>
            <a:ext uri="{FF2B5EF4-FFF2-40B4-BE49-F238E27FC236}">
              <a16:creationId xmlns:a16="http://schemas.microsoft.com/office/drawing/2014/main" id="{C49C5D25-9902-4515-B8AC-882794BB32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476250</xdr:colOff>
      <xdr:row>8</xdr:row>
      <xdr:rowOff>153068</xdr:rowOff>
    </xdr:from>
    <xdr:to>
      <xdr:col>9</xdr:col>
      <xdr:colOff>8355</xdr:colOff>
      <xdr:row>10</xdr:row>
      <xdr:rowOff>91907</xdr:rowOff>
    </xdr:to>
    <xdr:sp macro="" textlink="Analysis!AQ12">
      <xdr:nvSpPr>
        <xdr:cNvPr id="74" name="TextBox 73">
          <a:extLst>
            <a:ext uri="{FF2B5EF4-FFF2-40B4-BE49-F238E27FC236}">
              <a16:creationId xmlns:a16="http://schemas.microsoft.com/office/drawing/2014/main" id="{F1E426F9-B210-4111-8720-90EC56E43957}"/>
            </a:ext>
          </a:extLst>
        </xdr:cNvPr>
        <xdr:cNvSpPr txBox="1"/>
      </xdr:nvSpPr>
      <xdr:spPr>
        <a:xfrm>
          <a:off x="3525921" y="1623594"/>
          <a:ext cx="1971842" cy="3064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1100">
              <a:solidFill>
                <a:schemeClr val="bg1">
                  <a:lumMod val="85000"/>
                </a:schemeClr>
              </a:solidFill>
              <a:latin typeface="+mn-lt"/>
              <a:ea typeface="+mn-ea"/>
              <a:cs typeface="+mn-cs"/>
            </a:rPr>
            <a:t>Total Passengers by Gender</a:t>
          </a:r>
        </a:p>
      </xdr:txBody>
    </xdr:sp>
    <xdr:clientData/>
  </xdr:twoCellAnchor>
  <xdr:twoCellAnchor>
    <xdr:from>
      <xdr:col>5</xdr:col>
      <xdr:colOff>340226</xdr:colOff>
      <xdr:row>9</xdr:row>
      <xdr:rowOff>44868</xdr:rowOff>
    </xdr:from>
    <xdr:to>
      <xdr:col>5</xdr:col>
      <xdr:colOff>492626</xdr:colOff>
      <xdr:row>10</xdr:row>
      <xdr:rowOff>14705</xdr:rowOff>
    </xdr:to>
    <xdr:sp macro="" textlink="">
      <xdr:nvSpPr>
        <xdr:cNvPr id="47" name="Oval 46">
          <a:extLst>
            <a:ext uri="{FF2B5EF4-FFF2-40B4-BE49-F238E27FC236}">
              <a16:creationId xmlns:a16="http://schemas.microsoft.com/office/drawing/2014/main" id="{68D40A4E-4E69-4D1F-BEA9-A99BDF5A79B7}"/>
            </a:ext>
          </a:extLst>
        </xdr:cNvPr>
        <xdr:cNvSpPr/>
      </xdr:nvSpPr>
      <xdr:spPr>
        <a:xfrm>
          <a:off x="3389897" y="1699210"/>
          <a:ext cx="152400" cy="153653"/>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183816</xdr:colOff>
      <xdr:row>9</xdr:row>
      <xdr:rowOff>84555</xdr:rowOff>
    </xdr:from>
    <xdr:to>
      <xdr:col>12</xdr:col>
      <xdr:colOff>584868</xdr:colOff>
      <xdr:row>18</xdr:row>
      <xdr:rowOff>33421</xdr:rowOff>
    </xdr:to>
    <xdr:graphicFrame macro="">
      <xdr:nvGraphicFramePr>
        <xdr:cNvPr id="114" name="Chart 113">
          <a:extLst>
            <a:ext uri="{FF2B5EF4-FFF2-40B4-BE49-F238E27FC236}">
              <a16:creationId xmlns:a16="http://schemas.microsoft.com/office/drawing/2014/main" id="{733DB29D-0748-4A14-83A2-440FA3EDB2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320864</xdr:colOff>
      <xdr:row>9</xdr:row>
      <xdr:rowOff>10483</xdr:rowOff>
    </xdr:from>
    <xdr:to>
      <xdr:col>13</xdr:col>
      <xdr:colOff>56887</xdr:colOff>
      <xdr:row>10</xdr:row>
      <xdr:rowOff>82298</xdr:rowOff>
    </xdr:to>
    <xdr:sp macro="" textlink="">
      <xdr:nvSpPr>
        <xdr:cNvPr id="80" name="TextBox 79">
          <a:extLst>
            <a:ext uri="{FF2B5EF4-FFF2-40B4-BE49-F238E27FC236}">
              <a16:creationId xmlns:a16="http://schemas.microsoft.com/office/drawing/2014/main" id="{68C323DB-6195-46F7-B6DB-FEAE4835C598}"/>
            </a:ext>
          </a:extLst>
        </xdr:cNvPr>
        <xdr:cNvSpPr txBox="1"/>
      </xdr:nvSpPr>
      <xdr:spPr>
        <a:xfrm>
          <a:off x="5810272" y="1664825"/>
          <a:ext cx="2175760" cy="255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100">
              <a:solidFill>
                <a:schemeClr val="bg1">
                  <a:lumMod val="85000"/>
                </a:schemeClr>
              </a:solidFill>
              <a:latin typeface="+mn-lt"/>
              <a:ea typeface="+mn-ea"/>
              <a:cs typeface="+mn-cs"/>
            </a:rPr>
            <a:t>5 Under-Performing Buses</a:t>
          </a:r>
        </a:p>
      </xdr:txBody>
    </xdr:sp>
    <xdr:clientData/>
  </xdr:twoCellAnchor>
  <xdr:twoCellAnchor>
    <xdr:from>
      <xdr:col>9</xdr:col>
      <xdr:colOff>475916</xdr:colOff>
      <xdr:row>9</xdr:row>
      <xdr:rowOff>63584</xdr:rowOff>
    </xdr:from>
    <xdr:to>
      <xdr:col>10</xdr:col>
      <xdr:colOff>18382</xdr:colOff>
      <xdr:row>10</xdr:row>
      <xdr:rowOff>33421</xdr:rowOff>
    </xdr:to>
    <xdr:sp macro="" textlink="">
      <xdr:nvSpPr>
        <xdr:cNvPr id="115" name="Oval 114">
          <a:extLst>
            <a:ext uri="{FF2B5EF4-FFF2-40B4-BE49-F238E27FC236}">
              <a16:creationId xmlns:a16="http://schemas.microsoft.com/office/drawing/2014/main" id="{C9FB25C0-F6B4-538F-65C3-7A5016834CD2}"/>
            </a:ext>
          </a:extLst>
        </xdr:cNvPr>
        <xdr:cNvSpPr/>
      </xdr:nvSpPr>
      <xdr:spPr>
        <a:xfrm>
          <a:off x="5965324" y="1717926"/>
          <a:ext cx="152400" cy="153653"/>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481619</xdr:colOff>
      <xdr:row>2</xdr:row>
      <xdr:rowOff>146172</xdr:rowOff>
    </xdr:from>
    <xdr:to>
      <xdr:col>17</xdr:col>
      <xdr:colOff>217642</xdr:colOff>
      <xdr:row>4</xdr:row>
      <xdr:rowOff>34172</xdr:rowOff>
    </xdr:to>
    <xdr:sp macro="" textlink="">
      <xdr:nvSpPr>
        <xdr:cNvPr id="117" name="TextBox 116">
          <a:extLst>
            <a:ext uri="{FF2B5EF4-FFF2-40B4-BE49-F238E27FC236}">
              <a16:creationId xmlns:a16="http://schemas.microsoft.com/office/drawing/2014/main" id="{2AE71E2E-50EF-BB38-9D0B-C00B71FC108A}"/>
            </a:ext>
          </a:extLst>
        </xdr:cNvPr>
        <xdr:cNvSpPr txBox="1"/>
      </xdr:nvSpPr>
      <xdr:spPr>
        <a:xfrm>
          <a:off x="8410764" y="513804"/>
          <a:ext cx="2175760" cy="255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100">
              <a:solidFill>
                <a:schemeClr val="bg1">
                  <a:lumMod val="85000"/>
                </a:schemeClr>
              </a:solidFill>
              <a:latin typeface="+mn-lt"/>
              <a:ea typeface="+mn-ea"/>
              <a:cs typeface="+mn-cs"/>
            </a:rPr>
            <a:t>Total</a:t>
          </a:r>
          <a:r>
            <a:rPr lang="en-IN" sz="1100" baseline="0">
              <a:solidFill>
                <a:schemeClr val="bg1">
                  <a:lumMod val="85000"/>
                </a:schemeClr>
              </a:solidFill>
              <a:latin typeface="+mn-lt"/>
              <a:ea typeface="+mn-ea"/>
              <a:cs typeface="+mn-cs"/>
            </a:rPr>
            <a:t> Passengers by Occupation</a:t>
          </a:r>
          <a:endParaRPr lang="en-IN" sz="1100">
            <a:solidFill>
              <a:schemeClr val="bg1">
                <a:lumMod val="85000"/>
              </a:schemeClr>
            </a:solidFill>
            <a:latin typeface="+mn-lt"/>
            <a:ea typeface="+mn-ea"/>
            <a:cs typeface="+mn-cs"/>
          </a:endParaRPr>
        </a:p>
      </xdr:txBody>
    </xdr:sp>
    <xdr:clientData/>
  </xdr:twoCellAnchor>
  <xdr:twoCellAnchor>
    <xdr:from>
      <xdr:col>13</xdr:col>
      <xdr:colOff>325854</xdr:colOff>
      <xdr:row>4</xdr:row>
      <xdr:rowOff>83554</xdr:rowOff>
    </xdr:from>
    <xdr:to>
      <xdr:col>17</xdr:col>
      <xdr:colOff>593223</xdr:colOff>
      <xdr:row>19</xdr:row>
      <xdr:rowOff>100263</xdr:rowOff>
    </xdr:to>
    <xdr:graphicFrame macro="">
      <xdr:nvGraphicFramePr>
        <xdr:cNvPr id="119" name="Chart 118">
          <a:extLst>
            <a:ext uri="{FF2B5EF4-FFF2-40B4-BE49-F238E27FC236}">
              <a16:creationId xmlns:a16="http://schemas.microsoft.com/office/drawing/2014/main" id="{FA09A274-7327-4805-95BA-71235A8B0D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70935</xdr:colOff>
      <xdr:row>27</xdr:row>
      <xdr:rowOff>58486</xdr:rowOff>
    </xdr:from>
    <xdr:to>
      <xdr:col>10</xdr:col>
      <xdr:colOff>131595</xdr:colOff>
      <xdr:row>28</xdr:row>
      <xdr:rowOff>131177</xdr:rowOff>
    </xdr:to>
    <xdr:sp macro="" textlink="">
      <xdr:nvSpPr>
        <xdr:cNvPr id="46" name="TextBox 45">
          <a:extLst>
            <a:ext uri="{FF2B5EF4-FFF2-40B4-BE49-F238E27FC236}">
              <a16:creationId xmlns:a16="http://schemas.microsoft.com/office/drawing/2014/main" id="{6AF50319-E51E-451A-A0B0-5F9C50BDACF2}"/>
            </a:ext>
          </a:extLst>
        </xdr:cNvPr>
        <xdr:cNvSpPr txBox="1"/>
      </xdr:nvSpPr>
      <xdr:spPr>
        <a:xfrm>
          <a:off x="3730540" y="5021512"/>
          <a:ext cx="2500397" cy="256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a:solidFill>
                <a:schemeClr val="bg1">
                  <a:lumMod val="85000"/>
                </a:schemeClr>
              </a:solidFill>
            </a:rPr>
            <a:t>Recommendations</a:t>
          </a:r>
        </a:p>
      </xdr:txBody>
    </xdr:sp>
    <xdr:clientData/>
  </xdr:twoCellAnchor>
  <xdr:twoCellAnchor>
    <xdr:from>
      <xdr:col>5</xdr:col>
      <xdr:colOff>207461</xdr:colOff>
      <xdr:row>27</xdr:row>
      <xdr:rowOff>85726</xdr:rowOff>
    </xdr:from>
    <xdr:to>
      <xdr:col>6</xdr:col>
      <xdr:colOff>83637</xdr:colOff>
      <xdr:row>30</xdr:row>
      <xdr:rowOff>25401</xdr:rowOff>
    </xdr:to>
    <xdr:sp macro="" textlink="">
      <xdr:nvSpPr>
        <xdr:cNvPr id="53" name="Oval 52">
          <a:extLst>
            <a:ext uri="{FF2B5EF4-FFF2-40B4-BE49-F238E27FC236}">
              <a16:creationId xmlns:a16="http://schemas.microsoft.com/office/drawing/2014/main" id="{F88F7FD5-57CD-4B45-AEF0-14FEF0193B42}"/>
            </a:ext>
          </a:extLst>
        </xdr:cNvPr>
        <xdr:cNvSpPr/>
      </xdr:nvSpPr>
      <xdr:spPr>
        <a:xfrm>
          <a:off x="3257132" y="5048752"/>
          <a:ext cx="486110" cy="491123"/>
        </a:xfrm>
        <a:prstGeom prst="ellipse">
          <a:avLst/>
        </a:prstGeom>
        <a:solidFill>
          <a:schemeClr val="bg1">
            <a:lumMod val="50000"/>
            <a:alpha val="5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rgbClr val="0D0D0D"/>
            </a:solidFill>
          </a:endParaRPr>
        </a:p>
      </xdr:txBody>
    </xdr:sp>
    <xdr:clientData/>
  </xdr:twoCellAnchor>
  <xdr:twoCellAnchor editAs="oneCell">
    <xdr:from>
      <xdr:col>5</xdr:col>
      <xdr:colOff>248654</xdr:colOff>
      <xdr:row>27</xdr:row>
      <xdr:rowOff>151649</xdr:rowOff>
    </xdr:from>
    <xdr:to>
      <xdr:col>6</xdr:col>
      <xdr:colOff>43533</xdr:colOff>
      <xdr:row>30</xdr:row>
      <xdr:rowOff>7521</xdr:rowOff>
    </xdr:to>
    <xdr:pic>
      <xdr:nvPicPr>
        <xdr:cNvPr id="54" name="Graphic 53" descr="Lightbulb with solid fill">
          <a:extLst>
            <a:ext uri="{FF2B5EF4-FFF2-40B4-BE49-F238E27FC236}">
              <a16:creationId xmlns:a16="http://schemas.microsoft.com/office/drawing/2014/main" id="{DE2E6D7E-4A0D-4D52-BF28-6C118E5FDF74}"/>
            </a:ext>
          </a:extLst>
        </xdr:cNvPr>
        <xdr:cNvPicPr>
          <a:picLocks noChangeAspect="1"/>
        </xdr:cNvPicPr>
      </xdr:nvPicPr>
      <xdr:blipFill>
        <a:blip xmlns:r="http://schemas.openxmlformats.org/officeDocument/2006/relationships" r:embed="rId8">
          <a:duotone>
            <a:schemeClr val="bg2">
              <a:shade val="45000"/>
              <a:satMod val="135000"/>
            </a:schemeClr>
            <a:prstClr val="white"/>
          </a:duotone>
          <a:extLst>
            <a:ext uri="{96DAC541-7B7A-43D3-8B79-37D633B846F1}">
              <asvg:svgBlip xmlns:asvg="http://schemas.microsoft.com/office/drawing/2016/SVG/main" r:embed="rId9"/>
            </a:ext>
          </a:extLst>
        </a:blip>
        <a:stretch>
          <a:fillRect/>
        </a:stretch>
      </xdr:blipFill>
      <xdr:spPr>
        <a:xfrm>
          <a:off x="3298325" y="5114675"/>
          <a:ext cx="404813" cy="407320"/>
        </a:xfrm>
        <a:prstGeom prst="rect">
          <a:avLst/>
        </a:prstGeom>
      </xdr:spPr>
    </xdr:pic>
    <xdr:clientData/>
  </xdr:twoCellAnchor>
  <xdr:twoCellAnchor>
    <xdr:from>
      <xdr:col>5</xdr:col>
      <xdr:colOff>415506</xdr:colOff>
      <xdr:row>19</xdr:row>
      <xdr:rowOff>60491</xdr:rowOff>
    </xdr:from>
    <xdr:to>
      <xdr:col>9</xdr:col>
      <xdr:colOff>476166</xdr:colOff>
      <xdr:row>20</xdr:row>
      <xdr:rowOff>133182</xdr:rowOff>
    </xdr:to>
    <xdr:sp macro="" textlink="">
      <xdr:nvSpPr>
        <xdr:cNvPr id="121" name="TextBox 120">
          <a:extLst>
            <a:ext uri="{FF2B5EF4-FFF2-40B4-BE49-F238E27FC236}">
              <a16:creationId xmlns:a16="http://schemas.microsoft.com/office/drawing/2014/main" id="{9E06AD27-6079-93C8-78DC-7416DDE85E73}"/>
            </a:ext>
          </a:extLst>
        </xdr:cNvPr>
        <xdr:cNvSpPr txBox="1"/>
      </xdr:nvSpPr>
      <xdr:spPr>
        <a:xfrm>
          <a:off x="3465177" y="3552991"/>
          <a:ext cx="2500397" cy="2565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100">
              <a:solidFill>
                <a:schemeClr val="bg1">
                  <a:lumMod val="85000"/>
                </a:schemeClr>
              </a:solidFill>
            </a:rPr>
            <a:t>Total</a:t>
          </a:r>
          <a:r>
            <a:rPr lang="en-IN" sz="1100" baseline="0">
              <a:solidFill>
                <a:schemeClr val="bg1">
                  <a:lumMod val="85000"/>
                </a:schemeClr>
              </a:solidFill>
            </a:rPr>
            <a:t> Passengers by Age-Group</a:t>
          </a:r>
          <a:endParaRPr lang="en-IN" sz="1100">
            <a:solidFill>
              <a:schemeClr val="bg1">
                <a:lumMod val="85000"/>
              </a:schemeClr>
            </a:solidFill>
          </a:endParaRPr>
        </a:p>
      </xdr:txBody>
    </xdr:sp>
    <xdr:clientData/>
  </xdr:twoCellAnchor>
  <xdr:twoCellAnchor>
    <xdr:from>
      <xdr:col>5</xdr:col>
      <xdr:colOff>292099</xdr:colOff>
      <xdr:row>19</xdr:row>
      <xdr:rowOff>113715</xdr:rowOff>
    </xdr:from>
    <xdr:to>
      <xdr:col>5</xdr:col>
      <xdr:colOff>444499</xdr:colOff>
      <xdr:row>20</xdr:row>
      <xdr:rowOff>83552</xdr:rowOff>
    </xdr:to>
    <xdr:sp macro="" textlink="">
      <xdr:nvSpPr>
        <xdr:cNvPr id="122" name="Oval 121">
          <a:extLst>
            <a:ext uri="{FF2B5EF4-FFF2-40B4-BE49-F238E27FC236}">
              <a16:creationId xmlns:a16="http://schemas.microsoft.com/office/drawing/2014/main" id="{12608C31-99E9-584F-8DEA-067D0CEAD380}"/>
            </a:ext>
          </a:extLst>
        </xdr:cNvPr>
        <xdr:cNvSpPr/>
      </xdr:nvSpPr>
      <xdr:spPr>
        <a:xfrm>
          <a:off x="3341770" y="3606215"/>
          <a:ext cx="152400" cy="153653"/>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16712</xdr:colOff>
      <xdr:row>20</xdr:row>
      <xdr:rowOff>83551</xdr:rowOff>
    </xdr:from>
    <xdr:to>
      <xdr:col>13</xdr:col>
      <xdr:colOff>192172</xdr:colOff>
      <xdr:row>26</xdr:row>
      <xdr:rowOff>158749</xdr:rowOff>
    </xdr:to>
    <xdr:graphicFrame macro="">
      <xdr:nvGraphicFramePr>
        <xdr:cNvPr id="123" name="Chart 122">
          <a:extLst>
            <a:ext uri="{FF2B5EF4-FFF2-40B4-BE49-F238E27FC236}">
              <a16:creationId xmlns:a16="http://schemas.microsoft.com/office/drawing/2014/main" id="{068B3DFB-17E9-45D8-9D2F-23E20940A0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xdr:col>
      <xdr:colOff>292435</xdr:colOff>
      <xdr:row>20</xdr:row>
      <xdr:rowOff>167105</xdr:rowOff>
    </xdr:from>
    <xdr:to>
      <xdr:col>13</xdr:col>
      <xdr:colOff>377991</xdr:colOff>
      <xdr:row>22</xdr:row>
      <xdr:rowOff>66843</xdr:rowOff>
    </xdr:to>
    <xdr:sp macro="" textlink="Analysis!AQ12">
      <xdr:nvSpPr>
        <xdr:cNvPr id="124" name="TextBox 123">
          <a:extLst>
            <a:ext uri="{FF2B5EF4-FFF2-40B4-BE49-F238E27FC236}">
              <a16:creationId xmlns:a16="http://schemas.microsoft.com/office/drawing/2014/main" id="{AD9ACB6E-BAED-4D37-A6FE-ABA105F2FA0F}"/>
            </a:ext>
          </a:extLst>
        </xdr:cNvPr>
        <xdr:cNvSpPr txBox="1"/>
      </xdr:nvSpPr>
      <xdr:spPr>
        <a:xfrm>
          <a:off x="6391777" y="3843421"/>
          <a:ext cx="1915359" cy="2673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r>
            <a:rPr lang="en-IN" sz="900">
              <a:solidFill>
                <a:schemeClr val="bg1">
                  <a:lumMod val="85000"/>
                </a:schemeClr>
              </a:solidFill>
              <a:latin typeface="Arial" panose="020B0604020202020204" pitchFamily="34" charset="0"/>
              <a:ea typeface="+mn-ea"/>
              <a:cs typeface="Arial" panose="020B0604020202020204" pitchFamily="34" charset="0"/>
            </a:rPr>
            <a:t>Average</a:t>
          </a:r>
          <a:r>
            <a:rPr lang="en-IN" sz="900" baseline="0">
              <a:solidFill>
                <a:schemeClr val="bg1">
                  <a:lumMod val="85000"/>
                </a:schemeClr>
              </a:solidFill>
              <a:latin typeface="Arial" panose="020B0604020202020204" pitchFamily="34" charset="0"/>
              <a:ea typeface="+mn-ea"/>
              <a:cs typeface="Arial" panose="020B0604020202020204" pitchFamily="34" charset="0"/>
            </a:rPr>
            <a:t> Passenger Age </a:t>
          </a:r>
          <a:endParaRPr lang="en-IN" sz="900">
            <a:solidFill>
              <a:schemeClr val="bg1">
                <a:lumMod val="85000"/>
              </a:schemeClr>
            </a:solidFill>
            <a:latin typeface="Arial" panose="020B0604020202020204" pitchFamily="34" charset="0"/>
            <a:ea typeface="+mn-ea"/>
            <a:cs typeface="Arial" panose="020B0604020202020204" pitchFamily="34" charset="0"/>
          </a:endParaRPr>
        </a:p>
      </xdr:txBody>
    </xdr:sp>
    <xdr:clientData/>
  </xdr:twoCellAnchor>
  <xdr:twoCellAnchor>
    <xdr:from>
      <xdr:col>11</xdr:col>
      <xdr:colOff>33421</xdr:colOff>
      <xdr:row>18</xdr:row>
      <xdr:rowOff>174290</xdr:rowOff>
    </xdr:from>
    <xdr:to>
      <xdr:col>12</xdr:col>
      <xdr:colOff>242302</xdr:colOff>
      <xdr:row>21</xdr:row>
      <xdr:rowOff>79374</xdr:rowOff>
    </xdr:to>
    <xdr:sp macro="" textlink="Sheet4!AM17">
      <xdr:nvSpPr>
        <xdr:cNvPr id="125" name="TextBox 124">
          <a:extLst>
            <a:ext uri="{FF2B5EF4-FFF2-40B4-BE49-F238E27FC236}">
              <a16:creationId xmlns:a16="http://schemas.microsoft.com/office/drawing/2014/main" id="{1000087C-DB61-423A-EBD6-620BF0EAE350}"/>
            </a:ext>
          </a:extLst>
        </xdr:cNvPr>
        <xdr:cNvSpPr txBox="1"/>
      </xdr:nvSpPr>
      <xdr:spPr>
        <a:xfrm>
          <a:off x="6742697" y="3482974"/>
          <a:ext cx="818816" cy="4565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794F19-4C57-419E-B852-2AD41F7FA847}" type="TxLink">
            <a:rPr lang="en-US" sz="2400" b="0" i="0" u="none" strike="noStrike">
              <a:solidFill>
                <a:srgbClr val="03C4A1"/>
              </a:solidFill>
              <a:latin typeface="Arial Black" panose="020B0A04020102020204" pitchFamily="34" charset="0"/>
              <a:ea typeface="+mn-ea"/>
              <a:cs typeface="+mn-cs"/>
            </a:rPr>
            <a:pPr marL="0" indent="0" algn="ctr"/>
            <a:t>43</a:t>
          </a:fld>
          <a:endParaRPr lang="en-IN" sz="3600" b="0" i="0" u="none" strike="noStrike">
            <a:solidFill>
              <a:srgbClr val="03C4A1"/>
            </a:solidFill>
            <a:latin typeface="Arial Black" panose="020B0A04020102020204" pitchFamily="34" charset="0"/>
            <a:ea typeface="+mn-ea"/>
            <a:cs typeface="+mn-cs"/>
          </a:endParaRPr>
        </a:p>
      </xdr:txBody>
    </xdr:sp>
    <xdr:clientData/>
  </xdr:twoCellAnchor>
  <xdr:twoCellAnchor>
    <xdr:from>
      <xdr:col>13</xdr:col>
      <xdr:colOff>342565</xdr:colOff>
      <xdr:row>19</xdr:row>
      <xdr:rowOff>50131</xdr:rowOff>
    </xdr:from>
    <xdr:to>
      <xdr:col>17</xdr:col>
      <xdr:colOff>183815</xdr:colOff>
      <xdr:row>30</xdr:row>
      <xdr:rowOff>175459</xdr:rowOff>
    </xdr:to>
    <xdr:graphicFrame macro="">
      <xdr:nvGraphicFramePr>
        <xdr:cNvPr id="133" name="Chart 132">
          <a:extLst>
            <a:ext uri="{FF2B5EF4-FFF2-40B4-BE49-F238E27FC236}">
              <a16:creationId xmlns:a16="http://schemas.microsoft.com/office/drawing/2014/main" id="{9FF885A6-9E6B-4721-850E-D6F2944C95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13</xdr:col>
      <xdr:colOff>492960</xdr:colOff>
      <xdr:row>18</xdr:row>
      <xdr:rowOff>148178</xdr:rowOff>
    </xdr:from>
    <xdr:to>
      <xdr:col>16</xdr:col>
      <xdr:colOff>520438</xdr:colOff>
      <xdr:row>20</xdr:row>
      <xdr:rowOff>83552</xdr:rowOff>
    </xdr:to>
    <xdr:sp macro="" textlink="">
      <xdr:nvSpPr>
        <xdr:cNvPr id="134" name="TextBox 133">
          <a:extLst>
            <a:ext uri="{FF2B5EF4-FFF2-40B4-BE49-F238E27FC236}">
              <a16:creationId xmlns:a16="http://schemas.microsoft.com/office/drawing/2014/main" id="{FE0DCEC7-F4AD-7AEE-CDF1-129FBBE044C8}"/>
            </a:ext>
          </a:extLst>
        </xdr:cNvPr>
        <xdr:cNvSpPr txBox="1"/>
      </xdr:nvSpPr>
      <xdr:spPr>
        <a:xfrm>
          <a:off x="8422105" y="3456862"/>
          <a:ext cx="1857280" cy="3030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100">
              <a:solidFill>
                <a:schemeClr val="bg1">
                  <a:lumMod val="85000"/>
                </a:schemeClr>
              </a:solidFill>
              <a:latin typeface="+mn-lt"/>
              <a:ea typeface="+mn-ea"/>
              <a:cs typeface="+mn-cs"/>
            </a:rPr>
            <a:t>Revenue</a:t>
          </a:r>
          <a:r>
            <a:rPr lang="en-IN" sz="1100" baseline="0">
              <a:solidFill>
                <a:schemeClr val="bg1">
                  <a:lumMod val="85000"/>
                </a:schemeClr>
              </a:solidFill>
              <a:latin typeface="+mn-lt"/>
              <a:ea typeface="+mn-ea"/>
              <a:cs typeface="+mn-cs"/>
            </a:rPr>
            <a:t> Trend by Date</a:t>
          </a:r>
          <a:endParaRPr lang="en-IN" sz="1100">
            <a:solidFill>
              <a:schemeClr val="bg1">
                <a:lumMod val="85000"/>
              </a:schemeClr>
            </a:solidFill>
            <a:latin typeface="+mn-lt"/>
            <a:ea typeface="+mn-ea"/>
            <a:cs typeface="+mn-cs"/>
          </a:endParaRPr>
        </a:p>
      </xdr:txBody>
    </xdr:sp>
    <xdr:clientData/>
  </xdr:twoCellAnchor>
  <xdr:twoCellAnchor>
    <xdr:from>
      <xdr:col>13</xdr:col>
      <xdr:colOff>586539</xdr:colOff>
      <xdr:row>19</xdr:row>
      <xdr:rowOff>57234</xdr:rowOff>
    </xdr:from>
    <xdr:to>
      <xdr:col>14</xdr:col>
      <xdr:colOff>129005</xdr:colOff>
      <xdr:row>20</xdr:row>
      <xdr:rowOff>27071</xdr:rowOff>
    </xdr:to>
    <xdr:sp macro="" textlink="">
      <xdr:nvSpPr>
        <xdr:cNvPr id="135" name="Oval 134">
          <a:extLst>
            <a:ext uri="{FF2B5EF4-FFF2-40B4-BE49-F238E27FC236}">
              <a16:creationId xmlns:a16="http://schemas.microsoft.com/office/drawing/2014/main" id="{C03DA24D-A252-9488-3DA3-61164E08E39E}"/>
            </a:ext>
          </a:extLst>
        </xdr:cNvPr>
        <xdr:cNvSpPr/>
      </xdr:nvSpPr>
      <xdr:spPr>
        <a:xfrm>
          <a:off x="8515684" y="3549734"/>
          <a:ext cx="152400" cy="153653"/>
        </a:xfrm>
        <a:prstGeom prst="ellipse">
          <a:avLst/>
        </a:prstGeom>
        <a:solidFill>
          <a:schemeClr val="tx1">
            <a:lumMod val="65000"/>
            <a:lumOff val="35000"/>
            <a:alpha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64586</xdr:colOff>
      <xdr:row>28</xdr:row>
      <xdr:rowOff>35424</xdr:rowOff>
    </xdr:from>
    <xdr:to>
      <xdr:col>12</xdr:col>
      <xdr:colOff>208882</xdr:colOff>
      <xdr:row>31</xdr:row>
      <xdr:rowOff>58486</xdr:rowOff>
    </xdr:to>
    <xdr:sp macro="" textlink="">
      <xdr:nvSpPr>
        <xdr:cNvPr id="33" name="TextBox 32">
          <a:extLst>
            <a:ext uri="{FF2B5EF4-FFF2-40B4-BE49-F238E27FC236}">
              <a16:creationId xmlns:a16="http://schemas.microsoft.com/office/drawing/2014/main" id="{FC5E5884-B295-4217-39EE-F87335EC90C3}"/>
            </a:ext>
          </a:extLst>
        </xdr:cNvPr>
        <xdr:cNvSpPr txBox="1"/>
      </xdr:nvSpPr>
      <xdr:spPr>
        <a:xfrm>
          <a:off x="3724191" y="5182266"/>
          <a:ext cx="3803902" cy="5745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IN" sz="1050">
              <a:solidFill>
                <a:schemeClr val="bg1">
                  <a:lumMod val="85000"/>
                </a:schemeClr>
              </a:solidFill>
            </a:rPr>
            <a:t>Introduce</a:t>
          </a:r>
          <a:r>
            <a:rPr lang="en-IN" sz="1050" baseline="0">
              <a:solidFill>
                <a:schemeClr val="bg1">
                  <a:lumMod val="85000"/>
                </a:schemeClr>
              </a:solidFill>
            </a:rPr>
            <a:t> off-peak discounts to encourage increased use our Buses by Students and Retired individuals.</a:t>
          </a:r>
          <a:endParaRPr lang="en-IN" sz="1050">
            <a:solidFill>
              <a:schemeClr val="bg1">
                <a:lumMod val="85000"/>
              </a:schemeClr>
            </a:solidFill>
          </a:endParaRPr>
        </a:p>
      </xdr:txBody>
    </xdr:sp>
    <xdr:clientData/>
  </xdr:twoCellAnchor>
  <xdr:twoCellAnchor editAs="oneCell">
    <xdr:from>
      <xdr:col>0</xdr:col>
      <xdr:colOff>292434</xdr:colOff>
      <xdr:row>3</xdr:row>
      <xdr:rowOff>116974</xdr:rowOff>
    </xdr:from>
    <xdr:to>
      <xdr:col>1</xdr:col>
      <xdr:colOff>292434</xdr:colOff>
      <xdr:row>6</xdr:row>
      <xdr:rowOff>175460</xdr:rowOff>
    </xdr:to>
    <xdr:pic>
      <xdr:nvPicPr>
        <xdr:cNvPr id="34" name="Graphic 33" descr="House with solid fill">
          <a:hlinkClick xmlns:r="http://schemas.openxmlformats.org/officeDocument/2006/relationships" r:id="rId12"/>
          <a:extLst>
            <a:ext uri="{FF2B5EF4-FFF2-40B4-BE49-F238E27FC236}">
              <a16:creationId xmlns:a16="http://schemas.microsoft.com/office/drawing/2014/main" id="{F1CAC80E-74FF-443A-ABF3-BF0342592BB7}"/>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92434" y="668421"/>
          <a:ext cx="609934" cy="609934"/>
        </a:xfrm>
        <a:prstGeom prst="rect">
          <a:avLst/>
        </a:prstGeom>
      </xdr:spPr>
    </xdr:pic>
    <xdr:clientData/>
  </xdr:twoCellAnchor>
  <xdr:twoCellAnchor editAs="oneCell">
    <xdr:from>
      <xdr:col>0</xdr:col>
      <xdr:colOff>267368</xdr:colOff>
      <xdr:row>7</xdr:row>
      <xdr:rowOff>125329</xdr:rowOff>
    </xdr:from>
    <xdr:to>
      <xdr:col>1</xdr:col>
      <xdr:colOff>292434</xdr:colOff>
      <xdr:row>11</xdr:row>
      <xdr:rowOff>25066</xdr:rowOff>
    </xdr:to>
    <xdr:pic>
      <xdr:nvPicPr>
        <xdr:cNvPr id="35" name="Graphic 34" descr="Home with solid fill">
          <a:hlinkClick xmlns:r="http://schemas.openxmlformats.org/officeDocument/2006/relationships" r:id="rId15"/>
          <a:extLst>
            <a:ext uri="{FF2B5EF4-FFF2-40B4-BE49-F238E27FC236}">
              <a16:creationId xmlns:a16="http://schemas.microsoft.com/office/drawing/2014/main" id="{72C9994C-B845-4BD0-B6C3-BE8721185962}"/>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67368" y="1412040"/>
          <a:ext cx="635000" cy="635000"/>
        </a:xfrm>
        <a:prstGeom prst="rect">
          <a:avLst/>
        </a:prstGeom>
      </xdr:spPr>
    </xdr:pic>
    <xdr:clientData/>
  </xdr:twoCellAnchor>
  <xdr:twoCellAnchor editAs="oneCell">
    <xdr:from>
      <xdr:col>17</xdr:col>
      <xdr:colOff>492961</xdr:colOff>
      <xdr:row>0</xdr:row>
      <xdr:rowOff>66843</xdr:rowOff>
    </xdr:from>
    <xdr:to>
      <xdr:col>20</xdr:col>
      <xdr:colOff>167106</xdr:colOff>
      <xdr:row>7</xdr:row>
      <xdr:rowOff>75197</xdr:rowOff>
    </xdr:to>
    <mc:AlternateContent xmlns:mc="http://schemas.openxmlformats.org/markup-compatibility/2006" xmlns:a14="http://schemas.microsoft.com/office/drawing/2010/main">
      <mc:Choice Requires="a14">
        <xdr:graphicFrame macro="">
          <xdr:nvGraphicFramePr>
            <xdr:cNvPr id="38" name="Slicer_Gender" hidden="1">
              <a:extLst>
                <a:ext uri="{FF2B5EF4-FFF2-40B4-BE49-F238E27FC236}">
                  <a16:creationId xmlns:a16="http://schemas.microsoft.com/office/drawing/2014/main" id="{9086BD6A-9265-4477-A372-6AC710EBAE18}"/>
                </a:ext>
              </a:extLst>
            </xdr:cNvPr>
            <xdr:cNvGraphicFramePr/>
          </xdr:nvGraphicFramePr>
          <xdr:xfrm>
            <a:off x="0" y="0"/>
            <a:ext cx="0" cy="0"/>
          </xdr:xfrm>
          <a:graphic>
            <a:graphicData uri="http://schemas.microsoft.com/office/drawing/2010/slicer">
              <sle:slicer xmlns:sle="http://schemas.microsoft.com/office/drawing/2010/slicer" name="Slicer_Gender"/>
            </a:graphicData>
          </a:graphic>
        </xdr:graphicFrame>
      </mc:Choice>
      <mc:Fallback xmlns="">
        <xdr:sp macro="" textlink="">
          <xdr:nvSpPr>
            <xdr:cNvPr id="0" name=""/>
            <xdr:cNvSpPr>
              <a:spLocks noTextEdit="1"/>
            </xdr:cNvSpPr>
          </xdr:nvSpPr>
          <xdr:spPr>
            <a:xfrm>
              <a:off x="10902425" y="66843"/>
              <a:ext cx="1511110" cy="12783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508001</xdr:colOff>
      <xdr:row>7</xdr:row>
      <xdr:rowOff>91907</xdr:rowOff>
    </xdr:from>
    <xdr:to>
      <xdr:col>20</xdr:col>
      <xdr:colOff>175462</xdr:colOff>
      <xdr:row>25</xdr:row>
      <xdr:rowOff>50130</xdr:rowOff>
    </xdr:to>
    <mc:AlternateContent xmlns:mc="http://schemas.openxmlformats.org/markup-compatibility/2006" xmlns:a14="http://schemas.microsoft.com/office/drawing/2010/main">
      <mc:Choice Requires="a14">
        <xdr:graphicFrame macro="">
          <xdr:nvGraphicFramePr>
            <xdr:cNvPr id="39" name="Slicer_RN" hidden="1">
              <a:extLst>
                <a:ext uri="{FF2B5EF4-FFF2-40B4-BE49-F238E27FC236}">
                  <a16:creationId xmlns:a16="http://schemas.microsoft.com/office/drawing/2014/main" id="{46EC5CF9-1B66-414B-B937-CFAFB428DDA3}"/>
                </a:ext>
              </a:extLst>
            </xdr:cNvPr>
            <xdr:cNvGraphicFramePr/>
          </xdr:nvGraphicFramePr>
          <xdr:xfrm>
            <a:off x="0" y="0"/>
            <a:ext cx="0" cy="0"/>
          </xdr:xfrm>
          <a:graphic>
            <a:graphicData uri="http://schemas.microsoft.com/office/drawing/2010/slicer">
              <sle:slicer xmlns:sle="http://schemas.microsoft.com/office/drawing/2010/slicer" name="Slicer_RN"/>
            </a:graphicData>
          </a:graphic>
        </xdr:graphicFrame>
      </mc:Choice>
      <mc:Fallback xmlns="">
        <xdr:sp macro="" textlink="">
          <xdr:nvSpPr>
            <xdr:cNvPr id="0" name=""/>
            <xdr:cNvSpPr>
              <a:spLocks noTextEdit="1"/>
            </xdr:cNvSpPr>
          </xdr:nvSpPr>
          <xdr:spPr>
            <a:xfrm>
              <a:off x="10917465" y="1361907"/>
              <a:ext cx="1504426" cy="32239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501984</xdr:colOff>
      <xdr:row>25</xdr:row>
      <xdr:rowOff>0</xdr:rowOff>
    </xdr:from>
    <xdr:to>
      <xdr:col>20</xdr:col>
      <xdr:colOff>167106</xdr:colOff>
      <xdr:row>32</xdr:row>
      <xdr:rowOff>133684</xdr:rowOff>
    </xdr:to>
    <mc:AlternateContent xmlns:mc="http://schemas.openxmlformats.org/markup-compatibility/2006" xmlns:a14="http://schemas.microsoft.com/office/drawing/2010/main">
      <mc:Choice Requires="a14">
        <xdr:graphicFrame macro="">
          <xdr:nvGraphicFramePr>
            <xdr:cNvPr id="40" name="Slicer_Year" hidden="1">
              <a:extLst>
                <a:ext uri="{FF2B5EF4-FFF2-40B4-BE49-F238E27FC236}">
                  <a16:creationId xmlns:a16="http://schemas.microsoft.com/office/drawing/2014/main" id="{73399FA3-921E-4885-920F-A3BC470808D5}"/>
                </a:ext>
              </a:extLst>
            </xdr:cNvPr>
            <xdr:cNvGraphicFramePr/>
          </xdr:nvGraphicFramePr>
          <xdr:xfrm>
            <a:off x="0" y="0"/>
            <a:ext cx="0" cy="0"/>
          </xdr:xfrm>
          <a:graphic>
            <a:graphicData uri="http://schemas.microsoft.com/office/drawing/2010/slicer">
              <sle:slicer xmlns:sle="http://schemas.microsoft.com/office/drawing/2010/slicer" name="Slicer_Year"/>
            </a:graphicData>
          </a:graphic>
        </xdr:graphicFrame>
      </mc:Choice>
      <mc:Fallback xmlns="">
        <xdr:sp macro="" textlink="">
          <xdr:nvSpPr>
            <xdr:cNvPr id="0" name=""/>
            <xdr:cNvSpPr>
              <a:spLocks noTextEdit="1"/>
            </xdr:cNvSpPr>
          </xdr:nvSpPr>
          <xdr:spPr>
            <a:xfrm>
              <a:off x="10911448" y="4535714"/>
              <a:ext cx="1502087" cy="14036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11</xdr:row>
      <xdr:rowOff>158749</xdr:rowOff>
    </xdr:from>
    <xdr:to>
      <xdr:col>1</xdr:col>
      <xdr:colOff>593224</xdr:colOff>
      <xdr:row>13</xdr:row>
      <xdr:rowOff>91907</xdr:rowOff>
    </xdr:to>
    <xdr:sp macro="" textlink="">
      <xdr:nvSpPr>
        <xdr:cNvPr id="41" name="TextBox 40">
          <a:extLst>
            <a:ext uri="{FF2B5EF4-FFF2-40B4-BE49-F238E27FC236}">
              <a16:creationId xmlns:a16="http://schemas.microsoft.com/office/drawing/2014/main" id="{92BD378A-BBBE-4DB4-B0D0-87B63DAEE22B}"/>
            </a:ext>
          </a:extLst>
        </xdr:cNvPr>
        <xdr:cNvSpPr txBox="1"/>
      </xdr:nvSpPr>
      <xdr:spPr>
        <a:xfrm>
          <a:off x="0" y="2180723"/>
          <a:ext cx="1203158" cy="3007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900">
              <a:solidFill>
                <a:schemeClr val="bg1">
                  <a:lumMod val="85000"/>
                </a:schemeClr>
              </a:solidFill>
            </a:rPr>
            <a:t>--Slicers--</a:t>
          </a:r>
        </a:p>
      </xdr:txBody>
    </xdr:sp>
    <xdr:clientData/>
  </xdr:twoCellAnchor>
  <xdr:twoCellAnchor editAs="oneCell">
    <xdr:from>
      <xdr:col>0</xdr:col>
      <xdr:colOff>356093</xdr:colOff>
      <xdr:row>13</xdr:row>
      <xdr:rowOff>87134</xdr:rowOff>
    </xdr:from>
    <xdr:to>
      <xdr:col>1</xdr:col>
      <xdr:colOff>222410</xdr:colOff>
      <xdr:row>16</xdr:row>
      <xdr:rowOff>14325</xdr:rowOff>
    </xdr:to>
    <xdr:pic macro="[0]!Module1.ToggleSlicers">
      <xdr:nvPicPr>
        <xdr:cNvPr id="49" name="Picture 48">
          <a:extLst>
            <a:ext uri="{FF2B5EF4-FFF2-40B4-BE49-F238E27FC236}">
              <a16:creationId xmlns:a16="http://schemas.microsoft.com/office/drawing/2014/main" id="{6C328B56-AC34-7A46-712E-07573C8B891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356093" y="2445705"/>
          <a:ext cx="478638" cy="471477"/>
        </a:xfrm>
        <a:prstGeom prst="rect">
          <a:avLst/>
        </a:prstGeom>
        <a:solidFill>
          <a:schemeClr val="tx1"/>
        </a:solidFill>
      </xdr:spPr>
    </xdr:pic>
    <xdr:clientData/>
  </xdr:twoCellAnchor>
  <xdr:twoCellAnchor editAs="oneCell">
    <xdr:from>
      <xdr:col>0</xdr:col>
      <xdr:colOff>300790</xdr:colOff>
      <xdr:row>22</xdr:row>
      <xdr:rowOff>1</xdr:rowOff>
    </xdr:from>
    <xdr:to>
      <xdr:col>1</xdr:col>
      <xdr:colOff>259014</xdr:colOff>
      <xdr:row>25</xdr:row>
      <xdr:rowOff>16711</xdr:rowOff>
    </xdr:to>
    <xdr:pic>
      <xdr:nvPicPr>
        <xdr:cNvPr id="55" name="Graphic 54" descr="Connections with solid fill">
          <a:hlinkClick xmlns:r="http://schemas.openxmlformats.org/officeDocument/2006/relationships" r:id="rId19"/>
          <a:extLst>
            <a:ext uri="{FF2B5EF4-FFF2-40B4-BE49-F238E27FC236}">
              <a16:creationId xmlns:a16="http://schemas.microsoft.com/office/drawing/2014/main" id="{BC35BA67-8A1A-7E83-A7AF-958018E19888}"/>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300790" y="4043948"/>
          <a:ext cx="568158" cy="568158"/>
        </a:xfrm>
        <a:prstGeom prst="rect">
          <a:avLst/>
        </a:prstGeom>
      </xdr:spPr>
    </xdr:pic>
    <xdr:clientData/>
  </xdr:twoCellAnchor>
  <xdr:twoCellAnchor editAs="oneCell">
    <xdr:from>
      <xdr:col>0</xdr:col>
      <xdr:colOff>317105</xdr:colOff>
      <xdr:row>25</xdr:row>
      <xdr:rowOff>141644</xdr:rowOff>
    </xdr:from>
    <xdr:to>
      <xdr:col>1</xdr:col>
      <xdr:colOff>309145</xdr:colOff>
      <xdr:row>29</xdr:row>
      <xdr:rowOff>8355</xdr:rowOff>
    </xdr:to>
    <xdr:pic>
      <xdr:nvPicPr>
        <xdr:cNvPr id="57" name="Graphic 56" descr="Social network with solid fill">
          <a:hlinkClick xmlns:r="http://schemas.openxmlformats.org/officeDocument/2006/relationships" r:id="rId22"/>
          <a:extLst>
            <a:ext uri="{FF2B5EF4-FFF2-40B4-BE49-F238E27FC236}">
              <a16:creationId xmlns:a16="http://schemas.microsoft.com/office/drawing/2014/main" id="{934559FF-4CD1-B509-409B-7642FBF353CD}"/>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317105" y="4737039"/>
          <a:ext cx="601974" cy="601974"/>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18171297" createdVersion="8" refreshedVersion="8" minRefreshableVersion="3" recordCount="0" supportSubquery="1" supportAdvancedDrill="1" xr:uid="{96FC5AFC-6DC6-45D1-A16D-3955ADAD15E2}">
  <cacheSource type="external" connectionId="7"/>
  <cacheFields count="4">
    <cacheField name="[Dim_Buses].[BusNumber].[BusNumber]" caption="BusNumber" numFmtId="0" hierarchy="3" level="1">
      <sharedItems count="5">
        <s v="Bus 13"/>
        <s v="Bus 14"/>
        <s v="Bus 19"/>
        <s v="Bus 26"/>
        <s v="Bus 39"/>
      </sharedItems>
    </cacheField>
    <cacheField name="[Dim_DateTable].[RideDate].[RideDate]" caption="RideDate" numFmtId="0" hierarchy="5" level="1">
      <sharedItems containsSemiMixedTypes="0" containsNonDate="0" containsDate="1" containsString="0" minDate="2023-12-07T00:00:00" maxDate="2024-01-07T00:00:00" count="31">
        <d v="2023-12-07T00:00:00"/>
        <d v="2023-12-08T00:00:00"/>
        <d v="2023-12-09T00:00:00"/>
        <d v="2023-12-10T00:00:00"/>
        <d v="2023-12-11T00:00:00"/>
        <d v="2023-12-12T00:00:00"/>
        <d v="2023-12-13T00:00:00"/>
        <d v="2023-12-14T00:00:00"/>
        <d v="2023-12-15T00:00:00"/>
        <d v="2023-12-16T00:00:00"/>
        <d v="2023-12-17T00:00:00"/>
        <d v="2023-12-18T00:00:00"/>
        <d v="2023-12-19T00:00:00"/>
        <d v="2023-12-20T00:00:00"/>
        <d v="2023-12-21T00:00:00"/>
        <d v="2023-12-22T00:00:00"/>
        <d v="2023-12-23T00:00:00"/>
        <d v="2023-12-24T00:00:00"/>
        <d v="2023-12-25T00:00:00"/>
        <d v="2023-12-26T00:00:00"/>
        <d v="2023-12-27T00:00:00"/>
        <d v="2023-12-28T00:00:00"/>
        <d v="2023-12-29T00:00:00"/>
        <d v="2023-12-30T00:00:00"/>
        <d v="2023-12-31T00:00:00"/>
        <d v="2024-01-01T00:00:00"/>
        <d v="2024-01-02T00:00:00"/>
        <d v="2024-01-03T00:00:00"/>
        <d v="2024-01-04T00:00:00"/>
        <d v="2024-01-05T00:00:00"/>
        <d v="2024-01-06T00:00:00"/>
      </sharedItems>
    </cacheField>
    <cacheField name="[Measures].[Total_revenue_generated]" caption="Total_revenue_generated" numFmtId="0" hierarchy="56" level="32767"/>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2" memberValueDatatype="20" unbalanced="0"/>
    <cacheHierarchy uniqueName="[Dim_Buses].[BusID]" caption="BusID" attribute="1" defaultMemberUniqueName="[Dim_Buses].[BusID].[All]" allUniqueName="[Dim_Buses].[BusID].[All]" dimensionUniqueName="[Dim_Buses]" displayFolder="" count="2" memberValueDatatype="20" unbalanced="0"/>
    <cacheHierarchy uniqueName="[Dim_Buses].[RouteID]" caption="RouteID" attribute="1" defaultMemberUniqueName="[Dim_Buses].[RouteID].[All]" allUniqueName="[Dim_Buses].[RouteID].[All]" dimensionUniqueName="[Dim_Buses]" displayFolder="" count="2" memberValueDatatype="20" unbalanced="0"/>
    <cacheHierarchy uniqueName="[Dim_Buses].[BusNumber]" caption="BusNumber" attribute="1" defaultMemberUniqueName="[Dim_Buses].[BusNumber].[All]" allUniqueName="[Dim_Buses].[BusNumber].[All]" dimensionUniqueName="[Dim_Buses]" displayFolder="" count="2" memberValueDatatype="130" unbalanced="0">
      <fieldsUsage count="2">
        <fieldUsage x="-1"/>
        <fieldUsage x="0"/>
      </fieldsUsage>
    </cacheHierarchy>
    <cacheHierarchy uniqueName="[Dim_Buses].[Capacity]" caption="Capacity" attribute="1" defaultMemberUniqueName="[Dim_Buses].[Capacity].[All]" allUniqueName="[Dim_Buses].[Capacity].[All]" dimensionUniqueName="[Dim_Buses]" displayFolder="" count="2" memberValueDatatype="20" unbalanced="0"/>
    <cacheHierarchy uniqueName="[Dim_DateTable].[RideDate]" caption="RideDate" attribute="1" time="1" defaultMemberUniqueName="[Dim_DateTable].[RideDate].[All]" allUniqueName="[Dim_DateTable].[RideDate].[All]" dimensionUniqueName="[Dim_DateTable]" displayFolder="" count="2" memberValueDatatype="7" unbalanced="0">
      <fieldsUsage count="2">
        <fieldUsage x="-1"/>
        <fieldUsage x="1"/>
      </fieldsUsage>
    </cacheHierarchy>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2" memberValueDatatype="130" unbalanced="0"/>
    <cacheHierarchy uniqueName="[Dim_DateTable].[Month Number]" caption="Month Number" attribute="1" defaultMemberUniqueName="[Dim_DateTable].[Month Number].[All]" allUniqueName="[Dim_DateTable].[Month Number].[All]" dimensionUniqueName="[Dim_DateTable]" displayFolder="" count="2" memberValueDatatype="20" unbalanced="0"/>
    <cacheHierarchy uniqueName="[Dim_DateTable].[Day Name]" caption="Day Name" attribute="1" defaultMemberUniqueName="[Dim_DateTable].[Day Name].[All]" allUniqueName="[Dim_DateTable].[Day Name].[All]" dimensionUniqueName="[Dim_DateTable]" displayFolder="" count="2" memberValueDatatype="130" unbalanced="0"/>
    <cacheHierarchy uniqueName="[Dim_DateTable].[Week Number]" caption="Week Number" attribute="1" defaultMemberUniqueName="[Dim_DateTable].[Week Number].[All]" allUniqueName="[Dim_DateTable].[Week Number].[All]" dimensionUniqueName="[Dim_DateTable]" displayFolder="" count="2" memberValueDatatype="20" unbalanced="0"/>
    <cacheHierarchy uniqueName="[Dim_DateTable].[WeekType]" caption="WeekType" attribute="1" defaultMemberUniqueName="[Dim_DateTable].[WeekType].[All]" allUniqueName="[Dim_DateTable].[WeekType].[All]" dimensionUniqueName="[Dim_DateTable]" displayFolder="" count="2" memberValueDatatype="130" unbalanced="0"/>
    <cacheHierarchy uniqueName="[Dim_DateTable].[RideDate (Year)]" caption="RideDate (Year)" attribute="1" defaultMemberUniqueName="[Dim_DateTable].[RideDate (Year)].[All]" allUniqueName="[Dim_DateTable].[RideDate (Year)].[All]" dimensionUniqueName="[Dim_DateTable]" displayFolder="" count="2"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2" memberValueDatatype="130" unbalanced="0"/>
    <cacheHierarchy uniqueName="[Dim_DateTable].[RideDate (Month)]" caption="RideDate (Month)" attribute="1" defaultMemberUniqueName="[Dim_DateTable].[RideDate (Month)].[All]" allUniqueName="[Dim_DateTable].[RideDate (Month)].[All]" dimensionUniqueName="[Dim_DateTable]" displayFolder="" count="2" memberValueDatatype="130" unbalanced="0"/>
    <cacheHierarchy uniqueName="[Dim_Demographics].[RiderID]" caption="RiderID" attribute="1" defaultMemberUniqueName="[Dim_Demographics].[RiderID].[All]" allUniqueName="[Dim_Demographics].[RiderID].[All]" dimensionUniqueName="[Dim_Demographics]" displayFolder="" count="2" memberValueDatatype="20" unbalanced="0"/>
    <cacheHierarchy uniqueName="[Dim_Demographics].[Age]" caption="Age" attribute="1" defaultMemberUniqueName="[Dim_Demographics].[Age].[All]" allUniqueName="[Dim_Demographics].[Age].[All]" dimensionUniqueName="[Dim_Demographics]" displayFolder="" count="2"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2" memberValueDatatype="130" unbalanced="0"/>
    <cacheHierarchy uniqueName="[Dim_Demographics].[Age_Group]" caption="Age_Group" attribute="1" defaultMemberUniqueName="[Dim_Demographics].[Age_Group].[All]" allUniqueName="[Dim_Demographics].[Age_Group].[All]" dimensionUniqueName="[Dim_Demographics]" displayFolder="" count="2" memberValueDatatype="130" unbalanced="0"/>
    <cacheHierarchy uniqueName="[Dim_Routes].[RouteID]" caption="RouteID" attribute="1" defaultMemberUniqueName="[Dim_Routes].[RouteID].[All]" allUniqueName="[Dim_Routes].[RouteID].[All]" dimensionUniqueName="[Dim_Routes]" displayFolder="" count="2"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2" memberValueDatatype="130" unbalanced="0"/>
    <cacheHierarchy uniqueName="[Dim_Routes].[EndLocation]" caption="EndLocation" attribute="1" defaultMemberUniqueName="[Dim_Routes].[EndLocation].[All]" allUniqueName="[Dim_Routes].[EndLocation].[All]" dimensionUniqueName="[Dim_Routes]" displayFolder="" count="2" memberValueDatatype="130" unbalanced="0"/>
    <cacheHierarchy uniqueName="[Dim_Routes].[TripFee]" caption="TripFee" attribute="1" defaultMemberUniqueName="[Dim_Routes].[TripFee].[All]" allUniqueName="[Dim_Routes].[TripFee].[All]" dimensionUniqueName="[Dim_Routes]" displayFolder="" count="2" memberValueDatatype="20" unbalanced="0"/>
    <cacheHierarchy uniqueName="[Dim_Routes].[TakeOffTime]" caption="TakeOffTime" attribute="1" defaultMemberUniqueName="[Dim_Routes].[TakeOffTime].[All]" allUniqueName="[Dim_Routes].[TakeOffTime].[All]" dimensionUniqueName="[Dim_Routes]" displayFolder="" count="2" memberValueDatatype="130" unbalanced="0"/>
    <cacheHierarchy uniqueName="[Dim_Routes].[ArrivalTime]" caption="ArrivalTime" attribute="1" defaultMemberUniqueName="[Dim_Routes].[ArrivalTime].[All]" allUniqueName="[Dim_Routes].[ArrivalTime].[All]" dimensionUniqueName="[Dim_Routes]" displayFolder="" count="2" memberValueDatatype="130" unbalanced="0"/>
    <cacheHierarchy uniqueName="[Fact_Ridership].[RecordID]" caption="RecordID" attribute="1" defaultMemberUniqueName="[Fact_Ridership].[RecordID].[All]" allUniqueName="[Fact_Ridership].[RecordID].[All]" dimensionUniqueName="[Fact_Ridership]" displayFolder="" count="2" memberValueDatatype="20" unbalanced="0"/>
    <cacheHierarchy uniqueName="[Fact_Ridership].[BusID]" caption="BusID" attribute="1" defaultMemberUniqueName="[Fact_Ridership].[BusID].[All]" allUniqueName="[Fact_Ridership].[BusID].[All]" dimensionUniqueName="[Fact_Ridership]" displayFolder="" count="2" memberValueDatatype="20" unbalanced="0"/>
    <cacheHierarchy uniqueName="[Fact_Ridership].[RideDate]" caption="RideDate" attribute="1" time="1" defaultMemberUniqueName="[Fact_Ridership].[RideDate].[All]" allUniqueName="[Fact_Ridership].[RideDate].[All]" dimensionUniqueName="[Fact_Ridership]" displayFolder="" count="2" memberValueDatatype="7" unbalanced="0"/>
    <cacheHierarchy uniqueName="[Fact_Ridership].[NumberOfRiders]" caption="NumberOfRiders" attribute="1" defaultMemberUniqueName="[Fact_Ridership].[NumberOfRiders].[All]" allUniqueName="[Fact_Ridership].[NumberOfRiders].[All]" dimensionUniqueName="[Fact_Ridership]" displayFolder="" count="2" memberValueDatatype="20" unbalanced="0"/>
    <cacheHierarchy uniqueName="[Fact_Ridership].[RiderID]" caption="RiderID" attribute="1" defaultMemberUniqueName="[Fact_Ridership].[RiderID].[All]" allUniqueName="[Fact_Ridership].[RiderID].[All]" dimensionUniqueName="[Fact_Ridership]" displayFolder="" count="2" memberValueDatatype="20" unbalanced="0"/>
    <cacheHierarchy uniqueName="[Fact_Ridership].[RideTime]" caption="RideTime" attribute="1" time="1" defaultMemberUniqueName="[Fact_Ridership].[RideTime].[All]" allUniqueName="[Fact_Ridership].[RideTime].[All]" dimensionUniqueName="[Fact_Ridership]" displayFolder="" count="2"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2" memberValueDatatype="130" unbalanced="0"/>
    <cacheHierarchy uniqueName="[Fact_Ridership].[Time_Group]" caption="Time_Group" attribute="1" defaultMemberUniqueName="[Fact_Ridership].[Time_Group].[All]" allUniqueName="[Fact_Ridership].[Time_Group].[All]" dimensionUniqueName="[Fact_Ridership]" displayFolder="" count="2" memberValueDatatype="130" unbalanced="0"/>
    <cacheHierarchy uniqueName="[Fact_Ridership].[Capacity]" caption="Capacity" attribute="1" defaultMemberUniqueName="[Fact_Ridership].[Capacity].[All]" allUniqueName="[Fact_Ridership].[Capacity].[All]" dimensionUniqueName="[Fact_Ridership]" displayFolder="" count="2" memberValueDatatype="20" unbalanced="0"/>
    <cacheHierarchy uniqueName="[Fact_Ridership].[Utilization %]" caption="Utilization %" attribute="1" defaultMemberUniqueName="[Fact_Ridership].[Utilization %].[All]" allUniqueName="[Fact_Ridership].[Utilization %].[All]" dimensionUniqueName="[Fact_Ridership]" displayFolder="" count="2"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2" memberValueDatatype="130" unbalanced="0"/>
    <cacheHierarchy uniqueName="[Fact_Ridership].[RideDate (Year)]" caption="RideDate (Year)" attribute="1" defaultMemberUniqueName="[Fact_Ridership].[RideDate (Year)].[All]" allUniqueName="[Fact_Ridership].[RideDate (Year)].[All]" dimensionUniqueName="[Fact_Ridership]" displayFolder="" count="2"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2" memberValueDatatype="130" unbalanced="0"/>
    <cacheHierarchy uniqueName="[Fact_Ridership].[RideDate (Month)]" caption="RideDate (Month)" attribute="1" defaultMemberUniqueName="[Fact_Ridership].[RideDate (Month)].[All]" allUniqueName="[Fact_Ridership].[RideDate (Month)].[All]" dimensionUniqueName="[Fact_Ridership]" displayFolder="" count="2" memberValueDatatype="130" unbalanced="0"/>
    <cacheHierarchy uniqueName="[Fact_Ridership].[RideTime (Hour)]" caption="RideTime (Hour)" attribute="1" defaultMemberUniqueName="[Fact_Ridership].[RideTime (Hour)].[All]" allUniqueName="[Fact_Ridership].[RideTime (Hour)].[All]" dimensionUniqueName="[Fact_Ridership]" displayFolder="" count="2"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2"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2"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2"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oneField="1">
      <fieldsUsage count="1">
        <fieldUsage x="2"/>
      </fieldsUsage>
    </cacheHierarchy>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18865743" createdVersion="8" refreshedVersion="8" minRefreshableVersion="3" recordCount="0" supportSubquery="1" supportAdvancedDrill="1" xr:uid="{55E81CFB-06A7-4CF9-84D9-316677D83A66}">
  <cacheSource type="external" connectionId="7"/>
  <cacheFields count="3">
    <cacheField name="[Measures].[Total Passengers]" caption="Total Passengers" numFmtId="0" hierarchy="51" level="32767"/>
    <cacheField name="[Dim_Routes].[RouteName].[RouteName]" caption="RouteName" numFmtId="0" hierarchy="21" level="1">
      <sharedItems count="10">
        <s v="Airport Express"/>
        <s v="Beachfront Route"/>
        <s v="Central Line"/>
        <s v="City Shuttle"/>
        <s v="East-West Express"/>
        <s v="Market Line"/>
        <s v="North Circular"/>
        <s v="South Line"/>
        <s v="Suburban Line"/>
        <s v="University Line"/>
      </sharedItems>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0"/>
      </fieldsUsage>
    </cacheHierarchy>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19560183" createdVersion="8" refreshedVersion="8" minRefreshableVersion="3" recordCount="0" supportSubquery="1" supportAdvancedDrill="1" xr:uid="{D3B87079-3217-4E86-A7AA-92E32621E6F2}">
  <cacheSource type="external" connectionId="7"/>
  <cacheFields count="5">
    <cacheField name="[Measures].[Total Passengers]" caption="Total Passengers" numFmtId="0" hierarchy="51" level="32767"/>
    <cacheField name="[Dim_Routes].[RouteName].[RouteName]" caption="RouteName" numFmtId="0" hierarchy="21" level="1">
      <sharedItems count="1">
        <s v="East-West Express"/>
      </sharedItems>
    </cacheField>
    <cacheField name="[Fact_Ridership].[RideTime].[RideTime]" caption="RideTime" numFmtId="0" hierarchy="32"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_Ridership].[RideTime].&amp;[1899-12-30T19:50:00]"/>
          </x15:cachedUniqueNames>
        </ext>
      </extLst>
    </cacheField>
    <cacheField name="[Dim_DateTable].[Month Name].[Month Name]" caption="Month Name" numFmtId="0" hierarchy="7" level="1">
      <sharedItems count="2">
        <s v="Jan"/>
        <s v="Dec"/>
      </sharedItems>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2" memberValueDatatype="20" unbalanced="0"/>
    <cacheHierarchy uniqueName="[Dim_Buses].[BusID]" caption="BusID" attribute="1" defaultMemberUniqueName="[Dim_Buses].[BusID].[All]" allUniqueName="[Dim_Buses].[BusID].[All]" dimensionUniqueName="[Dim_Buses]" displayFolder="" count="2" memberValueDatatype="20" unbalanced="0"/>
    <cacheHierarchy uniqueName="[Dim_Buses].[RouteID]" caption="RouteID" attribute="1" defaultMemberUniqueName="[Dim_Buses].[RouteID].[All]" allUniqueName="[Dim_Buses].[RouteID].[All]" dimensionUniqueName="[Dim_Buses]" displayFolder="" count="2" memberValueDatatype="20" unbalanced="0"/>
    <cacheHierarchy uniqueName="[Dim_Buses].[BusNumber]" caption="BusNumber" attribute="1" defaultMemberUniqueName="[Dim_Buses].[BusNumber].[All]" allUniqueName="[Dim_Buses].[BusNumber].[All]" dimensionUniqueName="[Dim_Buses]" displayFolder="" count="2" memberValueDatatype="130" unbalanced="0"/>
    <cacheHierarchy uniqueName="[Dim_Buses].[Capacity]" caption="Capacity" attribute="1" defaultMemberUniqueName="[Dim_Buses].[Capacity].[All]" allUniqueName="[Dim_Buses].[Capacity].[All]" dimensionUniqueName="[Dim_Buses]" displayFolder="" count="2" memberValueDatatype="20" unbalanced="0"/>
    <cacheHierarchy uniqueName="[Dim_DateTable].[RideDate]" caption="RideDate" attribute="1" time="1" defaultMemberUniqueName="[Dim_DateTable].[RideDate].[All]" allUniqueName="[Dim_DateTable].[RideDate].[All]" dimensionUniqueName="[Dim_DateTable]" displayFolder="" count="2"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2" memberValueDatatype="130" unbalanced="0">
      <fieldsUsage count="2">
        <fieldUsage x="-1"/>
        <fieldUsage x="3"/>
      </fieldsUsage>
    </cacheHierarchy>
    <cacheHierarchy uniqueName="[Dim_DateTable].[Month Number]" caption="Month Number" attribute="1" defaultMemberUniqueName="[Dim_DateTable].[Month Number].[All]" allUniqueName="[Dim_DateTable].[Month Number].[All]" dimensionUniqueName="[Dim_DateTable]" displayFolder="" count="2" memberValueDatatype="20" unbalanced="0"/>
    <cacheHierarchy uniqueName="[Dim_DateTable].[Day Name]" caption="Day Name" attribute="1" defaultMemberUniqueName="[Dim_DateTable].[Day Name].[All]" allUniqueName="[Dim_DateTable].[Day Name].[All]" dimensionUniqueName="[Dim_DateTable]" displayFolder="" count="2" memberValueDatatype="130" unbalanced="0"/>
    <cacheHierarchy uniqueName="[Dim_DateTable].[Week Number]" caption="Week Number" attribute="1" defaultMemberUniqueName="[Dim_DateTable].[Week Number].[All]" allUniqueName="[Dim_DateTable].[Week Number].[All]" dimensionUniqueName="[Dim_DateTable]" displayFolder="" count="2" memberValueDatatype="20" unbalanced="0"/>
    <cacheHierarchy uniqueName="[Dim_DateTable].[WeekType]" caption="WeekType" attribute="1" defaultMemberUniqueName="[Dim_DateTable].[WeekType].[All]" allUniqueName="[Dim_DateTable].[WeekType].[All]" dimensionUniqueName="[Dim_DateTable]" displayFolder="" count="2" memberValueDatatype="130" unbalanced="0"/>
    <cacheHierarchy uniqueName="[Dim_DateTable].[RideDate (Year)]" caption="RideDate (Year)" attribute="1" defaultMemberUniqueName="[Dim_DateTable].[RideDate (Year)].[All]" allUniqueName="[Dim_DateTable].[RideDate (Year)].[All]" dimensionUniqueName="[Dim_DateTable]" displayFolder="" count="2"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2" memberValueDatatype="130" unbalanced="0"/>
    <cacheHierarchy uniqueName="[Dim_DateTable].[RideDate (Month)]" caption="RideDate (Month)" attribute="1" defaultMemberUniqueName="[Dim_DateTable].[RideDate (Month)].[All]" allUniqueName="[Dim_DateTable].[RideDate (Month)].[All]" dimensionUniqueName="[Dim_DateTable]" displayFolder="" count="2" memberValueDatatype="130" unbalanced="0"/>
    <cacheHierarchy uniqueName="[Dim_Demographics].[RiderID]" caption="RiderID" attribute="1" defaultMemberUniqueName="[Dim_Demographics].[RiderID].[All]" allUniqueName="[Dim_Demographics].[RiderID].[All]" dimensionUniqueName="[Dim_Demographics]" displayFolder="" count="2" memberValueDatatype="20" unbalanced="0"/>
    <cacheHierarchy uniqueName="[Dim_Demographics].[Age]" caption="Age" attribute="1" defaultMemberUniqueName="[Dim_Demographics].[Age].[All]" allUniqueName="[Dim_Demographics].[Age].[All]" dimensionUniqueName="[Dim_Demographics]" displayFolder="" count="2"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4"/>
      </fieldsUsage>
    </cacheHierarchy>
    <cacheHierarchy uniqueName="[Dim_Demographics].[Occupation]" caption="Occupation" attribute="1" defaultMemberUniqueName="[Dim_Demographics].[Occupation].[All]" allUniqueName="[Dim_Demographics].[Occupation].[All]" dimensionUniqueName="[Dim_Demographics]" displayFolder="" count="2" memberValueDatatype="130" unbalanced="0"/>
    <cacheHierarchy uniqueName="[Dim_Demographics].[Age_Group]" caption="Age_Group" attribute="1" defaultMemberUniqueName="[Dim_Demographics].[Age_Group].[All]" allUniqueName="[Dim_Demographics].[Age_Group].[All]" dimensionUniqueName="[Dim_Demographics]" displayFolder="" count="2" memberValueDatatype="130" unbalanced="0"/>
    <cacheHierarchy uniqueName="[Dim_Routes].[RouteID]" caption="RouteID" attribute="1" defaultMemberUniqueName="[Dim_Routes].[RouteID].[All]" allUniqueName="[Dim_Routes].[RouteID].[All]" dimensionUniqueName="[Dim_Routes]" displayFolder="" count="2"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2" memberValueDatatype="130" unbalanced="0"/>
    <cacheHierarchy uniqueName="[Dim_Routes].[EndLocation]" caption="EndLocation" attribute="1" defaultMemberUniqueName="[Dim_Routes].[EndLocation].[All]" allUniqueName="[Dim_Routes].[EndLocation].[All]" dimensionUniqueName="[Dim_Routes]" displayFolder="" count="2" memberValueDatatype="130" unbalanced="0"/>
    <cacheHierarchy uniqueName="[Dim_Routes].[TripFee]" caption="TripFee" attribute="1" defaultMemberUniqueName="[Dim_Routes].[TripFee].[All]" allUniqueName="[Dim_Routes].[TripFee].[All]" dimensionUniqueName="[Dim_Routes]" displayFolder="" count="2" memberValueDatatype="20" unbalanced="0"/>
    <cacheHierarchy uniqueName="[Dim_Routes].[TakeOffTime]" caption="TakeOffTime" attribute="1" defaultMemberUniqueName="[Dim_Routes].[TakeOffTime].[All]" allUniqueName="[Dim_Routes].[TakeOffTime].[All]" dimensionUniqueName="[Dim_Routes]" displayFolder="" count="2" memberValueDatatype="130" unbalanced="0"/>
    <cacheHierarchy uniqueName="[Dim_Routes].[ArrivalTime]" caption="ArrivalTime" attribute="1" defaultMemberUniqueName="[Dim_Routes].[ArrivalTime].[All]" allUniqueName="[Dim_Routes].[ArrivalTime].[All]" dimensionUniqueName="[Dim_Routes]" displayFolder="" count="2" memberValueDatatype="130" unbalanced="0"/>
    <cacheHierarchy uniqueName="[Fact_Ridership].[RecordID]" caption="RecordID" attribute="1" defaultMemberUniqueName="[Fact_Ridership].[RecordID].[All]" allUniqueName="[Fact_Ridership].[RecordID].[All]" dimensionUniqueName="[Fact_Ridership]" displayFolder="" count="2" memberValueDatatype="20" unbalanced="0"/>
    <cacheHierarchy uniqueName="[Fact_Ridership].[BusID]" caption="BusID" attribute="1" defaultMemberUniqueName="[Fact_Ridership].[BusID].[All]" allUniqueName="[Fact_Ridership].[BusID].[All]" dimensionUniqueName="[Fact_Ridership]" displayFolder="" count="2" memberValueDatatype="20" unbalanced="0"/>
    <cacheHierarchy uniqueName="[Fact_Ridership].[RideDate]" caption="RideDate" attribute="1" time="1" defaultMemberUniqueName="[Fact_Ridership].[RideDate].[All]" allUniqueName="[Fact_Ridership].[RideDate].[All]" dimensionUniqueName="[Fact_Ridership]" displayFolder="" count="2" memberValueDatatype="7" unbalanced="0"/>
    <cacheHierarchy uniqueName="[Fact_Ridership].[NumberOfRiders]" caption="NumberOfRiders" attribute="1" defaultMemberUniqueName="[Fact_Ridership].[NumberOfRiders].[All]" allUniqueName="[Fact_Ridership].[NumberOfRiders].[All]" dimensionUniqueName="[Fact_Ridership]" displayFolder="" count="2" memberValueDatatype="20" unbalanced="0"/>
    <cacheHierarchy uniqueName="[Fact_Ridership].[RiderID]" caption="RiderID" attribute="1" defaultMemberUniqueName="[Fact_Ridership].[RiderID].[All]" allUniqueName="[Fact_Ridership].[RiderID].[All]" dimensionUniqueName="[Fact_Ridership]" displayFolder="" count="2" memberValueDatatype="20" unbalanced="0"/>
    <cacheHierarchy uniqueName="[Fact_Ridership].[RideTime]" caption="RideTime" attribute="1" time="1" defaultMemberUniqueName="[Fact_Ridership].[RideTime].[All]" allUniqueName="[Fact_Ridership].[RideTime].[All]" dimensionUniqueName="[Fact_Ridership]" displayFolder="" count="2" memberValueDatatype="7" unbalanced="0">
      <fieldsUsage count="2">
        <fieldUsage x="-1"/>
        <fieldUsage x="2"/>
      </fieldsUsage>
    </cacheHierarchy>
    <cacheHierarchy uniqueName="[Fact_Ridership].[Operation Moment]" caption="Operation Moment" attribute="1" defaultMemberUniqueName="[Fact_Ridership].[Operation Moment].[All]" allUniqueName="[Fact_Ridership].[Operation Moment].[All]" dimensionUniqueName="[Fact_Ridership]" displayFolder="" count="2" memberValueDatatype="130" unbalanced="0"/>
    <cacheHierarchy uniqueName="[Fact_Ridership].[Time_Group]" caption="Time_Group" attribute="1" defaultMemberUniqueName="[Fact_Ridership].[Time_Group].[All]" allUniqueName="[Fact_Ridership].[Time_Group].[All]" dimensionUniqueName="[Fact_Ridership]" displayFolder="" count="2" memberValueDatatype="130" unbalanced="0"/>
    <cacheHierarchy uniqueName="[Fact_Ridership].[Capacity]" caption="Capacity" attribute="1" defaultMemberUniqueName="[Fact_Ridership].[Capacity].[All]" allUniqueName="[Fact_Ridership].[Capacity].[All]" dimensionUniqueName="[Fact_Ridership]" displayFolder="" count="2" memberValueDatatype="20" unbalanced="0"/>
    <cacheHierarchy uniqueName="[Fact_Ridership].[Utilization %]" caption="Utilization %" attribute="1" defaultMemberUniqueName="[Fact_Ridership].[Utilization %].[All]" allUniqueName="[Fact_Ridership].[Utilization %].[All]" dimensionUniqueName="[Fact_Ridership]" displayFolder="" count="2"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2" memberValueDatatype="130" unbalanced="0"/>
    <cacheHierarchy uniqueName="[Fact_Ridership].[RideDate (Year)]" caption="RideDate (Year)" attribute="1" defaultMemberUniqueName="[Fact_Ridership].[RideDate (Year)].[All]" allUniqueName="[Fact_Ridership].[RideDate (Year)].[All]" dimensionUniqueName="[Fact_Ridership]" displayFolder="" count="2"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2" memberValueDatatype="130" unbalanced="0"/>
    <cacheHierarchy uniqueName="[Fact_Ridership].[RideDate (Month)]" caption="RideDate (Month)" attribute="1" defaultMemberUniqueName="[Fact_Ridership].[RideDate (Month)].[All]" allUniqueName="[Fact_Ridership].[RideDate (Month)].[All]" dimensionUniqueName="[Fact_Ridership]" displayFolder="" count="2" memberValueDatatype="130" unbalanced="0"/>
    <cacheHierarchy uniqueName="[Fact_Ridership].[RideTime (Hour)]" caption="RideTime (Hour)" attribute="1" defaultMemberUniqueName="[Fact_Ridership].[RideTime (Hour)].[All]" allUniqueName="[Fact_Ridership].[RideTime (Hour)].[All]" dimensionUniqueName="[Fact_Ridership]" displayFolder="" count="2"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2"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2"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2"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0"/>
      </fieldsUsage>
    </cacheHierarchy>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013889" createdVersion="8" refreshedVersion="8" minRefreshableVersion="3" recordCount="0" supportSubquery="1" supportAdvancedDrill="1" xr:uid="{0F840C84-A261-430E-AE01-79878EC5527C}">
  <cacheSource type="external" connectionId="7"/>
  <cacheFields count="4">
    <cacheField name="[Fact_Ridership].[RideTime].[RideTime]" caption="RideTime" numFmtId="0" hierarchy="32"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_Ridership].[RideTime].&amp;[1899-12-30T19:50:00]"/>
          </x15:cachedUniqueNames>
        </ext>
      </extLst>
    </cacheField>
    <cacheField name="[Fact_Ridership].[Utilization_Category].[Utilization_Category]" caption="Utilization_Category" numFmtId="0" hierarchy="37" level="1">
      <sharedItems count="3">
        <s v="Over-Utilized"/>
        <s v="Under-Utilized"/>
        <s v="Well-Utilized"/>
      </sharedItems>
    </cacheField>
    <cacheField name="[Measures].[Total Buses]" caption="Total Buses" numFmtId="0" hierarchy="53" level="32767"/>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2" memberValueDatatype="7" unbalanced="0">
      <fieldsUsage count="2">
        <fieldUsage x="-1"/>
        <fieldUsage x="0"/>
      </fieldsUsage>
    </cacheHierarchy>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2" memberValueDatatype="130" unbalanced="0">
      <fieldsUsage count="2">
        <fieldUsage x="-1"/>
        <fieldUsage x="1"/>
      </fieldsUsage>
    </cacheHierarchy>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cacheHierarchy uniqueName="[Measures].[Avg Passengers per trip]" caption="Avg Passengers per trip" measure="1" displayFolder="" measureGroup="DAX" count="0"/>
    <cacheHierarchy uniqueName="[Measures].[Total Buses]" caption="Total Buses" measure="1" displayFolder="" measureGroup="DAX" count="0" oneField="1">
      <fieldsUsage count="1">
        <fieldUsage x="2"/>
      </fieldsUsage>
    </cacheHierarchy>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0601852" createdVersion="8" refreshedVersion="8" minRefreshableVersion="3" recordCount="0" supportSubquery="1" supportAdvancedDrill="1" xr:uid="{EB22D7AD-FF89-43A3-ACF5-38A1C8DCFF44}">
  <cacheSource type="external" connectionId="7"/>
  <cacheFields count="5">
    <cacheField name="[Fact_Ridership].[RideTime].[RideTime]" caption="RideTime" numFmtId="0" hierarchy="32"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_Ridership].[RideTime].&amp;[1899-12-30T19:50:00]"/>
          </x15:cachedUniqueNames>
        </ext>
      </extLst>
    </cacheField>
    <cacheField name="[Fact_Ridership].[Operation Moment].[Operation Moment]" caption="Operation Moment" numFmtId="0" hierarchy="33" level="1">
      <sharedItems count="2">
        <s v="AM"/>
        <s v="PM"/>
      </sharedItems>
    </cacheField>
    <cacheField name="[Measures].[Total Passengers]" caption="Total Passengers" numFmtId="0" hierarchy="51" level="32767"/>
    <cacheField name="[Dim_Demographics].[Gender].[Gender]" caption="Gender" numFmtId="0" hierarchy="17" level="1">
      <sharedItems containsSemiMixedTypes="0" containsNonDate="0" containsString="0"/>
    </cacheField>
    <cacheField name="Unsupported0" numFmtId="0" hierarchy="68" level="32767">
      <extLst>
        <ext xmlns:x14="http://schemas.microsoft.com/office/spreadsheetml/2009/9/main" uri="{63CAB8AC-B538-458d-9737-405883B0398D}">
          <x14:cacheField ignore="1"/>
        </ext>
      </extLst>
    </cacheField>
  </cacheFields>
  <cacheHierarchies count="69">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2" memberValueDatatype="7" unbalanced="0">
      <fieldsUsage count="2">
        <fieldUsage x="-1"/>
        <fieldUsage x="0"/>
      </fieldsUsage>
    </cacheHierarchy>
    <cacheHierarchy uniqueName="[Fact_Ridership].[Operation Moment]" caption="Operation Moment" attribute="1" defaultMemberUniqueName="[Fact_Ridership].[Operation Moment].[All]" allUniqueName="[Fact_Ridership].[Operation Moment].[All]" dimensionUniqueName="[Fact_Ridership]" displayFolder="" count="2" memberValueDatatype="130" unbalanced="0">
      <fieldsUsage count="2">
        <fieldUsage x="-1"/>
        <fieldUsage x="1"/>
      </fieldsUsage>
    </cacheHierarchy>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2"/>
      </fieldsUsage>
    </cacheHierarchy>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y uniqueName="Unsupported0" caption="Calculation" measure="1" count="0">
      <extLst>
        <ext xmlns:x14="http://schemas.microsoft.com/office/spreadsheetml/2009/9/main" uri="{8CF416AD-EC4C-4aba-99F5-12A058AE0983}">
          <x14:cacheHierarchy ignore="1"/>
        </ext>
      </extLst>
    </cacheHierarchy>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1296299" createdVersion="8" refreshedVersion="8" minRefreshableVersion="3" recordCount="0" supportSubquery="1" supportAdvancedDrill="1" xr:uid="{3C092DE8-809E-4F74-9242-1B16D27AE6F9}">
  <cacheSource type="external" connectionId="7"/>
  <cacheFields count="3">
    <cacheField name="[Measures].[Total Passengers]" caption="Total Passengers" numFmtId="0" hierarchy="51" level="32767"/>
    <cacheField name="[Measures].[Avg Passengers per trip]" caption="Avg Passengers per trip" numFmtId="0" hierarchy="52" level="32767"/>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0"/>
      </fieldsUsage>
    </cacheHierarchy>
    <cacheHierarchy uniqueName="[Measures].[Avg Passengers per trip]" caption="Avg Passengers per trip" measure="1" displayFolder="" measureGroup="DAX" count="0" oneField="1">
      <fieldsUsage count="1">
        <fieldUsage x="1"/>
      </fieldsUsage>
    </cacheHierarchy>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1990738" createdVersion="8" refreshedVersion="8" minRefreshableVersion="3" recordCount="0" supportSubquery="1" supportAdvancedDrill="1" xr:uid="{6136DB59-6EE8-43AD-A0E4-C41BEFB6D1FF}">
  <cacheSource type="external" connectionId="7"/>
  <cacheFields count="3">
    <cacheField name="[Measures].[Total Passengers]" caption="Total Passengers" numFmtId="0" hierarchy="51" level="32767"/>
    <cacheField name="[Dim_Routes].[RouteName].[RouteName]" caption="RouteName" numFmtId="0" hierarchy="21" level="1">
      <sharedItems count="10">
        <s v="Airport Express"/>
        <s v="Beachfront Route"/>
        <s v="Central Line"/>
        <s v="City Shuttle"/>
        <s v="East-West Express"/>
        <s v="Market Line"/>
        <s v="North Circular"/>
        <s v="South Line"/>
        <s v="Suburban Line"/>
        <s v="University Line"/>
      </sharedItems>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0"/>
      </fieldsUsage>
    </cacheHierarchy>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2569446" createdVersion="8" refreshedVersion="8" minRefreshableVersion="3" recordCount="0" supportSubquery="1" supportAdvancedDrill="1" xr:uid="{0ADBDEA7-8EA7-423A-ABDC-72A4D701DB5C}">
  <cacheSource type="external" connectionId="7"/>
  <cacheFields count="4">
    <cacheField name="[Measures].[Total Passengers]" caption="Total Passengers" numFmtId="0" hierarchy="51" level="32767"/>
    <cacheField name="[Dim_Routes].[RouteName].[RouteName]" caption="RouteName" numFmtId="0" hierarchy="21" level="1">
      <sharedItems count="1">
        <s v="East-West Express"/>
      </sharedItems>
    </cacheField>
    <cacheField name="[Fact_Ridership].[Time_Group].[Time_Group]" caption="Time_Group" numFmtId="0" hierarchy="34" level="1">
      <sharedItems count="4">
        <s v="10:00AM-3:00PM"/>
        <s v="3:00PM-8:00PM"/>
        <s v="5:00AM-10:00AM"/>
        <s v="8:00PM-1:00AM"/>
      </sharedItems>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2" memberValueDatatype="130" unbalanced="0">
      <fieldsUsage count="2">
        <fieldUsage x="-1"/>
        <fieldUsage x="2"/>
      </fieldsUsage>
    </cacheHierarchy>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0"/>
      </fieldsUsage>
    </cacheHierarchy>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3263892" createdVersion="8" refreshedVersion="8" minRefreshableVersion="3" recordCount="0" supportSubquery="1" supportAdvancedDrill="1" xr:uid="{77137322-2954-4CDA-A10B-21EBC3C26730}">
  <cacheSource type="external" connectionId="7"/>
  <cacheFields count="4">
    <cacheField name="[Measures].[Total Passengers]" caption="Total Passengers" numFmtId="0" hierarchy="51" level="32767"/>
    <cacheField name="[Dim_Routes].[RouteName].[RouteName]" caption="RouteName" numFmtId="0" hierarchy="21" level="1">
      <sharedItems count="1">
        <s v="East-West Express"/>
      </sharedItems>
    </cacheField>
    <cacheField name="[Fact_Ridership].[RideTime].[RideTime]" caption="RideTime" numFmtId="0" hierarchy="32" level="1">
      <sharedItems containsSemiMixedTypes="0" containsNonDate="0" containsDate="1" containsString="0" minDate="1899-12-30T20:57:00" maxDate="1899-12-30T20:57:00" count="1">
        <d v="1899-12-30T20:57:00"/>
      </sharedItems>
      <extLst>
        <ext xmlns:x15="http://schemas.microsoft.com/office/spreadsheetml/2010/11/main" uri="{4F2E5C28-24EA-4eb8-9CBF-B6C8F9C3D259}">
          <x15:cachedUniqueNames>
            <x15:cachedUniqueName index="0" name="[Fact_Ridership].[RideTime].&amp;[1899-12-30T20:57:00]"/>
          </x15:cachedUniqueNames>
        </ext>
      </extLst>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2" memberValueDatatype="7" unbalanced="0">
      <fieldsUsage count="2">
        <fieldUsage x="-1"/>
        <fieldUsage x="2"/>
      </fieldsUsage>
    </cacheHierarchy>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0"/>
      </fieldsUsage>
    </cacheHierarchy>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3726854" createdVersion="8" refreshedVersion="8" minRefreshableVersion="3" recordCount="0" supportSubquery="1" supportAdvancedDrill="1" xr:uid="{7AAF17B5-EDFD-42E5-B636-178C1DF3ADF1}">
  <cacheSource type="external" connectionId="7"/>
  <cacheFields count="4">
    <cacheField name="[Measures].[Total Passengers]" caption="Total Passengers" numFmtId="0" hierarchy="51" level="32767"/>
    <cacheField name="[Dim_Routes].[RouteName].[RouteName]" caption="RouteName" numFmtId="0" hierarchy="21" level="1">
      <sharedItems count="1">
        <s v="East-West Express"/>
      </sharedItems>
    </cacheField>
    <cacheField name="[Fact_Ridership].[RideTime].[RideTime]" caption="RideTime" numFmtId="0" hierarchy="32"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_Ridership].[RideTime].&amp;[1899-12-30T19:50:00]"/>
          </x15:cachedUniqueNames>
        </ext>
      </extLst>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2" memberValueDatatype="7" unbalanced="0">
      <fieldsUsage count="2">
        <fieldUsage x="-1"/>
        <fieldUsage x="2"/>
      </fieldsUsage>
    </cacheHierarchy>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0"/>
      </fieldsUsage>
    </cacheHierarchy>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4189816" createdVersion="8" refreshedVersion="8" minRefreshableVersion="3" recordCount="0" supportSubquery="1" supportAdvancedDrill="1" xr:uid="{9B3A3622-A956-45F5-A039-122B4FF957BA}">
  <cacheSource type="external" connectionId="7"/>
  <cacheFields count="5">
    <cacheField name="[Measures].[Total Passengers]" caption="Total Passengers" numFmtId="0" hierarchy="51" level="32767"/>
    <cacheField name="[Dim_Routes].[RouteName].[RouteName]" caption="RouteName" numFmtId="0" hierarchy="21" level="1">
      <sharedItems count="1">
        <s v="East-West Express"/>
      </sharedItems>
    </cacheField>
    <cacheField name="[Fact_Ridership].[RideTime].[RideTime]" caption="RideTime" numFmtId="0" hierarchy="32"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_Ridership].[RideTime].&amp;[1899-12-30T19:50:00]"/>
          </x15:cachedUniqueNames>
        </ext>
      </extLst>
    </cacheField>
    <cacheField name="[Dim_DateTable].[Year].[Year]" caption="Year" numFmtId="0" hierarchy="6"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Dim_DateTable].[Year].&amp;[2023]"/>
            <x15:cachedUniqueName index="1" name="[Dim_DateTable].[Year].&amp;[2024]"/>
          </x15:cachedUniqueNames>
        </ext>
      </extLst>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fieldsUsage count="2">
        <fieldUsage x="-1"/>
        <fieldUsage x="3"/>
      </fieldsUsage>
    </cacheHierarchy>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4"/>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2" memberValueDatatype="7" unbalanced="0">
      <fieldsUsage count="2">
        <fieldUsage x="-1"/>
        <fieldUsage x="2"/>
      </fieldsUsage>
    </cacheHierarchy>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0"/>
      </fieldsUsage>
    </cacheHierarchy>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4768517" createdVersion="8" refreshedVersion="8" minRefreshableVersion="3" recordCount="0" supportSubquery="1" supportAdvancedDrill="1" xr:uid="{6C575F5B-25C3-4F44-BA25-91725ACC6C0D}">
  <cacheSource type="external" connectionId="7"/>
  <cacheFields count="7">
    <cacheField name="[Measures].[Total Passengers]" caption="Total Passengers" numFmtId="0" hierarchy="51" level="32767"/>
    <cacheField name="[Dim_Routes].[RouteName].[RouteName]" caption="RouteName" numFmtId="0" hierarchy="21" level="1">
      <sharedItems count="1">
        <s v="East-West Express"/>
      </sharedItems>
    </cacheField>
    <cacheField name="[Fact_Ridership].[RideTime].[RideTime]" caption="RideTime" numFmtId="0" hierarchy="32"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_Ridership].[RideTime].&amp;[1899-12-30T19:50:00]"/>
          </x15:cachedUniqueNames>
        </ext>
      </extLst>
    </cacheField>
    <cacheField name="[Dim_DateTable].[Year].[Year]" caption="Year" numFmtId="0" hierarchy="6" level="1">
      <sharedItems containsSemiMixedTypes="0" containsString="0" containsNumber="1" containsInteger="1" minValue="2023" maxValue="2024" count="2">
        <n v="2023"/>
        <n v="2024"/>
      </sharedItems>
      <extLst>
        <ext xmlns:x15="http://schemas.microsoft.com/office/spreadsheetml/2010/11/main" uri="{4F2E5C28-24EA-4eb8-9CBF-B6C8F9C3D259}">
          <x15:cachedUniqueNames>
            <x15:cachedUniqueName index="0" name="[Dim_DateTable].[Year].&amp;[2023]"/>
            <x15:cachedUniqueName index="1" name="[Dim_DateTable].[Year].&amp;[2024]"/>
          </x15:cachedUniqueNames>
        </ext>
      </extLst>
    </cacheField>
    <cacheField name="[Dim_Demographics].[Gender].[Gender]" caption="Gender" numFmtId="0" hierarchy="17" level="1">
      <sharedItems containsSemiMixedTypes="0" containsNonDate="0" containsString="0"/>
    </cacheField>
    <cacheField name="Unsupported0" numFmtId="0" hierarchy="68" level="32767">
      <extLst>
        <ext xmlns:x14="http://schemas.microsoft.com/office/spreadsheetml/2009/9/main" uri="{63CAB8AC-B538-458d-9737-405883B0398D}">
          <x14:cacheField ignore="1"/>
        </ext>
      </extLst>
    </cacheField>
    <cacheField name="Unsupported1" numFmtId="0" hierarchy="69" level="32767">
      <extLst>
        <ext xmlns:x14="http://schemas.microsoft.com/office/spreadsheetml/2009/9/main" uri="{63CAB8AC-B538-458d-9737-405883B0398D}">
          <x14:cacheField ignore="1"/>
        </ext>
      </extLst>
    </cacheField>
  </cacheFields>
  <cacheHierarchies count="70">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fieldsUsage count="2">
        <fieldUsage x="-1"/>
        <fieldUsage x="3"/>
      </fieldsUsage>
    </cacheHierarchy>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4"/>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2" memberValueDatatype="7" unbalanced="0">
      <fieldsUsage count="2">
        <fieldUsage x="-1"/>
        <fieldUsage x="2"/>
      </fieldsUsage>
    </cacheHierarchy>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0"/>
      </fieldsUsage>
    </cacheHierarchy>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y uniqueName="Unsupported0" caption="Calculation" measure="1" count="0">
      <extLst>
        <ext xmlns:x14="http://schemas.microsoft.com/office/spreadsheetml/2009/9/main" uri="{8CF416AD-EC4C-4aba-99F5-12A058AE0983}">
          <x14:cacheHierarchy ignore="1"/>
        </ext>
      </extLst>
    </cacheHierarchy>
    <cacheHierarchy uniqueName="Unsupported1" caption="Calculation" measure="1" count="0">
      <extLst>
        <ext xmlns:x14="http://schemas.microsoft.com/office/spreadsheetml/2009/9/main" uri="{8CF416AD-EC4C-4aba-99F5-12A058AE0983}">
          <x14:cacheHierarchy ignore="1"/>
        </ext>
      </extLst>
    </cacheHierarchy>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5231479" createdVersion="8" refreshedVersion="8" minRefreshableVersion="3" recordCount="0" supportSubquery="1" supportAdvancedDrill="1" xr:uid="{0C2DEBD7-2EF5-402A-AF80-C64FD7BE11DE}">
  <cacheSource type="external" connectionId="7"/>
  <cacheFields count="5">
    <cacheField name="[Measures].[Total Passengers]" caption="Total Passengers" numFmtId="0" hierarchy="51" level="32767"/>
    <cacheField name="[Dim_Routes].[RouteName].[RouteName]" caption="RouteName" numFmtId="0" hierarchy="21" level="1">
      <sharedItems count="1">
        <s v="East-West Express"/>
      </sharedItems>
    </cacheField>
    <cacheField name="[Fact_Ridership].[RideTime].[RideTime]" caption="RideTime" numFmtId="0" hierarchy="32" level="1">
      <sharedItems containsSemiMixedTypes="0" containsNonDate="0" containsDate="1" containsString="0" minDate="1899-12-30T19:50:00" maxDate="1899-12-30T19:50:00" count="1">
        <d v="1899-12-30T19:50:00"/>
      </sharedItems>
      <extLst>
        <ext xmlns:x15="http://schemas.microsoft.com/office/spreadsheetml/2010/11/main" uri="{4F2E5C28-24EA-4eb8-9CBF-B6C8F9C3D259}">
          <x15:cachedUniqueNames>
            <x15:cachedUniqueName index="0" name="[Fact_Ridership].[RideTime].&amp;[1899-12-30T19:50:00]"/>
          </x15:cachedUniqueNames>
        </ext>
      </extLst>
    </cacheField>
    <cacheField name="[Dim_DateTable].[Day Name].[Day Name]" caption="Day Name" numFmtId="0" hierarchy="9" level="1">
      <sharedItems count="7">
        <s v="Sun"/>
        <s v="Mon"/>
        <s v="Tue"/>
        <s v="Wed"/>
        <s v="Thu"/>
        <s v="Fri"/>
        <s v="Sat"/>
      </sharedItems>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2" memberValueDatatype="130" unbalanced="0">
      <fieldsUsage count="2">
        <fieldUsage x="-1"/>
        <fieldUsage x="3"/>
      </fieldsUsage>
    </cacheHierarchy>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4"/>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2" memberValueDatatype="7" unbalanced="0">
      <fieldsUsage count="2">
        <fieldUsage x="-1"/>
        <fieldUsage x="2"/>
      </fieldsUsage>
    </cacheHierarchy>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oneField="1">
      <fieldsUsage count="1">
        <fieldUsage x="0"/>
      </fieldsUsage>
    </cacheHierarchy>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5810187" createdVersion="8" refreshedVersion="8" minRefreshableVersion="3" recordCount="0" supportSubquery="1" supportAdvancedDrill="1" xr:uid="{95B5A714-C854-4A3F-8FFC-11169C01D9A4}">
  <cacheSource type="external" connectionId="7"/>
  <cacheFields count="6">
    <cacheField name="[Measures].[Total_trips]" caption="Total_trips" numFmtId="0" hierarchy="54" level="32767"/>
    <cacheField name="[Measures].[Total_riders]" caption="Total_riders" numFmtId="0" hierarchy="55" level="32767"/>
    <cacheField name="[Measures].[Total_revenue_generated]" caption="Total_revenue_generated" numFmtId="0" hierarchy="56" level="32767"/>
    <cacheField name="[Measures].[Avg Passengers per trip]" caption="Avg Passengers per trip" numFmtId="0" hierarchy="52" level="32767"/>
    <cacheField name="[Measures].[Avg_revenue_per_rider]" caption="Avg_revenue_per_rider" numFmtId="0" hierarchy="57" level="32767"/>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5"/>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cacheHierarchy uniqueName="[Measures].[Avg Passengers per trip]" caption="Avg Passengers per trip" measure="1" displayFolder="" measureGroup="DAX" count="0" oneField="1">
      <fieldsUsage count="1">
        <fieldUsage x="3"/>
      </fieldsUsage>
    </cacheHierarchy>
    <cacheHierarchy uniqueName="[Measures].[Total Buses]" caption="Total Buses" measure="1" displayFolder="" measureGroup="DAX" count="0"/>
    <cacheHierarchy uniqueName="[Measures].[Total_trips]" caption="Total_trips" measure="1" displayFolder="" measureGroup="DAX" count="0" oneField="1">
      <fieldsUsage count="1">
        <fieldUsage x="0"/>
      </fieldsUsage>
    </cacheHierarchy>
    <cacheHierarchy uniqueName="[Measures].[Total_riders]" caption="Total_riders" measure="1" displayFolder="" measureGroup="DAX" count="0" oneField="1">
      <fieldsUsage count="1">
        <fieldUsage x="1"/>
      </fieldsUsage>
    </cacheHierarchy>
    <cacheHierarchy uniqueName="[Measures].[Total_revenue_generated]" caption="Total_revenue_generated" measure="1" displayFolder="" measureGroup="DAX" count="0" oneField="1">
      <fieldsUsage count="1">
        <fieldUsage x="2"/>
      </fieldsUsage>
    </cacheHierarchy>
    <cacheHierarchy uniqueName="[Measures].[Avg_revenue_per_rider]" caption="Avg_revenue_per_rider" measure="1" displayFolder="" measureGroup="DAX" count="0" oneField="1">
      <fieldsUsage count="1">
        <fieldUsage x="4"/>
      </fieldsUsage>
    </cacheHierarchy>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6273148" createdVersion="8" refreshedVersion="8" minRefreshableVersion="3" recordCount="0" supportSubquery="1" supportAdvancedDrill="1" xr:uid="{5B35D9C7-36B6-4BE8-AA58-A406A8401934}">
  <cacheSource type="external" connectionId="7"/>
  <cacheFields count="3">
    <cacheField name="[Measures].[Total_riders]" caption="Total_riders" numFmtId="0" hierarchy="55" level="32767"/>
    <cacheField name="[Dim_Buses].[BusNumber].[BusNumber]" caption="BusNumber" numFmtId="0" hierarchy="3" level="1">
      <sharedItems count="5">
        <s v="Bus 13"/>
        <s v="Bus 14"/>
        <s v="Bus 19"/>
        <s v="Bus 26"/>
        <s v="Bus 39"/>
      </sharedItems>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2" memberValueDatatype="130" unbalanced="0">
      <fieldsUsage count="2">
        <fieldUsage x="-1"/>
        <fieldUsage x="1"/>
      </fieldsUsage>
    </cacheHierarchy>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oneField="1">
      <fieldsUsage count="1">
        <fieldUsage x="0"/>
      </fieldsUsage>
    </cacheHierarchy>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673611" createdVersion="8" refreshedVersion="8" minRefreshableVersion="3" recordCount="0" supportSubquery="1" supportAdvancedDrill="1" xr:uid="{37734C0E-2B79-483C-B6EF-C90DD53E576F}">
  <cacheSource type="external" connectionId="7"/>
  <cacheFields count="4">
    <cacheField name="[Measures].[Total_riders]" caption="Total_riders" numFmtId="0" hierarchy="55" level="32767"/>
    <cacheField name="[Dim_Buses].[BusNumber].[BusNumber]" caption="BusNumber" numFmtId="0" hierarchy="3" level="1">
      <sharedItems count="5">
        <s v="Bus 13"/>
        <s v="Bus 14"/>
        <s v="Bus 19"/>
        <s v="Bus 26"/>
        <s v="Bus 39"/>
      </sharedItems>
    </cacheField>
    <cacheField name="[Dim_Demographics].[Occupation].[Occupation]" caption="Occupation" numFmtId="0" hierarchy="18" level="1">
      <sharedItems count="6">
        <s v="Other"/>
        <s v="Professional"/>
        <s v="Retired"/>
        <s v="Self-Employed"/>
        <s v="Student"/>
        <s v="Unemployed"/>
      </sharedItems>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2" memberValueDatatype="130" unbalanced="0">
      <fieldsUsage count="2">
        <fieldUsage x="-1"/>
        <fieldUsage x="1"/>
      </fieldsUsage>
    </cacheHierarchy>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2" memberValueDatatype="130" unbalanced="0">
      <fieldsUsage count="2">
        <fieldUsage x="-1"/>
        <fieldUsage x="2"/>
      </fieldsUsage>
    </cacheHierarchy>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oneField="1">
      <fieldsUsage count="1">
        <fieldUsage x="0"/>
      </fieldsUsage>
    </cacheHierarchy>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7314818" createdVersion="8" refreshedVersion="8" minRefreshableVersion="3" recordCount="0" supportSubquery="1" supportAdvancedDrill="1" xr:uid="{8FB4E898-C29A-4FD9-BFA3-2EB2813CCEA5}">
  <cacheSource type="external" connectionId="7"/>
  <cacheFields count="4">
    <cacheField name="[Measures].[Total_riders]" caption="Total_riders" numFmtId="0" hierarchy="55" level="32767"/>
    <cacheField name="[Dim_Routes].[RouteName].[RouteName]" caption="RouteName" numFmtId="0" hierarchy="21" level="1">
      <sharedItems count="10">
        <s v="Airport Express"/>
        <s v="Beachfront Route"/>
        <s v="Central Line"/>
        <s v="City Shuttle"/>
        <s v="East-West Express"/>
        <s v="Market Line"/>
        <s v="North Circular"/>
        <s v="South Line"/>
        <s v="Suburban Line"/>
        <s v="University Line"/>
      </sharedItems>
    </cacheField>
    <cacheField name="[Measures].[Route rider %]" caption="Route rider %" numFmtId="0" hierarchy="58" level="32767"/>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3"/>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fieldsUsage count="2">
        <fieldUsage x="-1"/>
        <fieldUsage x="1"/>
      </fieldsUsage>
    </cacheHierarchy>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oneField="1">
      <fieldsUsage count="1">
        <fieldUsage x="0"/>
      </fieldsUsage>
    </cacheHierarchy>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oneField="1">
      <fieldsUsage count="1">
        <fieldUsage x="2"/>
      </fieldsUsage>
    </cacheHierarchy>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7893519" createdVersion="8" refreshedVersion="8" minRefreshableVersion="3" recordCount="0" supportSubquery="1" supportAdvancedDrill="1" xr:uid="{D6C4CE1E-9021-45DA-9879-B48108201F05}">
  <cacheSource type="external" connectionId="7"/>
  <cacheFields count="5">
    <cacheField name="[Measures].[Total_riders]" caption="Total_riders" numFmtId="0" hierarchy="55" level="32767"/>
    <cacheField name="[Dim_Buses].[BusNumber].[BusNumber]" caption="BusNumber" numFmtId="0" hierarchy="3" level="1">
      <sharedItems count="5">
        <s v="Bus 13"/>
        <s v="Bus 14"/>
        <s v="Bus 19"/>
        <s v="Bus 26"/>
        <s v="Bus 39"/>
      </sharedItems>
    </cacheField>
    <cacheField name="[Dim_Demographics].[Occupation].[Occupation]" caption="Occupation" numFmtId="0" hierarchy="18" level="1">
      <sharedItems count="6">
        <s v="Other"/>
        <s v="Professional"/>
        <s v="Retired"/>
        <s v="Self-Employed"/>
        <s v="Student"/>
        <s v="Unemployed"/>
      </sharedItems>
    </cacheField>
    <cacheField name="[Dim_Demographics].[Age_Group].[Age_Group]" caption="Age_Group" numFmtId="0" hierarchy="19" level="1">
      <sharedItems count="6">
        <s v="0-19"/>
        <s v="20-29"/>
        <s v="30-39"/>
        <s v="40-49"/>
        <s v="50-59"/>
        <s v="60+"/>
      </sharedItems>
    </cacheField>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2" memberValueDatatype="130" unbalanced="0">
      <fieldsUsage count="2">
        <fieldUsage x="-1"/>
        <fieldUsage x="1"/>
      </fieldsUsage>
    </cacheHierarchy>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4"/>
      </fieldsUsage>
    </cacheHierarchy>
    <cacheHierarchy uniqueName="[Dim_Demographics].[Occupation]" caption="Occupation" attribute="1" defaultMemberUniqueName="[Dim_Demographics].[Occupation].[All]" allUniqueName="[Dim_Demographics].[Occupation].[All]" dimensionUniqueName="[Dim_Demographics]" displayFolder="" count="2" memberValueDatatype="130" unbalanced="0">
      <fieldsUsage count="2">
        <fieldUsage x="-1"/>
        <fieldUsage x="2"/>
      </fieldsUsage>
    </cacheHierarchy>
    <cacheHierarchy uniqueName="[Dim_Demographics].[Age_Group]" caption="Age_Group" attribute="1" defaultMemberUniqueName="[Dim_Demographics].[Age_Group].[All]" allUniqueName="[Dim_Demographics].[Age_Group].[All]" dimensionUniqueName="[Dim_Demographics]" displayFolder="" count="2" memberValueDatatype="130" unbalanced="0">
      <fieldsUsage count="2">
        <fieldUsage x="-1"/>
        <fieldUsage x="3"/>
      </fieldsUsage>
    </cacheHierarchy>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oneField="1">
      <fieldsUsage count="1">
        <fieldUsage x="0"/>
      </fieldsUsage>
    </cacheHierarchy>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8240742" createdVersion="8" refreshedVersion="8" minRefreshableVersion="3" recordCount="0" supportSubquery="1" supportAdvancedDrill="1" xr:uid="{9BE36608-9A55-4C77-9637-908698801667}">
  <cacheSource type="external" connectionId="7"/>
  <cacheFields count="3">
    <cacheField name="[Dim_Buses].[BusNumber].[BusNumber]" caption="BusNumber" numFmtId="0" hierarchy="3" level="1">
      <sharedItems count="5">
        <s v="Bus 13"/>
        <s v="Bus 14"/>
        <s v="Bus 19"/>
        <s v="Bus 26"/>
        <s v="Bus 39"/>
      </sharedItems>
    </cacheField>
    <cacheField name="[Measures].[Avg rider age]" caption="Avg rider age" numFmtId="0" hierarchy="60" level="32767"/>
    <cacheField name="[Dim_Demographics].[Gender].[Gender]" caption="Gender" numFmtId="0" hierarchy="17" level="1">
      <sharedItems containsSemiMixedTypes="0" containsNonDate="0" containsString="0"/>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2" memberValueDatatype="130" unbalanced="0">
      <fieldsUsage count="2">
        <fieldUsage x="-1"/>
        <fieldUsage x="0"/>
      </fieldsUsage>
    </cacheHierarchy>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2"/>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oneField="1">
      <fieldsUsage count="1">
        <fieldUsage x="1"/>
      </fieldsUsage>
    </cacheHierarchy>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725828819443" createdVersion="8" refreshedVersion="8" minRefreshableVersion="3" recordCount="0" supportSubquery="1" supportAdvancedDrill="1" xr:uid="{65A42698-14C4-4DE8-8290-EEA601E3EA73}">
  <cacheSource type="external" connectionId="7"/>
  <cacheFields count="2">
    <cacheField name="[Measures].[Total_riders]" caption="Total_riders" numFmtId="0" hierarchy="55" level="32767"/>
    <cacheField name="[Dim_Demographics].[Gender].[Gender]" caption="Gender" numFmtId="0" hierarchy="17" level="1">
      <sharedItems count="3">
        <s v="Female"/>
        <s v="Male"/>
        <s v="Other"/>
      </sharedItems>
    </cacheField>
  </cacheFields>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fieldsUsage count="2">
        <fieldUsage x="-1"/>
        <fieldUsage x="1"/>
      </fieldsUsage>
    </cacheHierarchy>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oneField="1">
      <fieldsUsage count="1">
        <fieldUsage x="0"/>
      </fieldsUsage>
    </cacheHierarchy>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dimensions count="7">
    <dimension name="DAX" uniqueName="[DAX]" caption="DAX"/>
    <dimension name="Dim_Buses" uniqueName="[Dim_Buses]" caption="Dim_Buses"/>
    <dimension name="Dim_DateTable" uniqueName="[Dim_DateTable]" caption="Dim_DateTable"/>
    <dimension name="Dim_Demographics" uniqueName="[Dim_Demographics]" caption="Dim_Demographics"/>
    <dimension name="Dim_Routes" uniqueName="[Dim_Routes]" caption="Dim_Routes"/>
    <dimension name="Fact_Ridership" uniqueName="[Fact_Ridership]" caption="Fact_Ridership"/>
    <dimension measure="1" name="Measures" uniqueName="[Measures]" caption="Measures"/>
  </dimensions>
  <measureGroups count="6">
    <measureGroup name="DAX" caption="DAX"/>
    <measureGroup name="Dim_Buses" caption="Dim_Buses"/>
    <measureGroup name="Dim_DateTable" caption="Dim_DateTable"/>
    <measureGroup name="Dim_Demographics" caption="Dim_Demographics"/>
    <measureGroup name="Dim_Routes" caption="Dim_Routes"/>
    <measureGroup name="Fact_Ridership" caption="Fact_Ridership"/>
  </measureGroups>
  <maps count="11">
    <map measureGroup="0" dimension="0"/>
    <map measureGroup="1" dimension="1"/>
    <map measureGroup="1" dimension="4"/>
    <map measureGroup="2" dimension="2"/>
    <map measureGroup="3" dimension="3"/>
    <map measureGroup="4" dimension="4"/>
    <map measureGroup="5" dimension="1"/>
    <map measureGroup="5" dimension="2"/>
    <map measureGroup="5" dimension="3"/>
    <map measureGroup="5" dimension="4"/>
    <map measureGroup="5"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usreeMA" refreshedDate="46213.684431944443" createdVersion="3" refreshedVersion="8" minRefreshableVersion="3" recordCount="0" supportSubquery="1" supportAdvancedDrill="1" xr:uid="{8A86A387-EC24-4824-8CE6-BA0D52CD3359}">
  <cacheSource type="external" connectionId="7">
    <extLst>
      <ext xmlns:x14="http://schemas.microsoft.com/office/spreadsheetml/2009/9/main" uri="{F057638F-6D5F-4e77-A914-E7F072B9BCA8}">
        <x14:sourceConnection name="ThisWorkbookDataModel"/>
      </ext>
    </extLst>
  </cacheSource>
  <cacheFields count="0"/>
  <cacheHierarchies count="68">
    <cacheHierarchy uniqueName="[DAX].[Calculation]" caption="Calculation" attribute="1" defaultMemberUniqueName="[DAX].[Calculation].[All]" allUniqueName="[DAX].[Calculation].[All]" dimensionUniqueName="[DAX]" displayFolder="" count="0" memberValueDatatype="20" unbalanced="0"/>
    <cacheHierarchy uniqueName="[Dim_Buses].[BusID]" caption="BusID" attribute="1" defaultMemberUniqueName="[Dim_Buses].[BusID].[All]" allUniqueName="[Dim_Buses].[BusID].[All]" dimensionUniqueName="[Dim_Buses]" displayFolder="" count="0" memberValueDatatype="20" unbalanced="0"/>
    <cacheHierarchy uniqueName="[Dim_Buses].[RouteID]" caption="RouteID" attribute="1" defaultMemberUniqueName="[Dim_Buses].[RouteID].[All]" allUniqueName="[Dim_Buses].[RouteID].[All]" dimensionUniqueName="[Dim_Buses]" displayFolder="" count="0" memberValueDatatype="20" unbalanced="0"/>
    <cacheHierarchy uniqueName="[Dim_Buses].[BusNumber]" caption="BusNumber" attribute="1" defaultMemberUniqueName="[Dim_Buses].[BusNumber].[All]" allUniqueName="[Dim_Buses].[BusNumber].[All]" dimensionUniqueName="[Dim_Buses]" displayFolder="" count="0" memberValueDatatype="130" unbalanced="0"/>
    <cacheHierarchy uniqueName="[Dim_Buses].[Capacity]" caption="Capacity" attribute="1" defaultMemberUniqueName="[Dim_Buses].[Capacity].[All]" allUniqueName="[Dim_Buses].[Capacity].[All]" dimensionUniqueName="[Dim_Buses]" displayFolder="" count="0" memberValueDatatype="20" unbalanced="0"/>
    <cacheHierarchy uniqueName="[Dim_DateTable].[RideDate]" caption="RideDate" attribute="1" time="1" defaultMemberUniqueName="[Dim_DateTable].[RideDate].[All]" allUniqueName="[Dim_DateTable].[RideDate].[All]" dimensionUniqueName="[Dim_DateTable]" displayFolder="" count="0" memberValueDatatype="7" unbalanced="0"/>
    <cacheHierarchy uniqueName="[Dim_DateTable].[Year]" caption="Year" attribute="1" defaultMemberUniqueName="[Dim_DateTable].[Year].[All]" allUniqueName="[Dim_DateTable].[Year].[All]" dimensionUniqueName="[Dim_DateTable]" displayFolder="" count="2" memberValueDatatype="20" unbalanced="0"/>
    <cacheHierarchy uniqueName="[Dim_DateTable].[Month Name]" caption="Month Name" attribute="1" defaultMemberUniqueName="[Dim_DateTable].[Month Name].[All]" allUniqueName="[Dim_DateTable].[Month Name].[All]" dimensionUniqueName="[Dim_DateTable]" displayFolder="" count="0" memberValueDatatype="130" unbalanced="0"/>
    <cacheHierarchy uniqueName="[Dim_DateTable].[Month Number]" caption="Month Number" attribute="1" defaultMemberUniqueName="[Dim_DateTable].[Month Number].[All]" allUniqueName="[Dim_DateTable].[Month Number].[All]" dimensionUniqueName="[Dim_DateTable]" displayFolder="" count="0" memberValueDatatype="20" unbalanced="0"/>
    <cacheHierarchy uniqueName="[Dim_DateTable].[Day Name]" caption="Day Name" attribute="1" defaultMemberUniqueName="[Dim_DateTable].[Day Name].[All]" allUniqueName="[Dim_DateTable].[Day Name].[All]" dimensionUniqueName="[Dim_DateTable]" displayFolder="" count="0" memberValueDatatype="130" unbalanced="0"/>
    <cacheHierarchy uniqueName="[Dim_DateTable].[Week Number]" caption="Week Number" attribute="1" defaultMemberUniqueName="[Dim_DateTable].[Week Number].[All]" allUniqueName="[Dim_DateTable].[Week Number].[All]" dimensionUniqueName="[Dim_DateTable]" displayFolder="" count="0" memberValueDatatype="20" unbalanced="0"/>
    <cacheHierarchy uniqueName="[Dim_DateTable].[WeekType]" caption="WeekType" attribute="1" defaultMemberUniqueName="[Dim_DateTable].[WeekType].[All]" allUniqueName="[Dim_DateTable].[WeekType].[All]" dimensionUniqueName="[Dim_DateTable]" displayFolder="" count="0" memberValueDatatype="130" unbalanced="0"/>
    <cacheHierarchy uniqueName="[Dim_DateTable].[RideDate (Year)]" caption="RideDate (Year)" attribute="1" defaultMemberUniqueName="[Dim_DateTable].[RideDate (Year)].[All]" allUniqueName="[Dim_DateTable].[RideDate (Year)].[All]" dimensionUniqueName="[Dim_DateTable]" displayFolder="" count="0" memberValueDatatype="130" unbalanced="0"/>
    <cacheHierarchy uniqueName="[Dim_DateTable].[RideDate (Quarter)]" caption="RideDate (Quarter)" attribute="1" defaultMemberUniqueName="[Dim_DateTable].[RideDate (Quarter)].[All]" allUniqueName="[Dim_DateTable].[RideDate (Quarter)].[All]" dimensionUniqueName="[Dim_DateTable]" displayFolder="" count="0" memberValueDatatype="130" unbalanced="0"/>
    <cacheHierarchy uniqueName="[Dim_DateTable].[RideDate (Month)]" caption="RideDate (Month)" attribute="1" defaultMemberUniqueName="[Dim_DateTable].[RideDate (Month)].[All]" allUniqueName="[Dim_DateTable].[RideDate (Month)].[All]" dimensionUniqueName="[Dim_DateTable]" displayFolder="" count="0" memberValueDatatype="130" unbalanced="0"/>
    <cacheHierarchy uniqueName="[Dim_Demographics].[RiderID]" caption="RiderID" attribute="1" defaultMemberUniqueName="[Dim_Demographics].[RiderID].[All]" allUniqueName="[Dim_Demographics].[RiderID].[All]" dimensionUniqueName="[Dim_Demographics]" displayFolder="" count="0" memberValueDatatype="20" unbalanced="0"/>
    <cacheHierarchy uniqueName="[Dim_Demographics].[Age]" caption="Age" attribute="1" defaultMemberUniqueName="[Dim_Demographics].[Age].[All]" allUniqueName="[Dim_Demographics].[Age].[All]" dimensionUniqueName="[Dim_Demographics]" displayFolder="" count="0" memberValueDatatype="20" unbalanced="0"/>
    <cacheHierarchy uniqueName="[Dim_Demographics].[Gender]" caption="Gender" attribute="1" defaultMemberUniqueName="[Dim_Demographics].[Gender].[All]" allUniqueName="[Dim_Demographics].[Gender].[All]" dimensionUniqueName="[Dim_Demographics]" displayFolder="" count="2" memberValueDatatype="130" unbalanced="0"/>
    <cacheHierarchy uniqueName="[Dim_Demographics].[Occupation]" caption="Occupation" attribute="1" defaultMemberUniqueName="[Dim_Demographics].[Occupation].[All]" allUniqueName="[Dim_Demographics].[Occupation].[All]" dimensionUniqueName="[Dim_Demographics]" displayFolder="" count="0" memberValueDatatype="130" unbalanced="0"/>
    <cacheHierarchy uniqueName="[Dim_Demographics].[Age_Group]" caption="Age_Group" attribute="1" defaultMemberUniqueName="[Dim_Demographics].[Age_Group].[All]" allUniqueName="[Dim_Demographics].[Age_Group].[All]" dimensionUniqueName="[Dim_Demographics]" displayFolder="" count="0" memberValueDatatype="130" unbalanced="0"/>
    <cacheHierarchy uniqueName="[Dim_Routes].[RouteID]" caption="RouteID" attribute="1" defaultMemberUniqueName="[Dim_Routes].[RouteID].[All]" allUniqueName="[Dim_Routes].[RouteID].[All]" dimensionUniqueName="[Dim_Routes]" displayFolder="" count="0" memberValueDatatype="20" unbalanced="0"/>
    <cacheHierarchy uniqueName="[Dim_Routes].[RouteName]" caption="RouteName" attribute="1" defaultMemberUniqueName="[Dim_Routes].[RouteName].[All]" allUniqueName="[Dim_Routes].[RouteName].[All]" dimensionUniqueName="[Dim_Routes]" displayFolder="" count="2" memberValueDatatype="130" unbalanced="0"/>
    <cacheHierarchy uniqueName="[Dim_Routes].[StartLocation]" caption="StartLocation" attribute="1" defaultMemberUniqueName="[Dim_Routes].[StartLocation].[All]" allUniqueName="[Dim_Routes].[StartLocation].[All]" dimensionUniqueName="[Dim_Routes]" displayFolder="" count="0" memberValueDatatype="130" unbalanced="0"/>
    <cacheHierarchy uniqueName="[Dim_Routes].[EndLocation]" caption="EndLocation" attribute="1" defaultMemberUniqueName="[Dim_Routes].[EndLocation].[All]" allUniqueName="[Dim_Routes].[EndLocation].[All]" dimensionUniqueName="[Dim_Routes]" displayFolder="" count="0" memberValueDatatype="130" unbalanced="0"/>
    <cacheHierarchy uniqueName="[Dim_Routes].[TripFee]" caption="TripFee" attribute="1" defaultMemberUniqueName="[Dim_Routes].[TripFee].[All]" allUniqueName="[Dim_Routes].[TripFee].[All]" dimensionUniqueName="[Dim_Routes]" displayFolder="" count="0" memberValueDatatype="20" unbalanced="0"/>
    <cacheHierarchy uniqueName="[Dim_Routes].[TakeOffTime]" caption="TakeOffTime" attribute="1" defaultMemberUniqueName="[Dim_Routes].[TakeOffTime].[All]" allUniqueName="[Dim_Routes].[TakeOffTime].[All]" dimensionUniqueName="[Dim_Routes]" displayFolder="" count="0" memberValueDatatype="130" unbalanced="0"/>
    <cacheHierarchy uniqueName="[Dim_Routes].[ArrivalTime]" caption="ArrivalTime" attribute="1" defaultMemberUniqueName="[Dim_Routes].[ArrivalTime].[All]" allUniqueName="[Dim_Routes].[ArrivalTime].[All]" dimensionUniqueName="[Dim_Routes]" displayFolder="" count="0" memberValueDatatype="130" unbalanced="0"/>
    <cacheHierarchy uniqueName="[Fact_Ridership].[RecordID]" caption="RecordID" attribute="1" defaultMemberUniqueName="[Fact_Ridership].[RecordID].[All]" allUniqueName="[Fact_Ridership].[RecordID].[All]" dimensionUniqueName="[Fact_Ridership]" displayFolder="" count="0" memberValueDatatype="20" unbalanced="0"/>
    <cacheHierarchy uniqueName="[Fact_Ridership].[BusID]" caption="BusID" attribute="1" defaultMemberUniqueName="[Fact_Ridership].[BusID].[All]" allUniqueName="[Fact_Ridership].[BusID].[All]" dimensionUniqueName="[Fact_Ridership]" displayFolder="" count="0" memberValueDatatype="20" unbalanced="0"/>
    <cacheHierarchy uniqueName="[Fact_Ridership].[RideDate]" caption="RideDate" attribute="1" time="1" defaultMemberUniqueName="[Fact_Ridership].[RideDate].[All]" allUniqueName="[Fact_Ridership].[RideDate].[All]" dimensionUniqueName="[Fact_Ridership]" displayFolder="" count="0" memberValueDatatype="7" unbalanced="0"/>
    <cacheHierarchy uniqueName="[Fact_Ridership].[NumberOfRiders]" caption="NumberOfRiders" attribute="1" defaultMemberUniqueName="[Fact_Ridership].[NumberOfRiders].[All]" allUniqueName="[Fact_Ridership].[NumberOfRiders].[All]" dimensionUniqueName="[Fact_Ridership]" displayFolder="" count="0" memberValueDatatype="20" unbalanced="0"/>
    <cacheHierarchy uniqueName="[Fact_Ridership].[RiderID]" caption="RiderID" attribute="1" defaultMemberUniqueName="[Fact_Ridership].[RiderID].[All]" allUniqueName="[Fact_Ridership].[RiderID].[All]" dimensionUniqueName="[Fact_Ridership]" displayFolder="" count="0" memberValueDatatype="20" unbalanced="0"/>
    <cacheHierarchy uniqueName="[Fact_Ridership].[RideTime]" caption="RideTime" attribute="1" time="1" defaultMemberUniqueName="[Fact_Ridership].[RideTime].[All]" allUniqueName="[Fact_Ridership].[RideTime].[All]" dimensionUniqueName="[Fact_Ridership]" displayFolder="" count="0" memberValueDatatype="7" unbalanced="0"/>
    <cacheHierarchy uniqueName="[Fact_Ridership].[Operation Moment]" caption="Operation Moment" attribute="1" defaultMemberUniqueName="[Fact_Ridership].[Operation Moment].[All]" allUniqueName="[Fact_Ridership].[Operation Moment].[All]" dimensionUniqueName="[Fact_Ridership]" displayFolder="" count="0" memberValueDatatype="130" unbalanced="0"/>
    <cacheHierarchy uniqueName="[Fact_Ridership].[Time_Group]" caption="Time_Group" attribute="1" defaultMemberUniqueName="[Fact_Ridership].[Time_Group].[All]" allUniqueName="[Fact_Ridership].[Time_Group].[All]" dimensionUniqueName="[Fact_Ridership]" displayFolder="" count="0" memberValueDatatype="130" unbalanced="0"/>
    <cacheHierarchy uniqueName="[Fact_Ridership].[Capacity]" caption="Capacity" attribute="1" defaultMemberUniqueName="[Fact_Ridership].[Capacity].[All]" allUniqueName="[Fact_Ridership].[Capacity].[All]" dimensionUniqueName="[Fact_Ridership]" displayFolder="" count="0" memberValueDatatype="20" unbalanced="0"/>
    <cacheHierarchy uniqueName="[Fact_Ridership].[Utilization %]" caption="Utilization %" attribute="1" defaultMemberUniqueName="[Fact_Ridership].[Utilization %].[All]" allUniqueName="[Fact_Ridership].[Utilization %].[All]" dimensionUniqueName="[Fact_Ridership]" displayFolder="" count="0" memberValueDatatype="5" unbalanced="0"/>
    <cacheHierarchy uniqueName="[Fact_Ridership].[Utilization_Category]" caption="Utilization_Category" attribute="1" defaultMemberUniqueName="[Fact_Ridership].[Utilization_Category].[All]" allUniqueName="[Fact_Ridership].[Utilization_Category].[All]" dimensionUniqueName="[Fact_Ridership]" displayFolder="" count="0" memberValueDatatype="130" unbalanced="0"/>
    <cacheHierarchy uniqueName="[Fact_Ridership].[RideDate (Year)]" caption="RideDate (Year)" attribute="1" defaultMemberUniqueName="[Fact_Ridership].[RideDate (Year)].[All]" allUniqueName="[Fact_Ridership].[RideDate (Year)].[All]" dimensionUniqueName="[Fact_Ridership]" displayFolder="" count="0" memberValueDatatype="130" unbalanced="0"/>
    <cacheHierarchy uniqueName="[Fact_Ridership].[RideDate (Quarter)]" caption="RideDate (Quarter)" attribute="1" defaultMemberUniqueName="[Fact_Ridership].[RideDate (Quarter)].[All]" allUniqueName="[Fact_Ridership].[RideDate (Quarter)].[All]" dimensionUniqueName="[Fact_Ridership]" displayFolder="" count="0" memberValueDatatype="130" unbalanced="0"/>
    <cacheHierarchy uniqueName="[Fact_Ridership].[RideDate (Month)]" caption="RideDate (Month)" attribute="1" defaultMemberUniqueName="[Fact_Ridership].[RideDate (Month)].[All]" allUniqueName="[Fact_Ridership].[RideDate (Month)].[All]" dimensionUniqueName="[Fact_Ridership]" displayFolder="" count="0" memberValueDatatype="130" unbalanced="0"/>
    <cacheHierarchy uniqueName="[Fact_Ridership].[RideTime (Hour)]" caption="RideTime (Hour)" attribute="1" defaultMemberUniqueName="[Fact_Ridership].[RideTime (Hour)].[All]" allUniqueName="[Fact_Ridership].[RideTime (Hour)].[All]" dimensionUniqueName="[Fact_Ridership]" displayFolder="" count="0" memberValueDatatype="130" unbalanced="0"/>
    <cacheHierarchy uniqueName="[Fact_Ridership].[RideTime (Minute)]" caption="RideTime (Minute)" attribute="1" defaultMemberUniqueName="[Fact_Ridership].[RideTime (Minute)].[All]" allUniqueName="[Fact_Ridership].[RideTime (Minute)].[All]" dimensionUniqueName="[Fact_Ridership]" displayFolder="" count="0" memberValueDatatype="130" unbalanced="0"/>
    <cacheHierarchy uniqueName="[Dim_DateTable].[RideDate (Month Index)]" caption="RideDate (Month Index)" attribute="1" defaultMemberUniqueName="[Dim_DateTable].[RideDate (Month Index)].[All]" allUniqueName="[Dim_DateTable].[RideDate (Month Index)].[All]" dimensionUniqueName="[Dim_DateTable]" displayFolder="" count="0" memberValueDatatype="20" unbalanced="0" hidden="1"/>
    <cacheHierarchy uniqueName="[Fact_Ridership].[RideDate (Month Index)]" caption="RideDate (Month Index)" attribute="1" defaultMemberUniqueName="[Fact_Ridership].[RideDate (Month Index)].[All]" allUniqueName="[Fact_Ridership].[RideDate (Month Index)].[All]" dimensionUniqueName="[Fact_Ridership]" displayFolder="" count="0" memberValueDatatype="20" unbalanced="0" hidden="1"/>
    <cacheHierarchy uniqueName="[Measures].[Count of RideDate]" caption="Count of RideDate" measure="1" displayFolder="" measureGroup="Fact_Ridership" count="0">
      <extLst>
        <ext xmlns:x15="http://schemas.microsoft.com/office/spreadsheetml/2010/11/main" uri="{B97F6D7D-B522-45F9-BDA1-12C45D357490}">
          <x15:cacheHierarchy aggregatedColumn="29"/>
        </ext>
      </extLst>
    </cacheHierarchy>
    <cacheHierarchy uniqueName="[Measures].[Count of Occupation]" caption="Count of Occupation" measure="1" displayFolder="" measureGroup="Dim_Demographics" count="0">
      <extLst>
        <ext xmlns:x15="http://schemas.microsoft.com/office/spreadsheetml/2010/11/main" uri="{B97F6D7D-B522-45F9-BDA1-12C45D357490}">
          <x15:cacheHierarchy aggregatedColumn="18"/>
        </ext>
      </extLst>
    </cacheHierarchy>
    <cacheHierarchy uniqueName="[Measures].[Sum of Year]" caption="Sum of Year" measure="1" displayFolder="" measureGroup="Dim_DateTable" count="0">
      <extLst>
        <ext xmlns:x15="http://schemas.microsoft.com/office/spreadsheetml/2010/11/main" uri="{B97F6D7D-B522-45F9-BDA1-12C45D357490}">
          <x15:cacheHierarchy aggregatedColumn="6"/>
        </ext>
      </extLst>
    </cacheHierarchy>
    <cacheHierarchy uniqueName="[Measures].[Sum of Utilization %]" caption="Sum of Utilization %" measure="1" displayFolder="" measureGroup="Fact_Ridership" count="0">
      <extLst>
        <ext xmlns:x15="http://schemas.microsoft.com/office/spreadsheetml/2010/11/main" uri="{B97F6D7D-B522-45F9-BDA1-12C45D357490}">
          <x15:cacheHierarchy aggregatedColumn="36"/>
        </ext>
      </extLst>
    </cacheHierarchy>
    <cacheHierarchy uniqueName="[Measures].[Total Transaction]" caption="Total Transaction" measure="1" displayFolder="" measureGroup="DAX" count="0"/>
    <cacheHierarchy uniqueName="[Measures].[Average Age]" caption="Average Age" measure="1" displayFolder="" measureGroup="DAX" count="0"/>
    <cacheHierarchy uniqueName="[Measures].[Total Passengers]" caption="Total Passengers" measure="1" displayFolder="" measureGroup="DAX" count="0"/>
    <cacheHierarchy uniqueName="[Measures].[Avg Passengers per trip]" caption="Avg Passengers per trip" measure="1" displayFolder="" measureGroup="DAX" count="0"/>
    <cacheHierarchy uniqueName="[Measures].[Total Buses]" caption="Total Buses" measure="1" displayFolder="" measureGroup="DAX" count="0"/>
    <cacheHierarchy uniqueName="[Measures].[Total_trips]" caption="Total_trips" measure="1" displayFolder="" measureGroup="DAX" count="0"/>
    <cacheHierarchy uniqueName="[Measures].[Total_riders]" caption="Total_riders" measure="1" displayFolder="" measureGroup="DAX" count="0"/>
    <cacheHierarchy uniqueName="[Measures].[Total_revenue_generated]" caption="Total_revenue_generated" measure="1" displayFolder="" measureGroup="DAX" count="0"/>
    <cacheHierarchy uniqueName="[Measures].[Avg_revenue_per_rider]" caption="Avg_revenue_per_rider" measure="1" displayFolder="" measureGroup="DAX" count="0"/>
    <cacheHierarchy uniqueName="[Measures].[Route rider %]" caption="Route rider %" measure="1" displayFolder="" measureGroup="DAX" count="0"/>
    <cacheHierarchy uniqueName="[Measures].[Male Riders]" caption="Male Riders" measure="1" displayFolder="" measureGroup="DAX" count="0"/>
    <cacheHierarchy uniqueName="[Measures].[Avg rider age]" caption="Avg rider age" measure="1" displayFolder="" measureGroup="DAX" count="0"/>
    <cacheHierarchy uniqueName="[Measures].[__XL_Count Dim_Buses]" caption="__XL_Count Dim_Buses" measure="1" displayFolder="" measureGroup="Dim_Buses" count="0" hidden="1"/>
    <cacheHierarchy uniqueName="[Measures].[__XL_Count Dim_Demographics]" caption="__XL_Count Dim_Demographics" measure="1" displayFolder="" measureGroup="Dim_Demographics" count="0" hidden="1"/>
    <cacheHierarchy uniqueName="[Measures].[__XL_Count Dim_Routes]" caption="__XL_Count Dim_Routes" measure="1" displayFolder="" measureGroup="Dim_Routes" count="0" hidden="1"/>
    <cacheHierarchy uniqueName="[Measures].[__XL_Count Fact_Ridership]" caption="__XL_Count Fact_Ridership" measure="1" displayFolder="" measureGroup="Fact_Ridership" count="0" hidden="1"/>
    <cacheHierarchy uniqueName="[Measures].[__XL_Count Dim_DateTable]" caption="__XL_Count Dim_DateTable" measure="1" displayFolder="" measureGroup="Dim_DateTable" count="0" hidden="1"/>
    <cacheHierarchy uniqueName="[Measures].[__XL_Count DAX]" caption="__XL_Count DAX" measure="1" displayFolder="" measureGroup="DAX"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52923377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133B260-901E-4492-9FA2-A091A57F9BCC}" name="PivotTable4" cacheId="7" applyNumberFormats="0" applyBorderFormats="0" applyFontFormats="0" applyPatternFormats="0" applyAlignmentFormats="0" applyWidthHeightFormats="1" dataCaption="Values" tag="cea20712-f5db-4386-8de7-bb1ee390bf79" updatedVersion="8" minRefreshableVersion="3" useAutoFormatting="1" subtotalHiddenItems="1" rowGrandTotals="0" colGrandTotals="0" itemPrintTitles="1" createdVersion="8" indent="0" compact="0" compactData="0" multipleFieldFilters="0" chartFormat="11">
  <location ref="F3:G7"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xis="axisRow" compact="0" allDrilled="1" outline="0" subtotalTop="0" showAll="0" sortType="de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4">
    <i>
      <x/>
    </i>
    <i>
      <x v="3"/>
    </i>
    <i>
      <x v="1"/>
    </i>
    <i>
      <x v="2"/>
    </i>
  </rowItems>
  <colItems count="1">
    <i/>
  </colItems>
  <dataFields count="1">
    <dataField fld="0"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3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0FDB7A-0F97-4231-B988-27AA2E163F84}" name="PivotTable5" cacheId="8" applyNumberFormats="0" applyBorderFormats="0" applyFontFormats="0" applyPatternFormats="0" applyAlignmentFormats="0" applyWidthHeightFormats="1" dataCaption="Values" tag="04443534-7352-4445-98e7-b162826e7aee" updatedVersion="8" minRefreshableVersion="3" useAutoFormatting="1" subtotalHiddenItems="1" rowGrandTotals="0" colGrandTotals="0" itemPrintTitles="1" createdVersion="8" indent="0" compact="0" compactData="0" multipleFieldFilters="0" chartFormat="8">
  <location ref="F13:G14"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xis="axisRow" compact="0" allDrilled="1" outline="0" subtotalTop="0" showAll="0" measureFilter="1" defaultSubtotal="0" defaultAttributeDrillState="1">
      <items count="1">
        <item x="0"/>
      </items>
    </pivotField>
    <pivotField compact="0" allDrilled="1" outline="0" subtotalTop="0" showAll="0" dataSourceSort="1" defaultSubtotal="0" defaultAttributeDrillState="1"/>
  </pivotFields>
  <rowFields count="1">
    <field x="2"/>
  </rowFields>
  <rowItems count="1">
    <i>
      <x/>
    </i>
  </rowItems>
  <colItems count="1">
    <i/>
  </colItems>
  <dataFields count="1">
    <dataField fld="0"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2" iMeasureHier="51">
      <autoFilter ref="A1">
        <filterColumn colId="0">
          <top10 val="1" filterVal="1"/>
        </filterColumn>
      </autoFilter>
    </filter>
  </filters>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109C4C5-8C60-41CE-A6E6-6A2663F070F2}" name="PivotTable13" cacheId="3" applyNumberFormats="0" applyBorderFormats="0" applyFontFormats="0" applyPatternFormats="0" applyAlignmentFormats="0" applyWidthHeightFormats="1" dataCaption="Values" tag="77aacf11-158c-4084-be1a-513dfd568fe3" updatedVersion="8" minRefreshableVersion="3" useAutoFormatting="1" subtotalHiddenItems="1" rowGrandTotals="0" colGrandTotals="0" itemPrintTitles="1" createdVersion="8" indent="0" compact="0" compactData="0" multipleFieldFilters="0" chartFormat="17">
  <location ref="AQ4:AR7" firstHeaderRow="1" firstDataRow="1" firstDataCol="1"/>
  <pivotFields count="4">
    <pivotField compact="0" allDrilled="1" outline="0" subtotalTop="0" showAll="0" measureFilter="1" defaultSubtotal="0" defaultAttributeDrillState="1">
      <items count="1">
        <item x="0"/>
      </items>
    </pivotField>
    <pivotField axis="axisRow" compact="0" allDrilled="1" outline="0" subtotalTop="0" showAll="0" dataSourceSort="1" defaultSubtotal="0" defaultAttributeDrillState="1">
      <items count="3">
        <item x="0"/>
        <item x="1"/>
        <item x="2"/>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3">
    <i>
      <x/>
    </i>
    <i>
      <x v="1"/>
    </i>
    <i>
      <x v="2"/>
    </i>
  </rowItems>
  <colItems count="1">
    <i/>
  </colItems>
  <dataFields count="1">
    <dataField fld="2" subtotal="count" baseField="0" baseItem="0"/>
  </dataField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3" iMeasureHier="51">
      <autoFilter ref="A1">
        <filterColumn colId="0">
          <top10 top="0" val="1" filterVal="1"/>
        </filterColumn>
      </autoFilter>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im_Demographics]"/>
        <x15:activeTabTopLevelEntity name="[Fact_Ridership]"/>
        <x15:activeTabTopLevelEntity name="[DAX]"/>
        <x15:activeTabTopLevelEntity name="[Dim_Route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6A11A23-6D86-424B-A0BA-D157346A9F04}" name="PivotTable8" cacheId="11" applyNumberFormats="0" applyBorderFormats="0" applyFontFormats="0" applyPatternFormats="0" applyAlignmentFormats="0" applyWidthHeightFormats="1" dataCaption="Values" tag="ff243c76-e6f2-4af5-9063-cfe0c1cc5533" updatedVersion="8" minRefreshableVersion="3" useAutoFormatting="1" subtotalHiddenItems="1" rowGrandTotals="0" colGrandTotals="0" itemPrintTitles="1" createdVersion="8" indent="0" compact="0" compactData="0" multipleFieldFilters="0" chartFormat="8">
  <location ref="P9:S11" firstHeaderRow="0" firstDataRow="1" firstDataCol="1"/>
  <pivotFields count="7">
    <pivotField dataField="1" compact="0" outline="0" subtotalTop="0" showAll="0" defaultSubtotal="0"/>
    <pivotField compact="0" allDrilled="1" outline="0"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compact="0" allDrilled="1" outline="0" subtotalTop="0" showAll="0" measureFilter="1" defaultSubtotal="0" defaultAttributeDrillState="1">
      <items count="1">
        <item x="0"/>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2">
    <i>
      <x/>
    </i>
    <i>
      <x v="1"/>
    </i>
  </rowItems>
  <colFields count="1">
    <field x="-2"/>
  </colFields>
  <colItems count="3">
    <i>
      <x/>
    </i>
    <i i="1">
      <x v="1"/>
    </i>
    <i i="2">
      <x v="2"/>
    </i>
  </colItems>
  <dataFields count="3">
    <dataField fld="0" subtotal="count" baseField="0" baseItem="0"/>
    <dataField name="Total Passengers3" fld="5" subtotal="count" baseField="0" baseItem="0">
      <extLst>
        <ext xmlns:x14="http://schemas.microsoft.com/office/spreadsheetml/2009/9/main" uri="{E15A36E0-9728-4e99-A89B-3F7291B0FE68}">
          <x14:dataField sourceField="0" uniqueName="[__Xl3].[Measures].[Total Passengers]"/>
        </ext>
      </extLst>
    </dataField>
    <dataField name="Total Passengers2" fld="6" subtotal="count" showDataAs="percentDiff" baseField="3" baseItem="0" numFmtId="10">
      <extLst>
        <ext xmlns:x14="http://schemas.microsoft.com/office/spreadsheetml/2009/9/main" uri="{E15A36E0-9728-4e99-A89B-3F7291B0FE68}">
          <x14:dataField sourceField="0" uniqueName="[__Xl2].[Measures].[Total Passengers]"/>
        </ext>
      </extLst>
    </dataField>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2" type="count" id="3" iMeasureHier="51">
      <autoFilter ref="A1">
        <filterColumn colId="0">
          <top10 top="0" val="1" filterVal="1"/>
        </filterColumn>
      </autoFilter>
    </filter>
  </filters>
  <rowHierarchiesUsage count="1">
    <rowHierarchyUsage hierarchyUsage="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activeTabTopLevelEntity name="[Dim_Route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DE815AD-641B-4BA9-B69F-67FB940888C1}" name="PivotTable14" cacheId="4" applyNumberFormats="0" applyBorderFormats="0" applyFontFormats="0" applyPatternFormats="0" applyAlignmentFormats="0" applyWidthHeightFormats="1" dataCaption="Values" tag="cb323fd8-85fd-4210-b4e6-ce1f26d1136b" updatedVersion="8" minRefreshableVersion="3" useAutoFormatting="1" subtotalHiddenItems="1" rowGrandTotals="0" colGrandTotals="0" itemPrintTitles="1" createdVersion="8" indent="0" compact="0" compactData="0" multipleFieldFilters="0" chartFormat="17">
  <location ref="AW5:AY7" firstHeaderRow="0" firstDataRow="1" firstDataCol="1"/>
  <pivotFields count="5">
    <pivotField compact="0" allDrilled="1" outline="0" subtotalTop="0" showAll="0" measureFilter="1" defaultSubtotal="0" defaultAttributeDrillState="1">
      <items count="1">
        <item x="0"/>
      </items>
    </pivotField>
    <pivotField axis="axisRow" compact="0" allDrilled="1" outline="0" subtotalTop="0" showAll="0" dataSourceSort="1" defaultSubtotal="0" defaultAttributeDrillState="1">
      <items count="2">
        <item x="0"/>
        <item x="1"/>
      </items>
    </pivotField>
    <pivotField dataField="1" compact="0" outline="0" subtotalTop="0" showAll="0" defaultSubtotal="0"/>
    <pivotField compact="0" allDrilled="1" outline="0"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2">
    <i>
      <x/>
    </i>
    <i>
      <x v="1"/>
    </i>
  </rowItems>
  <colFields count="1">
    <field x="-2"/>
  </colFields>
  <colItems count="2">
    <i>
      <x/>
    </i>
    <i i="1">
      <x v="1"/>
    </i>
  </colItems>
  <dataFields count="2">
    <dataField fld="2" subtotal="count" baseField="0" baseItem="0"/>
    <dataField name="Total Passengers2" fld="4" subtotal="count" showDataAs="percentOfTotal" baseField="0" baseItem="0" numFmtId="10">
      <extLst>
        <ext xmlns:x14="http://schemas.microsoft.com/office/spreadsheetml/2009/9/main" uri="{E15A36E0-9728-4e99-A89B-3F7291B0FE68}">
          <x14:dataField sourceField="2" uniqueName="[__Xl2].[Measures].[Total Passengers]"/>
        </ext>
      </extLst>
    </dataField>
  </dataFields>
  <formats count="2">
    <format dxfId="12">
      <pivotArea outline="0" fieldPosition="0">
        <references count="2">
          <reference field="4294967294" count="1" selected="0">
            <x v="1"/>
          </reference>
          <reference field="1" count="1" selected="0">
            <x v="0"/>
          </reference>
        </references>
      </pivotArea>
    </format>
    <format dxfId="11">
      <pivotArea outline="0" fieldPosition="0">
        <references count="2">
          <reference field="4294967294" count="1" selected="0">
            <x v="1"/>
          </reference>
          <reference field="1" count="1" selected="0">
            <x v="1"/>
          </reference>
        </references>
      </pivotArea>
    </format>
  </formats>
  <pivotHierarchies count="69">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3" iMeasureHier="51">
      <autoFilter ref="A1">
        <filterColumn colId="0">
          <top10 top="0" val="1" filterVal="1"/>
        </filterColumn>
      </autoFilter>
    </filter>
  </filters>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activeTabTopLevelEntity name="[Dim_Route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65A871A-4041-4DE4-950A-F1DA47785D19}" name="PivotTable1" cacheId="1" applyNumberFormats="0" applyBorderFormats="0" applyFontFormats="0" applyPatternFormats="0" applyAlignmentFormats="0" applyWidthHeightFormats="1" dataCaption="Values" tag="46c80353-c61a-4ed9-aec1-960a7b39f08a" updatedVersion="8" minRefreshableVersion="3" subtotalHiddenItems="1" rowGrandTotals="0" colGrandTotals="0" itemPrintTitles="1" createdVersion="8" indent="0" compact="0" compactData="0" multipleFieldFilters="0">
  <location ref="A7" firstHeaderRow="0" firstDataRow="0" firstDataCol="0"/>
  <pivotFields count="3">
    <pivotField dataField="1" compact="0" outline="0" subtotalTop="0" showAll="0" defaultSubtotal="0"/>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0">
    <i>
      <x v="4"/>
    </i>
    <i>
      <x v="2"/>
    </i>
    <i>
      <x/>
    </i>
    <i>
      <x v="9"/>
    </i>
    <i>
      <x v="8"/>
    </i>
    <i>
      <x v="5"/>
    </i>
    <i>
      <x v="3"/>
    </i>
    <i>
      <x v="1"/>
    </i>
    <i>
      <x v="6"/>
    </i>
    <i>
      <x v="7"/>
    </i>
  </rowItems>
  <colItems count="1">
    <i/>
  </colItems>
  <dataFields count="1">
    <dataField fld="0" subtotal="count" baseField="0" baseItem="0"/>
  </dataField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05767DC-B554-4B2B-A745-BCB4A973D54F}" name="PivotTable9" cacheId="12" applyNumberFormats="0" applyBorderFormats="0" applyFontFormats="0" applyPatternFormats="0" applyAlignmentFormats="0" applyWidthHeightFormats="1" dataCaption="Values" tag="fd05aaac-ae88-44ab-ac2f-d59074990739" updatedVersion="8" minRefreshableVersion="3" useAutoFormatting="1" subtotalHiddenItems="1" rowGrandTotals="0" colGrandTotals="0" itemPrintTitles="1" createdVersion="8" indent="0" compact="0" compactData="0" multipleFieldFilters="0" chartFormat="13">
  <location ref="X3:Y10"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compact="0" allDrilled="1" outline="0" subtotalTop="0" showAll="0" measureFilter="1" defaultSubtotal="0" defaultAttributeDrillState="1">
      <items count="1">
        <item x="0"/>
      </items>
    </pivotField>
    <pivotField axis="axisRow" compact="0" allDrilled="1" outline="0" subtotalTop="0" showAll="0" dataSourceSort="1" defaultSubtotal="0" defaultAttributeDrillState="1">
      <items count="7">
        <item x="0"/>
        <item x="1"/>
        <item x="2"/>
        <item x="3"/>
        <item x="4"/>
        <item x="5"/>
        <item x="6"/>
      </items>
    </pivotField>
    <pivotField compact="0" allDrilled="1" outline="0" subtotalTop="0" showAll="0" dataSourceSort="1" defaultSubtotal="0" defaultAttributeDrillState="1"/>
  </pivotFields>
  <rowFields count="1">
    <field x="3"/>
  </rowFields>
  <rowItems count="7">
    <i>
      <x/>
    </i>
    <i>
      <x v="1"/>
    </i>
    <i>
      <x v="2"/>
    </i>
    <i>
      <x v="3"/>
    </i>
    <i>
      <x v="4"/>
    </i>
    <i>
      <x v="5"/>
    </i>
    <i>
      <x v="6"/>
    </i>
  </rowItems>
  <colItems count="1">
    <i/>
  </colItems>
  <dataFields count="1">
    <dataField fld="0" subtotal="count" baseField="0" baseItem="0"/>
  </dataField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3" iMeasureHier="51">
      <autoFilter ref="A1">
        <filterColumn colId="0">
          <top10 top="0" val="1" filterVal="1"/>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activeTabTopLevelEntity name="[Dim_Route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86B019E-B8CC-45F4-9B95-0566A6B518E6}" name="PivotTable6" cacheId="9" applyNumberFormats="0" applyBorderFormats="0" applyFontFormats="0" applyPatternFormats="0" applyAlignmentFormats="0" applyWidthHeightFormats="1" dataCaption="Values" tag="7406ef73-8bfa-4fcb-bc10-4b6654dac1b8" updatedVersion="8" minRefreshableVersion="3" useAutoFormatting="1" subtotalHiddenItems="1" rowGrandTotals="0" colGrandTotals="0" itemPrintTitles="1" createdVersion="8" indent="0" compact="0" compactData="0" multipleFieldFilters="0" chartFormat="8">
  <location ref="I13:J14" firstHeaderRow="1" firstDataRow="1" firstDataCol="1"/>
  <pivotFields count="4">
    <pivotField dataField="1" compact="0" outline="0" subtotalTop="0" showAll="0" defaultSubtotal="0"/>
    <pivotField compact="0" allDrilled="1" outline="0"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axis="axisRow" compact="0" allDrilled="1" outline="0" subtotalTop="0" showAll="0" measureFilter="1" defaultSubtotal="0" defaultAttributeDrillState="1">
      <items count="1">
        <item x="0"/>
      </items>
    </pivotField>
    <pivotField compact="0" allDrilled="1" outline="0" subtotalTop="0" showAll="0" dataSourceSort="1" defaultSubtotal="0" defaultAttributeDrillState="1"/>
  </pivotFields>
  <rowFields count="1">
    <field x="2"/>
  </rowFields>
  <rowItems count="1">
    <i>
      <x/>
    </i>
  </rowItems>
  <colItems count="1">
    <i/>
  </colItems>
  <dataFields count="1">
    <dataField fld="0" subtotal="count" baseField="0" baseItem="0"/>
  </dataFields>
  <chartFormats count="2">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3" iMeasureHier="51">
      <autoFilter ref="A1">
        <filterColumn colId="0">
          <top10 top="0" val="1" filterVal="1"/>
        </filterColumn>
      </autoFilter>
    </filter>
  </filters>
  <rowHierarchiesUsage count="1">
    <rowHierarchyUsage hierarchyUsage="3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900B9E5E-95D6-4EC0-95EC-969E0F6D0DDF}" name="PivotTable2" cacheId="5" applyNumberFormats="0" applyBorderFormats="0" applyFontFormats="0" applyPatternFormats="0" applyAlignmentFormats="0" applyWidthHeightFormats="1" dataCaption="Values" tag="6dfa812e-abfe-438b-8070-64af0a7692a0" updatedVersion="8" minRefreshableVersion="3" useAutoFormatting="1" subtotalHiddenItems="1" colGrandTotals="0" itemPrintTitles="1" createdVersion="8" indent="0" compact="0" compactData="0" multipleFieldFilters="0">
  <location ref="A1:B2" firstHeaderRow="0" firstDataRow="1" firstDataCol="0"/>
  <pivotFields count="3">
    <pivotField dataField="1" compact="0" outline="0" subtotalTop="0" showAll="0" defaultSubtotal="0"/>
    <pivotField dataField="1" compact="0" outline="0" subtotalTop="0" showAll="0" defaultSubtotal="0"/>
    <pivotField compact="0" allDrilled="1" outline="0" subtotalTop="0" showAll="0" dataSourceSort="1" defaultSubtotal="0" defaultAttributeDrillState="1"/>
  </pivotFields>
  <rowItems count="1">
    <i/>
  </rowItems>
  <colFields count="1">
    <field x="-2"/>
  </colFields>
  <colItems count="2">
    <i>
      <x/>
    </i>
    <i i="1">
      <x v="1"/>
    </i>
  </colItems>
  <dataFields count="2">
    <dataField fld="1" subtotal="count" baseField="0" baseItem="0"/>
    <dataField fld="0" subtotal="count" baseField="0" baseItem="0"/>
  </dataField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44397F6F-05E0-4F3E-8558-9CD0D1E0D233}" name="PivotTable12" cacheId="2" applyNumberFormats="0" applyBorderFormats="0" applyFontFormats="0" applyPatternFormats="0" applyAlignmentFormats="0" applyWidthHeightFormats="1" dataCaption="Values" tag="21e71cd0-9968-4105-92e8-d6a0787be9ee" updatedVersion="8" minRefreshableVersion="3" useAutoFormatting="1" subtotalHiddenItems="1" rowGrandTotals="0" colGrandTotals="0" itemPrintTitles="1" createdVersion="8" indent="0" compact="0" compactData="0" multipleFieldFilters="0" chartFormat="19">
  <location ref="AL3:AM5"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compact="0" allDrilled="1" outline="0" subtotalTop="0" showAll="0" measureFilter="1" defaultSubtotal="0" defaultAttributeDrillState="1">
      <items count="1">
        <item x="0"/>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fld="0" subtotal="count" baseField="0" baseItem="0"/>
  </dataFields>
  <chartFormats count="4">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3" iMeasureHier="51">
      <autoFilter ref="A1">
        <filterColumn colId="0">
          <top10 top="0" val="1" filterVal="1"/>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activeTabTopLevelEntity name="[Dim_Route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6C1040D4-7834-4BA9-A793-EDFB9E8BDF4B}" name="PivotTable7" cacheId="10" applyNumberFormats="0" applyBorderFormats="0" applyFontFormats="0" applyPatternFormats="0" applyAlignmentFormats="0" applyWidthHeightFormats="1" dataCaption="Values" tag="0a9ddd28-7330-4b89-b07c-917c4182c733" updatedVersion="8" minRefreshableVersion="3" useAutoFormatting="1" subtotalHiddenItems="1" rowGrandTotals="0" colGrandTotals="0" itemPrintTitles="1" createdVersion="8" indent="0" compact="0" compactData="0" multipleFieldFilters="0" chartFormat="14">
  <location ref="P3:Q5" firstHeaderRow="1" firstDataRow="1" firstDataCol="1"/>
  <pivotFields count="5">
    <pivotField dataField="1" compact="0" outline="0" subtotalTop="0" showAll="0" defaultSubtotal="0"/>
    <pivotField compact="0" allDrilled="1" outline="0" subtotalTop="0" showAll="0" sortType="descending" defaultSubtotal="0" defaultAttributeDrillState="1">
      <items count="1">
        <item x="0"/>
      </items>
      <autoSortScope>
        <pivotArea dataOnly="0" outline="0" fieldPosition="0">
          <references count="1">
            <reference field="4294967294" count="1" selected="0">
              <x v="0"/>
            </reference>
          </references>
        </pivotArea>
      </autoSortScope>
    </pivotField>
    <pivotField compact="0" allDrilled="1" outline="0" subtotalTop="0" showAll="0" measureFilter="1" defaultSubtotal="0" defaultAttributeDrillState="1">
      <items count="1">
        <item x="0"/>
      </items>
    </pivotField>
    <pivotField axis="axisRow" compact="0" allDrilled="1" outline="0" subtotalTop="0" showAll="0" dataSourceSort="1" defaultSubtotal="0" defaultAttributeDrillState="1">
      <items count="2">
        <item x="0"/>
        <item x="1"/>
      </items>
    </pivotField>
    <pivotField compact="0" allDrilled="1" outline="0" subtotalTop="0" showAll="0" dataSourceSort="1" defaultSubtotal="0" defaultAttributeDrillState="1"/>
  </pivotFields>
  <rowFields count="1">
    <field x="3"/>
  </rowFields>
  <rowItems count="2">
    <i>
      <x/>
    </i>
    <i>
      <x v="1"/>
    </i>
  </rowItems>
  <colItems count="1">
    <i/>
  </colItems>
  <dataFields count="1">
    <dataField fld="0" subtotal="count" baseField="0" baseItem="0"/>
  </dataField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3" iMeasureHier="51">
      <autoFilter ref="A1">
        <filterColumn colId="0">
          <top10 top="0" val="1" filterVal="1"/>
        </filterColumn>
      </autoFilter>
    </filter>
  </filters>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activeTabTopLevelEntity name="[Dim_Routes]"/>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C68A0F9-B024-4436-BC52-069008B8131A}" name="PivotTable3" cacheId="6" applyNumberFormats="0" applyBorderFormats="0" applyFontFormats="0" applyPatternFormats="0" applyAlignmentFormats="0" applyWidthHeightFormats="1" dataCaption="Values" tag="022330a8-b792-4695-9098-dcb96fc6d5a7" updatedVersion="8" minRefreshableVersion="3" useAutoFormatting="1" subtotalHiddenItems="1" rowGrandTotals="0" colGrandTotals="0" itemPrintTitles="1" createdVersion="8" indent="0" compact="0" compactData="0" multipleFieldFilters="0">
  <location ref="A12:B22" firstHeaderRow="1" firstDataRow="1" firstDataCol="1"/>
  <pivotFields count="3">
    <pivotField dataField="1" compact="0" outline="0" subtotalTop="0" showAll="0" defaultSubtotal="0"/>
    <pivotField axis="axisRow" compact="0" allDrilled="1" outline="0" subtotalTop="0" showAll="0"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10">
    <i>
      <x v="4"/>
    </i>
    <i>
      <x v="2"/>
    </i>
    <i>
      <x/>
    </i>
    <i>
      <x v="9"/>
    </i>
    <i>
      <x v="8"/>
    </i>
    <i>
      <x v="5"/>
    </i>
    <i>
      <x v="3"/>
    </i>
    <i>
      <x v="1"/>
    </i>
    <i>
      <x v="6"/>
    </i>
    <i>
      <x v="7"/>
    </i>
  </rowItems>
  <colItems count="1">
    <i/>
  </colItems>
  <dataFields count="1">
    <dataField fld="0" subtotal="count" baseField="0" baseItem="0"/>
  </dataField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_Demographics]"/>
        <x15:activeTabTopLevelEntity name="[Fact_Ridership]"/>
        <x15:activeTabTopLevelEntity name="[DAX]"/>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8B0D17E-B42A-49DB-803C-2C13E9720FD5}" name="PivotTable1" cacheId="13" applyNumberFormats="0" applyBorderFormats="0" applyFontFormats="0" applyPatternFormats="0" applyAlignmentFormats="0" applyWidthHeightFormats="1" dataCaption="Values" tag="208deea8-c4ba-4e43-a8ff-24a4b20acd88" updatedVersion="8" minRefreshableVersion="3" useAutoFormatting="1" subtotalHiddenItems="1" itemPrintTitles="1" createdVersion="8" indent="0" outline="1" outlineData="1" multipleFieldFilters="0">
  <location ref="A1:E2"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numFmtId="166"/>
    <dataField fld="2" subtotal="count" baseField="0" baseItem="0" numFmtId="165"/>
    <dataField fld="3" subtotal="count" baseField="0" baseItem="0"/>
    <dataField fld="4" subtotal="count" baseField="0" baseItem="0" numFmtId="167"/>
  </dataFields>
  <formats count="3">
    <format dxfId="2">
      <pivotArea outline="0" collapsedLevelsAreSubtotals="1" fieldPosition="0">
        <references count="1">
          <reference field="4294967294" count="1" selected="0">
            <x v="2"/>
          </reference>
        </references>
      </pivotArea>
    </format>
    <format dxfId="1">
      <pivotArea outline="0" collapsedLevelsAreSubtotals="1" fieldPosition="0">
        <references count="1">
          <reference field="4294967294" count="1" selected="0">
            <x v="1"/>
          </reference>
        </references>
      </pivotArea>
    </format>
    <format dxfId="0">
      <pivotArea outline="0" collapsedLevelsAreSubtotals="1" fieldPosition="0">
        <references count="1">
          <reference field="4294967294" count="1" selected="0">
            <x v="4"/>
          </reference>
        </references>
      </pivotArea>
    </format>
  </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X]"/>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B849935A-7013-4E85-9377-E8A86C266A3C}" name="PivotTable5" cacheId="19" applyNumberFormats="0" applyBorderFormats="0" applyFontFormats="0" applyPatternFormats="0" applyAlignmentFormats="0" applyWidthHeightFormats="1" dataCaption="Values" tag="e5639773-bdfb-434b-8c3a-7d8d1aca3635" updatedVersion="8" minRefreshableVersion="3" useAutoFormatting="1" subtotalHiddenItems="1" rowGrandTotals="0" colGrandTotals="0" itemPrintTitles="1" createdVersion="8" indent="0" compact="0" compactData="0" multipleFieldFilters="0" chartFormat="5">
  <location ref="R3:S6" firstHeaderRow="1" firstDataRow="1" firstDataCol="1"/>
  <pivotFields count="2">
    <pivotField dataField="1" compact="0" outline="0" subtotalTop="0" showAll="0" defaultSubtotal="0"/>
    <pivotField axis="axisRow" compact="0" allDrilled="1" outline="0" subtotalTop="0" showAll="0" dataSourceSort="1" defaultSubtotal="0" defaultAttributeDrillState="1">
      <items count="3">
        <item x="0"/>
        <item x="1"/>
        <item x="2"/>
      </items>
    </pivotField>
  </pivotFields>
  <rowFields count="1">
    <field x="1"/>
  </rowFields>
  <rowItems count="3">
    <i>
      <x/>
    </i>
    <i>
      <x v="1"/>
    </i>
    <i>
      <x v="2"/>
    </i>
  </rowItems>
  <colItems count="1">
    <i/>
  </colItems>
  <dataFields count="1">
    <dataField fld="0" subtotal="count" baseField="0" baseItem="0" numFmtId="168"/>
  </dataFields>
  <formats count="1">
    <format dxfId="3">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X]"/>
        <x15:activeTabTopLevelEntity name="[Dim_Routes]"/>
        <x15:activeTabTopLevelEntity name="[Dim_Demographic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E5B89844-C324-4A58-A7CD-BB51020F89E7}" name="PivotTable22" cacheId="0" applyNumberFormats="0" applyBorderFormats="0" applyFontFormats="0" applyPatternFormats="0" applyAlignmentFormats="0" applyWidthHeightFormats="1" dataCaption="Values" tag="193d43a0-dc14-4dd2-8ad7-c852be61b732" updatedVersion="8" minRefreshableVersion="3" subtotalHiddenItems="1" rowGrandTotals="0" colGrandTotals="0" itemPrintTitles="1" createdVersion="8" indent="0" compact="0" compactData="0" multipleFieldFilters="0" chartFormat="25">
  <location ref="AT5:AU36" firstHeaderRow="1" firstDataRow="1" firstDataCol="1"/>
  <pivotFields count="4">
    <pivotField compact="0" allDrilled="1" outline="0" subtotalTop="0" showAll="0" measureFilter="1" defaultSubtotal="0" defaultAttributeDrillState="1">
      <items count="5">
        <item x="0"/>
        <item x="1"/>
        <item x="2"/>
        <item x="3"/>
        <item x="4"/>
      </items>
    </pivotField>
    <pivotField axis="axisRow" compact="0" allDrilled="1" outline="0" subtotalTop="0" showAll="0" dataSourceSort="1" defaultSubtotal="0" defaultAttributeDrillState="1">
      <items count="31">
        <item x="0"/>
        <item x="1"/>
        <item x="2"/>
        <item x="3"/>
        <item x="4"/>
        <item x="5"/>
        <item x="6"/>
        <item x="7"/>
        <item x="8"/>
        <item x="9"/>
        <item x="10"/>
        <item x="11"/>
        <item x="12"/>
        <item x="13"/>
        <item x="14"/>
        <item x="15"/>
        <item x="16"/>
        <item x="17"/>
        <item x="18"/>
        <item x="19"/>
        <item x="20"/>
        <item x="21"/>
        <item x="22"/>
        <item x="23"/>
        <item x="24"/>
        <item x="25"/>
        <item x="26"/>
        <item x="27"/>
        <item x="28"/>
        <item x="29"/>
        <item x="30"/>
      </items>
    </pivotField>
    <pivotField dataField="1" compact="0" outline="0" subtotalTop="0" showAll="0" defaultSubtotal="0"/>
    <pivotField compact="0" allDrilled="1" outline="0" subtotalTop="0" showAll="0" dataSourceSort="1" defaultSubtotal="0" defaultAttributeDrillState="1"/>
  </pivotFields>
  <rowFields count="1">
    <field x="1"/>
  </rowFields>
  <rowItems count="3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rowItems>
  <colItems count="1">
    <i/>
  </colItems>
  <dataFields count="1">
    <dataField fld="2" subtotal="count" baseField="0" baseItem="0"/>
  </dataFields>
  <formats count="1">
    <format dxfId="4">
      <pivotArea outline="0" collapsedLevelsAreSubtotals="1" fieldPosition="0"/>
    </format>
  </formats>
  <chartFormats count="4">
    <chartFormat chart="17" format="60" series="1">
      <pivotArea type="data" outline="0" fieldPosition="0">
        <references count="1">
          <reference field="4294967294" count="1" selected="0">
            <x v="0"/>
          </reference>
        </references>
      </pivotArea>
    </chartFormat>
    <chartFormat chart="19" format="0" series="1">
      <pivotArea type="data" outline="0" fieldPosition="0">
        <references count="1">
          <reference field="4294967294" count="1" selected="0">
            <x v="0"/>
          </reference>
        </references>
      </pivotArea>
    </chartFormat>
    <chartFormat chart="21" format="1" series="1">
      <pivotArea type="data" outline="0" fieldPosition="0">
        <references count="1">
          <reference field="4294967294" count="1" selected="0">
            <x v="0"/>
          </reference>
        </references>
      </pivotArea>
    </chartFormat>
    <chartFormat chart="22"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5">
      <autoFilter ref="A1">
        <filterColumn colId="0">
          <top10 top="0" val="5" filterVal="5"/>
        </filterColumn>
      </autoFilter>
    </filter>
  </filters>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X]"/>
        <x15:activeTabTopLevelEntity name="[Dim_Routes]"/>
        <x15:activeTabTopLevelEntity name="[Dim_Demographics]"/>
        <x15:activeTabTopLevelEntity name="[Dim_Buses]"/>
        <x15:activeTabTopLevelEntity name="[Fact_Ridership]"/>
        <x15:activeTabTopLevelEntity name="[Dim_Date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26F1DF58-4003-4143-B1E7-6A02F99F7717}" name="PivotTable13" cacheId="15" applyNumberFormats="0" applyBorderFormats="0" applyFontFormats="0" applyPatternFormats="0" applyAlignmentFormats="0" applyWidthHeightFormats="1" dataCaption="Values" tag="28f02ac8-502f-44b7-ad30-f5c0b797b90e" updatedVersion="8" minRefreshableVersion="3" useAutoFormatting="1" subtotalHiddenItems="1" rowGrandTotals="0" colGrandTotals="0" itemPrintTitles="1" createdVersion="8" indent="0" compact="0" compactData="0" multipleFieldFilters="0" chartFormat="16">
  <location ref="AB3:AC9" firstHeaderRow="1" firstDataRow="1" firstDataCol="1"/>
  <pivotFields count="4">
    <pivotField dataField="1" compact="0" outline="0" subtotalTop="0" showAll="0" defaultSubtotal="0"/>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compact="0" allDrilled="1" outline="0"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2"/>
  </rowFields>
  <rowItems count="6">
    <i>
      <x v="4"/>
    </i>
    <i>
      <x v="2"/>
    </i>
    <i>
      <x v="5"/>
    </i>
    <i>
      <x v="3"/>
    </i>
    <i>
      <x v="1"/>
    </i>
    <i>
      <x/>
    </i>
  </rowItems>
  <colItems count="1">
    <i/>
  </colItems>
  <dataFields count="1">
    <dataField fld="0" subtotal="count" baseField="0" baseItem="0" numFmtId="168"/>
  </dataFields>
  <formats count="1">
    <format dxfId="5">
      <pivotArea outline="0" collapsedLevelsAreSubtotals="1" fieldPosition="0"/>
    </format>
  </formats>
  <chartFormats count="2">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55">
      <autoFilter ref="A1">
        <filterColumn colId="0">
          <top10 top="0" val="5" filterVal="5"/>
        </filterColumn>
      </autoFilter>
    </filter>
  </filters>
  <rowHierarchiesUsage count="1">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X]"/>
        <x15:activeTabTopLevelEntity name="[Dim_Routes]"/>
        <x15:activeTabTopLevelEntity name="[Dim_Demographics]"/>
        <x15:activeTabTopLevelEntity name="[Dim_Bu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137F302B-5ED2-4575-A66C-C033C274DE62}" name="PivotTable21" cacheId="18" applyNumberFormats="0" applyBorderFormats="0" applyFontFormats="0" applyPatternFormats="0" applyAlignmentFormats="0" applyWidthHeightFormats="1" dataCaption="Values" tag="365f92b0-9587-42fd-9f0e-25e934fa9112" updatedVersion="8" minRefreshableVersion="3" subtotalHiddenItems="1" rowGrandTotals="0" colGrandTotals="0" itemPrintTitles="1" createdVersion="8" indent="0" compact="0" compactData="0" multipleFieldFilters="0" chartFormat="16">
  <location ref="AM16:AM17" firstHeaderRow="1" firstDataRow="1" firstDataCol="0"/>
  <pivotFields count="3">
    <pivotField compact="0" allDrilled="1" outline="0" subtotalTop="0" showAll="0" measureFilter="1" defaultSubtotal="0" defaultAttributeDrillState="1">
      <items count="5">
        <item x="0"/>
        <item x="1"/>
        <item x="2"/>
        <item x="3"/>
        <item x="4"/>
      </items>
    </pivotField>
    <pivotField dataField="1" compact="0" outline="0" subtotalTop="0" showAll="0" defaultSubtotal="0"/>
    <pivotField compact="0" allDrilled="1" outline="0" subtotalTop="0" showAll="0" dataSourceSort="1" defaultSubtotal="0" defaultAttributeDrillState="1"/>
  </pivotFields>
  <rowItems count="1">
    <i/>
  </rowItems>
  <colItems count="1">
    <i/>
  </colItems>
  <dataFields count="1">
    <dataField fld="1" subtotal="count" baseField="0" baseItem="0"/>
  </dataFields>
  <formats count="1">
    <format dxfId="6">
      <pivotArea outline="0" collapsedLevelsAreSubtotals="1" fieldPosition="0"/>
    </format>
  </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55">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X]"/>
        <x15:activeTabTopLevelEntity name="[Dim_Routes]"/>
        <x15:activeTabTopLevelEntity name="[Dim_Demographics]"/>
        <x15:activeTabTopLevelEntity name="[Dim_Bu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E34DC518-D314-47FE-BEF1-AC32E8459CFB}" name="PivotTable12" cacheId="14" applyNumberFormats="0" applyBorderFormats="0" applyFontFormats="0" applyPatternFormats="0" applyAlignmentFormats="0" applyWidthHeightFormats="1" dataCaption="Values" tag="8a49df97-eb0e-4681-9083-f814c36df1e7" updatedVersion="8" minRefreshableVersion="3" useAutoFormatting="1" subtotalHiddenItems="1" rowGrandTotals="0" colGrandTotals="0" itemPrintTitles="1" createdVersion="8" indent="0" compact="0" compactData="0" multipleFieldFilters="0" chartFormat="8">
  <location ref="X3:Y8" firstHeaderRow="1" firstDataRow="1" firstDataCol="1"/>
  <pivotFields count="3">
    <pivotField dataField="1" compact="0" outline="0" subtotalTop="0" showAll="0" defaultSubtotal="0"/>
    <pivotField axis="axisRow"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dataSourceSort="1" defaultSubtotal="0" defaultAttributeDrillState="1"/>
  </pivotFields>
  <rowFields count="1">
    <field x="1"/>
  </rowFields>
  <rowItems count="5">
    <i>
      <x v="4"/>
    </i>
    <i>
      <x v="3"/>
    </i>
    <i>
      <x v="2"/>
    </i>
    <i>
      <x v="1"/>
    </i>
    <i>
      <x/>
    </i>
  </rowItems>
  <colItems count="1">
    <i/>
  </colItems>
  <dataFields count="1">
    <dataField fld="0" subtotal="count" baseField="0" baseItem="0" numFmtId="168"/>
  </dataFields>
  <formats count="1">
    <format dxfId="7">
      <pivotArea outline="0" collapsedLevelsAreSubtotals="1" fieldPosition="0"/>
    </format>
  </formats>
  <chartFormats count="1">
    <chartFormat chart="7"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55">
      <autoFilter ref="A1">
        <filterColumn colId="0">
          <top10 top="0" val="5" filterVal="5"/>
        </filterColumn>
      </autoFilter>
    </filter>
  </filters>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X]"/>
        <x15:activeTabTopLevelEntity name="[Dim_Routes]"/>
        <x15:activeTabTopLevelEntity name="[Dim_Demographics]"/>
        <x15:activeTabTopLevelEntity name="[Dim_Bus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C553D10A-ED6F-4593-BA3F-9BF94C3E1751}" name="PivotTable2" cacheId="16" applyNumberFormats="0" applyBorderFormats="0" applyFontFormats="0" applyPatternFormats="0" applyAlignmentFormats="0" applyWidthHeightFormats="1" dataCaption="Values" tag="c8208264-45f0-49a1-9995-09e912d62724" updatedVersion="8" minRefreshableVersion="3" useAutoFormatting="1" subtotalHiddenItems="1" rowGrandTotals="0" colGrandTotals="0" itemPrintTitles="1" createdVersion="8" indent="0" compact="0" compactData="0" multipleFieldFilters="0" chartFormat="4">
  <location ref="I2:K12" firstHeaderRow="0" firstDataRow="1" firstDataCol="1"/>
  <pivotFields count="4">
    <pivotField dataField="1" compact="0" outline="0" subtotalTop="0" showAll="0" defaultSubtotal="0"/>
    <pivotField axis="axisRow" compact="0" allDrilled="1" outline="0" subtotalTop="0" showAll="0" sortType="ascending" defaultSubtotal="0" defaultAttributeDrillState="1">
      <items count="10">
        <item x="0"/>
        <item x="1"/>
        <item x="2"/>
        <item x="3"/>
        <item x="4"/>
        <item x="5"/>
        <item x="6"/>
        <item x="7"/>
        <item x="8"/>
        <item x="9"/>
      </items>
      <autoSortScope>
        <pivotArea dataOnly="0" outline="0" fieldPosition="0">
          <references count="1">
            <reference field="4294967294" count="1" selected="0">
              <x v="1"/>
            </reference>
          </references>
        </pivotArea>
      </autoSortScope>
    </pivotField>
    <pivotField dataField="1" compact="0" outline="0" subtotalTop="0" showAll="0" defaultSubtotal="0"/>
    <pivotField compact="0" allDrilled="1" outline="0" subtotalTop="0" showAll="0" dataSourceSort="1" defaultSubtotal="0" defaultAttributeDrillState="1"/>
  </pivotFields>
  <rowFields count="1">
    <field x="1"/>
  </rowFields>
  <rowItems count="10">
    <i>
      <x v="7"/>
    </i>
    <i>
      <x v="6"/>
    </i>
    <i>
      <x v="1"/>
    </i>
    <i>
      <x v="3"/>
    </i>
    <i>
      <x v="5"/>
    </i>
    <i>
      <x v="8"/>
    </i>
    <i>
      <x v="9"/>
    </i>
    <i>
      <x/>
    </i>
    <i>
      <x v="2"/>
    </i>
    <i>
      <x v="4"/>
    </i>
  </rowItems>
  <colFields count="1">
    <field x="-2"/>
  </colFields>
  <colItems count="2">
    <i>
      <x/>
    </i>
    <i i="1">
      <x v="1"/>
    </i>
  </colItems>
  <dataFields count="2">
    <dataField fld="2" subtotal="count" baseField="1" baseItem="9" numFmtId="9"/>
    <dataField fld="0" subtotal="count" baseField="0" baseItem="0" numFmtId="168"/>
  </dataFields>
  <formats count="2">
    <format dxfId="9">
      <pivotArea outline="0" collapsedLevelsAreSubtotals="1" fieldPosition="0"/>
    </format>
    <format dxfId="8">
      <pivotArea outline="0" fieldPosition="0">
        <references count="1">
          <reference field="4294967294" count="1">
            <x v="0"/>
          </reference>
        </references>
      </pivotArea>
    </format>
  </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X]"/>
        <x15:activeTabTopLevelEntity name="[Dim_Rout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AC1813C-F309-4808-A878-B7A7531C6403}" name="PivotTable20" cacheId="17" applyNumberFormats="0" applyBorderFormats="0" applyFontFormats="0" applyPatternFormats="0" applyAlignmentFormats="0" applyWidthHeightFormats="1" dataCaption="Values" tag="0a36d0e2-a3dd-470a-b56f-221d746d7648" updatedVersion="8" minRefreshableVersion="3" subtotalHiddenItems="1" rowGrandTotals="0" colGrandTotals="0" itemPrintTitles="1" createdVersion="8" indent="0" compact="0" compactData="0" multipleFieldFilters="0" chartFormat="16">
  <location ref="AL5:AM11" firstHeaderRow="1" firstDataRow="1" firstDataCol="1"/>
  <pivotFields count="5">
    <pivotField dataField="1" compact="0" outline="0" subtotalTop="0" showAll="0" defaultSubtotal="0"/>
    <pivotField compact="0" allDrilled="1" outline="0"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compact="0" allDrilled="1" outline="0" subtotalTop="0" showAll="0" sortType="ascending" defaultSubtotal="0" defaultAttributeDrillState="1">
      <items count="6">
        <item x="0"/>
        <item x="1"/>
        <item x="2"/>
        <item x="3"/>
        <item x="4"/>
        <item x="5"/>
      </items>
      <autoSortScope>
        <pivotArea dataOnly="0" outline="0" fieldPosition="0">
          <references count="1">
            <reference field="4294967294" count="1" selected="0">
              <x v="0"/>
            </reference>
          </references>
        </pivotArea>
      </autoSortScope>
    </pivotField>
    <pivotField axis="axisRow" compact="0" allDrilled="1" outline="0" subtotalTop="0" showAll="0" dataSourceSort="1" defaultSubtotal="0" defaultAttributeDrillState="1">
      <items count="6">
        <item x="0"/>
        <item x="1"/>
        <item x="2"/>
        <item x="3"/>
        <item x="4"/>
        <item x="5"/>
      </items>
    </pivotField>
    <pivotField compact="0" allDrilled="1" outline="0" subtotalTop="0" showAll="0" dataSourceSort="1" defaultSubtotal="0" defaultAttributeDrillState="1"/>
  </pivotFields>
  <rowFields count="1">
    <field x="3"/>
  </rowFields>
  <rowItems count="6">
    <i>
      <x/>
    </i>
    <i>
      <x v="1"/>
    </i>
    <i>
      <x v="2"/>
    </i>
    <i>
      <x v="3"/>
    </i>
    <i>
      <x v="4"/>
    </i>
    <i>
      <x v="5"/>
    </i>
  </rowItems>
  <colItems count="1">
    <i/>
  </colItems>
  <dataFields count="1">
    <dataField fld="0" subtotal="count" baseField="0" baseItem="0" numFmtId="168"/>
  </dataFields>
  <formats count="1">
    <format dxfId="10">
      <pivotArea outline="0" collapsedLevelsAreSubtotals="1" fieldPosition="0"/>
    </format>
  </formats>
  <chartFormats count="2">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Hierarchies count="68">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55">
      <autoFilter ref="A1">
        <filterColumn colId="0">
          <top10 top="0" val="5" filterVal="5"/>
        </filterColumn>
      </autoFilter>
    </filter>
  </filters>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DAX]"/>
        <x15:activeTabTopLevelEntity name="[Dim_Routes]"/>
        <x15:activeTabTopLevelEntity name="[Dim_Demographics]"/>
        <x15:activeTabTopLevelEntity name="[Dim_Buses]"/>
      </x15:pivotTableUISettings>
    </ext>
    <ext xmlns:xpdl="http://schemas.microsoft.com/office/spreadsheetml/2016/pivotdefaultlayout" uri="{747A6164-185A-40DC-8AA5-F01512510D54}">
      <xpdl:pivotTableDefinition16 EnabledSubtotalsDefault="0" SubtotalsOnTopDefault="0"/>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v>
    <v>8</v>
    <v>10</v>
    <v>7</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4A6FF44F-BD3D-48FB-A2EA-301F19047C04}" sourceName="[Dim_DateTable].[Year]">
  <pivotTables>
    <pivotTable tabId="6" name="PivotTable22"/>
    <pivotTable tabId="1" name="PivotTable1"/>
    <pivotTable tabId="1" name="PivotTable12"/>
    <pivotTable tabId="1" name="PivotTable13"/>
    <pivotTable tabId="1" name="PivotTable14"/>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 tabId="6" name="PivotTable1"/>
    <pivotTable tabId="6" name="PivotTable12"/>
    <pivotTable tabId="6" name="PivotTable13"/>
    <pivotTable tabId="6" name="PivotTable2"/>
    <pivotTable tabId="6" name="PivotTable20"/>
    <pivotTable tabId="6" name="PivotTable21"/>
    <pivotTable tabId="6" name="PivotTable5"/>
  </pivotTables>
  <data>
    <olap pivotCacheId="1529233774">
      <levels count="2">
        <level uniqueName="[Dim_DateTable].[Year].[(All)]" sourceCaption="(All)" count="0"/>
        <level uniqueName="[Dim_DateTable].[Year].[Year]" sourceCaption="Year" count="2">
          <ranges>
            <range startItem="0">
              <i n="[Dim_DateTable].[Year].&amp;[2023]" c="2023"/>
              <i n="[Dim_DateTable].[Year].&amp;[2024]" c="2024"/>
            </range>
          </ranges>
        </level>
      </levels>
      <selections count="1">
        <selection n="[Dim_DateTable].[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E82FA2A7-6582-42A8-8836-562EDCA79C75}" sourceName="[Dim_Demographics].[Gender]">
  <pivotTables>
    <pivotTable tabId="6" name="PivotTable22"/>
    <pivotTable tabId="1" name="PivotTable1"/>
    <pivotTable tabId="1" name="PivotTable12"/>
    <pivotTable tabId="1" name="PivotTable13"/>
    <pivotTable tabId="1" name="PivotTable14"/>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 tabId="6" name="PivotTable1"/>
    <pivotTable tabId="6" name="PivotTable12"/>
    <pivotTable tabId="6" name="PivotTable13"/>
    <pivotTable tabId="6" name="PivotTable2"/>
    <pivotTable tabId="6" name="PivotTable20"/>
    <pivotTable tabId="6" name="PivotTable21"/>
    <pivotTable tabId="6" name="PivotTable5"/>
  </pivotTables>
  <data>
    <olap pivotCacheId="1529233774">
      <levels count="2">
        <level uniqueName="[Dim_Demographics].[Gender].[(All)]" sourceCaption="(All)" count="0"/>
        <level uniqueName="[Dim_Demographics].[Gender].[Gender]" sourceCaption="Gender" count="3">
          <ranges>
            <range startItem="0">
              <i n="[Dim_Demographics].[Gender].&amp;[Female]" c="Female"/>
              <i n="[Dim_Demographics].[Gender].&amp;[Male]" c="Male"/>
              <i n="[Dim_Demographics].[Gender].&amp;[Other]" c="Other"/>
            </range>
          </ranges>
        </level>
      </levels>
      <selections count="1">
        <selection n="[Dim_Demographics].[Gender].[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uteName" xr10:uid="{81E996EE-942C-4CEC-8A0D-7876315D7266}" sourceName="[Dim_Routes].[RouteName]">
  <pivotTables>
    <pivotTable tabId="6" name="PivotTable22"/>
    <pivotTable tabId="1" name="PivotTable1"/>
    <pivotTable tabId="1" name="PivotTable12"/>
    <pivotTable tabId="1" name="PivotTable13"/>
    <pivotTable tabId="1" name="PivotTable14"/>
    <pivotTable tabId="1" name="PivotTable2"/>
    <pivotTable tabId="1" name="PivotTable3"/>
    <pivotTable tabId="1" name="PivotTable4"/>
    <pivotTable tabId="1" name="PivotTable5"/>
    <pivotTable tabId="1" name="PivotTable6"/>
    <pivotTable tabId="1" name="PivotTable7"/>
    <pivotTable tabId="1" name="PivotTable8"/>
    <pivotTable tabId="1" name="PivotTable9"/>
    <pivotTable tabId="6" name="PivotTable1"/>
    <pivotTable tabId="6" name="PivotTable12"/>
    <pivotTable tabId="6" name="PivotTable13"/>
    <pivotTable tabId="6" name="PivotTable2"/>
    <pivotTable tabId="6" name="PivotTable20"/>
    <pivotTable tabId="6" name="PivotTable21"/>
    <pivotTable tabId="6" name="PivotTable5"/>
  </pivotTables>
  <data>
    <olap pivotCacheId="1529233774">
      <levels count="2">
        <level uniqueName="[Dim_Routes].[RouteName].[(All)]" sourceCaption="(All)" count="0"/>
        <level uniqueName="[Dim_Routes].[RouteName].[RouteName]" sourceCaption="RouteName" count="10">
          <ranges>
            <range startItem="0">
              <i n="[Dim_Routes].[RouteName].&amp;[Airport Express]" c="Airport Express"/>
              <i n="[Dim_Routes].[RouteName].&amp;[Beachfront Route]" c="Beachfront Route"/>
              <i n="[Dim_Routes].[RouteName].&amp;[Central Line]" c="Central Line"/>
              <i n="[Dim_Routes].[RouteName].&amp;[City Shuttle]" c="City Shuttle"/>
              <i n="[Dim_Routes].[RouteName].&amp;[East-West Express]" c="East-West Express"/>
              <i n="[Dim_Routes].[RouteName].&amp;[Market Line]" c="Market Line"/>
              <i n="[Dim_Routes].[RouteName].&amp;[North Circular]" c="North Circular"/>
              <i n="[Dim_Routes].[RouteName].&amp;[South Line]" c="South Line"/>
              <i n="[Dim_Routes].[RouteName].&amp;[Suburban Line]" c="Suburban Line"/>
              <i n="[Dim_Routes].[RouteName].&amp;[University Line]" c="University Line"/>
            </range>
          </ranges>
        </level>
      </levels>
      <selections count="1">
        <selection n="[Dim_Routes].[Route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8C8C7C5A-2ABC-408F-A456-C375F0E6DA16}" cache="Slicer_Year" caption="Year" level="1" style="SlicerStyleLight1 2" rowHeight="251883"/>
  <slicer name="Gender" xr10:uid="{9DBE60A2-1C1D-4898-A6D9-073B577C971C}" cache="Slicer_Gender" caption="Gender" level="1" style="SlicerStyleLight1 2" rowHeight="251883"/>
  <slicer name="RouteName" xr10:uid="{A3BF1862-5ACA-4F0D-B625-7722C6897DF2}" cache="Slicer_RouteName" caption="RouteName" level="1" style="SlicerStyleLight1 2"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cer_Year" xr10:uid="{6B4B4545-514C-4DF1-AD8F-B96E4E8E4781}" cache="Slicer_Year" caption="Year" level="1" style="SlicerStyleLight1 2" rowHeight="251883"/>
  <slicer name="Slicer_Gender" xr10:uid="{CAE331BE-1AED-43C3-B954-578034FF60CD}" cache="Slicer_Gender" caption="Gender" level="1" style="SlicerStyleLight1 2" rowHeight="251883"/>
  <slicer name="Slicer_RN" xr10:uid="{83EE192F-0FF2-4155-928E-6AA2CE83A086}" cache="Slicer_RouteName" caption="RouteName" level="1" style="SlicerStyleLight1 2"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20.xml"/><Relationship Id="rId3" Type="http://schemas.openxmlformats.org/officeDocument/2006/relationships/pivotTable" Target="../pivotTables/pivotTable15.xml"/><Relationship Id="rId7" Type="http://schemas.openxmlformats.org/officeDocument/2006/relationships/pivotTable" Target="../pivotTables/pivotTable19.xml"/><Relationship Id="rId2" Type="http://schemas.openxmlformats.org/officeDocument/2006/relationships/pivotTable" Target="../pivotTables/pivotTable14.xml"/><Relationship Id="rId1" Type="http://schemas.openxmlformats.org/officeDocument/2006/relationships/pivotTable" Target="../pivotTables/pivotTable13.xml"/><Relationship Id="rId6" Type="http://schemas.openxmlformats.org/officeDocument/2006/relationships/pivotTable" Target="../pivotTables/pivotTable18.xml"/><Relationship Id="rId5" Type="http://schemas.openxmlformats.org/officeDocument/2006/relationships/pivotTable" Target="../pivotTables/pivotTable17.xml"/><Relationship Id="rId4" Type="http://schemas.openxmlformats.org/officeDocument/2006/relationships/pivotTable" Target="../pivotTables/pivot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028031-9F26-4B0D-BEC5-D25BF44B75C0}">
  <sheetPr codeName="Sheet1"/>
  <dimension ref="A1:AZ22"/>
  <sheetViews>
    <sheetView topLeftCell="AF1" workbookViewId="0">
      <selection activeCell="AM3" sqref="AM3"/>
    </sheetView>
  </sheetViews>
  <sheetFormatPr defaultRowHeight="14.5" x14ac:dyDescent="0.35"/>
  <cols>
    <col min="1" max="1" width="15.90625" bestFit="1" customWidth="1"/>
    <col min="2" max="2" width="14.81640625" bestFit="1" customWidth="1"/>
    <col min="3" max="3" width="10.7265625" bestFit="1" customWidth="1"/>
    <col min="4" max="4" width="2.453125" style="3" customWidth="1"/>
    <col min="5" max="5" width="10.08984375" bestFit="1" customWidth="1"/>
    <col min="6" max="6" width="11" bestFit="1" customWidth="1"/>
    <col min="7" max="7" width="14.81640625" bestFit="1" customWidth="1"/>
    <col min="8" max="8" width="7.90625" bestFit="1" customWidth="1"/>
    <col min="9" max="9" width="11" bestFit="1" customWidth="1"/>
    <col min="10" max="10" width="14.81640625" bestFit="1" customWidth="1"/>
    <col min="11" max="12" width="7.90625" customWidth="1"/>
    <col min="13" max="13" width="7.90625" bestFit="1" customWidth="1"/>
    <col min="14" max="14" width="3.54296875" style="5" customWidth="1"/>
    <col min="15" max="15" width="7.90625" bestFit="1" customWidth="1"/>
    <col min="16" max="16" width="6.81640625" bestFit="1" customWidth="1"/>
    <col min="17" max="17" width="14.81640625" bestFit="1" customWidth="1"/>
    <col min="18" max="19" width="15.81640625" bestFit="1" customWidth="1"/>
    <col min="20" max="21" width="7.90625" bestFit="1" customWidth="1"/>
    <col min="22" max="22" width="2.36328125" style="9" customWidth="1"/>
    <col min="23" max="23" width="7.90625" bestFit="1" customWidth="1"/>
    <col min="24" max="24" width="11.54296875" bestFit="1" customWidth="1"/>
    <col min="25" max="25" width="14.81640625" bestFit="1" customWidth="1"/>
    <col min="26" max="26" width="7.90625" bestFit="1" customWidth="1"/>
    <col min="27" max="27" width="9.08984375" bestFit="1" customWidth="1"/>
    <col min="28" max="28" width="14.6328125" bestFit="1" customWidth="1"/>
    <col min="29" max="29" width="7.90625" bestFit="1" customWidth="1"/>
    <col min="30" max="30" width="12.54296875" bestFit="1" customWidth="1"/>
    <col min="31" max="35" width="7.90625" bestFit="1" customWidth="1"/>
    <col min="36" max="36" width="1.90625" style="5" customWidth="1"/>
    <col min="37" max="37" width="7.90625" bestFit="1" customWidth="1"/>
    <col min="38" max="38" width="13.6328125" bestFit="1" customWidth="1"/>
    <col min="39" max="39" width="14.81640625" bestFit="1" customWidth="1"/>
    <col min="40" max="40" width="7.90625" bestFit="1" customWidth="1"/>
    <col min="41" max="41" width="1.90625" style="9" customWidth="1"/>
    <col min="42" max="42" width="7.90625" bestFit="1" customWidth="1"/>
    <col min="43" max="43" width="20.08984375" bestFit="1" customWidth="1"/>
    <col min="44" max="44" width="10.26953125" bestFit="1" customWidth="1"/>
    <col min="45" max="48" width="7.90625" bestFit="1" customWidth="1"/>
    <col min="49" max="49" width="18.6328125" bestFit="1" customWidth="1"/>
    <col min="50" max="50" width="14.81640625" bestFit="1" customWidth="1"/>
    <col min="51" max="51" width="15.81640625" bestFit="1" customWidth="1"/>
    <col min="52" max="193" width="7.90625" bestFit="1" customWidth="1"/>
  </cols>
  <sheetData>
    <row r="1" spans="1:52" x14ac:dyDescent="0.35">
      <c r="A1" t="s">
        <v>1</v>
      </c>
      <c r="B1" t="s">
        <v>0</v>
      </c>
    </row>
    <row r="2" spans="1:52" x14ac:dyDescent="0.35">
      <c r="A2" s="2">
        <v>32.935000000000002</v>
      </c>
      <c r="B2" s="2">
        <v>6587</v>
      </c>
    </row>
    <row r="3" spans="1:52" x14ac:dyDescent="0.35">
      <c r="F3" s="1" t="s">
        <v>7</v>
      </c>
      <c r="G3" t="s">
        <v>0</v>
      </c>
      <c r="P3" s="1" t="s">
        <v>15</v>
      </c>
      <c r="Q3" t="s">
        <v>0</v>
      </c>
      <c r="X3" s="1" t="s">
        <v>22</v>
      </c>
      <c r="Y3" t="s">
        <v>0</v>
      </c>
      <c r="AA3" t="str">
        <f>X3</f>
        <v>Day Name</v>
      </c>
      <c r="AB3" t="str">
        <f>Y3</f>
        <v>Total Passengers</v>
      </c>
      <c r="AC3" t="s">
        <v>30</v>
      </c>
      <c r="AD3" t="s">
        <v>31</v>
      </c>
      <c r="AL3" s="1" t="s">
        <v>34</v>
      </c>
      <c r="AM3" t="s">
        <v>0</v>
      </c>
    </row>
    <row r="4" spans="1:52" x14ac:dyDescent="0.35">
      <c r="F4" t="s">
        <v>8</v>
      </c>
      <c r="G4" s="2">
        <v>2243</v>
      </c>
      <c r="P4">
        <v>2023</v>
      </c>
      <c r="Q4" s="2">
        <v>5654</v>
      </c>
      <c r="X4" t="s">
        <v>26</v>
      </c>
      <c r="Y4" s="2">
        <v>1185</v>
      </c>
      <c r="AA4" t="str">
        <f t="shared" ref="AA4:AA10" si="0">X4</f>
        <v>Sun</v>
      </c>
      <c r="AB4">
        <f t="shared" ref="AB4:AB10" si="1">Y4</f>
        <v>1185</v>
      </c>
      <c r="AC4">
        <f>AVERAGE($AB$4:$AB$10)</f>
        <v>941</v>
      </c>
      <c r="AD4">
        <f>IF(AB4&gt;AC4,AB4,"")</f>
        <v>1185</v>
      </c>
      <c r="AL4" t="s">
        <v>36</v>
      </c>
      <c r="AM4" s="2">
        <v>933</v>
      </c>
      <c r="AQ4" s="1" t="s">
        <v>37</v>
      </c>
      <c r="AR4" t="s">
        <v>41</v>
      </c>
    </row>
    <row r="5" spans="1:52" x14ac:dyDescent="0.35">
      <c r="F5" t="s">
        <v>11</v>
      </c>
      <c r="G5" s="2">
        <v>1653</v>
      </c>
      <c r="P5">
        <v>2024</v>
      </c>
      <c r="Q5" s="2">
        <v>933</v>
      </c>
      <c r="X5" t="s">
        <v>24</v>
      </c>
      <c r="Y5" s="2">
        <v>1085</v>
      </c>
      <c r="AA5" t="str">
        <f t="shared" si="0"/>
        <v>Mon</v>
      </c>
      <c r="AB5">
        <f t="shared" si="1"/>
        <v>1085</v>
      </c>
      <c r="AC5">
        <f t="shared" ref="AC5:AC10" si="2">AVERAGE($AB$4:$AB$10)</f>
        <v>941</v>
      </c>
      <c r="AD5">
        <f t="shared" ref="AD5:AD10" si="3">IF(AB5&gt;AC5,AB5,"")</f>
        <v>1085</v>
      </c>
      <c r="AL5" t="s">
        <v>35</v>
      </c>
      <c r="AM5" s="2">
        <v>5654</v>
      </c>
      <c r="AQ5" t="s">
        <v>38</v>
      </c>
      <c r="AR5" s="2">
        <v>20</v>
      </c>
      <c r="AS5" t="str">
        <f>AR5&amp;" Total Buses "</f>
        <v xml:space="preserve">20 Total Buses </v>
      </c>
      <c r="AW5" s="1" t="s">
        <v>44</v>
      </c>
      <c r="AX5" t="s">
        <v>0</v>
      </c>
      <c r="AY5" t="s">
        <v>16</v>
      </c>
    </row>
    <row r="6" spans="1:52" x14ac:dyDescent="0.35">
      <c r="A6" t="s">
        <v>5</v>
      </c>
      <c r="F6" t="s">
        <v>9</v>
      </c>
      <c r="G6" s="2">
        <v>1346</v>
      </c>
      <c r="X6" t="s">
        <v>28</v>
      </c>
      <c r="Y6" s="2">
        <v>983</v>
      </c>
      <c r="AA6" t="str">
        <f t="shared" si="0"/>
        <v>Tue</v>
      </c>
      <c r="AB6">
        <f t="shared" si="1"/>
        <v>983</v>
      </c>
      <c r="AC6">
        <f t="shared" si="2"/>
        <v>941</v>
      </c>
      <c r="AD6">
        <f t="shared" si="3"/>
        <v>983</v>
      </c>
      <c r="AQ6" t="s">
        <v>39</v>
      </c>
      <c r="AR6" s="2">
        <v>19</v>
      </c>
      <c r="AS6" t="str">
        <f t="shared" ref="AS6:AS7" si="4">AR6&amp;" Total Buses "</f>
        <v xml:space="preserve">19 Total Buses </v>
      </c>
      <c r="AW6" t="s">
        <v>45</v>
      </c>
      <c r="AX6" s="2">
        <v>2331</v>
      </c>
      <c r="AY6" s="8">
        <v>0.35387885228480342</v>
      </c>
      <c r="AZ6" t="str">
        <f>TEXT(AY6,"0.0%")</f>
        <v>35.4%</v>
      </c>
    </row>
    <row r="7" spans="1:52" x14ac:dyDescent="0.35">
      <c r="A7" s="18" t="e" vm="1">
        <v>#VALUE!</v>
      </c>
      <c r="F7" t="s">
        <v>10</v>
      </c>
      <c r="G7" s="2">
        <v>1345</v>
      </c>
      <c r="X7" t="s">
        <v>29</v>
      </c>
      <c r="Y7" s="2">
        <v>887</v>
      </c>
      <c r="AA7" t="str">
        <f t="shared" si="0"/>
        <v>Wed</v>
      </c>
      <c r="AB7">
        <f t="shared" si="1"/>
        <v>887</v>
      </c>
      <c r="AC7">
        <f t="shared" si="2"/>
        <v>941</v>
      </c>
      <c r="AD7" t="str">
        <f t="shared" si="3"/>
        <v/>
      </c>
      <c r="AQ7" t="s">
        <v>40</v>
      </c>
      <c r="AR7" s="2">
        <v>38</v>
      </c>
      <c r="AS7" t="str">
        <f t="shared" si="4"/>
        <v xml:space="preserve">38 Total Buses </v>
      </c>
      <c r="AW7" t="s">
        <v>46</v>
      </c>
      <c r="AX7" s="2">
        <v>4256</v>
      </c>
      <c r="AY7" s="8">
        <v>0.64612114771519658</v>
      </c>
      <c r="AZ7" t="str">
        <f>TEXT(AY7,"0.0%")</f>
        <v>64.6%</v>
      </c>
    </row>
    <row r="8" spans="1:52" x14ac:dyDescent="0.35">
      <c r="X8" t="s">
        <v>27</v>
      </c>
      <c r="Y8" s="2">
        <v>889</v>
      </c>
      <c r="AA8" t="str">
        <f t="shared" si="0"/>
        <v>Thu</v>
      </c>
      <c r="AB8">
        <f t="shared" si="1"/>
        <v>889</v>
      </c>
      <c r="AC8">
        <f t="shared" si="2"/>
        <v>941</v>
      </c>
      <c r="AD8" t="str">
        <f t="shared" si="3"/>
        <v/>
      </c>
    </row>
    <row r="9" spans="1:52" x14ac:dyDescent="0.35">
      <c r="P9" s="1" t="s">
        <v>15</v>
      </c>
      <c r="Q9" t="s">
        <v>0</v>
      </c>
      <c r="R9" t="s">
        <v>47</v>
      </c>
      <c r="S9" t="s">
        <v>16</v>
      </c>
      <c r="X9" t="s">
        <v>23</v>
      </c>
      <c r="Y9" s="2">
        <v>762</v>
      </c>
      <c r="AA9" t="str">
        <f t="shared" si="0"/>
        <v>Fri</v>
      </c>
      <c r="AB9">
        <f t="shared" si="1"/>
        <v>762</v>
      </c>
      <c r="AC9">
        <f t="shared" si="2"/>
        <v>941</v>
      </c>
      <c r="AD9" t="str">
        <f t="shared" si="3"/>
        <v/>
      </c>
    </row>
    <row r="10" spans="1:52" x14ac:dyDescent="0.35">
      <c r="P10">
        <v>2023</v>
      </c>
      <c r="Q10" s="2">
        <v>5654</v>
      </c>
      <c r="R10" s="2">
        <v>5654</v>
      </c>
      <c r="S10" s="7"/>
      <c r="X10" t="s">
        <v>25</v>
      </c>
      <c r="Y10" s="2">
        <v>796</v>
      </c>
      <c r="AA10" t="str">
        <f t="shared" si="0"/>
        <v>Sat</v>
      </c>
      <c r="AB10">
        <f t="shared" si="1"/>
        <v>796</v>
      </c>
      <c r="AC10">
        <f t="shared" si="2"/>
        <v>941</v>
      </c>
      <c r="AD10" t="str">
        <f t="shared" si="3"/>
        <v/>
      </c>
    </row>
    <row r="11" spans="1:52" x14ac:dyDescent="0.35">
      <c r="A11" t="s">
        <v>6</v>
      </c>
      <c r="P11">
        <v>2024</v>
      </c>
      <c r="Q11" s="2">
        <v>933</v>
      </c>
      <c r="R11" s="2">
        <v>933</v>
      </c>
      <c r="S11" s="7">
        <v>-0.83498408206579411</v>
      </c>
      <c r="AQ11" t="str">
        <f>AQ4</f>
        <v>Utilization_Category</v>
      </c>
      <c r="AR11" t="s">
        <v>42</v>
      </c>
      <c r="AS11" t="s">
        <v>43</v>
      </c>
    </row>
    <row r="12" spans="1:52" x14ac:dyDescent="0.35">
      <c r="A12" s="1" t="s">
        <v>2</v>
      </c>
      <c r="B12" t="s">
        <v>0</v>
      </c>
      <c r="F12" t="s">
        <v>12</v>
      </c>
      <c r="I12" t="s">
        <v>14</v>
      </c>
      <c r="AQ12" t="str">
        <f t="shared" ref="AQ12:AQ14" si="5">AQ5</f>
        <v>Over-Utilized</v>
      </c>
      <c r="AR12" s="10">
        <f>AR5/SUM($AR$5:$AR$7)</f>
        <v>0.25974025974025972</v>
      </c>
      <c r="AS12" s="8">
        <f>1-AR12</f>
        <v>0.74025974025974028</v>
      </c>
    </row>
    <row r="13" spans="1:52" x14ac:dyDescent="0.35">
      <c r="A13" t="s">
        <v>3</v>
      </c>
      <c r="B13" s="2">
        <v>1322</v>
      </c>
      <c r="F13" s="1" t="s">
        <v>13</v>
      </c>
      <c r="G13" t="s">
        <v>0</v>
      </c>
      <c r="I13" s="1" t="s">
        <v>13</v>
      </c>
      <c r="J13" t="s">
        <v>0</v>
      </c>
      <c r="AQ13" t="str">
        <f t="shared" si="5"/>
        <v>Under-Utilized</v>
      </c>
      <c r="AR13" s="10">
        <f t="shared" ref="AR13:AR14" si="6">AR6/SUM($AR$5:$AR$7)</f>
        <v>0.24675324675324675</v>
      </c>
      <c r="AS13" s="8">
        <f t="shared" ref="AS13:AS14" si="7">1-AR13</f>
        <v>0.75324675324675328</v>
      </c>
    </row>
    <row r="14" spans="1:52" x14ac:dyDescent="0.35">
      <c r="A14" t="s">
        <v>54</v>
      </c>
      <c r="B14" s="2">
        <v>1271</v>
      </c>
      <c r="F14" s="6">
        <v>0.87291666666666667</v>
      </c>
      <c r="G14" s="2">
        <v>80</v>
      </c>
      <c r="I14" s="6">
        <v>0.82638888888888884</v>
      </c>
      <c r="J14" s="2">
        <v>15</v>
      </c>
      <c r="P14" t="s">
        <v>17</v>
      </c>
      <c r="R14" t="s">
        <v>19</v>
      </c>
      <c r="Y14" t="s">
        <v>32</v>
      </c>
      <c r="AQ14" t="str">
        <f t="shared" si="5"/>
        <v>Well-Utilized</v>
      </c>
      <c r="AR14" s="10">
        <f t="shared" si="6"/>
        <v>0.4935064935064935</v>
      </c>
      <c r="AS14" s="8">
        <f t="shared" si="7"/>
        <v>0.50649350649350655</v>
      </c>
    </row>
    <row r="15" spans="1:52" x14ac:dyDescent="0.35">
      <c r="A15" t="s">
        <v>52</v>
      </c>
      <c r="B15" s="2">
        <v>754</v>
      </c>
      <c r="P15" s="8">
        <f>(Q11-Q10)/Q10</f>
        <v>-0.83498408206579411</v>
      </c>
      <c r="R15" t="str">
        <f>IF(P15&lt;0,P19,P18)</f>
        <v>▼</v>
      </c>
      <c r="Y15" t="str">
        <f>"Focus on Highlighted Weekdays: they exceeded the  " &amp;AC4&amp;" Passengers average and account for "&amp;TEXT(Y18,"0.0%")&amp;" of the Total passengers."</f>
        <v>Focus on Highlighted Weekdays: they exceeded the  941 Passengers average and account for 49.4% of the Total passengers.</v>
      </c>
    </row>
    <row r="16" spans="1:52" x14ac:dyDescent="0.35">
      <c r="A16" t="s">
        <v>59</v>
      </c>
      <c r="B16" s="2">
        <v>741</v>
      </c>
      <c r="R16" t="s">
        <v>21</v>
      </c>
      <c r="AR16" s="7">
        <f>SUM(AR12:AR14)</f>
        <v>1</v>
      </c>
    </row>
    <row r="17" spans="1:25" x14ac:dyDescent="0.35">
      <c r="A17" t="s">
        <v>58</v>
      </c>
      <c r="B17" s="2">
        <v>659</v>
      </c>
      <c r="R17" t="str">
        <f>IF(P15&lt;0,"YoY change suggests room for improvement","We are doing well on the current year")</f>
        <v>YoY change suggests room for improvement</v>
      </c>
      <c r="Y17" t="s">
        <v>33</v>
      </c>
    </row>
    <row r="18" spans="1:25" x14ac:dyDescent="0.35">
      <c r="A18" t="s">
        <v>56</v>
      </c>
      <c r="B18" s="2">
        <v>609</v>
      </c>
      <c r="P18" t="s">
        <v>18</v>
      </c>
      <c r="Y18" s="8">
        <f>SUM(AD4:AD10)/SUM(AB4:AB10)</f>
        <v>0.4938515257325034</v>
      </c>
    </row>
    <row r="19" spans="1:25" x14ac:dyDescent="0.35">
      <c r="A19" t="s">
        <v>55</v>
      </c>
      <c r="B19" s="2">
        <v>509</v>
      </c>
      <c r="P19" t="s">
        <v>20</v>
      </c>
    </row>
    <row r="20" spans="1:25" x14ac:dyDescent="0.35">
      <c r="A20" t="s">
        <v>53</v>
      </c>
      <c r="B20" s="2">
        <v>331</v>
      </c>
    </row>
    <row r="21" spans="1:25" x14ac:dyDescent="0.35">
      <c r="A21" t="s">
        <v>57</v>
      </c>
      <c r="B21" s="2">
        <v>206</v>
      </c>
    </row>
    <row r="22" spans="1:25" x14ac:dyDescent="0.35">
      <c r="A22" t="s">
        <v>4</v>
      </c>
      <c r="B22" s="2">
        <v>185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8BF9D-CF41-4CBC-AD10-D5424333E850}">
  <sheetPr codeName="Sheet2"/>
  <dimension ref="A1"/>
  <sheetViews>
    <sheetView showGridLines="0" showRowColHeaders="0" zoomScale="86" zoomScaleNormal="86" workbookViewId="0"/>
  </sheetViews>
  <sheetFormatPr defaultRowHeight="14.5" x14ac:dyDescent="0.35"/>
  <cols>
    <col min="1" max="16384" width="8.7265625" style="4"/>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2995A-3278-488C-9E72-C6C3CC413325}">
  <sheetPr codeName="Sheet3"/>
  <dimension ref="A1"/>
  <sheetViews>
    <sheetView workbookViewId="0">
      <selection activeCell="K16" sqref="K16"/>
    </sheetView>
  </sheetViews>
  <sheetFormatPr defaultRowHeight="14.5" x14ac:dyDescent="0.35"/>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A5CB-14B2-4BF2-97F9-27E4BBA4DCF3}">
  <sheetPr codeName="Sheet4"/>
  <dimension ref="A1"/>
  <sheetViews>
    <sheetView showGridLines="0" showRowColHeaders="0" tabSelected="1" zoomScale="84" zoomScaleNormal="84" workbookViewId="0"/>
  </sheetViews>
  <sheetFormatPr defaultRowHeight="14.5" x14ac:dyDescent="0.35"/>
  <cols>
    <col min="1" max="16384" width="8.7265625" style="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3304C-873A-4754-B944-19037514A60F}">
  <sheetPr codeName="Sheet5"/>
  <dimension ref="A1:AU36"/>
  <sheetViews>
    <sheetView topLeftCell="AI5" workbookViewId="0">
      <selection activeCell="AU11" sqref="AU11"/>
    </sheetView>
  </sheetViews>
  <sheetFormatPr defaultRowHeight="14.5" x14ac:dyDescent="0.35"/>
  <cols>
    <col min="1" max="1" width="9.54296875" bestFit="1" customWidth="1"/>
    <col min="2" max="2" width="10.54296875" bestFit="1" customWidth="1"/>
    <col min="3" max="3" width="21.90625" bestFit="1" customWidth="1"/>
    <col min="4" max="4" width="20.08984375" bestFit="1" customWidth="1"/>
    <col min="5" max="5" width="19.7265625" bestFit="1" customWidth="1"/>
    <col min="7" max="7" width="1.7265625" style="14" customWidth="1"/>
    <col min="9" max="9" width="15.90625" bestFit="1" customWidth="1"/>
    <col min="10" max="10" width="11.90625" bestFit="1" customWidth="1"/>
    <col min="11" max="11" width="10.54296875" bestFit="1" customWidth="1"/>
    <col min="12" max="12" width="19.7265625" bestFit="1" customWidth="1"/>
    <col min="13" max="13" width="20.81640625" bestFit="1" customWidth="1"/>
    <col min="14" max="14" width="10.26953125" bestFit="1" customWidth="1"/>
    <col min="16" max="16" width="2.453125" style="9" customWidth="1"/>
    <col min="18" max="18" width="9.1796875" bestFit="1" customWidth="1"/>
    <col min="19" max="19" width="10.54296875" bestFit="1" customWidth="1"/>
    <col min="22" max="22" width="1.54296875" style="5" customWidth="1"/>
    <col min="24" max="24" width="12.90625" bestFit="1" customWidth="1"/>
    <col min="25" max="25" width="10.54296875" bestFit="1" customWidth="1"/>
    <col min="26" max="26" width="1.7265625" style="5" customWidth="1"/>
    <col min="28" max="28" width="12.81640625" bestFit="1" customWidth="1"/>
    <col min="29" max="29" width="10.54296875" bestFit="1" customWidth="1"/>
    <col min="31" max="32" width="17.6328125" bestFit="1" customWidth="1"/>
    <col min="36" max="36" width="3.08984375" style="16" customWidth="1"/>
    <col min="38" max="38" width="12" bestFit="1" customWidth="1"/>
    <col min="39" max="40" width="10.54296875" bestFit="1" customWidth="1"/>
    <col min="46" max="46" width="10.81640625" bestFit="1" customWidth="1"/>
  </cols>
  <sheetData>
    <row r="1" spans="1:47" x14ac:dyDescent="0.35">
      <c r="A1" t="s">
        <v>48</v>
      </c>
      <c r="B1" t="s">
        <v>49</v>
      </c>
      <c r="C1" t="s">
        <v>50</v>
      </c>
      <c r="D1" t="s">
        <v>1</v>
      </c>
      <c r="E1" t="s">
        <v>51</v>
      </c>
    </row>
    <row r="2" spans="1:47" x14ac:dyDescent="0.35">
      <c r="A2" s="2">
        <v>200</v>
      </c>
      <c r="B2" s="12">
        <v>6587</v>
      </c>
      <c r="C2" s="11">
        <v>183133</v>
      </c>
      <c r="D2" s="2">
        <v>32.935000000000002</v>
      </c>
      <c r="E2" s="13">
        <v>27.802186124183997</v>
      </c>
      <c r="I2" s="1" t="s">
        <v>2</v>
      </c>
      <c r="J2" t="s">
        <v>60</v>
      </c>
      <c r="K2" t="s">
        <v>49</v>
      </c>
      <c r="M2" t="str">
        <f>I2</f>
        <v>RouteName</v>
      </c>
      <c r="N2" t="str">
        <f>K2</f>
        <v>Total_riders</v>
      </c>
    </row>
    <row r="3" spans="1:47" x14ac:dyDescent="0.35">
      <c r="I3" t="s">
        <v>4</v>
      </c>
      <c r="J3" s="10">
        <v>2.808562319720662E-2</v>
      </c>
      <c r="K3" s="15">
        <v>185</v>
      </c>
      <c r="M3" t="str">
        <f>I3 &amp; "|" &amp; TEXT(J3, "0%")</f>
        <v>South Line|3%</v>
      </c>
      <c r="N3" s="15">
        <f t="shared" ref="N3:N12" si="0">K3</f>
        <v>185</v>
      </c>
      <c r="R3" s="1" t="s">
        <v>61</v>
      </c>
      <c r="S3" t="s">
        <v>49</v>
      </c>
      <c r="T3" t="s">
        <v>65</v>
      </c>
      <c r="U3" t="str">
        <f>R3</f>
        <v>Gender</v>
      </c>
      <c r="X3" s="1" t="s">
        <v>67</v>
      </c>
      <c r="Y3" t="s">
        <v>49</v>
      </c>
      <c r="AB3" s="1" t="s">
        <v>73</v>
      </c>
      <c r="AC3" t="s">
        <v>49</v>
      </c>
      <c r="AD3" t="s">
        <v>66</v>
      </c>
      <c r="AG3" s="15" t="str">
        <f>AC3</f>
        <v>Total_riders</v>
      </c>
    </row>
    <row r="4" spans="1:47" x14ac:dyDescent="0.35">
      <c r="I4" t="s">
        <v>57</v>
      </c>
      <c r="J4" s="10">
        <v>3.1273720965538182E-2</v>
      </c>
      <c r="K4" s="15">
        <v>206</v>
      </c>
      <c r="M4" t="str">
        <f t="shared" ref="M4:M12" si="1">I4 &amp; "|" &amp; TEXT(J4, "0%")</f>
        <v>North Circular|3%</v>
      </c>
      <c r="N4" s="15">
        <f t="shared" si="0"/>
        <v>206</v>
      </c>
      <c r="R4" t="s">
        <v>62</v>
      </c>
      <c r="S4" s="15">
        <v>1007</v>
      </c>
      <c r="T4" s="8">
        <f>S4/SUM($S$4:$S$6)</f>
        <v>0.15287687870047062</v>
      </c>
      <c r="U4" t="str">
        <f t="shared" ref="U4:U6" si="2">R4</f>
        <v>Female</v>
      </c>
      <c r="X4" t="s">
        <v>72</v>
      </c>
      <c r="Y4" s="15">
        <v>57</v>
      </c>
      <c r="AB4" t="s">
        <v>77</v>
      </c>
      <c r="AC4" s="15">
        <v>479</v>
      </c>
      <c r="AD4" s="8">
        <f>AC4/SUM($AC$4:$AC$9)</f>
        <v>7.2718991953848483E-2</v>
      </c>
      <c r="AE4" t="str">
        <f>AB4&amp;" | "&amp; TEXT(AD4, "0%")</f>
        <v>Student | 7%</v>
      </c>
      <c r="AG4" s="15">
        <f t="shared" ref="AG4:AG9" si="3">AC4</f>
        <v>479</v>
      </c>
    </row>
    <row r="5" spans="1:47" x14ac:dyDescent="0.35">
      <c r="I5" t="s">
        <v>53</v>
      </c>
      <c r="J5" s="10">
        <v>5.0250493396083194E-2</v>
      </c>
      <c r="K5" s="15">
        <v>331</v>
      </c>
      <c r="M5" t="str">
        <f t="shared" si="1"/>
        <v>Beachfront Route|5%</v>
      </c>
      <c r="N5" s="15">
        <f t="shared" si="0"/>
        <v>331</v>
      </c>
      <c r="R5" t="s">
        <v>63</v>
      </c>
      <c r="S5" s="15">
        <v>4877</v>
      </c>
      <c r="T5" s="7">
        <f t="shared" ref="T5:T6" si="4">S5/SUM($S$4:$S$6)</f>
        <v>0.74039775315014422</v>
      </c>
      <c r="U5" t="str">
        <f t="shared" si="2"/>
        <v>Male</v>
      </c>
      <c r="X5" t="s">
        <v>71</v>
      </c>
      <c r="Y5" s="15">
        <v>57</v>
      </c>
      <c r="AB5" t="s">
        <v>75</v>
      </c>
      <c r="AC5" s="15">
        <v>589</v>
      </c>
      <c r="AD5" s="8">
        <f t="shared" ref="AD5:AD9" si="5">AC5/SUM($AC$4:$AC$9)</f>
        <v>8.9418551692728096E-2</v>
      </c>
      <c r="AE5" t="str">
        <f t="shared" ref="AE5:AE9" si="6">AB5&amp;" | "&amp; TEXT(AD5, "0%")</f>
        <v>Retired | 9%</v>
      </c>
      <c r="AG5" s="15">
        <f t="shared" si="3"/>
        <v>589</v>
      </c>
      <c r="AL5" s="1" t="s">
        <v>79</v>
      </c>
      <c r="AM5" t="s">
        <v>49</v>
      </c>
      <c r="AT5" s="1" t="s">
        <v>87</v>
      </c>
      <c r="AU5" t="s">
        <v>50</v>
      </c>
    </row>
    <row r="6" spans="1:47" x14ac:dyDescent="0.35">
      <c r="I6" t="s">
        <v>55</v>
      </c>
      <c r="J6" s="10">
        <v>7.7273417337179295E-2</v>
      </c>
      <c r="K6" s="15">
        <v>509</v>
      </c>
      <c r="M6" t="str">
        <f t="shared" si="1"/>
        <v>City Shuttle|8%</v>
      </c>
      <c r="N6" s="15">
        <f t="shared" si="0"/>
        <v>509</v>
      </c>
      <c r="R6" t="s">
        <v>64</v>
      </c>
      <c r="S6" s="15">
        <v>703</v>
      </c>
      <c r="T6" s="7">
        <f t="shared" si="4"/>
        <v>0.10672536814938516</v>
      </c>
      <c r="U6" t="str">
        <f t="shared" si="2"/>
        <v>Other</v>
      </c>
      <c r="X6" t="s">
        <v>70</v>
      </c>
      <c r="Y6" s="15">
        <v>69</v>
      </c>
      <c r="AB6" t="s">
        <v>78</v>
      </c>
      <c r="AC6" s="15">
        <v>1011</v>
      </c>
      <c r="AD6" s="8">
        <f t="shared" si="5"/>
        <v>0.15348413541824807</v>
      </c>
      <c r="AE6" t="str">
        <f t="shared" si="6"/>
        <v>Unemployed | 15%</v>
      </c>
      <c r="AG6" s="15">
        <f t="shared" si="3"/>
        <v>1011</v>
      </c>
      <c r="AL6" t="s">
        <v>85</v>
      </c>
      <c r="AM6" s="15">
        <v>576</v>
      </c>
      <c r="AN6" s="7">
        <f>AM6/SUM($AM$6:$AM$11)</f>
        <v>8.7444967359951414E-2</v>
      </c>
      <c r="AO6" t="str">
        <f>AL6&amp;" | "&amp; TEXT(AN6,"0%")</f>
        <v>0-19 | 9%</v>
      </c>
      <c r="AP6" s="15">
        <f t="shared" ref="AP6:AP11" si="7">AM6</f>
        <v>576</v>
      </c>
      <c r="AT6" s="17">
        <v>45267</v>
      </c>
      <c r="AU6" s="15">
        <v>6451</v>
      </c>
    </row>
    <row r="7" spans="1:47" x14ac:dyDescent="0.35">
      <c r="I7" t="s">
        <v>56</v>
      </c>
      <c r="J7" s="10">
        <v>9.24548352816153E-2</v>
      </c>
      <c r="K7" s="15">
        <v>609</v>
      </c>
      <c r="M7" t="str">
        <f t="shared" si="1"/>
        <v>Market Line|9%</v>
      </c>
      <c r="N7" s="15">
        <f t="shared" si="0"/>
        <v>609</v>
      </c>
      <c r="X7" t="s">
        <v>69</v>
      </c>
      <c r="Y7" s="15">
        <v>72</v>
      </c>
      <c r="AB7" t="s">
        <v>76</v>
      </c>
      <c r="AC7" s="15">
        <v>1321</v>
      </c>
      <c r="AD7" s="8">
        <f t="shared" si="5"/>
        <v>0.2005465310459997</v>
      </c>
      <c r="AE7" t="str">
        <f t="shared" si="6"/>
        <v>Self-Employed | 20%</v>
      </c>
      <c r="AG7" s="15">
        <f t="shared" si="3"/>
        <v>1321</v>
      </c>
      <c r="AL7" t="s">
        <v>80</v>
      </c>
      <c r="AM7" s="15">
        <v>785</v>
      </c>
      <c r="AN7" s="7">
        <f t="shared" ref="AN7:AN11" si="8">AM7/SUM($AM$6:$AM$11)</f>
        <v>0.11917413086382268</v>
      </c>
      <c r="AO7" t="str">
        <f t="shared" ref="AO7:AO11" si="9">AL7&amp;" | "&amp; TEXT(AN7,"0%")</f>
        <v>20-29 | 12%</v>
      </c>
      <c r="AP7" s="15">
        <f t="shared" si="7"/>
        <v>785</v>
      </c>
      <c r="AT7" s="17">
        <v>45268</v>
      </c>
      <c r="AU7" s="15">
        <v>3539</v>
      </c>
    </row>
    <row r="8" spans="1:47" x14ac:dyDescent="0.35">
      <c r="I8" t="s">
        <v>58</v>
      </c>
      <c r="J8" s="10">
        <v>0.1000455442538333</v>
      </c>
      <c r="K8" s="15">
        <v>659</v>
      </c>
      <c r="M8" t="str">
        <f t="shared" si="1"/>
        <v>Suburban Line|10%</v>
      </c>
      <c r="N8" s="15">
        <f t="shared" si="0"/>
        <v>659</v>
      </c>
      <c r="X8" t="s">
        <v>68</v>
      </c>
      <c r="Y8" s="15">
        <v>89</v>
      </c>
      <c r="AB8" t="s">
        <v>74</v>
      </c>
      <c r="AC8" s="15">
        <v>1554</v>
      </c>
      <c r="AD8" s="8">
        <f t="shared" si="5"/>
        <v>0.2359192348565356</v>
      </c>
      <c r="AE8" t="str">
        <f t="shared" si="6"/>
        <v>Professional | 24%</v>
      </c>
      <c r="AG8" s="15">
        <f t="shared" si="3"/>
        <v>1554</v>
      </c>
      <c r="AL8" t="s">
        <v>84</v>
      </c>
      <c r="AM8" s="15">
        <v>1474</v>
      </c>
      <c r="AN8" s="7">
        <f t="shared" si="8"/>
        <v>0.22377410050098678</v>
      </c>
      <c r="AO8" t="str">
        <f t="shared" si="9"/>
        <v>30-39 | 22%</v>
      </c>
      <c r="AP8" s="15">
        <f t="shared" si="7"/>
        <v>1474</v>
      </c>
      <c r="AT8" s="17">
        <v>45269</v>
      </c>
      <c r="AU8" s="15">
        <v>5383</v>
      </c>
    </row>
    <row r="9" spans="1:47" x14ac:dyDescent="0.35">
      <c r="I9" t="s">
        <v>59</v>
      </c>
      <c r="J9" s="10">
        <v>0.11249430696827084</v>
      </c>
      <c r="K9" s="15">
        <v>741</v>
      </c>
      <c r="M9" t="str">
        <f t="shared" si="1"/>
        <v>University Line|11%</v>
      </c>
      <c r="N9" s="15">
        <f t="shared" si="0"/>
        <v>741</v>
      </c>
      <c r="R9" t="str">
        <f>R3</f>
        <v>Gender</v>
      </c>
      <c r="S9" t="s">
        <v>66</v>
      </c>
      <c r="AB9" t="s">
        <v>64</v>
      </c>
      <c r="AC9" s="15">
        <v>1633</v>
      </c>
      <c r="AD9" s="8">
        <f t="shared" si="5"/>
        <v>0.24791255503264004</v>
      </c>
      <c r="AE9" t="str">
        <f t="shared" si="6"/>
        <v>Other | 25%</v>
      </c>
      <c r="AG9" s="15">
        <f t="shared" si="3"/>
        <v>1633</v>
      </c>
      <c r="AL9" t="s">
        <v>81</v>
      </c>
      <c r="AM9" s="15">
        <v>1281</v>
      </c>
      <c r="AN9" s="7">
        <f t="shared" si="8"/>
        <v>0.1944739638682253</v>
      </c>
      <c r="AO9" t="str">
        <f t="shared" si="9"/>
        <v>40-49 | 19%</v>
      </c>
      <c r="AP9" s="15">
        <f t="shared" si="7"/>
        <v>1281</v>
      </c>
      <c r="AT9" s="17">
        <v>45270</v>
      </c>
      <c r="AU9" s="15">
        <v>11287</v>
      </c>
    </row>
    <row r="10" spans="1:47" x14ac:dyDescent="0.35">
      <c r="I10" t="s">
        <v>52</v>
      </c>
      <c r="J10" s="10">
        <v>0.11446789130104752</v>
      </c>
      <c r="K10" s="15">
        <v>754</v>
      </c>
      <c r="M10" t="str">
        <f t="shared" si="1"/>
        <v>Airport Express|11%</v>
      </c>
      <c r="N10" s="15">
        <f t="shared" si="0"/>
        <v>754</v>
      </c>
      <c r="R10" t="str">
        <f t="shared" ref="R10:R12" si="10">R4</f>
        <v>Female</v>
      </c>
      <c r="S10" s="8">
        <f>S4/SUM($S$4:$S$6)</f>
        <v>0.15287687870047062</v>
      </c>
      <c r="AL10" t="s">
        <v>82</v>
      </c>
      <c r="AM10" s="15">
        <v>1382</v>
      </c>
      <c r="AN10" s="7">
        <f t="shared" si="8"/>
        <v>0.20980719599210565</v>
      </c>
      <c r="AO10" t="str">
        <f t="shared" si="9"/>
        <v>50-59 | 21%</v>
      </c>
      <c r="AP10" s="15">
        <f t="shared" si="7"/>
        <v>1382</v>
      </c>
      <c r="AT10" s="17">
        <v>45271</v>
      </c>
      <c r="AU10" s="15">
        <v>9913</v>
      </c>
    </row>
    <row r="11" spans="1:47" x14ac:dyDescent="0.35">
      <c r="I11" t="s">
        <v>54</v>
      </c>
      <c r="J11" s="10">
        <v>0.1929558220737817</v>
      </c>
      <c r="K11" s="15">
        <v>1271</v>
      </c>
      <c r="M11" t="str">
        <f t="shared" si="1"/>
        <v>Central Line|19%</v>
      </c>
      <c r="N11" s="15">
        <f t="shared" si="0"/>
        <v>1271</v>
      </c>
      <c r="R11" t="str">
        <f t="shared" si="10"/>
        <v>Male</v>
      </c>
      <c r="S11">
        <f t="shared" ref="S11:S12" si="11">S5/SUM($S$4:$S$6)</f>
        <v>0.74039775315014422</v>
      </c>
      <c r="AL11" t="s">
        <v>83</v>
      </c>
      <c r="AM11" s="15">
        <v>1089</v>
      </c>
      <c r="AN11" s="7">
        <f t="shared" si="8"/>
        <v>0.16532564141490816</v>
      </c>
      <c r="AO11" t="str">
        <f t="shared" si="9"/>
        <v>60+ | 17%</v>
      </c>
      <c r="AP11" s="15">
        <f t="shared" si="7"/>
        <v>1089</v>
      </c>
      <c r="AT11" s="17">
        <v>45272</v>
      </c>
      <c r="AU11" s="15">
        <v>5803</v>
      </c>
    </row>
    <row r="12" spans="1:47" x14ac:dyDescent="0.35">
      <c r="I12" t="s">
        <v>3</v>
      </c>
      <c r="J12" s="10">
        <v>0.20069834522544405</v>
      </c>
      <c r="K12" s="15">
        <v>1322</v>
      </c>
      <c r="M12" t="str">
        <f t="shared" si="1"/>
        <v>East-West Express|20%</v>
      </c>
      <c r="N12" s="15">
        <f t="shared" si="0"/>
        <v>1322</v>
      </c>
      <c r="R12" t="str">
        <f t="shared" si="10"/>
        <v>Other</v>
      </c>
      <c r="S12">
        <f t="shared" si="11"/>
        <v>0.10672536814938516</v>
      </c>
      <c r="AB12" t="s">
        <v>73</v>
      </c>
      <c r="AC12" t="s">
        <v>49</v>
      </c>
      <c r="AD12" t="s">
        <v>66</v>
      </c>
      <c r="AN12" s="8"/>
      <c r="AP12" s="15"/>
      <c r="AT12" s="17">
        <v>45273</v>
      </c>
      <c r="AU12" s="15">
        <v>7775</v>
      </c>
    </row>
    <row r="13" spans="1:47" x14ac:dyDescent="0.35">
      <c r="AB13" t="s">
        <v>77</v>
      </c>
      <c r="AC13" s="15">
        <v>479</v>
      </c>
      <c r="AD13" s="7">
        <v>7.2718991953848483E-2</v>
      </c>
      <c r="AE13" t="str">
        <f t="shared" ref="AE13:AE18" si="12">AB13&amp;" | "&amp;TEXT(AD13,"0%")</f>
        <v>Student | 7%</v>
      </c>
      <c r="AN13" s="8"/>
      <c r="AP13" s="15"/>
      <c r="AT13" s="17">
        <v>45274</v>
      </c>
      <c r="AU13" s="15">
        <v>7699</v>
      </c>
    </row>
    <row r="14" spans="1:47" x14ac:dyDescent="0.35">
      <c r="AB14" t="s">
        <v>75</v>
      </c>
      <c r="AC14" s="15">
        <v>589</v>
      </c>
      <c r="AD14" s="8">
        <v>8.9418551692728096E-2</v>
      </c>
      <c r="AE14" t="str">
        <f t="shared" si="12"/>
        <v>Retired | 9%</v>
      </c>
      <c r="AT14" s="17">
        <v>45275</v>
      </c>
      <c r="AU14" s="15">
        <v>3010</v>
      </c>
    </row>
    <row r="15" spans="1:47" x14ac:dyDescent="0.35">
      <c r="AB15" t="s">
        <v>78</v>
      </c>
      <c r="AC15" s="15">
        <v>1011</v>
      </c>
      <c r="AD15" s="8">
        <v>0.15348413541824807</v>
      </c>
      <c r="AE15" t="str">
        <f t="shared" si="12"/>
        <v>Unemployed | 15%</v>
      </c>
      <c r="AT15" s="17">
        <v>45276</v>
      </c>
      <c r="AU15" s="15">
        <v>3602</v>
      </c>
    </row>
    <row r="16" spans="1:47" x14ac:dyDescent="0.35">
      <c r="AB16" t="s">
        <v>76</v>
      </c>
      <c r="AC16" s="15">
        <v>1321</v>
      </c>
      <c r="AD16" s="8">
        <v>0.2005465310459997</v>
      </c>
      <c r="AE16" t="str">
        <f t="shared" si="12"/>
        <v>Self-Employed | 20%</v>
      </c>
      <c r="AM16" t="s">
        <v>86</v>
      </c>
      <c r="AT16" s="17">
        <v>45277</v>
      </c>
      <c r="AU16" s="15">
        <v>9299</v>
      </c>
    </row>
    <row r="17" spans="28:47" x14ac:dyDescent="0.35">
      <c r="AB17" t="s">
        <v>74</v>
      </c>
      <c r="AC17" s="15">
        <v>1554</v>
      </c>
      <c r="AD17" s="8">
        <v>0.2359192348565356</v>
      </c>
      <c r="AE17" t="str">
        <f t="shared" si="12"/>
        <v>Professional | 24%</v>
      </c>
      <c r="AM17" s="15">
        <v>42.69</v>
      </c>
      <c r="AT17" s="17">
        <v>45278</v>
      </c>
      <c r="AU17" s="15">
        <v>5659</v>
      </c>
    </row>
    <row r="18" spans="28:47" x14ac:dyDescent="0.35">
      <c r="AB18" t="s">
        <v>64</v>
      </c>
      <c r="AC18" s="15">
        <v>1633</v>
      </c>
      <c r="AD18" s="8">
        <v>0.24791255503264004</v>
      </c>
      <c r="AE18" t="str">
        <f t="shared" si="12"/>
        <v>Other | 25%</v>
      </c>
      <c r="AT18" s="17">
        <v>45279</v>
      </c>
      <c r="AU18" s="15">
        <v>4634</v>
      </c>
    </row>
    <row r="19" spans="28:47" x14ac:dyDescent="0.35">
      <c r="AT19" s="17">
        <v>45280</v>
      </c>
      <c r="AU19" s="15">
        <v>6776</v>
      </c>
    </row>
    <row r="20" spans="28:47" x14ac:dyDescent="0.35">
      <c r="AT20" s="17">
        <v>45281</v>
      </c>
      <c r="AU20" s="15">
        <v>1100</v>
      </c>
    </row>
    <row r="21" spans="28:47" x14ac:dyDescent="0.35">
      <c r="AT21" s="17">
        <v>45282</v>
      </c>
      <c r="AU21" s="15">
        <v>6331</v>
      </c>
    </row>
    <row r="22" spans="28:47" x14ac:dyDescent="0.35">
      <c r="AT22" s="17">
        <v>45283</v>
      </c>
      <c r="AU22" s="15">
        <v>2849</v>
      </c>
    </row>
    <row r="23" spans="28:47" x14ac:dyDescent="0.35">
      <c r="AT23" s="17">
        <v>45284</v>
      </c>
      <c r="AU23" s="15">
        <v>4452</v>
      </c>
    </row>
    <row r="24" spans="28:47" x14ac:dyDescent="0.35">
      <c r="AT24" s="17">
        <v>45285</v>
      </c>
      <c r="AU24" s="15">
        <v>10189</v>
      </c>
    </row>
    <row r="25" spans="28:47" x14ac:dyDescent="0.35">
      <c r="AT25" s="17">
        <v>45286</v>
      </c>
      <c r="AU25" s="15">
        <v>5394</v>
      </c>
    </row>
    <row r="26" spans="28:47" x14ac:dyDescent="0.35">
      <c r="AT26" s="17">
        <v>45287</v>
      </c>
      <c r="AU26" s="15">
        <v>8564</v>
      </c>
    </row>
    <row r="27" spans="28:47" x14ac:dyDescent="0.35">
      <c r="AT27" s="17">
        <v>45288</v>
      </c>
      <c r="AU27" s="15">
        <v>7618</v>
      </c>
    </row>
    <row r="28" spans="28:47" x14ac:dyDescent="0.35">
      <c r="AT28" s="17">
        <v>45289</v>
      </c>
      <c r="AU28" s="15">
        <v>6149</v>
      </c>
    </row>
    <row r="29" spans="28:47" x14ac:dyDescent="0.35">
      <c r="AT29" s="17">
        <v>45290</v>
      </c>
      <c r="AU29" s="15">
        <v>6428</v>
      </c>
    </row>
    <row r="30" spans="28:47" x14ac:dyDescent="0.35">
      <c r="AT30" s="17">
        <v>45291</v>
      </c>
      <c r="AU30" s="15">
        <v>8313</v>
      </c>
    </row>
    <row r="31" spans="28:47" x14ac:dyDescent="0.35">
      <c r="AT31" s="17">
        <v>45292</v>
      </c>
      <c r="AU31" s="15">
        <v>2883</v>
      </c>
    </row>
    <row r="32" spans="28:47" x14ac:dyDescent="0.35">
      <c r="AT32" s="17">
        <v>45293</v>
      </c>
      <c r="AU32" s="15">
        <v>7820</v>
      </c>
    </row>
    <row r="33" spans="46:47" x14ac:dyDescent="0.35">
      <c r="AT33" s="17">
        <v>45294</v>
      </c>
      <c r="AU33" s="15">
        <v>5629</v>
      </c>
    </row>
    <row r="34" spans="46:47" x14ac:dyDescent="0.35">
      <c r="AT34" s="17">
        <v>45295</v>
      </c>
      <c r="AU34" s="15">
        <v>1091</v>
      </c>
    </row>
    <row r="35" spans="46:47" x14ac:dyDescent="0.35">
      <c r="AT35" s="17">
        <v>45296</v>
      </c>
      <c r="AU35" s="15">
        <v>3930</v>
      </c>
    </row>
    <row r="36" spans="46:47" x14ac:dyDescent="0.35">
      <c r="AT36" s="17">
        <v>45297</v>
      </c>
      <c r="AU36" s="15">
        <v>3563</v>
      </c>
    </row>
  </sheetData>
  <sortState xmlns:xlrd2="http://schemas.microsoft.com/office/spreadsheetml/2017/richdata2" ref="AP6:AP11">
    <sortCondition ref="AP6:AP1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Props1.xml><?xml version="1.0" encoding="utf-8"?>
<ds:datastoreItem xmlns:ds="http://schemas.openxmlformats.org/officeDocument/2006/customXml" ds:itemID="{51614344-97C1-468B-8FCF-511D793332FD}">
  <ds:schemaRefs/>
</ds:datastoreItem>
</file>

<file path=customXml/itemProps2.xml><?xml version="1.0" encoding="utf-8"?>
<ds:datastoreItem xmlns:ds="http://schemas.openxmlformats.org/officeDocument/2006/customXml" ds:itemID="{3266C4DA-17C7-4D9C-96DF-76400926D438}">
  <ds:schemaRefs/>
</ds:datastoreItem>
</file>

<file path=customXml/itemProps3.xml><?xml version="1.0" encoding="utf-8"?>
<ds:datastoreItem xmlns:ds="http://schemas.openxmlformats.org/officeDocument/2006/customXml" ds:itemID="{74915107-A4B4-4D39-BA69-9E7A0ADEBCED}">
  <ds:schemaRefs/>
</ds:datastoreItem>
</file>

<file path=customXml/itemProps4.xml><?xml version="1.0" encoding="utf-8"?>
<ds:datastoreItem xmlns:ds="http://schemas.openxmlformats.org/officeDocument/2006/customXml" ds:itemID="{BF2D6F14-6A47-433D-8618-42FD5B70BD62}">
  <ds:schemaRefs/>
</ds:datastoreItem>
</file>

<file path=customXml/itemProps5.xml><?xml version="1.0" encoding="utf-8"?>
<ds:datastoreItem xmlns:ds="http://schemas.openxmlformats.org/officeDocument/2006/customXml" ds:itemID="{24859550-55B9-46CA-B55A-FDE1FD0415EB}">
  <ds:schemaRefs/>
</ds:datastoreItem>
</file>

<file path=customXml/itemProps6.xml><?xml version="1.0" encoding="utf-8"?>
<ds:datastoreItem xmlns:ds="http://schemas.openxmlformats.org/officeDocument/2006/customXml" ds:itemID="{1B7B1AB9-B3F4-4B7D-A076-FB06CDEE1082}">
  <ds:schemaRefs/>
</ds:datastoreItem>
</file>

<file path=customXml/itemProps7.xml><?xml version="1.0" encoding="utf-8"?>
<ds:datastoreItem xmlns:ds="http://schemas.openxmlformats.org/officeDocument/2006/customXml" ds:itemID="{FE41F202-3A39-40DD-9E1A-0771E49A84D7}">
  <ds:schemaRefs/>
</ds:datastoreItem>
</file>

<file path=customXml/itemProps8.xml><?xml version="1.0" encoding="utf-8"?>
<ds:datastoreItem xmlns:ds="http://schemas.openxmlformats.org/officeDocument/2006/customXml" ds:itemID="{B9F4683A-2B14-4B9A-B6C4-85A1D24C6A41}">
  <ds:schemaRefs/>
</ds:datastoreItem>
</file>

<file path=customXml/itemProps9.xml><?xml version="1.0" encoding="utf-8"?>
<ds:datastoreItem xmlns:ds="http://schemas.openxmlformats.org/officeDocument/2006/customXml" ds:itemID="{610CD687-863D-4042-BE36-4FC51BA0D2F3}">
  <ds:schemaRefs/>
</ds:datastoreItem>
</file>

<file path=customXml/itemProps10.xml><?xml version="1.0" encoding="utf-8"?>
<ds:datastoreItem xmlns:ds="http://schemas.openxmlformats.org/officeDocument/2006/customXml" ds:itemID="{35E60BBD-AF44-4078-B7F9-4AFA39A51870}">
  <ds:schemaRefs/>
</ds:datastoreItem>
</file>

<file path=customXml/itemProps11.xml><?xml version="1.0" encoding="utf-8"?>
<ds:datastoreItem xmlns:ds="http://schemas.openxmlformats.org/officeDocument/2006/customXml" ds:itemID="{A5C1B79B-6255-477A-A07F-E6FE7AB3DC10}">
  <ds:schemaRefs/>
</ds:datastoreItem>
</file>

<file path=customXml/itemProps12.xml><?xml version="1.0" encoding="utf-8"?>
<ds:datastoreItem xmlns:ds="http://schemas.openxmlformats.org/officeDocument/2006/customXml" ds:itemID="{1E0C25C5-0FF2-43A6-86B6-8B246AA2E477}">
  <ds:schemaRefs/>
</ds:datastoreItem>
</file>

<file path=customXml/itemProps13.xml><?xml version="1.0" encoding="utf-8"?>
<ds:datastoreItem xmlns:ds="http://schemas.openxmlformats.org/officeDocument/2006/customXml" ds:itemID="{D7B94E89-822A-4427-B381-0AFBD75F9EB6}">
  <ds:schemaRefs>
    <ds:schemaRef ds:uri="http://schemas.microsoft.com/DataMashup"/>
  </ds:schemaRefs>
</ds:datastoreItem>
</file>

<file path=customXml/itemProps14.xml><?xml version="1.0" encoding="utf-8"?>
<ds:datastoreItem xmlns:ds="http://schemas.openxmlformats.org/officeDocument/2006/customXml" ds:itemID="{7FD893D5-F697-4CCD-B5D5-03842F79877F}">
  <ds:schemaRefs/>
</ds:datastoreItem>
</file>

<file path=customXml/itemProps15.xml><?xml version="1.0" encoding="utf-8"?>
<ds:datastoreItem xmlns:ds="http://schemas.openxmlformats.org/officeDocument/2006/customXml" ds:itemID="{4E8891A9-FD24-4509-8D10-4FFC1A0FF226}">
  <ds:schemaRefs/>
</ds:datastoreItem>
</file>

<file path=customXml/itemProps16.xml><?xml version="1.0" encoding="utf-8"?>
<ds:datastoreItem xmlns:ds="http://schemas.openxmlformats.org/officeDocument/2006/customXml" ds:itemID="{BA9FD2CF-159A-43BF-AA1D-A159BAF1B434}">
  <ds:schemaRefs/>
</ds:datastoreItem>
</file>

<file path=customXml/itemProps17.xml><?xml version="1.0" encoding="utf-8"?>
<ds:datastoreItem xmlns:ds="http://schemas.openxmlformats.org/officeDocument/2006/customXml" ds:itemID="{81D058E6-2EA0-4235-929E-E974C866867B}">
  <ds:schemaRefs/>
</ds:datastoreItem>
</file>

<file path=customXml/itemProps18.xml><?xml version="1.0" encoding="utf-8"?>
<ds:datastoreItem xmlns:ds="http://schemas.openxmlformats.org/officeDocument/2006/customXml" ds:itemID="{2887B15F-0563-461B-B31D-1492FD750FCB}">
  <ds:schemaRefs/>
</ds:datastoreItem>
</file>

<file path=customXml/itemProps19.xml><?xml version="1.0" encoding="utf-8"?>
<ds:datastoreItem xmlns:ds="http://schemas.openxmlformats.org/officeDocument/2006/customXml" ds:itemID="{FA4D449A-30FA-4DA3-ADE0-F71C47AD3C01}">
  <ds:schemaRefs/>
</ds:datastoreItem>
</file>

<file path=customXml/itemProps20.xml><?xml version="1.0" encoding="utf-8"?>
<ds:datastoreItem xmlns:ds="http://schemas.openxmlformats.org/officeDocument/2006/customXml" ds:itemID="{85338181-3837-4A08-A5A2-D9ABDCD9548F}">
  <ds:schemaRefs/>
</ds:datastoreItem>
</file>

<file path=customXml/itemProps21.xml><?xml version="1.0" encoding="utf-8"?>
<ds:datastoreItem xmlns:ds="http://schemas.openxmlformats.org/officeDocument/2006/customXml" ds:itemID="{EFCDA45F-41C5-4648-BF8B-AEFF016B11AD}">
  <ds:schemaRefs/>
</ds:datastoreItem>
</file>

<file path=customXml/itemProps22.xml><?xml version="1.0" encoding="utf-8"?>
<ds:datastoreItem xmlns:ds="http://schemas.openxmlformats.org/officeDocument/2006/customXml" ds:itemID="{68B2D065-DB7E-4B0E-A7AC-25897A90FD93}">
  <ds:schemaRefs/>
</ds:datastoreItem>
</file>

<file path=customXml/itemProps23.xml><?xml version="1.0" encoding="utf-8"?>
<ds:datastoreItem xmlns:ds="http://schemas.openxmlformats.org/officeDocument/2006/customXml" ds:itemID="{8981A842-C8DA-4F1F-B749-429FBF15AC04}">
  <ds:schemaRefs/>
</ds:datastoreItem>
</file>

<file path=customXml/itemProps24.xml><?xml version="1.0" encoding="utf-8"?>
<ds:datastoreItem xmlns:ds="http://schemas.openxmlformats.org/officeDocument/2006/customXml" ds:itemID="{F998C486-1526-43E6-AE0B-B5734D268285}">
  <ds:schemaRefs/>
</ds:datastoreItem>
</file>

<file path=customXml/itemProps25.xml><?xml version="1.0" encoding="utf-8"?>
<ds:datastoreItem xmlns:ds="http://schemas.openxmlformats.org/officeDocument/2006/customXml" ds:itemID="{5A899CCD-0661-469B-82E3-94C824CF58A4}">
  <ds:schemaRefs/>
</ds:datastoreItem>
</file>

<file path=customXml/itemProps26.xml><?xml version="1.0" encoding="utf-8"?>
<ds:datastoreItem xmlns:ds="http://schemas.openxmlformats.org/officeDocument/2006/customXml" ds:itemID="{AE511612-5502-4BA9-929A-3C057FE3CA7C}">
  <ds:schemaRefs/>
</ds:datastoreItem>
</file>

<file path=customXml/itemProps27.xml><?xml version="1.0" encoding="utf-8"?>
<ds:datastoreItem xmlns:ds="http://schemas.openxmlformats.org/officeDocument/2006/customXml" ds:itemID="{238DF1CF-6009-4232-B2E6-073DA380B82A}">
  <ds:schemaRefs/>
</ds:datastoreItem>
</file>

<file path=customXml/itemProps28.xml><?xml version="1.0" encoding="utf-8"?>
<ds:datastoreItem xmlns:ds="http://schemas.openxmlformats.org/officeDocument/2006/customXml" ds:itemID="{938F5A8E-63C6-4C01-8BA7-7AF5D00359AC}">
  <ds:schemaRefs/>
</ds:datastoreItem>
</file>

<file path=customXml/itemProps29.xml><?xml version="1.0" encoding="utf-8"?>
<ds:datastoreItem xmlns:ds="http://schemas.openxmlformats.org/officeDocument/2006/customXml" ds:itemID="{C82D8955-A54F-42EA-AE32-5E058A1F9512}">
  <ds:schemaRefs/>
</ds:datastoreItem>
</file>

<file path=customXml/itemProps30.xml><?xml version="1.0" encoding="utf-8"?>
<ds:datastoreItem xmlns:ds="http://schemas.openxmlformats.org/officeDocument/2006/customXml" ds:itemID="{DDC92244-6671-42AF-80F2-3F411652AB42}">
  <ds:schemaRefs/>
</ds:datastoreItem>
</file>

<file path=customXml/itemProps31.xml><?xml version="1.0" encoding="utf-8"?>
<ds:datastoreItem xmlns:ds="http://schemas.openxmlformats.org/officeDocument/2006/customXml" ds:itemID="{15BA2DDF-C78C-4D76-BBF5-B1651FBDAF5B}">
  <ds:schemaRefs/>
</ds:datastoreItem>
</file>

<file path=customXml/itemProps32.xml><?xml version="1.0" encoding="utf-8"?>
<ds:datastoreItem xmlns:ds="http://schemas.openxmlformats.org/officeDocument/2006/customXml" ds:itemID="{439C4785-B0A7-42A1-AD0B-9E532DF26625}">
  <ds:schemaRefs/>
</ds:datastoreItem>
</file>

<file path=customXml/itemProps33.xml><?xml version="1.0" encoding="utf-8"?>
<ds:datastoreItem xmlns:ds="http://schemas.openxmlformats.org/officeDocument/2006/customXml" ds:itemID="{29055361-A21F-4E54-B62E-A05E0267C9CA}">
  <ds:schemaRefs/>
</ds:datastoreItem>
</file>

<file path=customXml/itemProps34.xml><?xml version="1.0" encoding="utf-8"?>
<ds:datastoreItem xmlns:ds="http://schemas.openxmlformats.org/officeDocument/2006/customXml" ds:itemID="{A6201547-5219-4573-9B5F-8620E77AD6CD}">
  <ds:schemaRefs/>
</ds:datastoreItem>
</file>

<file path=customXml/itemProps35.xml><?xml version="1.0" encoding="utf-8"?>
<ds:datastoreItem xmlns:ds="http://schemas.openxmlformats.org/officeDocument/2006/customXml" ds:itemID="{590D17C0-2F86-4043-901C-F3C5F6A3C6F1}">
  <ds:schemaRefs/>
</ds:datastoreItem>
</file>

<file path=customXml/itemProps36.xml><?xml version="1.0" encoding="utf-8"?>
<ds:datastoreItem xmlns:ds="http://schemas.openxmlformats.org/officeDocument/2006/customXml" ds:itemID="{9B66A316-9B35-49D2-90C5-994C375B7E45}">
  <ds:schemaRefs/>
</ds:datastoreItem>
</file>

<file path=customXml/itemProps37.xml><?xml version="1.0" encoding="utf-8"?>
<ds:datastoreItem xmlns:ds="http://schemas.openxmlformats.org/officeDocument/2006/customXml" ds:itemID="{E1D9804F-680F-426E-9545-911328732D98}">
  <ds:schemaRefs/>
</ds:datastoreItem>
</file>

<file path=customXml/itemProps38.xml><?xml version="1.0" encoding="utf-8"?>
<ds:datastoreItem xmlns:ds="http://schemas.openxmlformats.org/officeDocument/2006/customXml" ds:itemID="{30A3B436-49E8-4688-B647-4658214B339A}">
  <ds:schemaRefs/>
</ds:datastoreItem>
</file>

<file path=customXml/itemProps39.xml><?xml version="1.0" encoding="utf-8"?>
<ds:datastoreItem xmlns:ds="http://schemas.openxmlformats.org/officeDocument/2006/customXml" ds:itemID="{B1308A18-574D-40BA-921F-C4D36E4AB70C}">
  <ds:schemaRefs/>
</ds:datastoreItem>
</file>

<file path=customXml/itemProps40.xml><?xml version="1.0" encoding="utf-8"?>
<ds:datastoreItem xmlns:ds="http://schemas.openxmlformats.org/officeDocument/2006/customXml" ds:itemID="{14C4AB09-F147-4840-BAF4-327918F9C553}">
  <ds:schemaRefs/>
</ds:datastoreItem>
</file>

<file path=customXml/itemProps41.xml><?xml version="1.0" encoding="utf-8"?>
<ds:datastoreItem xmlns:ds="http://schemas.openxmlformats.org/officeDocument/2006/customXml" ds:itemID="{D60F6A6E-AE25-4188-8437-031391FC7B0B}">
  <ds:schemaRefs/>
</ds:datastoreItem>
</file>

<file path=customXml/itemProps42.xml><?xml version="1.0" encoding="utf-8"?>
<ds:datastoreItem xmlns:ds="http://schemas.openxmlformats.org/officeDocument/2006/customXml" ds:itemID="{59FC4CF0-FCF5-4D1D-8BFC-BD83241565D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Analysis</vt:lpstr>
      <vt:lpstr>Dashboard</vt:lpstr>
      <vt:lpstr>Sheet1</vt:lpstr>
      <vt:lpstr>Dashboard_detailed</vt:lpstr>
      <vt:lpstr>Sheet4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ANUSREE M A</dc:creator>
  <cp:lastModifiedBy>ANUSREE M A</cp:lastModifiedBy>
  <dcterms:created xsi:type="dcterms:W3CDTF">2026-06-30T11:42:36Z</dcterms:created>
  <dcterms:modified xsi:type="dcterms:W3CDTF">2026-07-10T12:13:44Z</dcterms:modified>
</cp:coreProperties>
</file>