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Deal Lifecycle Details" sheetId="2" r:id="rId5"/>
    <sheet state="visible" name="User Activity Data" sheetId="3" r:id="rId6"/>
    <sheet state="visible" name="User Category" sheetId="4" r:id="rId7"/>
    <sheet state="visible" name="Time Spent" sheetId="5" r:id="rId8"/>
    <sheet state="visible" name="User Categorised" sheetId="6" r:id="rId9"/>
    <sheet state="visible" name="Deal Pipeline Overview" sheetId="7" r:id="rId10"/>
    <sheet state="visible" name="Deal Lifecycle Analysis" sheetId="8" r:id="rId11"/>
    <sheet state="visible" name="Region-wise Deal Lifecycle  Ana" sheetId="9" r:id="rId12"/>
    <sheet state="visible" name="Deal Pipeline Analysis Dashboar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<sst xmlns="http://schemas.openxmlformats.org/spreadsheetml/2006/main" count="512" uniqueCount="89">
  <si>
    <t>Get Started</t>
  </si>
  <si>
    <t>BharatSales, selling HR software, is analyzing its sales funnel to understand the efficiency of converting leads into closed deals. The objective is to pinpoint stages with high drop-offs and improve the sales process.</t>
  </si>
  <si>
    <t>Objective</t>
  </si>
  <si>
    <r>
      <rPr>
        <rFont val="Noto Serif Georgian"/>
        <b/>
        <color theme="1"/>
        <sz val="11.0"/>
      </rPr>
      <t>Drop-off Rate Analysis:</t>
    </r>
    <r>
      <rPr>
        <rFont val="Noto Serif Georgian"/>
        <color theme="1"/>
        <sz val="11.0"/>
      </rPr>
      <t xml:space="preserve"> The company wants to analyze the drop-off rates across the two regions in which it operates.</t>
    </r>
  </si>
  <si>
    <r>
      <rPr>
        <rFont val="Noto Serif Georgian"/>
        <b/>
        <color theme="1"/>
        <sz val="11.0"/>
      </rPr>
      <t xml:space="preserve">Deal Pipeline: </t>
    </r>
    <r>
      <rPr>
        <rFont val="Noto Serif Georgian"/>
        <color theme="1"/>
        <sz val="11.0"/>
      </rPr>
      <t>To analyze the various stages of the deal pipeline and understand the time taken across the different stages of closing the deal.</t>
    </r>
  </si>
  <si>
    <t>Data</t>
  </si>
  <si>
    <t>The data provided is for a set of deals for which initial contact was made on 1st May 2024. These deals are related to a new HR software that the company is selling to their clients in the East and West regions of the country. The details were last updated as of 27th June 2024.</t>
  </si>
  <si>
    <r>
      <rPr>
        <rFont val="Noto Serif Georgian"/>
        <b/>
        <color theme="1"/>
        <sz val="11.0"/>
      </rPr>
      <t xml:space="preserve">Deal Lifecycle Details: </t>
    </r>
    <r>
      <rPr>
        <rFont val="Noto Serif Georgian"/>
        <color theme="1"/>
        <sz val="11.0"/>
      </rPr>
      <t>This dataset provides the details of deal lifecycle for all the deals which started on 1st May 2024.</t>
    </r>
  </si>
  <si>
    <r>
      <rPr>
        <rFont val="Noto Serif Georgian"/>
        <b/>
        <color theme="1"/>
        <sz val="11.0"/>
      </rPr>
      <t>User Activity Data:</t>
    </r>
    <r>
      <rPr>
        <rFont val="Noto Serif Georgian"/>
        <color theme="1"/>
        <sz val="11.0"/>
      </rPr>
      <t xml:space="preserve"> This dataset tracks the progression of the deals through various stages, from lead generation to deal close, along with the timestamps of each action.</t>
    </r>
  </si>
  <si>
    <r>
      <rPr>
        <rFont val="Noto Serif Georgian"/>
        <b/>
        <color theme="1"/>
        <sz val="11.0"/>
      </rPr>
      <t>User Category:</t>
    </r>
    <r>
      <rPr>
        <rFont val="Noto Serif Georgian"/>
        <color theme="1"/>
        <sz val="11.0"/>
      </rPr>
      <t xml:space="preserve"> This dataset provides the information of region to which each of the deal belongs.</t>
    </r>
  </si>
  <si>
    <t>UserID</t>
  </si>
  <si>
    <t>ActionDate</t>
  </si>
  <si>
    <t>Stage</t>
  </si>
  <si>
    <t>CORP_AA1</t>
  </si>
  <si>
    <t>LEAD</t>
  </si>
  <si>
    <t>CORP_AA2</t>
  </si>
  <si>
    <t>CORP_AA3</t>
  </si>
  <si>
    <t>CORP_AA4</t>
  </si>
  <si>
    <t>CORP_AA5</t>
  </si>
  <si>
    <t>CORP_AA6</t>
  </si>
  <si>
    <t>CORP_AA7</t>
  </si>
  <si>
    <t>CORP_AA8</t>
  </si>
  <si>
    <t>CORP_AA9</t>
  </si>
  <si>
    <t>CORP_AA10</t>
  </si>
  <si>
    <t>CORP_AA11</t>
  </si>
  <si>
    <t>CORP_AA12</t>
  </si>
  <si>
    <t>CORP_AA13</t>
  </si>
  <si>
    <t>CORP_AA14</t>
  </si>
  <si>
    <t>CORP_AA15</t>
  </si>
  <si>
    <t>CORP_AA16</t>
  </si>
  <si>
    <t>CORP_AA17</t>
  </si>
  <si>
    <t>CORP_AA18</t>
  </si>
  <si>
    <t>CORP_AA19</t>
  </si>
  <si>
    <t>CORP_AA20</t>
  </si>
  <si>
    <t>CORP_AA21</t>
  </si>
  <si>
    <t>CORP_AA22</t>
  </si>
  <si>
    <t>CORP_AA23</t>
  </si>
  <si>
    <t>CORP_AA24</t>
  </si>
  <si>
    <t>CORP_AA25</t>
  </si>
  <si>
    <t>CORP_AA26</t>
  </si>
  <si>
    <t>CORP_AA27</t>
  </si>
  <si>
    <t>CORP_AA28</t>
  </si>
  <si>
    <t>CORP_AA29</t>
  </si>
  <si>
    <t>CORP_AA30</t>
  </si>
  <si>
    <t>CORP_AA31</t>
  </si>
  <si>
    <t>CORP_AA32</t>
  </si>
  <si>
    <t>CORP_AA33</t>
  </si>
  <si>
    <t>CORP_AA34</t>
  </si>
  <si>
    <t>CORP_AA35</t>
  </si>
  <si>
    <t>CORP_AA36</t>
  </si>
  <si>
    <t>CORP_AA37</t>
  </si>
  <si>
    <t>CORP_AA38</t>
  </si>
  <si>
    <t>CORP_AA39</t>
  </si>
  <si>
    <t>CORP_AA40</t>
  </si>
  <si>
    <t>CORP_AA41</t>
  </si>
  <si>
    <t>CORP_AA42</t>
  </si>
  <si>
    <t>MEET</t>
  </si>
  <si>
    <t>PROPOSAL</t>
  </si>
  <si>
    <t>DEAL</t>
  </si>
  <si>
    <t>LEAD-01</t>
  </si>
  <si>
    <t>MEET-02</t>
  </si>
  <si>
    <t>PROP-03</t>
  </si>
  <si>
    <t>DEAL-04</t>
  </si>
  <si>
    <t>Region</t>
  </si>
  <si>
    <t>West</t>
  </si>
  <si>
    <t>East</t>
  </si>
  <si>
    <t>Deal Lifecycle</t>
  </si>
  <si>
    <t>Time Spent in each stage</t>
  </si>
  <si>
    <t>Business Deal Pipeline Overview</t>
  </si>
  <si>
    <t>Unique Business Deals</t>
  </si>
  <si>
    <t>Last Cantact Dte For any Deal</t>
  </si>
  <si>
    <t>Initial Contact Date with any Deal</t>
  </si>
  <si>
    <t>Number of Stages</t>
  </si>
  <si>
    <t>Deal Lifecycle and Dropoff Rate</t>
  </si>
  <si>
    <t>Stages</t>
  </si>
  <si>
    <t>Number of Deals</t>
  </si>
  <si>
    <t>Dropout Rate %</t>
  </si>
  <si>
    <t>Avg Days Spent</t>
  </si>
  <si>
    <t>Region-wise Deal Lifecycle Analysis</t>
  </si>
  <si>
    <t>Deal Pipeline Analysis</t>
  </si>
  <si>
    <t>Insights from Analysis</t>
  </si>
  <si>
    <t>Report for Management</t>
  </si>
  <si>
    <t>Overall Funnel insights</t>
  </si>
  <si>
    <t>11.90% of leads in the HR software sale funnel ultimately close a deal.</t>
  </si>
  <si>
    <t>Overall</t>
  </si>
  <si>
    <t>The conversion rate is higher in the East (15.38%) compared to the West (10.34%).</t>
  </si>
  <si>
    <t>Convertion Rate</t>
  </si>
  <si>
    <t>In the East, the average time spent in the sales funnel is 45.33 days, compared to 37.82 days in the West.</t>
  </si>
  <si>
    <t>Average Time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</si>
</sst>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0.0"/>
      <color rgb="FF000000"/>
      <name val="Arial"/>
      <scheme val="minor"/>
    </font>
    <font>
      <b/>
      <sz val="11.0"/>
      <color theme="1"/>
      <name val="Noto Serif Georgian"/>
    </font>
    <font>
      <sz val="11.0"/>
      <color theme="1"/>
      <name val="Noto Serif Georgian"/>
    </font>
    <font>
      <color theme="1"/>
      <name val="Noto Serif Georgian"/>
    </font>
    <font>
      <b/>
      <sz val="10.0"/>
      <color rgb="FF000000"/>
      <name val="Noto Serif Georgian"/>
    </font>
    <font>
      <sz val="10.0"/>
      <color theme="1"/>
      <name val="Arial"/>
    </font>
    <font>
      <sz val="10.0"/>
      <color theme="1"/>
      <name val="Noto Serif Georgian"/>
    </font>
    <font>
      <b/>
      <color theme="1"/>
      <name val="Noto Serif Georgian"/>
    </font>
    <font>
      <sz val="9.0"/>
      <color rgb="FF000000"/>
      <name val="&quot;Google Sans Mono&quot;"/>
    </font>
    <font/>
    <font>
      <color theme="1"/>
      <name val="Arial"/>
      <scheme val="minor"/>
    </font>
    <font>
      <b/>
      <sz val="16.0"/>
      <color theme="1"/>
      <name val="Noto Serif Georgian"/>
    </font>
    <font>
      <b/>
      <sz val="16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Font="1"/>
    <xf borderId="1" fillId="2" fontId="4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6" numFmtId="164" xfId="0" applyAlignment="1" applyBorder="1" applyFont="1" applyNumberFormat="1">
      <alignment readingOrder="0"/>
    </xf>
    <xf borderId="1" fillId="0" fontId="6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0" fillId="0" fontId="6" numFmtId="164" xfId="0" applyFont="1" applyNumberFormat="1"/>
    <xf borderId="0" fillId="0" fontId="6" numFmtId="0" xfId="0" applyAlignment="1" applyFont="1">
      <alignment readingOrder="0"/>
    </xf>
    <xf borderId="1" fillId="2" fontId="7" numFmtId="0" xfId="0" applyAlignment="1" applyBorder="1" applyFont="1">
      <alignment shrinkToFit="0" vertical="bottom" wrapText="1"/>
    </xf>
    <xf borderId="0" fillId="0" fontId="6" numFmtId="0" xfId="0" applyFont="1"/>
    <xf borderId="1" fillId="0" fontId="3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2" fontId="4" numFmtId="0" xfId="0" applyAlignment="1" applyFont="1">
      <alignment horizontal="left" readingOrder="0" shrinkToFit="0" vertical="bottom" wrapText="1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8" numFmtId="0" xfId="0" applyFill="1" applyFont="1"/>
    <xf borderId="0" fillId="0" fontId="5" numFmtId="0" xfId="0" applyAlignment="1" applyFont="1">
      <alignment horizontal="right" readingOrder="0" vertical="bottom"/>
    </xf>
    <xf borderId="2" fillId="2" fontId="7" numFmtId="0" xfId="0" applyAlignment="1" applyBorder="1" applyFont="1">
      <alignment horizontal="center" readingOrder="0" shrinkToFit="0" vertical="bottom" wrapText="1"/>
    </xf>
    <xf borderId="3" fillId="0" fontId="9" numFmtId="0" xfId="0" applyBorder="1" applyFont="1"/>
    <xf borderId="4" fillId="0" fontId="9" numFmtId="0" xfId="0" applyBorder="1" applyFont="1"/>
    <xf borderId="1" fillId="2" fontId="7" numFmtId="0" xfId="0" applyAlignment="1" applyBorder="1" applyFont="1">
      <alignment readingOrder="0" shrinkToFit="0" vertical="bottom" wrapText="1"/>
    </xf>
    <xf borderId="1" fillId="0" fontId="10" numFmtId="0" xfId="0" applyBorder="1" applyFont="1"/>
    <xf borderId="1" fillId="0" fontId="3" numFmtId="0" xfId="0" applyBorder="1" applyFont="1"/>
    <xf borderId="2" fillId="2" fontId="11" numFmtId="0" xfId="0" applyAlignment="1" applyBorder="1" applyFont="1">
      <alignment horizontal="center" readingOrder="0"/>
    </xf>
    <xf borderId="0" fillId="4" fontId="12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2" fontId="7" numFmtId="0" xfId="0" applyAlignment="1" applyBorder="1" applyFont="1">
      <alignment readingOrder="0"/>
    </xf>
    <xf borderId="1" fillId="0" fontId="3" numFmtId="2" xfId="0" applyBorder="1" applyFont="1" applyNumberFormat="1"/>
    <xf borderId="1" fillId="0" fontId="3" numFmtId="10" xfId="0" applyBorder="1" applyFont="1" applyNumberFormat="1"/>
    <xf borderId="2" fillId="2" fontId="7" numFmtId="0" xfId="0" applyAlignment="1" applyBorder="1" applyFont="1">
      <alignment horizontal="center" vertical="bottom"/>
    </xf>
    <xf borderId="0" fillId="2" fontId="11" numFmtId="0" xfId="0" applyAlignment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Pipeline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'Deal Lifecycle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'Deal Lifecycle Analysis'!$A$3:$A$6</c:f>
            </c:strRef>
          </c:cat>
          <c:val>
            <c:numRef>
              <c:f>'Deal Lifecycle Analysis'!$B$3:$B$6</c:f>
              <c:numCache/>
            </c:numRef>
          </c:val>
        </c:ser>
        <c:axId val="106063343"/>
        <c:axId val="301438624"/>
      </c:barChart>
      <c:catAx>
        <c:axId val="1060633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01438624"/>
      </c:catAx>
      <c:valAx>
        <c:axId val="301438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633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 Drop-off Rate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Lifecycle Analysis'!$A$4:$A$6</c:f>
            </c:strRef>
          </c:cat>
          <c:val>
            <c:numRef>
              <c:f>'Deal Lifecycle Analysis'!$C$4:$C$6</c:f>
              <c:numCache/>
            </c:numRef>
          </c:val>
        </c:ser>
        <c:axId val="1623171916"/>
        <c:axId val="590998366"/>
      </c:barChart>
      <c:catAx>
        <c:axId val="162317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98366"/>
      </c:catAx>
      <c:valAx>
        <c:axId val="590998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Dropout Rate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23171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'Deal Lifecycle Analysis'!$D$1:$D$2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'Deal Lifecycle Analysis'!$A$3:$A$5</c:f>
            </c:strRef>
          </c:cat>
          <c:val>
            <c:numRef>
              <c:f>'Deal Lifecycle Analysis'!$D$3:$D$5</c:f>
              <c:numCache/>
            </c:numRef>
          </c:val>
        </c:ser>
        <c:axId val="357126556"/>
        <c:axId val="1731271135"/>
      </c:barChart>
      <c:catAx>
        <c:axId val="357126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271135"/>
      </c:catAx>
      <c:valAx>
        <c:axId val="173127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Days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57126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Pipeline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Lifecycle  Ana'!$A$4:$A$7</c:f>
            </c:strRef>
          </c:cat>
          <c:val>
            <c:numRef>
              <c:f>'Region-wise Deal Lifecycle  Ana'!$B$4:$B$7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'Region-wise Deal Lifecycle  Ana'!$A$4:$A$7</c:f>
            </c:strRef>
          </c:cat>
          <c:val>
            <c:numRef>
              <c:f>'Region-wise Deal Lifecycle  Ana'!$F$4:$F$7</c:f>
              <c:numCache/>
            </c:numRef>
          </c:val>
        </c:ser>
        <c:overlap val="100"/>
        <c:axId val="547182750"/>
        <c:axId val="284684168"/>
      </c:barChart>
      <c:catAx>
        <c:axId val="5471827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West/Stages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84684168"/>
      </c:catAx>
      <c:valAx>
        <c:axId val="284684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1827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Region-wise Deal Timeline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Lifecycle  Ana'!$A$4:$A$6</c:f>
            </c:strRef>
          </c:cat>
          <c:val>
            <c:numRef>
              <c:f>'Region-wise Deal Lifecycle  Ana'!$D$4:$D$6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Lifecycle  Ana'!$A$4:$A$6</c:f>
            </c:strRef>
          </c:cat>
          <c:val>
            <c:numRef>
              <c:f>'Region-wise Deal Lifecycle  Ana'!$H$4:$H$6</c:f>
              <c:numCache/>
            </c:numRef>
          </c:val>
        </c:ser>
        <c:axId val="832983948"/>
        <c:axId val="1619126109"/>
      </c:barChart>
      <c:catAx>
        <c:axId val="832983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26109"/>
      </c:catAx>
      <c:valAx>
        <c:axId val="1619126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32983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Region-wise Drop-off Rate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West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Lifecycle  Ana'!$A$5:$A$7</c:f>
            </c:strRef>
          </c:cat>
          <c:val>
            <c:numRef>
              <c:f>'Region-wise Deal Lifecycle  Ana'!$C$5:$C$7</c:f>
              <c:numCache/>
            </c:numRef>
          </c:val>
        </c:ser>
        <c:ser>
          <c:idx val="1"/>
          <c:order val="1"/>
          <c:tx>
            <c:v>East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'Region-wise Deal Lifecycle  Ana'!$A$5:$A$7</c:f>
            </c:strRef>
          </c:cat>
          <c:val>
            <c:numRef>
              <c:f>'Region-wise Deal Lifecycle  Ana'!$G$5:$G$7</c:f>
              <c:numCache/>
            </c:numRef>
          </c:val>
        </c:ser>
        <c:axId val="737133092"/>
        <c:axId val="1416719631"/>
      </c:barChart>
      <c:catAx>
        <c:axId val="737133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19631"/>
      </c:catAx>
      <c:valAx>
        <c:axId val="1416719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37133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190500</xdr:rowOff>
    </xdr:from>
    <xdr:ext cx="3876675" cy="2171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</xdr:row>
      <xdr:rowOff>190500</xdr:rowOff>
    </xdr:from>
    <xdr:ext cx="3781425" cy="2171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1</xdr:row>
      <xdr:rowOff>190500</xdr:rowOff>
    </xdr:from>
    <xdr:ext cx="3876675" cy="2171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0</xdr:rowOff>
    </xdr:from>
    <xdr:ext cx="38481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13</xdr:row>
      <xdr:rowOff>0</xdr:rowOff>
    </xdr:from>
    <xdr:ext cx="3876675" cy="2752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47625</xdr:colOff>
      <xdr:row>13</xdr:row>
      <xdr:rowOff>0</xdr:rowOff>
    </xdr:from>
    <xdr:ext cx="3781425" cy="2752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 ht="4.5" customHeight="1">
      <c r="A3" s="3"/>
      <c r="B3" s="3"/>
      <c r="C3" s="3"/>
      <c r="D3" s="3"/>
      <c r="E3" s="3"/>
      <c r="F3" s="3"/>
      <c r="G3" s="3"/>
    </row>
    <row r="4">
      <c r="A4" s="1" t="s">
        <v>2</v>
      </c>
    </row>
    <row r="5">
      <c r="A5" s="2" t="s">
        <v>3</v>
      </c>
    </row>
    <row r="6">
      <c r="A6" s="2" t="s">
        <v>4</v>
      </c>
    </row>
    <row r="7" ht="8.25" customHeight="1">
      <c r="A7" s="3"/>
      <c r="B7" s="3"/>
      <c r="C7" s="3"/>
      <c r="D7" s="3"/>
      <c r="E7" s="3"/>
      <c r="F7" s="3"/>
      <c r="G7" s="3"/>
    </row>
    <row r="8">
      <c r="A8" s="1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3">
      <c r="A13" s="4"/>
      <c r="B13" s="4"/>
      <c r="C13" s="4"/>
      <c r="D13" s="4"/>
      <c r="E13" s="4"/>
      <c r="F13" s="4"/>
      <c r="G13" s="4"/>
    </row>
  </sheetData>
  <mergeCells count="10">
    <mergeCell ref="A10:G10"/>
    <mergeCell ref="A11:G11"/>
    <mergeCell ref="A12:G12"/>
    <mergeCell ref="A1:G1"/>
    <mergeCell ref="A2:G2"/>
    <mergeCell ref="A4:G4"/>
    <mergeCell ref="A5:G5"/>
    <mergeCell ref="A6:G6"/>
    <mergeCell ref="A8:G8"/>
    <mergeCell ref="A9:G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79</v>
      </c>
    </row>
  </sheetData>
  <mergeCells count="1">
    <mergeCell ref="A1:L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6" max="6" width="5.38"/>
    <col customWidth="1" min="12" max="12" width="21.38"/>
  </cols>
  <sheetData>
    <row r="1">
      <c r="A1" s="33" t="s">
        <v>80</v>
      </c>
      <c r="B1" s="28"/>
      <c r="C1" s="28"/>
      <c r="D1" s="29"/>
      <c r="F1" s="33" t="s">
        <v>81</v>
      </c>
      <c r="G1" s="28"/>
      <c r="H1" s="28"/>
      <c r="I1" s="28"/>
      <c r="J1" s="28"/>
      <c r="K1" s="28"/>
      <c r="L1" s="29"/>
    </row>
    <row r="2">
      <c r="A2" s="42" t="s">
        <v>82</v>
      </c>
      <c r="B2" s="28"/>
      <c r="C2" s="28"/>
      <c r="D2" s="29"/>
      <c r="F2" s="35">
        <v>1.0</v>
      </c>
      <c r="G2" s="43" t="s">
        <v>83</v>
      </c>
      <c r="H2" s="28"/>
      <c r="I2" s="28"/>
      <c r="J2" s="28"/>
      <c r="K2" s="28"/>
      <c r="L2" s="29"/>
    </row>
    <row r="3">
      <c r="A3" s="44"/>
      <c r="B3" s="37" t="s">
        <v>84</v>
      </c>
      <c r="C3" s="37" t="s">
        <v>64</v>
      </c>
      <c r="D3" s="37" t="s">
        <v>65</v>
      </c>
      <c r="F3" s="35">
        <v>2.0</v>
      </c>
      <c r="G3" s="43" t="s">
        <v>85</v>
      </c>
      <c r="H3" s="28"/>
      <c r="I3" s="28"/>
      <c r="J3" s="28"/>
      <c r="K3" s="28"/>
      <c r="L3" s="29"/>
    </row>
    <row r="4">
      <c r="A4" s="35" t="s">
        <v>86</v>
      </c>
      <c r="B4" s="39">
        <f>'Deal Lifecycle Analysis'!B6/'Deal Lifecycle Analysis'!B3</f>
        <v>0.119047619</v>
      </c>
      <c r="C4" s="39">
        <f>'Region-wise Deal Lifecycle  Ana'!B7/'Region-wise Deal Lifecycle  Ana'!B4</f>
        <v>0.1034482759</v>
      </c>
      <c r="D4" s="39">
        <f>'Region-wise Deal Lifecycle  Ana'!F7/'Region-wise Deal Lifecycle  Ana'!F4</f>
        <v>0.1538461538</v>
      </c>
      <c r="F4" s="35">
        <v>3.0</v>
      </c>
      <c r="G4" s="43" t="s">
        <v>87</v>
      </c>
      <c r="H4" s="28"/>
      <c r="I4" s="28"/>
      <c r="J4" s="28"/>
      <c r="K4" s="28"/>
      <c r="L4" s="29"/>
    </row>
    <row r="5">
      <c r="A5" s="35" t="s">
        <v>88</v>
      </c>
      <c r="B5" s="38">
        <f>sum('Deal Lifecycle Analysis'!D3:D6)</f>
        <v>40.63214286</v>
      </c>
      <c r="C5" s="38">
        <f>sum('Region-wise Deal Lifecycle  Ana'!D4:D7)</f>
        <v>37.82222222</v>
      </c>
      <c r="D5" s="38">
        <f>sum('Region-wise Deal Lifecycle  Ana'!H4:H7)</f>
        <v>45.33333333</v>
      </c>
    </row>
  </sheetData>
  <mergeCells count="6">
    <mergeCell ref="A1:D1"/>
    <mergeCell ref="F1:L1"/>
    <mergeCell ref="A2:D2"/>
    <mergeCell ref="G2:L2"/>
    <mergeCell ref="G3:L3"/>
    <mergeCell ref="G4:L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  <col customWidth="1" min="6" max="6" width="16.0"/>
  </cols>
  <sheetData>
    <row r="1">
      <c r="A1" s="5" t="s">
        <v>10</v>
      </c>
      <c r="B1" s="5" t="s">
        <v>11</v>
      </c>
      <c r="C1" s="5" t="s">
        <v>12</v>
      </c>
      <c r="D1" s="6"/>
      <c r="E1" s="6"/>
      <c r="F1" s="6"/>
      <c r="G1" s="6"/>
      <c r="H1" s="6"/>
      <c r="I1" s="6"/>
      <c r="J1" s="6"/>
      <c r="K1" s="6"/>
    </row>
    <row r="2">
      <c r="A2" s="7" t="s">
        <v>13</v>
      </c>
      <c r="B2" s="8">
        <v>45413.0</v>
      </c>
      <c r="C2" s="9" t="s">
        <v>14</v>
      </c>
      <c r="D2" s="6"/>
      <c r="E2" s="6"/>
      <c r="F2" s="10"/>
      <c r="G2" s="6"/>
      <c r="H2" s="6"/>
      <c r="I2" s="6"/>
      <c r="J2" s="6"/>
      <c r="K2" s="6"/>
    </row>
    <row r="3">
      <c r="A3" s="7" t="s">
        <v>15</v>
      </c>
      <c r="B3" s="8">
        <v>45413.0</v>
      </c>
      <c r="C3" s="9" t="s">
        <v>14</v>
      </c>
      <c r="D3" s="6"/>
      <c r="E3" s="6"/>
      <c r="F3" s="10"/>
      <c r="G3" s="6"/>
      <c r="H3" s="6"/>
      <c r="I3" s="6"/>
      <c r="J3" s="6"/>
      <c r="K3" s="6"/>
    </row>
    <row r="4">
      <c r="A4" s="7" t="s">
        <v>16</v>
      </c>
      <c r="B4" s="8">
        <v>45413.0</v>
      </c>
      <c r="C4" s="9" t="s">
        <v>14</v>
      </c>
      <c r="D4" s="6"/>
      <c r="E4" s="6"/>
      <c r="F4" s="10"/>
      <c r="G4" s="6"/>
      <c r="H4" s="6"/>
      <c r="I4" s="6"/>
      <c r="J4" s="6"/>
      <c r="K4" s="6"/>
    </row>
    <row r="5">
      <c r="A5" s="7" t="s">
        <v>17</v>
      </c>
      <c r="B5" s="8">
        <v>45413.0</v>
      </c>
      <c r="C5" s="9" t="s">
        <v>14</v>
      </c>
      <c r="D5" s="6"/>
      <c r="E5" s="6"/>
      <c r="F5" s="10"/>
      <c r="G5" s="6"/>
      <c r="H5" s="6"/>
      <c r="I5" s="6"/>
      <c r="J5" s="6"/>
      <c r="K5" s="6"/>
    </row>
    <row r="6">
      <c r="A6" s="7" t="s">
        <v>18</v>
      </c>
      <c r="B6" s="8">
        <v>45413.0</v>
      </c>
      <c r="C6" s="9" t="s">
        <v>14</v>
      </c>
      <c r="D6" s="6"/>
      <c r="E6" s="6"/>
      <c r="F6" s="6"/>
      <c r="G6" s="6"/>
      <c r="H6" s="6"/>
      <c r="I6" s="6"/>
      <c r="J6" s="6"/>
      <c r="K6" s="6"/>
    </row>
    <row r="7">
      <c r="A7" s="7" t="s">
        <v>19</v>
      </c>
      <c r="B7" s="8">
        <v>45413.0</v>
      </c>
      <c r="C7" s="9" t="s">
        <v>14</v>
      </c>
      <c r="D7" s="6"/>
      <c r="E7" s="6"/>
      <c r="F7" s="6"/>
      <c r="G7" s="6"/>
      <c r="H7" s="6"/>
      <c r="I7" s="6"/>
      <c r="J7" s="6"/>
      <c r="K7" s="6"/>
    </row>
    <row r="8">
      <c r="A8" s="7" t="s">
        <v>20</v>
      </c>
      <c r="B8" s="8">
        <v>45413.0</v>
      </c>
      <c r="C8" s="9" t="s">
        <v>14</v>
      </c>
      <c r="D8" s="6"/>
      <c r="E8" s="6"/>
      <c r="F8" s="6"/>
      <c r="G8" s="6"/>
      <c r="H8" s="6"/>
      <c r="I8" s="6"/>
      <c r="J8" s="6"/>
      <c r="K8" s="6"/>
    </row>
    <row r="9">
      <c r="A9" s="7" t="s">
        <v>21</v>
      </c>
      <c r="B9" s="8">
        <v>45413.0</v>
      </c>
      <c r="C9" s="9" t="s">
        <v>14</v>
      </c>
      <c r="D9" s="6"/>
      <c r="E9" s="6"/>
      <c r="F9" s="6"/>
      <c r="G9" s="6"/>
      <c r="H9" s="6"/>
      <c r="I9" s="6"/>
      <c r="J9" s="6"/>
      <c r="K9" s="6"/>
    </row>
    <row r="10">
      <c r="A10" s="7" t="s">
        <v>22</v>
      </c>
      <c r="B10" s="8">
        <v>45413.0</v>
      </c>
      <c r="C10" s="9" t="s">
        <v>14</v>
      </c>
      <c r="D10" s="6"/>
      <c r="E10" s="6"/>
      <c r="F10" s="6"/>
      <c r="G10" s="6"/>
      <c r="H10" s="6"/>
      <c r="I10" s="6"/>
      <c r="J10" s="6"/>
      <c r="K10" s="6"/>
    </row>
    <row r="11">
      <c r="A11" s="7" t="s">
        <v>23</v>
      </c>
      <c r="B11" s="8">
        <v>45413.0</v>
      </c>
      <c r="C11" s="9" t="s">
        <v>14</v>
      </c>
      <c r="D11" s="6"/>
      <c r="E11" s="6"/>
      <c r="F11" s="6"/>
      <c r="G11" s="6"/>
      <c r="H11" s="6"/>
      <c r="I11" s="6"/>
      <c r="J11" s="6"/>
      <c r="K11" s="6"/>
    </row>
    <row r="12">
      <c r="A12" s="7" t="s">
        <v>24</v>
      </c>
      <c r="B12" s="8">
        <v>45413.0</v>
      </c>
      <c r="C12" s="9" t="s">
        <v>14</v>
      </c>
      <c r="D12" s="6"/>
      <c r="E12" s="6"/>
      <c r="F12" s="6"/>
      <c r="G12" s="6"/>
      <c r="H12" s="6"/>
      <c r="I12" s="6"/>
      <c r="J12" s="6"/>
      <c r="K12" s="6"/>
    </row>
    <row r="13">
      <c r="A13" s="7" t="s">
        <v>25</v>
      </c>
      <c r="B13" s="8">
        <v>45413.0</v>
      </c>
      <c r="C13" s="9" t="s">
        <v>14</v>
      </c>
      <c r="D13" s="6"/>
      <c r="E13" s="6"/>
      <c r="F13" s="6"/>
      <c r="G13" s="6"/>
      <c r="H13" s="6"/>
      <c r="I13" s="6"/>
      <c r="J13" s="6"/>
      <c r="K13" s="6"/>
    </row>
    <row r="14">
      <c r="A14" s="7" t="s">
        <v>26</v>
      </c>
      <c r="B14" s="8">
        <v>45413.0</v>
      </c>
      <c r="C14" s="9" t="s">
        <v>14</v>
      </c>
      <c r="D14" s="6"/>
      <c r="E14" s="6"/>
      <c r="F14" s="6"/>
      <c r="G14" s="6"/>
      <c r="H14" s="6"/>
      <c r="I14" s="6"/>
      <c r="J14" s="6"/>
      <c r="K14" s="6"/>
    </row>
    <row r="15">
      <c r="A15" s="7" t="s">
        <v>27</v>
      </c>
      <c r="B15" s="8">
        <v>45413.0</v>
      </c>
      <c r="C15" s="9" t="s">
        <v>14</v>
      </c>
      <c r="D15" s="6"/>
      <c r="E15" s="6"/>
      <c r="F15" s="6"/>
      <c r="G15" s="6"/>
      <c r="H15" s="6"/>
      <c r="I15" s="6"/>
      <c r="J15" s="6"/>
      <c r="K15" s="6"/>
    </row>
    <row r="16">
      <c r="A16" s="7" t="s">
        <v>28</v>
      </c>
      <c r="B16" s="8">
        <v>45413.0</v>
      </c>
      <c r="C16" s="9" t="s">
        <v>14</v>
      </c>
      <c r="D16" s="6"/>
      <c r="E16" s="6"/>
      <c r="F16" s="6"/>
      <c r="G16" s="6"/>
      <c r="H16" s="6"/>
      <c r="I16" s="6"/>
      <c r="J16" s="6"/>
      <c r="K16" s="6"/>
    </row>
    <row r="17">
      <c r="A17" s="7" t="s">
        <v>29</v>
      </c>
      <c r="B17" s="8">
        <v>45413.0</v>
      </c>
      <c r="C17" s="9" t="s">
        <v>14</v>
      </c>
      <c r="D17" s="6"/>
      <c r="E17" s="6"/>
      <c r="F17" s="6"/>
      <c r="G17" s="6"/>
      <c r="H17" s="6"/>
      <c r="I17" s="6"/>
      <c r="J17" s="6"/>
      <c r="K17" s="6"/>
    </row>
    <row r="18">
      <c r="A18" s="7" t="s">
        <v>30</v>
      </c>
      <c r="B18" s="8">
        <v>45413.0</v>
      </c>
      <c r="C18" s="9" t="s">
        <v>14</v>
      </c>
      <c r="D18" s="6"/>
      <c r="E18" s="6"/>
      <c r="F18" s="6"/>
      <c r="G18" s="6"/>
      <c r="H18" s="6"/>
      <c r="I18" s="6"/>
      <c r="J18" s="6"/>
      <c r="K18" s="6"/>
    </row>
    <row r="19">
      <c r="A19" s="7" t="s">
        <v>31</v>
      </c>
      <c r="B19" s="8">
        <v>45413.0</v>
      </c>
      <c r="C19" s="9" t="s">
        <v>14</v>
      </c>
      <c r="D19" s="6"/>
      <c r="E19" s="6"/>
      <c r="F19" s="6"/>
      <c r="G19" s="6"/>
      <c r="H19" s="6"/>
      <c r="I19" s="6"/>
      <c r="J19" s="6"/>
      <c r="K19" s="6"/>
    </row>
    <row r="20">
      <c r="A20" s="7" t="s">
        <v>32</v>
      </c>
      <c r="B20" s="8">
        <v>45413.0</v>
      </c>
      <c r="C20" s="9" t="s">
        <v>14</v>
      </c>
      <c r="D20" s="6"/>
      <c r="E20" s="6"/>
      <c r="F20" s="6"/>
      <c r="G20" s="6"/>
      <c r="H20" s="6"/>
      <c r="I20" s="6"/>
      <c r="J20" s="6"/>
      <c r="K20" s="6"/>
    </row>
    <row r="21">
      <c r="A21" s="7" t="s">
        <v>33</v>
      </c>
      <c r="B21" s="8">
        <v>45413.0</v>
      </c>
      <c r="C21" s="9" t="s">
        <v>14</v>
      </c>
      <c r="D21" s="6"/>
      <c r="E21" s="6"/>
      <c r="F21" s="6"/>
      <c r="G21" s="6"/>
      <c r="H21" s="6"/>
      <c r="I21" s="6"/>
      <c r="J21" s="6"/>
      <c r="K21" s="6"/>
    </row>
    <row r="22">
      <c r="A22" s="7" t="s">
        <v>34</v>
      </c>
      <c r="B22" s="8">
        <v>45413.0</v>
      </c>
      <c r="C22" s="9" t="s">
        <v>14</v>
      </c>
      <c r="D22" s="6"/>
      <c r="E22" s="6"/>
      <c r="F22" s="6"/>
      <c r="G22" s="6"/>
      <c r="H22" s="6"/>
      <c r="I22" s="6"/>
      <c r="J22" s="6"/>
      <c r="K22" s="6"/>
    </row>
    <row r="23">
      <c r="A23" s="7" t="s">
        <v>35</v>
      </c>
      <c r="B23" s="8">
        <v>45413.0</v>
      </c>
      <c r="C23" s="9" t="s">
        <v>14</v>
      </c>
      <c r="D23" s="6"/>
      <c r="E23" s="6"/>
      <c r="F23" s="6"/>
      <c r="G23" s="6"/>
      <c r="H23" s="6"/>
      <c r="I23" s="6"/>
      <c r="J23" s="6"/>
      <c r="K23" s="6"/>
    </row>
    <row r="24">
      <c r="A24" s="7" t="s">
        <v>36</v>
      </c>
      <c r="B24" s="8">
        <v>45413.0</v>
      </c>
      <c r="C24" s="9" t="s">
        <v>14</v>
      </c>
      <c r="D24" s="6"/>
      <c r="E24" s="6"/>
      <c r="F24" s="6"/>
      <c r="G24" s="6"/>
      <c r="H24" s="6"/>
      <c r="I24" s="6"/>
      <c r="J24" s="6"/>
      <c r="K24" s="6"/>
    </row>
    <row r="25">
      <c r="A25" s="7" t="s">
        <v>37</v>
      </c>
      <c r="B25" s="8">
        <v>45413.0</v>
      </c>
      <c r="C25" s="9" t="s">
        <v>14</v>
      </c>
      <c r="D25" s="6"/>
      <c r="E25" s="6"/>
      <c r="F25" s="6"/>
      <c r="G25" s="6"/>
      <c r="H25" s="6"/>
      <c r="I25" s="6"/>
      <c r="J25" s="6"/>
      <c r="K25" s="6"/>
    </row>
    <row r="26">
      <c r="A26" s="7" t="s">
        <v>38</v>
      </c>
      <c r="B26" s="8">
        <v>45413.0</v>
      </c>
      <c r="C26" s="9" t="s">
        <v>14</v>
      </c>
      <c r="D26" s="6"/>
      <c r="E26" s="6"/>
      <c r="F26" s="6"/>
      <c r="G26" s="6"/>
      <c r="H26" s="6"/>
      <c r="I26" s="6"/>
      <c r="J26" s="6"/>
      <c r="K26" s="6"/>
    </row>
    <row r="27">
      <c r="A27" s="7" t="s">
        <v>39</v>
      </c>
      <c r="B27" s="8">
        <v>45413.0</v>
      </c>
      <c r="C27" s="9" t="s">
        <v>14</v>
      </c>
      <c r="D27" s="6"/>
      <c r="E27" s="6"/>
      <c r="F27" s="6"/>
      <c r="G27" s="6"/>
      <c r="H27" s="6"/>
      <c r="I27" s="6"/>
      <c r="J27" s="6"/>
      <c r="K27" s="6"/>
    </row>
    <row r="28">
      <c r="A28" s="7" t="s">
        <v>40</v>
      </c>
      <c r="B28" s="8">
        <v>45413.0</v>
      </c>
      <c r="C28" s="9" t="s">
        <v>14</v>
      </c>
      <c r="D28" s="6"/>
      <c r="E28" s="6"/>
      <c r="F28" s="6"/>
      <c r="G28" s="6"/>
      <c r="H28" s="6"/>
      <c r="I28" s="6"/>
      <c r="J28" s="6"/>
      <c r="K28" s="6"/>
    </row>
    <row r="29">
      <c r="A29" s="7" t="s">
        <v>41</v>
      </c>
      <c r="B29" s="8">
        <v>45413.0</v>
      </c>
      <c r="C29" s="9" t="s">
        <v>14</v>
      </c>
      <c r="D29" s="6"/>
      <c r="E29" s="6"/>
      <c r="F29" s="6"/>
      <c r="G29" s="6"/>
      <c r="H29" s="6"/>
      <c r="I29" s="6"/>
      <c r="J29" s="6"/>
      <c r="K29" s="6"/>
    </row>
    <row r="30">
      <c r="A30" s="7" t="s">
        <v>42</v>
      </c>
      <c r="B30" s="8">
        <v>45413.0</v>
      </c>
      <c r="C30" s="9" t="s">
        <v>14</v>
      </c>
      <c r="D30" s="6"/>
      <c r="E30" s="6"/>
      <c r="F30" s="6"/>
      <c r="G30" s="6"/>
      <c r="H30" s="6"/>
      <c r="I30" s="6"/>
      <c r="J30" s="6"/>
      <c r="K30" s="6"/>
    </row>
    <row r="31">
      <c r="A31" s="7" t="s">
        <v>43</v>
      </c>
      <c r="B31" s="8">
        <v>45413.0</v>
      </c>
      <c r="C31" s="9" t="s">
        <v>14</v>
      </c>
      <c r="D31" s="6"/>
      <c r="E31" s="6"/>
      <c r="F31" s="6"/>
      <c r="G31" s="6"/>
      <c r="H31" s="6"/>
      <c r="I31" s="6"/>
      <c r="J31" s="6"/>
      <c r="K31" s="6"/>
    </row>
    <row r="32">
      <c r="A32" s="7" t="s">
        <v>44</v>
      </c>
      <c r="B32" s="8">
        <v>45413.0</v>
      </c>
      <c r="C32" s="9" t="s">
        <v>14</v>
      </c>
      <c r="D32" s="6"/>
      <c r="E32" s="6"/>
      <c r="F32" s="6"/>
      <c r="G32" s="6"/>
      <c r="H32" s="6"/>
      <c r="I32" s="6"/>
      <c r="J32" s="6"/>
      <c r="K32" s="6"/>
    </row>
    <row r="33">
      <c r="A33" s="7" t="s">
        <v>45</v>
      </c>
      <c r="B33" s="8">
        <v>45413.0</v>
      </c>
      <c r="C33" s="9" t="s">
        <v>14</v>
      </c>
      <c r="D33" s="6"/>
      <c r="E33" s="6"/>
      <c r="F33" s="6"/>
      <c r="G33" s="6"/>
      <c r="H33" s="6"/>
      <c r="I33" s="6"/>
      <c r="J33" s="6"/>
      <c r="K33" s="6"/>
    </row>
    <row r="34">
      <c r="A34" s="7" t="s">
        <v>46</v>
      </c>
      <c r="B34" s="8">
        <v>45413.0</v>
      </c>
      <c r="C34" s="9" t="s">
        <v>14</v>
      </c>
      <c r="D34" s="6"/>
      <c r="E34" s="6"/>
      <c r="F34" s="6"/>
      <c r="G34" s="6"/>
      <c r="H34" s="6"/>
      <c r="I34" s="6"/>
      <c r="J34" s="6"/>
      <c r="K34" s="6"/>
    </row>
    <row r="35">
      <c r="A35" s="7" t="s">
        <v>47</v>
      </c>
      <c r="B35" s="8">
        <v>45413.0</v>
      </c>
      <c r="C35" s="9" t="s">
        <v>14</v>
      </c>
      <c r="D35" s="6"/>
      <c r="E35" s="6"/>
      <c r="F35" s="6"/>
      <c r="G35" s="6"/>
      <c r="H35" s="6"/>
      <c r="I35" s="6"/>
      <c r="J35" s="6"/>
      <c r="K35" s="6"/>
    </row>
    <row r="36">
      <c r="A36" s="7" t="s">
        <v>48</v>
      </c>
      <c r="B36" s="8">
        <v>45413.0</v>
      </c>
      <c r="C36" s="9" t="s">
        <v>14</v>
      </c>
      <c r="D36" s="6"/>
      <c r="E36" s="6"/>
      <c r="F36" s="6"/>
      <c r="G36" s="6"/>
      <c r="H36" s="6"/>
      <c r="I36" s="6"/>
      <c r="J36" s="6"/>
      <c r="K36" s="6"/>
    </row>
    <row r="37">
      <c r="A37" s="7" t="s">
        <v>49</v>
      </c>
      <c r="B37" s="8">
        <v>45413.0</v>
      </c>
      <c r="C37" s="9" t="s">
        <v>14</v>
      </c>
      <c r="D37" s="6"/>
      <c r="E37" s="6"/>
      <c r="F37" s="6"/>
      <c r="G37" s="6"/>
      <c r="H37" s="6"/>
      <c r="I37" s="6"/>
      <c r="J37" s="6"/>
      <c r="K37" s="6"/>
    </row>
    <row r="38">
      <c r="A38" s="7" t="s">
        <v>50</v>
      </c>
      <c r="B38" s="8">
        <v>45413.0</v>
      </c>
      <c r="C38" s="9" t="s">
        <v>14</v>
      </c>
      <c r="D38" s="6"/>
      <c r="E38" s="6"/>
      <c r="F38" s="6"/>
      <c r="G38" s="6"/>
      <c r="H38" s="6"/>
      <c r="I38" s="6"/>
      <c r="J38" s="6"/>
      <c r="K38" s="6"/>
    </row>
    <row r="39">
      <c r="A39" s="7" t="s">
        <v>51</v>
      </c>
      <c r="B39" s="8">
        <v>45413.0</v>
      </c>
      <c r="C39" s="9" t="s">
        <v>14</v>
      </c>
      <c r="D39" s="6"/>
      <c r="E39" s="6"/>
      <c r="F39" s="6"/>
      <c r="G39" s="6"/>
      <c r="H39" s="6"/>
      <c r="I39" s="6"/>
      <c r="J39" s="6"/>
      <c r="K39" s="6"/>
    </row>
    <row r="40">
      <c r="A40" s="7" t="s">
        <v>52</v>
      </c>
      <c r="B40" s="8">
        <v>45413.0</v>
      </c>
      <c r="C40" s="9" t="s">
        <v>14</v>
      </c>
      <c r="D40" s="6"/>
      <c r="E40" s="6"/>
      <c r="F40" s="6"/>
      <c r="G40" s="6"/>
      <c r="H40" s="6"/>
      <c r="I40" s="6"/>
      <c r="J40" s="6"/>
      <c r="K40" s="6"/>
    </row>
    <row r="41">
      <c r="A41" s="7" t="s">
        <v>53</v>
      </c>
      <c r="B41" s="8">
        <v>45413.0</v>
      </c>
      <c r="C41" s="9" t="s">
        <v>14</v>
      </c>
      <c r="D41" s="6"/>
      <c r="E41" s="6"/>
      <c r="F41" s="6"/>
      <c r="G41" s="6"/>
      <c r="H41" s="6"/>
      <c r="I41" s="6"/>
      <c r="J41" s="6"/>
      <c r="K41" s="6"/>
    </row>
    <row r="42">
      <c r="A42" s="7" t="s">
        <v>54</v>
      </c>
      <c r="B42" s="8">
        <v>45413.0</v>
      </c>
      <c r="C42" s="9" t="s">
        <v>14</v>
      </c>
      <c r="D42" s="6"/>
      <c r="E42" s="6"/>
      <c r="F42" s="6"/>
      <c r="G42" s="6"/>
      <c r="H42" s="6"/>
      <c r="I42" s="6"/>
      <c r="J42" s="6"/>
      <c r="K42" s="6"/>
    </row>
    <row r="43">
      <c r="A43" s="7" t="s">
        <v>55</v>
      </c>
      <c r="B43" s="8">
        <v>45413.0</v>
      </c>
      <c r="C43" s="9" t="s">
        <v>14</v>
      </c>
      <c r="D43" s="6"/>
      <c r="E43" s="6"/>
      <c r="F43" s="6"/>
      <c r="G43" s="6"/>
      <c r="H43" s="6"/>
      <c r="I43" s="6"/>
      <c r="J43" s="6"/>
      <c r="K43" s="6"/>
    </row>
    <row r="44">
      <c r="A44" s="11" t="s">
        <v>13</v>
      </c>
      <c r="B44" s="8">
        <v>45424.0</v>
      </c>
      <c r="C44" s="9" t="s">
        <v>56</v>
      </c>
      <c r="D44" s="6"/>
      <c r="E44" s="6"/>
      <c r="F44" s="6"/>
      <c r="G44" s="6"/>
      <c r="H44" s="6"/>
      <c r="I44" s="6"/>
      <c r="J44" s="6"/>
      <c r="K44" s="6"/>
    </row>
    <row r="45">
      <c r="A45" s="11" t="s">
        <v>21</v>
      </c>
      <c r="B45" s="8">
        <v>45427.0</v>
      </c>
      <c r="C45" s="9" t="s">
        <v>56</v>
      </c>
      <c r="D45" s="6"/>
      <c r="E45" s="6"/>
      <c r="F45" s="6"/>
      <c r="G45" s="6"/>
      <c r="H45" s="6"/>
      <c r="I45" s="6"/>
      <c r="J45" s="6"/>
      <c r="K45" s="6"/>
    </row>
    <row r="46">
      <c r="A46" s="11" t="s">
        <v>24</v>
      </c>
      <c r="B46" s="8">
        <v>45433.0</v>
      </c>
      <c r="C46" s="9" t="s">
        <v>56</v>
      </c>
      <c r="D46" s="6"/>
      <c r="E46" s="6"/>
      <c r="F46" s="6"/>
      <c r="G46" s="6"/>
      <c r="H46" s="6"/>
      <c r="I46" s="6"/>
      <c r="J46" s="6"/>
      <c r="K46" s="6"/>
    </row>
    <row r="47">
      <c r="A47" s="11" t="s">
        <v>27</v>
      </c>
      <c r="B47" s="8">
        <v>45431.0</v>
      </c>
      <c r="C47" s="9" t="s">
        <v>56</v>
      </c>
      <c r="D47" s="6"/>
      <c r="E47" s="6"/>
      <c r="F47" s="6"/>
      <c r="G47" s="6"/>
      <c r="H47" s="6"/>
      <c r="I47" s="6"/>
      <c r="J47" s="6"/>
      <c r="K47" s="6"/>
    </row>
    <row r="48">
      <c r="A48" s="11" t="s">
        <v>30</v>
      </c>
      <c r="B48" s="8">
        <v>45437.0</v>
      </c>
      <c r="C48" s="9" t="s">
        <v>56</v>
      </c>
      <c r="D48" s="6"/>
      <c r="E48" s="6"/>
      <c r="F48" s="6"/>
      <c r="G48" s="6"/>
      <c r="H48" s="6"/>
      <c r="I48" s="6"/>
      <c r="J48" s="6"/>
      <c r="K48" s="6"/>
    </row>
    <row r="49">
      <c r="A49" s="11" t="s">
        <v>31</v>
      </c>
      <c r="B49" s="8">
        <v>45430.0</v>
      </c>
      <c r="C49" s="9" t="s">
        <v>56</v>
      </c>
      <c r="D49" s="6"/>
      <c r="E49" s="6"/>
      <c r="F49" s="6"/>
      <c r="G49" s="6"/>
      <c r="H49" s="6"/>
      <c r="I49" s="6"/>
      <c r="J49" s="6"/>
      <c r="K49" s="6"/>
    </row>
    <row r="50">
      <c r="A50" s="11" t="s">
        <v>33</v>
      </c>
      <c r="B50" s="8">
        <v>45425.0</v>
      </c>
      <c r="C50" s="9" t="s">
        <v>56</v>
      </c>
      <c r="D50" s="6"/>
      <c r="E50" s="6"/>
      <c r="F50" s="6"/>
      <c r="G50" s="6"/>
      <c r="H50" s="6"/>
      <c r="I50" s="6"/>
      <c r="J50" s="6"/>
      <c r="K50" s="6"/>
    </row>
    <row r="51">
      <c r="A51" s="11" t="s">
        <v>34</v>
      </c>
      <c r="B51" s="8">
        <v>45432.0</v>
      </c>
      <c r="C51" s="9" t="s">
        <v>56</v>
      </c>
      <c r="D51" s="6"/>
      <c r="E51" s="6"/>
      <c r="F51" s="6"/>
      <c r="G51" s="6"/>
      <c r="H51" s="6"/>
      <c r="I51" s="6"/>
      <c r="J51" s="6"/>
      <c r="K51" s="6"/>
    </row>
    <row r="52">
      <c r="A52" s="11" t="s">
        <v>35</v>
      </c>
      <c r="B52" s="8">
        <v>45433.0</v>
      </c>
      <c r="C52" s="9" t="s">
        <v>56</v>
      </c>
      <c r="D52" s="6"/>
      <c r="E52" s="6"/>
      <c r="F52" s="6"/>
      <c r="G52" s="6"/>
      <c r="H52" s="6"/>
      <c r="I52" s="6"/>
      <c r="J52" s="6"/>
      <c r="K52" s="6"/>
    </row>
    <row r="53">
      <c r="A53" s="11" t="s">
        <v>42</v>
      </c>
      <c r="B53" s="8">
        <v>45431.0</v>
      </c>
      <c r="C53" s="9" t="s">
        <v>56</v>
      </c>
      <c r="D53" s="6"/>
      <c r="E53" s="6"/>
      <c r="F53" s="6"/>
      <c r="G53" s="6"/>
      <c r="H53" s="6"/>
      <c r="I53" s="6"/>
      <c r="J53" s="6"/>
      <c r="K53" s="6"/>
    </row>
    <row r="54">
      <c r="A54" s="11" t="s">
        <v>44</v>
      </c>
      <c r="B54" s="8">
        <v>45428.0</v>
      </c>
      <c r="C54" s="9" t="s">
        <v>56</v>
      </c>
      <c r="D54" s="6"/>
      <c r="E54" s="6"/>
      <c r="F54" s="6"/>
      <c r="G54" s="6"/>
      <c r="H54" s="6"/>
      <c r="I54" s="6"/>
      <c r="J54" s="6"/>
      <c r="K54" s="6"/>
    </row>
    <row r="55">
      <c r="A55" s="11" t="s">
        <v>51</v>
      </c>
      <c r="B55" s="8">
        <v>45429.0</v>
      </c>
      <c r="C55" s="9" t="s">
        <v>56</v>
      </c>
      <c r="D55" s="6"/>
      <c r="E55" s="6"/>
      <c r="F55" s="6"/>
      <c r="G55" s="6"/>
      <c r="H55" s="6"/>
      <c r="I55" s="6"/>
      <c r="J55" s="6"/>
      <c r="K55" s="6"/>
    </row>
    <row r="56">
      <c r="A56" s="11" t="s">
        <v>54</v>
      </c>
      <c r="B56" s="8">
        <v>45423.0</v>
      </c>
      <c r="C56" s="9" t="s">
        <v>56</v>
      </c>
      <c r="D56" s="6"/>
      <c r="E56" s="6"/>
      <c r="F56" s="6"/>
      <c r="G56" s="6"/>
      <c r="H56" s="6"/>
      <c r="I56" s="6"/>
      <c r="J56" s="6"/>
      <c r="K56" s="6"/>
    </row>
    <row r="57">
      <c r="A57" s="11" t="s">
        <v>55</v>
      </c>
      <c r="B57" s="8">
        <v>45421.0</v>
      </c>
      <c r="C57" s="9" t="s">
        <v>56</v>
      </c>
      <c r="D57" s="6"/>
      <c r="E57" s="6"/>
      <c r="F57" s="6"/>
      <c r="G57" s="6"/>
      <c r="H57" s="6"/>
      <c r="I57" s="6"/>
      <c r="J57" s="6"/>
      <c r="K57" s="6"/>
    </row>
    <row r="58">
      <c r="A58" s="11" t="s">
        <v>13</v>
      </c>
      <c r="B58" s="8">
        <v>45431.0</v>
      </c>
      <c r="C58" s="12" t="s">
        <v>57</v>
      </c>
      <c r="D58" s="6"/>
      <c r="E58" s="6"/>
      <c r="F58" s="6"/>
      <c r="G58" s="6"/>
      <c r="H58" s="6"/>
      <c r="I58" s="6"/>
      <c r="J58" s="6"/>
      <c r="K58" s="6"/>
    </row>
    <row r="59">
      <c r="A59" s="11" t="s">
        <v>27</v>
      </c>
      <c r="B59" s="8">
        <v>45443.0</v>
      </c>
      <c r="C59" s="12" t="s">
        <v>57</v>
      </c>
      <c r="D59" s="6"/>
      <c r="E59" s="6"/>
      <c r="F59" s="6"/>
      <c r="G59" s="6"/>
      <c r="H59" s="6"/>
      <c r="I59" s="6"/>
      <c r="J59" s="6"/>
      <c r="K59" s="6"/>
    </row>
    <row r="60">
      <c r="A60" s="13" t="s">
        <v>30</v>
      </c>
      <c r="B60" s="8">
        <v>45456.0</v>
      </c>
      <c r="C60" s="12" t="s">
        <v>57</v>
      </c>
      <c r="D60" s="6"/>
      <c r="E60" s="6"/>
      <c r="F60" s="6"/>
      <c r="G60" s="6"/>
      <c r="H60" s="6"/>
      <c r="I60" s="6"/>
      <c r="J60" s="6"/>
      <c r="K60" s="6"/>
    </row>
    <row r="61">
      <c r="A61" s="13" t="s">
        <v>31</v>
      </c>
      <c r="B61" s="8">
        <v>45443.0</v>
      </c>
      <c r="C61" s="12" t="s">
        <v>57</v>
      </c>
      <c r="D61" s="6"/>
      <c r="E61" s="6"/>
      <c r="F61" s="6"/>
      <c r="G61" s="6"/>
      <c r="H61" s="6"/>
      <c r="I61" s="6"/>
      <c r="J61" s="6"/>
      <c r="K61" s="6"/>
    </row>
    <row r="62">
      <c r="A62" s="13" t="s">
        <v>35</v>
      </c>
      <c r="B62" s="8">
        <v>45442.0</v>
      </c>
      <c r="C62" s="12" t="s">
        <v>57</v>
      </c>
      <c r="D62" s="6"/>
      <c r="E62" s="6"/>
      <c r="F62" s="6"/>
      <c r="G62" s="6"/>
      <c r="H62" s="6"/>
      <c r="I62" s="6"/>
      <c r="J62" s="6"/>
      <c r="K62" s="6"/>
    </row>
    <row r="63">
      <c r="A63" s="11" t="s">
        <v>44</v>
      </c>
      <c r="B63" s="8">
        <v>45436.0</v>
      </c>
      <c r="C63" s="12" t="s">
        <v>57</v>
      </c>
      <c r="D63" s="6"/>
      <c r="E63" s="6"/>
      <c r="F63" s="6"/>
      <c r="G63" s="6"/>
      <c r="H63" s="6"/>
      <c r="I63" s="6"/>
      <c r="J63" s="6"/>
      <c r="K63" s="6"/>
    </row>
    <row r="64">
      <c r="A64" s="11" t="s">
        <v>51</v>
      </c>
      <c r="B64" s="8">
        <v>45444.0</v>
      </c>
      <c r="C64" s="12" t="s">
        <v>57</v>
      </c>
      <c r="D64" s="6"/>
      <c r="E64" s="6"/>
      <c r="F64" s="6"/>
      <c r="G64" s="6"/>
      <c r="H64" s="6"/>
      <c r="I64" s="6"/>
      <c r="J64" s="6"/>
      <c r="K64" s="6"/>
    </row>
    <row r="65">
      <c r="A65" s="11" t="s">
        <v>54</v>
      </c>
      <c r="B65" s="8">
        <v>45439.0</v>
      </c>
      <c r="C65" s="12" t="s">
        <v>57</v>
      </c>
      <c r="D65" s="6"/>
      <c r="E65" s="6"/>
      <c r="F65" s="6"/>
      <c r="G65" s="6"/>
      <c r="H65" s="6"/>
      <c r="I65" s="6"/>
      <c r="J65" s="6"/>
      <c r="K65" s="6"/>
    </row>
    <row r="66">
      <c r="A66" s="11" t="s">
        <v>30</v>
      </c>
      <c r="B66" s="8">
        <v>45470.0</v>
      </c>
      <c r="C66" s="14" t="s">
        <v>58</v>
      </c>
      <c r="D66" s="6"/>
      <c r="E66" s="6"/>
      <c r="F66" s="6"/>
      <c r="G66" s="6"/>
      <c r="H66" s="6"/>
      <c r="I66" s="6"/>
      <c r="J66" s="6"/>
      <c r="K66" s="6"/>
    </row>
    <row r="67">
      <c r="A67" s="11" t="s">
        <v>31</v>
      </c>
      <c r="B67" s="8">
        <v>45457.0</v>
      </c>
      <c r="C67" s="14" t="s">
        <v>58</v>
      </c>
      <c r="D67" s="6"/>
      <c r="E67" s="6"/>
      <c r="F67" s="6"/>
      <c r="G67" s="6"/>
      <c r="H67" s="6"/>
      <c r="I67" s="6"/>
      <c r="J67" s="6"/>
      <c r="K67" s="6"/>
    </row>
    <row r="68">
      <c r="A68" s="11" t="s">
        <v>44</v>
      </c>
      <c r="B68" s="8">
        <v>45447.0</v>
      </c>
      <c r="C68" s="14" t="s">
        <v>58</v>
      </c>
      <c r="D68" s="6"/>
      <c r="E68" s="6"/>
      <c r="F68" s="6"/>
      <c r="G68" s="6"/>
      <c r="H68" s="6"/>
      <c r="I68" s="6"/>
      <c r="J68" s="6"/>
      <c r="K68" s="6"/>
    </row>
    <row r="69">
      <c r="A69" s="11" t="s">
        <v>51</v>
      </c>
      <c r="B69" s="8">
        <v>45456.0</v>
      </c>
      <c r="C69" s="14" t="s">
        <v>58</v>
      </c>
      <c r="D69" s="6"/>
      <c r="E69" s="6"/>
      <c r="F69" s="6"/>
      <c r="G69" s="6"/>
      <c r="H69" s="6"/>
      <c r="I69" s="6"/>
      <c r="J69" s="6"/>
      <c r="K69" s="6"/>
    </row>
    <row r="70">
      <c r="A70" s="11" t="s">
        <v>54</v>
      </c>
      <c r="B70" s="8">
        <v>45450.0</v>
      </c>
      <c r="C70" s="14" t="s">
        <v>58</v>
      </c>
      <c r="D70" s="6"/>
      <c r="E70" s="6"/>
      <c r="F70" s="6"/>
      <c r="G70" s="6"/>
      <c r="H70" s="6"/>
      <c r="I70" s="6"/>
      <c r="J70" s="6"/>
      <c r="K70" s="6"/>
    </row>
    <row r="71">
      <c r="A71" s="10"/>
      <c r="B71" s="15"/>
      <c r="C71" s="10"/>
      <c r="D71" s="6"/>
      <c r="E71" s="6"/>
      <c r="F71" s="6"/>
      <c r="G71" s="6"/>
      <c r="H71" s="6"/>
      <c r="I71" s="6"/>
      <c r="J71" s="6"/>
      <c r="K71" s="6"/>
    </row>
    <row r="72">
      <c r="A72" s="10"/>
      <c r="B72" s="15"/>
      <c r="C72" s="10"/>
      <c r="D72" s="6"/>
      <c r="E72" s="6"/>
      <c r="F72" s="6"/>
      <c r="G72" s="6"/>
      <c r="H72" s="6"/>
      <c r="I72" s="6"/>
      <c r="J72" s="6"/>
      <c r="K72" s="6"/>
    </row>
    <row r="73">
      <c r="A73" s="10"/>
      <c r="B73" s="15"/>
      <c r="C73" s="10"/>
      <c r="D73" s="6"/>
      <c r="E73" s="6"/>
      <c r="F73" s="6"/>
      <c r="G73" s="6"/>
      <c r="H73" s="6"/>
      <c r="I73" s="6"/>
      <c r="J73" s="6"/>
      <c r="K73" s="6"/>
    </row>
    <row r="74">
      <c r="A74" s="10"/>
      <c r="B74" s="15"/>
      <c r="C74" s="10"/>
      <c r="D74" s="6"/>
      <c r="E74" s="6"/>
      <c r="F74" s="6"/>
      <c r="G74" s="6"/>
      <c r="H74" s="6"/>
      <c r="I74" s="6"/>
      <c r="J74" s="6"/>
      <c r="K74" s="6"/>
    </row>
    <row r="75">
      <c r="A75" s="10"/>
      <c r="B75" s="15"/>
      <c r="C75" s="10"/>
      <c r="D75" s="6"/>
      <c r="E75" s="6"/>
      <c r="F75" s="6"/>
      <c r="G75" s="6"/>
      <c r="H75" s="6"/>
      <c r="I75" s="6"/>
      <c r="J75" s="6"/>
      <c r="K75" s="6"/>
    </row>
    <row r="76">
      <c r="A76" s="10"/>
      <c r="B76" s="15"/>
      <c r="C76" s="10"/>
      <c r="D76" s="6"/>
      <c r="E76" s="6"/>
      <c r="F76" s="6"/>
      <c r="G76" s="6"/>
      <c r="H76" s="6"/>
      <c r="I76" s="6"/>
      <c r="J76" s="6"/>
      <c r="K76" s="6"/>
    </row>
    <row r="77">
      <c r="A77" s="10"/>
      <c r="B77" s="15"/>
      <c r="C77" s="10"/>
      <c r="D77" s="6"/>
      <c r="E77" s="6"/>
      <c r="F77" s="6"/>
      <c r="G77" s="6"/>
      <c r="H77" s="6"/>
      <c r="I77" s="6"/>
      <c r="J77" s="6"/>
      <c r="K77" s="6"/>
    </row>
    <row r="78">
      <c r="A78" s="10"/>
      <c r="B78" s="15"/>
      <c r="C78" s="10"/>
      <c r="D78" s="6"/>
      <c r="E78" s="6"/>
      <c r="F78" s="6"/>
      <c r="G78" s="6"/>
      <c r="H78" s="6"/>
      <c r="I78" s="6"/>
      <c r="J78" s="6"/>
      <c r="K78" s="6"/>
    </row>
    <row r="79">
      <c r="A79" s="10"/>
      <c r="B79" s="15"/>
      <c r="C79" s="10"/>
      <c r="D79" s="6"/>
      <c r="E79" s="6"/>
      <c r="F79" s="6"/>
      <c r="G79" s="6"/>
      <c r="H79" s="6"/>
      <c r="I79" s="6"/>
      <c r="J79" s="6"/>
      <c r="K79" s="6"/>
    </row>
    <row r="80">
      <c r="A80" s="10"/>
      <c r="B80" s="15"/>
      <c r="C80" s="10"/>
      <c r="D80" s="6"/>
      <c r="E80" s="6"/>
      <c r="F80" s="6"/>
      <c r="G80" s="6"/>
      <c r="H80" s="6"/>
      <c r="I80" s="6"/>
      <c r="J80" s="6"/>
      <c r="K80" s="6"/>
    </row>
    <row r="81">
      <c r="A81" s="10"/>
      <c r="B81" s="15"/>
      <c r="C81" s="10"/>
      <c r="D81" s="6"/>
      <c r="E81" s="6"/>
      <c r="F81" s="6"/>
      <c r="G81" s="6"/>
      <c r="H81" s="6"/>
      <c r="I81" s="6"/>
      <c r="J81" s="6"/>
      <c r="K81" s="6"/>
    </row>
    <row r="82">
      <c r="A82" s="10"/>
      <c r="B82" s="15"/>
      <c r="C82" s="10"/>
      <c r="D82" s="6"/>
      <c r="E82" s="6"/>
      <c r="F82" s="6"/>
      <c r="G82" s="6"/>
      <c r="H82" s="6"/>
      <c r="I82" s="6"/>
      <c r="J82" s="6"/>
      <c r="K82" s="6"/>
    </row>
    <row r="83">
      <c r="A83" s="10"/>
      <c r="B83" s="15"/>
      <c r="C83" s="10"/>
      <c r="D83" s="6"/>
      <c r="E83" s="6"/>
      <c r="F83" s="6"/>
      <c r="G83" s="6"/>
      <c r="H83" s="6"/>
      <c r="I83" s="6"/>
      <c r="J83" s="6"/>
      <c r="K83" s="6"/>
    </row>
    <row r="84">
      <c r="A84" s="10"/>
      <c r="B84" s="15"/>
      <c r="C84" s="10"/>
      <c r="D84" s="6"/>
      <c r="E84" s="6"/>
      <c r="F84" s="6"/>
      <c r="G84" s="6"/>
      <c r="H84" s="6"/>
      <c r="I84" s="6"/>
      <c r="J84" s="6"/>
      <c r="K84" s="6"/>
    </row>
    <row r="85">
      <c r="A85" s="10"/>
      <c r="B85" s="15"/>
      <c r="C85" s="10"/>
      <c r="D85" s="6"/>
      <c r="E85" s="6"/>
      <c r="F85" s="6"/>
      <c r="G85" s="6"/>
      <c r="H85" s="6"/>
      <c r="I85" s="6"/>
      <c r="J85" s="6"/>
      <c r="K85" s="6"/>
    </row>
    <row r="86">
      <c r="A86" s="10"/>
      <c r="B86" s="15"/>
      <c r="C86" s="10"/>
      <c r="D86" s="6"/>
      <c r="E86" s="6"/>
      <c r="F86" s="6"/>
      <c r="G86" s="6"/>
      <c r="H86" s="6"/>
      <c r="I86" s="6"/>
      <c r="J86" s="6"/>
      <c r="K86" s="6"/>
    </row>
    <row r="87">
      <c r="A87" s="10"/>
      <c r="B87" s="15"/>
      <c r="C87" s="10"/>
      <c r="D87" s="6"/>
      <c r="E87" s="6"/>
      <c r="F87" s="6"/>
      <c r="G87" s="6"/>
      <c r="H87" s="6"/>
      <c r="I87" s="6"/>
      <c r="J87" s="6"/>
      <c r="K87" s="6"/>
    </row>
    <row r="88">
      <c r="A88" s="10"/>
      <c r="B88" s="15"/>
      <c r="C88" s="10"/>
      <c r="D88" s="6"/>
      <c r="E88" s="6"/>
      <c r="F88" s="6"/>
      <c r="G88" s="6"/>
      <c r="H88" s="6"/>
      <c r="I88" s="6"/>
      <c r="J88" s="6"/>
      <c r="K88" s="6"/>
    </row>
    <row r="89">
      <c r="A89" s="10"/>
      <c r="B89" s="15"/>
      <c r="C89" s="10"/>
      <c r="D89" s="6"/>
      <c r="E89" s="6"/>
      <c r="F89" s="6"/>
      <c r="G89" s="6"/>
      <c r="H89" s="6"/>
      <c r="I89" s="6"/>
      <c r="J89" s="6"/>
      <c r="K89" s="6"/>
    </row>
    <row r="90">
      <c r="A90" s="10"/>
      <c r="B90" s="15"/>
      <c r="C90" s="10"/>
      <c r="D90" s="6"/>
      <c r="E90" s="6"/>
      <c r="F90" s="6"/>
      <c r="G90" s="6"/>
      <c r="H90" s="6"/>
      <c r="I90" s="6"/>
      <c r="J90" s="6"/>
      <c r="K90" s="6"/>
    </row>
    <row r="91">
      <c r="A91" s="10"/>
      <c r="B91" s="15"/>
      <c r="C91" s="10"/>
      <c r="D91" s="6"/>
      <c r="E91" s="6"/>
      <c r="F91" s="6"/>
      <c r="G91" s="6"/>
      <c r="H91" s="6"/>
      <c r="I91" s="6"/>
      <c r="J91" s="6"/>
      <c r="K91" s="6"/>
    </row>
    <row r="92">
      <c r="A92" s="10"/>
      <c r="B92" s="15"/>
      <c r="C92" s="10"/>
      <c r="D92" s="6"/>
      <c r="E92" s="6"/>
      <c r="F92" s="6"/>
      <c r="G92" s="6"/>
      <c r="H92" s="6"/>
      <c r="I92" s="6"/>
      <c r="J92" s="6"/>
      <c r="K92" s="6"/>
    </row>
    <row r="93">
      <c r="A93" s="10"/>
      <c r="B93" s="15"/>
      <c r="C93" s="10"/>
      <c r="D93" s="6"/>
      <c r="E93" s="6"/>
      <c r="F93" s="6"/>
      <c r="G93" s="6"/>
      <c r="H93" s="6"/>
      <c r="I93" s="6"/>
      <c r="J93" s="6"/>
      <c r="K93" s="6"/>
    </row>
    <row r="94">
      <c r="A94" s="10"/>
      <c r="B94" s="15"/>
      <c r="C94" s="10"/>
      <c r="D94" s="6"/>
      <c r="E94" s="6"/>
      <c r="F94" s="6"/>
      <c r="G94" s="6"/>
      <c r="H94" s="6"/>
      <c r="I94" s="6"/>
      <c r="J94" s="6"/>
      <c r="K94" s="6"/>
    </row>
    <row r="95">
      <c r="A95" s="16"/>
      <c r="B95" s="15"/>
      <c r="C95" s="10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3" max="3" width="18.38"/>
  </cols>
  <sheetData>
    <row r="1">
      <c r="A1" s="17" t="s">
        <v>10</v>
      </c>
      <c r="B1" s="17" t="s">
        <v>59</v>
      </c>
      <c r="C1" s="17" t="s">
        <v>60</v>
      </c>
      <c r="D1" s="17" t="s">
        <v>61</v>
      </c>
      <c r="E1" s="17" t="s">
        <v>62</v>
      </c>
      <c r="F1" s="18"/>
      <c r="G1" s="18"/>
      <c r="H1" s="18"/>
      <c r="I1" s="18"/>
      <c r="J1" s="18"/>
      <c r="K1" s="18"/>
      <c r="L1" s="18"/>
      <c r="M1" s="18"/>
    </row>
    <row r="2">
      <c r="A2" s="7" t="s">
        <v>13</v>
      </c>
      <c r="B2" s="19">
        <v>45413.0</v>
      </c>
      <c r="C2" s="19">
        <v>45424.0</v>
      </c>
      <c r="D2" s="19">
        <v>45431.0</v>
      </c>
      <c r="E2" s="20"/>
      <c r="F2" s="18"/>
      <c r="G2" s="18"/>
      <c r="H2" s="18"/>
      <c r="I2" s="18"/>
      <c r="J2" s="18"/>
      <c r="K2" s="18"/>
      <c r="L2" s="18"/>
      <c r="M2" s="18"/>
    </row>
    <row r="3">
      <c r="A3" s="7" t="s">
        <v>15</v>
      </c>
      <c r="B3" s="19">
        <v>45413.0</v>
      </c>
      <c r="C3" s="21"/>
      <c r="D3" s="21"/>
      <c r="E3" s="21"/>
      <c r="F3" s="18"/>
      <c r="G3" s="18"/>
      <c r="H3" s="18"/>
      <c r="I3" s="18"/>
      <c r="J3" s="18"/>
      <c r="K3" s="18"/>
      <c r="L3" s="18"/>
      <c r="M3" s="18"/>
    </row>
    <row r="4">
      <c r="A4" s="7" t="s">
        <v>16</v>
      </c>
      <c r="B4" s="19">
        <v>45413.0</v>
      </c>
      <c r="C4" s="21"/>
      <c r="D4" s="21"/>
      <c r="E4" s="21"/>
      <c r="F4" s="18"/>
      <c r="G4" s="18"/>
      <c r="H4" s="18"/>
      <c r="I4" s="18"/>
      <c r="J4" s="18"/>
      <c r="K4" s="18"/>
      <c r="L4" s="18"/>
      <c r="M4" s="18"/>
    </row>
    <row r="5">
      <c r="A5" s="7" t="s">
        <v>17</v>
      </c>
      <c r="B5" s="19">
        <v>45413.0</v>
      </c>
      <c r="C5" s="21"/>
      <c r="D5" s="21"/>
      <c r="E5" s="21"/>
      <c r="F5" s="18"/>
      <c r="G5" s="18"/>
      <c r="H5" s="18"/>
      <c r="I5" s="18"/>
      <c r="J5" s="18"/>
      <c r="K5" s="18"/>
      <c r="L5" s="18"/>
      <c r="M5" s="18"/>
    </row>
    <row r="6">
      <c r="A6" s="7" t="s">
        <v>18</v>
      </c>
      <c r="B6" s="19">
        <v>45413.0</v>
      </c>
      <c r="C6" s="21"/>
      <c r="D6" s="21"/>
      <c r="E6" s="21"/>
      <c r="F6" s="18"/>
      <c r="G6" s="18"/>
      <c r="H6" s="18"/>
      <c r="I6" s="18"/>
      <c r="J6" s="18"/>
      <c r="K6" s="18"/>
      <c r="L6" s="18"/>
      <c r="M6" s="18"/>
    </row>
    <row r="7">
      <c r="A7" s="7" t="s">
        <v>19</v>
      </c>
      <c r="B7" s="19">
        <v>45413.0</v>
      </c>
      <c r="C7" s="21"/>
      <c r="D7" s="21"/>
      <c r="E7" s="21"/>
      <c r="F7" s="18"/>
      <c r="G7" s="18"/>
      <c r="H7" s="18"/>
      <c r="I7" s="18"/>
      <c r="J7" s="18"/>
      <c r="K7" s="18"/>
      <c r="L7" s="18"/>
      <c r="M7" s="18"/>
    </row>
    <row r="8">
      <c r="A8" s="7" t="s">
        <v>20</v>
      </c>
      <c r="B8" s="19">
        <v>45413.0</v>
      </c>
      <c r="C8" s="21"/>
      <c r="D8" s="21"/>
      <c r="E8" s="21"/>
      <c r="F8" s="18"/>
      <c r="G8" s="18"/>
      <c r="H8" s="18"/>
      <c r="I8" s="18"/>
      <c r="J8" s="18"/>
      <c r="K8" s="18"/>
      <c r="L8" s="18"/>
      <c r="M8" s="18"/>
    </row>
    <row r="9">
      <c r="A9" s="7" t="s">
        <v>21</v>
      </c>
      <c r="B9" s="19">
        <v>45413.0</v>
      </c>
      <c r="C9" s="19">
        <v>45427.0</v>
      </c>
      <c r="D9" s="20"/>
      <c r="E9" s="20"/>
      <c r="F9" s="18"/>
      <c r="G9" s="18"/>
      <c r="H9" s="18"/>
      <c r="I9" s="18"/>
      <c r="J9" s="18"/>
      <c r="K9" s="18"/>
      <c r="L9" s="18"/>
      <c r="M9" s="18"/>
    </row>
    <row r="10">
      <c r="A10" s="7" t="s">
        <v>22</v>
      </c>
      <c r="B10" s="19">
        <v>45413.0</v>
      </c>
      <c r="C10" s="21"/>
      <c r="D10" s="21"/>
      <c r="E10" s="21"/>
      <c r="F10" s="18"/>
      <c r="G10" s="18"/>
      <c r="H10" s="18"/>
      <c r="I10" s="18"/>
      <c r="J10" s="18"/>
      <c r="K10" s="18"/>
      <c r="L10" s="18"/>
      <c r="M10" s="18"/>
    </row>
    <row r="11">
      <c r="A11" s="7" t="s">
        <v>23</v>
      </c>
      <c r="B11" s="19">
        <v>45413.0</v>
      </c>
      <c r="C11" s="21"/>
      <c r="D11" s="21"/>
      <c r="E11" s="21"/>
      <c r="F11" s="18"/>
      <c r="G11" s="18"/>
      <c r="H11" s="18"/>
      <c r="I11" s="18"/>
      <c r="J11" s="18"/>
      <c r="K11" s="18"/>
      <c r="L11" s="18"/>
      <c r="M11" s="18"/>
    </row>
    <row r="12">
      <c r="A12" s="7" t="s">
        <v>24</v>
      </c>
      <c r="B12" s="19">
        <v>45413.0</v>
      </c>
      <c r="C12" s="19">
        <v>45433.0</v>
      </c>
      <c r="D12" s="20"/>
      <c r="E12" s="20"/>
      <c r="F12" s="18"/>
      <c r="G12" s="18"/>
      <c r="H12" s="18"/>
      <c r="I12" s="18"/>
      <c r="J12" s="18"/>
      <c r="K12" s="18"/>
      <c r="L12" s="18"/>
      <c r="M12" s="18"/>
    </row>
    <row r="13">
      <c r="A13" s="7" t="s">
        <v>25</v>
      </c>
      <c r="B13" s="19">
        <v>45413.0</v>
      </c>
      <c r="C13" s="20"/>
      <c r="D13" s="20"/>
      <c r="E13" s="20"/>
      <c r="F13" s="18"/>
      <c r="G13" s="18"/>
      <c r="H13" s="18"/>
      <c r="I13" s="18"/>
      <c r="J13" s="18"/>
      <c r="K13" s="18"/>
      <c r="L13" s="18"/>
      <c r="M13" s="18"/>
    </row>
    <row r="14">
      <c r="A14" s="7" t="s">
        <v>26</v>
      </c>
      <c r="B14" s="19">
        <v>45413.0</v>
      </c>
      <c r="C14" s="20"/>
      <c r="D14" s="20"/>
      <c r="E14" s="20"/>
      <c r="F14" s="18"/>
      <c r="G14" s="18"/>
      <c r="H14" s="18"/>
      <c r="I14" s="18"/>
      <c r="J14" s="18"/>
      <c r="K14" s="18"/>
      <c r="L14" s="18"/>
      <c r="M14" s="18"/>
    </row>
    <row r="15">
      <c r="A15" s="7" t="s">
        <v>27</v>
      </c>
      <c r="B15" s="19">
        <v>45413.0</v>
      </c>
      <c r="C15" s="19">
        <v>45431.0</v>
      </c>
      <c r="D15" s="19">
        <v>45443.0</v>
      </c>
      <c r="E15" s="20"/>
      <c r="F15" s="18"/>
      <c r="G15" s="18"/>
      <c r="H15" s="18"/>
      <c r="I15" s="18"/>
      <c r="J15" s="18"/>
      <c r="K15" s="18"/>
      <c r="L15" s="18"/>
      <c r="M15" s="18"/>
    </row>
    <row r="16">
      <c r="A16" s="7" t="s">
        <v>28</v>
      </c>
      <c r="B16" s="19">
        <v>45413.0</v>
      </c>
      <c r="C16" s="21"/>
      <c r="D16" s="21"/>
      <c r="E16" s="21"/>
      <c r="F16" s="18"/>
      <c r="G16" s="18"/>
      <c r="H16" s="18"/>
      <c r="I16" s="18"/>
      <c r="J16" s="18"/>
      <c r="K16" s="18"/>
      <c r="L16" s="18"/>
      <c r="M16" s="18"/>
    </row>
    <row r="17">
      <c r="A17" s="7" t="s">
        <v>29</v>
      </c>
      <c r="B17" s="19">
        <v>45413.0</v>
      </c>
      <c r="C17" s="21"/>
      <c r="D17" s="21"/>
      <c r="E17" s="21"/>
      <c r="F17" s="18"/>
      <c r="G17" s="18"/>
      <c r="H17" s="18"/>
      <c r="I17" s="18"/>
      <c r="J17" s="18"/>
      <c r="K17" s="18"/>
      <c r="L17" s="18"/>
      <c r="M17" s="18"/>
    </row>
    <row r="18">
      <c r="A18" s="7" t="s">
        <v>30</v>
      </c>
      <c r="B18" s="19">
        <v>45413.0</v>
      </c>
      <c r="C18" s="19">
        <v>45437.0</v>
      </c>
      <c r="D18" s="19">
        <v>45456.0</v>
      </c>
      <c r="E18" s="19">
        <v>45470.0</v>
      </c>
      <c r="F18" s="18"/>
      <c r="G18" s="18"/>
      <c r="H18" s="18"/>
      <c r="I18" s="18"/>
      <c r="J18" s="18"/>
      <c r="K18" s="18"/>
      <c r="L18" s="18"/>
      <c r="M18" s="18"/>
    </row>
    <row r="19">
      <c r="A19" s="7" t="s">
        <v>31</v>
      </c>
      <c r="B19" s="19">
        <v>45413.0</v>
      </c>
      <c r="C19" s="19">
        <v>45430.0</v>
      </c>
      <c r="D19" s="19">
        <v>45443.0</v>
      </c>
      <c r="E19" s="19">
        <v>45457.0</v>
      </c>
      <c r="F19" s="18"/>
      <c r="G19" s="18"/>
      <c r="H19" s="18"/>
      <c r="I19" s="18"/>
      <c r="J19" s="18"/>
      <c r="K19" s="18"/>
      <c r="L19" s="18"/>
      <c r="M19" s="18"/>
    </row>
    <row r="20">
      <c r="A20" s="7" t="s">
        <v>32</v>
      </c>
      <c r="B20" s="19">
        <v>45413.0</v>
      </c>
      <c r="C20" s="21"/>
      <c r="D20" s="21"/>
      <c r="E20" s="21"/>
      <c r="F20" s="18"/>
      <c r="G20" s="18"/>
      <c r="H20" s="18"/>
      <c r="I20" s="18"/>
      <c r="J20" s="18"/>
      <c r="K20" s="18"/>
      <c r="L20" s="18"/>
      <c r="M20" s="18"/>
    </row>
    <row r="21">
      <c r="A21" s="7" t="s">
        <v>33</v>
      </c>
      <c r="B21" s="19">
        <v>45413.0</v>
      </c>
      <c r="C21" s="19">
        <v>45425.0</v>
      </c>
      <c r="D21" s="20"/>
      <c r="E21" s="20"/>
      <c r="F21" s="18"/>
      <c r="G21" s="18"/>
      <c r="H21" s="18"/>
      <c r="I21" s="18"/>
      <c r="J21" s="18"/>
      <c r="K21" s="18"/>
      <c r="L21" s="18"/>
      <c r="M21" s="18"/>
    </row>
    <row r="22">
      <c r="A22" s="7" t="s">
        <v>34</v>
      </c>
      <c r="B22" s="19">
        <v>45413.0</v>
      </c>
      <c r="C22" s="19">
        <v>45432.0</v>
      </c>
      <c r="D22" s="20"/>
      <c r="E22" s="20"/>
      <c r="F22" s="18"/>
      <c r="G22" s="18"/>
      <c r="H22" s="18"/>
      <c r="I22" s="18"/>
      <c r="J22" s="18"/>
      <c r="K22" s="18"/>
      <c r="L22" s="18"/>
      <c r="M22" s="18"/>
    </row>
    <row r="23">
      <c r="A23" s="7" t="s">
        <v>35</v>
      </c>
      <c r="B23" s="19">
        <v>45413.0</v>
      </c>
      <c r="C23" s="19">
        <v>45433.0</v>
      </c>
      <c r="D23" s="19">
        <v>45442.0</v>
      </c>
      <c r="E23" s="20"/>
      <c r="F23" s="18"/>
      <c r="G23" s="18"/>
      <c r="H23" s="18"/>
      <c r="I23" s="18"/>
      <c r="J23" s="18"/>
      <c r="K23" s="18"/>
      <c r="L23" s="18"/>
      <c r="M23" s="18"/>
    </row>
    <row r="24">
      <c r="A24" s="7" t="s">
        <v>36</v>
      </c>
      <c r="B24" s="19">
        <v>45413.0</v>
      </c>
      <c r="C24" s="21"/>
      <c r="D24" s="21"/>
      <c r="E24" s="21"/>
      <c r="F24" s="18" t="str">
        <f t="shared" ref="F24:F31" si="1">if(E24="","",if(#REF!=#REF!,D24+RANDBETWEEN(1,2),D24+RANDBETWEEN(1,1)))</f>
        <v/>
      </c>
      <c r="G24" s="18"/>
      <c r="H24" s="18"/>
      <c r="I24" s="18"/>
      <c r="J24" s="18"/>
      <c r="K24" s="18"/>
      <c r="L24" s="18"/>
      <c r="M24" s="18"/>
    </row>
    <row r="25">
      <c r="A25" s="7" t="s">
        <v>37</v>
      </c>
      <c r="B25" s="19">
        <v>45413.0</v>
      </c>
      <c r="C25" s="21"/>
      <c r="D25" s="21"/>
      <c r="E25" s="21"/>
      <c r="F25" s="18" t="str">
        <f t="shared" si="1"/>
        <v/>
      </c>
      <c r="G25" s="18"/>
      <c r="H25" s="18"/>
      <c r="I25" s="18"/>
      <c r="J25" s="18"/>
      <c r="K25" s="18"/>
      <c r="L25" s="18"/>
      <c r="M25" s="18"/>
    </row>
    <row r="26">
      <c r="A26" s="7" t="s">
        <v>38</v>
      </c>
      <c r="B26" s="19">
        <v>45413.0</v>
      </c>
      <c r="C26" s="21"/>
      <c r="D26" s="21"/>
      <c r="E26" s="21"/>
      <c r="F26" s="18" t="str">
        <f t="shared" si="1"/>
        <v/>
      </c>
      <c r="G26" s="18"/>
      <c r="H26" s="18"/>
      <c r="I26" s="18"/>
      <c r="J26" s="18"/>
      <c r="K26" s="18"/>
      <c r="L26" s="18"/>
      <c r="M26" s="18"/>
    </row>
    <row r="27">
      <c r="A27" s="7" t="s">
        <v>39</v>
      </c>
      <c r="B27" s="19">
        <v>45413.0</v>
      </c>
      <c r="C27" s="21"/>
      <c r="D27" s="21"/>
      <c r="E27" s="21"/>
      <c r="F27" s="18" t="str">
        <f t="shared" si="1"/>
        <v/>
      </c>
      <c r="G27" s="18"/>
      <c r="H27" s="18"/>
      <c r="I27" s="18"/>
      <c r="J27" s="18"/>
      <c r="K27" s="18"/>
      <c r="L27" s="18"/>
      <c r="M27" s="18"/>
    </row>
    <row r="28">
      <c r="A28" s="7" t="s">
        <v>40</v>
      </c>
      <c r="B28" s="19">
        <v>45413.0</v>
      </c>
      <c r="C28" s="21"/>
      <c r="D28" s="21"/>
      <c r="E28" s="21"/>
      <c r="F28" s="18" t="str">
        <f t="shared" si="1"/>
        <v/>
      </c>
      <c r="G28" s="18"/>
      <c r="H28" s="18"/>
      <c r="I28" s="18"/>
      <c r="J28" s="18"/>
      <c r="K28" s="18"/>
      <c r="L28" s="18"/>
      <c r="M28" s="18"/>
    </row>
    <row r="29">
      <c r="A29" s="7" t="s">
        <v>41</v>
      </c>
      <c r="B29" s="19">
        <v>45413.0</v>
      </c>
      <c r="C29" s="21"/>
      <c r="D29" s="21"/>
      <c r="E29" s="21"/>
      <c r="F29" s="18" t="str">
        <f t="shared" si="1"/>
        <v/>
      </c>
      <c r="G29" s="18"/>
      <c r="H29" s="18"/>
      <c r="I29" s="18"/>
      <c r="J29" s="18"/>
      <c r="K29" s="18"/>
      <c r="L29" s="18"/>
      <c r="M29" s="18"/>
    </row>
    <row r="30">
      <c r="A30" s="7" t="s">
        <v>42</v>
      </c>
      <c r="B30" s="19">
        <v>45413.0</v>
      </c>
      <c r="C30" s="19">
        <v>45431.0</v>
      </c>
      <c r="D30" s="20"/>
      <c r="E30" s="20"/>
      <c r="F30" s="18" t="str">
        <f t="shared" si="1"/>
        <v/>
      </c>
      <c r="G30" s="18"/>
      <c r="H30" s="18"/>
      <c r="I30" s="18"/>
      <c r="J30" s="18"/>
      <c r="K30" s="18"/>
      <c r="L30" s="18"/>
      <c r="M30" s="18"/>
    </row>
    <row r="31">
      <c r="A31" s="7" t="s">
        <v>43</v>
      </c>
      <c r="B31" s="19">
        <v>45413.0</v>
      </c>
      <c r="C31" s="21"/>
      <c r="D31" s="21"/>
      <c r="E31" s="21"/>
      <c r="F31" s="18" t="str">
        <f t="shared" si="1"/>
        <v/>
      </c>
      <c r="G31" s="18"/>
      <c r="H31" s="18"/>
      <c r="I31" s="18"/>
      <c r="J31" s="18"/>
      <c r="K31" s="18"/>
      <c r="L31" s="18"/>
      <c r="M31" s="18"/>
    </row>
    <row r="32">
      <c r="A32" s="7" t="s">
        <v>44</v>
      </c>
      <c r="B32" s="19">
        <v>45413.0</v>
      </c>
      <c r="C32" s="19">
        <v>45428.0</v>
      </c>
      <c r="D32" s="19">
        <v>45436.0</v>
      </c>
      <c r="E32" s="19">
        <v>45447.0</v>
      </c>
      <c r="F32" s="18"/>
      <c r="G32" s="18"/>
      <c r="H32" s="18"/>
      <c r="I32" s="18"/>
      <c r="J32" s="18"/>
      <c r="K32" s="18"/>
      <c r="L32" s="18"/>
      <c r="M32" s="18"/>
    </row>
    <row r="33">
      <c r="A33" s="7" t="s">
        <v>45</v>
      </c>
      <c r="B33" s="19">
        <v>45413.0</v>
      </c>
      <c r="C33" s="21"/>
      <c r="D33" s="21"/>
      <c r="E33" s="21"/>
      <c r="F33" s="18"/>
      <c r="G33" s="18"/>
      <c r="H33" s="18"/>
      <c r="I33" s="18"/>
      <c r="J33" s="18"/>
      <c r="K33" s="18"/>
      <c r="L33" s="18"/>
      <c r="M33" s="18"/>
    </row>
    <row r="34">
      <c r="A34" s="7" t="s">
        <v>46</v>
      </c>
      <c r="B34" s="19">
        <v>45413.0</v>
      </c>
      <c r="C34" s="21"/>
      <c r="D34" s="21"/>
      <c r="E34" s="21"/>
      <c r="F34" s="18"/>
      <c r="G34" s="18"/>
      <c r="H34" s="18"/>
      <c r="I34" s="18"/>
      <c r="J34" s="18"/>
      <c r="K34" s="18"/>
      <c r="L34" s="18"/>
      <c r="M34" s="18"/>
    </row>
    <row r="35">
      <c r="A35" s="7" t="s">
        <v>47</v>
      </c>
      <c r="B35" s="19">
        <v>45413.0</v>
      </c>
      <c r="C35" s="21"/>
      <c r="D35" s="21"/>
      <c r="E35" s="21"/>
      <c r="F35" s="18"/>
      <c r="G35" s="18"/>
      <c r="H35" s="18"/>
      <c r="I35" s="18"/>
      <c r="J35" s="18"/>
      <c r="K35" s="18"/>
      <c r="L35" s="18"/>
      <c r="M35" s="18"/>
    </row>
    <row r="36">
      <c r="A36" s="7" t="s">
        <v>48</v>
      </c>
      <c r="B36" s="19">
        <v>45413.0</v>
      </c>
      <c r="C36" s="21"/>
      <c r="D36" s="21"/>
      <c r="E36" s="21"/>
      <c r="F36" s="18"/>
      <c r="G36" s="18"/>
      <c r="H36" s="18"/>
      <c r="I36" s="18"/>
      <c r="J36" s="18"/>
      <c r="K36" s="18"/>
      <c r="L36" s="18"/>
      <c r="M36" s="18"/>
    </row>
    <row r="37">
      <c r="A37" s="7" t="s">
        <v>49</v>
      </c>
      <c r="B37" s="19">
        <v>45413.0</v>
      </c>
      <c r="C37" s="21"/>
      <c r="D37" s="21"/>
      <c r="E37" s="21"/>
      <c r="F37" s="18"/>
      <c r="G37" s="18"/>
      <c r="H37" s="18"/>
      <c r="I37" s="18"/>
      <c r="J37" s="18"/>
      <c r="K37" s="18"/>
      <c r="L37" s="18"/>
      <c r="M37" s="18"/>
    </row>
    <row r="38">
      <c r="A38" s="7" t="s">
        <v>50</v>
      </c>
      <c r="B38" s="19">
        <v>45413.0</v>
      </c>
      <c r="C38" s="21"/>
      <c r="D38" s="21"/>
      <c r="E38" s="21"/>
      <c r="F38" s="18"/>
      <c r="G38" s="18"/>
      <c r="H38" s="18"/>
      <c r="I38" s="18"/>
      <c r="J38" s="18"/>
      <c r="K38" s="18"/>
      <c r="L38" s="18"/>
      <c r="M38" s="18"/>
    </row>
    <row r="39">
      <c r="A39" s="7" t="s">
        <v>51</v>
      </c>
      <c r="B39" s="19">
        <v>45413.0</v>
      </c>
      <c r="C39" s="19">
        <v>45429.0</v>
      </c>
      <c r="D39" s="19">
        <v>45444.0</v>
      </c>
      <c r="E39" s="19">
        <v>45456.0</v>
      </c>
      <c r="F39" s="18"/>
      <c r="G39" s="18"/>
      <c r="H39" s="18"/>
      <c r="I39" s="18"/>
      <c r="J39" s="18"/>
      <c r="K39" s="18"/>
      <c r="L39" s="18"/>
      <c r="M39" s="18"/>
    </row>
    <row r="40">
      <c r="A40" s="7" t="s">
        <v>52</v>
      </c>
      <c r="B40" s="19">
        <v>45413.0</v>
      </c>
      <c r="C40" s="21"/>
      <c r="D40" s="21"/>
      <c r="E40" s="21"/>
      <c r="F40" s="18"/>
      <c r="G40" s="18"/>
      <c r="H40" s="18"/>
      <c r="I40" s="18"/>
      <c r="J40" s="18"/>
      <c r="K40" s="18"/>
      <c r="L40" s="18"/>
      <c r="M40" s="18"/>
    </row>
    <row r="41">
      <c r="A41" s="7" t="s">
        <v>53</v>
      </c>
      <c r="B41" s="19">
        <v>45413.0</v>
      </c>
      <c r="C41" s="21"/>
      <c r="D41" s="21"/>
      <c r="E41" s="21"/>
      <c r="F41" s="18"/>
      <c r="G41" s="18"/>
      <c r="H41" s="18"/>
      <c r="I41" s="18"/>
      <c r="J41" s="18"/>
      <c r="K41" s="18"/>
      <c r="L41" s="18"/>
      <c r="M41" s="18"/>
    </row>
    <row r="42">
      <c r="A42" s="7" t="s">
        <v>54</v>
      </c>
      <c r="B42" s="19">
        <v>45413.0</v>
      </c>
      <c r="C42" s="19">
        <v>45423.0</v>
      </c>
      <c r="D42" s="19">
        <v>45439.0</v>
      </c>
      <c r="E42" s="19">
        <v>45450.0</v>
      </c>
      <c r="F42" s="18"/>
      <c r="G42" s="18"/>
      <c r="H42" s="18"/>
      <c r="I42" s="18"/>
      <c r="J42" s="18"/>
      <c r="K42" s="18"/>
      <c r="L42" s="18"/>
      <c r="M42" s="18"/>
    </row>
    <row r="43">
      <c r="A43" s="7" t="s">
        <v>55</v>
      </c>
      <c r="B43" s="19">
        <v>45413.0</v>
      </c>
      <c r="C43" s="19">
        <v>45421.0</v>
      </c>
      <c r="D43" s="20"/>
      <c r="E43" s="20"/>
      <c r="F43" s="18"/>
      <c r="G43" s="18"/>
      <c r="H43" s="18"/>
      <c r="I43" s="18"/>
      <c r="J43" s="18"/>
      <c r="K43" s="18"/>
      <c r="L43" s="18"/>
      <c r="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63</v>
      </c>
      <c r="C1" s="22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>
      <c r="A2" s="7" t="s">
        <v>13</v>
      </c>
      <c r="B2" s="23" t="s">
        <v>64</v>
      </c>
      <c r="C2" s="24"/>
      <c r="D2" s="6"/>
      <c r="E2" s="6"/>
      <c r="F2" s="25"/>
      <c r="H2" s="6"/>
      <c r="I2" s="6"/>
      <c r="J2" s="6"/>
      <c r="K2" s="6"/>
      <c r="L2" s="6"/>
      <c r="M2" s="6"/>
      <c r="N2" s="6"/>
    </row>
    <row r="3">
      <c r="A3" s="7" t="s">
        <v>15</v>
      </c>
      <c r="B3" s="23" t="s">
        <v>64</v>
      </c>
      <c r="C3" s="24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>
      <c r="A4" s="7" t="s">
        <v>16</v>
      </c>
      <c r="B4" s="23" t="s">
        <v>64</v>
      </c>
      <c r="C4" s="24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>
      <c r="A5" s="7" t="s">
        <v>17</v>
      </c>
      <c r="B5" s="23" t="s">
        <v>64</v>
      </c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>
      <c r="A6" s="7" t="s">
        <v>18</v>
      </c>
      <c r="B6" s="23" t="s">
        <v>64</v>
      </c>
      <c r="C6" s="24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>
      <c r="A7" s="7" t="s">
        <v>19</v>
      </c>
      <c r="B7" s="23" t="s">
        <v>64</v>
      </c>
      <c r="C7" s="24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>
      <c r="A8" s="7" t="s">
        <v>20</v>
      </c>
      <c r="B8" s="23" t="s">
        <v>65</v>
      </c>
      <c r="C8" s="24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>
      <c r="A9" s="7" t="s">
        <v>21</v>
      </c>
      <c r="B9" s="23" t="s">
        <v>64</v>
      </c>
      <c r="C9" s="24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>
      <c r="A10" s="7" t="s">
        <v>22</v>
      </c>
      <c r="B10" s="23" t="s">
        <v>64</v>
      </c>
      <c r="C10" s="2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>
      <c r="A11" s="7" t="s">
        <v>23</v>
      </c>
      <c r="B11" s="23" t="s">
        <v>64</v>
      </c>
      <c r="C11" s="2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>
      <c r="A12" s="7" t="s">
        <v>24</v>
      </c>
      <c r="B12" s="23" t="s">
        <v>64</v>
      </c>
      <c r="C12" s="2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>
      <c r="A13" s="7" t="s">
        <v>25</v>
      </c>
      <c r="B13" s="23" t="s">
        <v>65</v>
      </c>
      <c r="C13" s="2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>
      <c r="A14" s="7" t="s">
        <v>26</v>
      </c>
      <c r="B14" s="23" t="s">
        <v>65</v>
      </c>
      <c r="C14" s="2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7" t="s">
        <v>27</v>
      </c>
      <c r="B15" s="23" t="s">
        <v>65</v>
      </c>
      <c r="C15" s="2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7" t="s">
        <v>28</v>
      </c>
      <c r="B16" s="23" t="s">
        <v>64</v>
      </c>
      <c r="C16" s="2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7" t="s">
        <v>29</v>
      </c>
      <c r="B17" s="23" t="s">
        <v>64</v>
      </c>
      <c r="C17" s="2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7" t="s">
        <v>30</v>
      </c>
      <c r="B18" s="23" t="s">
        <v>65</v>
      </c>
      <c r="C18" s="2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7" t="s">
        <v>31</v>
      </c>
      <c r="B19" s="23" t="s">
        <v>64</v>
      </c>
      <c r="C19" s="2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>
      <c r="A20" s="7" t="s">
        <v>32</v>
      </c>
      <c r="B20" s="23" t="s">
        <v>64</v>
      </c>
      <c r="C20" s="2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>
      <c r="A21" s="7" t="s">
        <v>33</v>
      </c>
      <c r="B21" s="23" t="s">
        <v>64</v>
      </c>
      <c r="C21" s="2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>
      <c r="A22" s="7" t="s">
        <v>34</v>
      </c>
      <c r="B22" s="23" t="s">
        <v>65</v>
      </c>
      <c r="C22" s="2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>
      <c r="A23" s="7" t="s">
        <v>35</v>
      </c>
      <c r="B23" s="23" t="s">
        <v>64</v>
      </c>
      <c r="C23" s="2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>
      <c r="A24" s="7" t="s">
        <v>36</v>
      </c>
      <c r="B24" s="23" t="s">
        <v>65</v>
      </c>
      <c r="C24" s="2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7" t="s">
        <v>37</v>
      </c>
      <c r="B25" s="23" t="s">
        <v>64</v>
      </c>
      <c r="C25" s="2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7" t="s">
        <v>38</v>
      </c>
      <c r="B26" s="23" t="s">
        <v>65</v>
      </c>
      <c r="C26" s="2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7" t="s">
        <v>39</v>
      </c>
      <c r="B27" s="23" t="s">
        <v>64</v>
      </c>
      <c r="C27" s="2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7" t="s">
        <v>40</v>
      </c>
      <c r="B28" s="23" t="s">
        <v>65</v>
      </c>
      <c r="C28" s="2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7" t="s">
        <v>41</v>
      </c>
      <c r="B29" s="23" t="s">
        <v>64</v>
      </c>
      <c r="C29" s="2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7" t="s">
        <v>42</v>
      </c>
      <c r="B30" s="23" t="s">
        <v>64</v>
      </c>
      <c r="C30" s="2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7" t="s">
        <v>43</v>
      </c>
      <c r="B31" s="23" t="s">
        <v>65</v>
      </c>
      <c r="C31" s="2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7" t="s">
        <v>44</v>
      </c>
      <c r="B32" s="23" t="s">
        <v>64</v>
      </c>
      <c r="C32" s="2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7" t="s">
        <v>45</v>
      </c>
      <c r="B33" s="23" t="s">
        <v>64</v>
      </c>
      <c r="C33" s="2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7" t="s">
        <v>46</v>
      </c>
      <c r="B34" s="23" t="s">
        <v>64</v>
      </c>
      <c r="C34" s="2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7" t="s">
        <v>47</v>
      </c>
      <c r="B35" s="23" t="s">
        <v>65</v>
      </c>
      <c r="C35" s="2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7" t="s">
        <v>48</v>
      </c>
      <c r="B36" s="23" t="s">
        <v>64</v>
      </c>
      <c r="C36" s="2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7" t="s">
        <v>49</v>
      </c>
      <c r="B37" s="23" t="s">
        <v>64</v>
      </c>
      <c r="C37" s="2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7" t="s">
        <v>50</v>
      </c>
      <c r="B38" s="23" t="s">
        <v>64</v>
      </c>
      <c r="C38" s="2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7" t="s">
        <v>51</v>
      </c>
      <c r="B39" s="23" t="s">
        <v>65</v>
      </c>
      <c r="C39" s="2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7" t="s">
        <v>52</v>
      </c>
      <c r="B40" s="23" t="s">
        <v>64</v>
      </c>
      <c r="C40" s="2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7" t="s">
        <v>53</v>
      </c>
      <c r="B41" s="23" t="s">
        <v>64</v>
      </c>
      <c r="C41" s="2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7" t="s">
        <v>54</v>
      </c>
      <c r="B42" s="23" t="s">
        <v>64</v>
      </c>
      <c r="C42" s="2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7" t="s">
        <v>55</v>
      </c>
      <c r="B43" s="23" t="s">
        <v>65</v>
      </c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26"/>
      <c r="B44" s="10"/>
      <c r="C44" s="1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>
      <c r="A45" s="26"/>
      <c r="B45" s="10"/>
      <c r="C45" s="1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>
      <c r="A46" s="10"/>
      <c r="B46" s="10"/>
      <c r="C46" s="1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>
      <c r="A47" s="10"/>
      <c r="B47" s="10"/>
      <c r="C47" s="1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10"/>
      <c r="B48" s="10"/>
      <c r="C48" s="1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>
      <c r="A49" s="10"/>
      <c r="B49" s="10"/>
      <c r="C49" s="1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10"/>
      <c r="B50" s="10"/>
      <c r="C50" s="1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>
      <c r="A51" s="10"/>
      <c r="B51" s="10"/>
      <c r="C51" s="1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>
      <c r="A52" s="10"/>
      <c r="B52" s="10"/>
      <c r="C52" s="1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>
      <c r="A53" s="10"/>
      <c r="B53" s="10"/>
      <c r="C53" s="1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>
      <c r="A54" s="10"/>
      <c r="B54" s="10"/>
      <c r="C54" s="1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>
      <c r="A55" s="10"/>
      <c r="B55" s="10"/>
      <c r="C55" s="1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10"/>
      <c r="B56" s="10"/>
      <c r="C56" s="1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10"/>
      <c r="B57" s="10"/>
      <c r="C57" s="1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>
      <c r="A58" s="10"/>
      <c r="B58" s="10"/>
      <c r="C58" s="10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>
      <c r="A59" s="10"/>
      <c r="B59" s="10"/>
      <c r="C59" s="1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>
      <c r="A60" s="10"/>
      <c r="B60" s="10"/>
      <c r="C60" s="10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>
      <c r="A61" s="10"/>
      <c r="B61" s="10"/>
      <c r="C61" s="10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>
      <c r="A62" s="10"/>
      <c r="B62" s="10"/>
      <c r="C62" s="10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>
      <c r="A63" s="10"/>
      <c r="B63" s="10"/>
      <c r="C63" s="1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>
      <c r="A64" s="10"/>
      <c r="B64" s="10"/>
      <c r="C64" s="10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>
      <c r="A65" s="10"/>
      <c r="B65" s="10"/>
      <c r="C65" s="10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>
      <c r="A66" s="10"/>
      <c r="B66" s="10"/>
      <c r="C66" s="10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>
      <c r="A67" s="10"/>
      <c r="B67" s="10"/>
      <c r="C67" s="10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>
      <c r="A68" s="10"/>
      <c r="B68" s="10"/>
      <c r="C68" s="10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>
      <c r="A69" s="10"/>
      <c r="B69" s="10"/>
      <c r="C69" s="10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>
      <c r="A70" s="10"/>
      <c r="B70" s="10"/>
      <c r="C70" s="10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>
      <c r="A71" s="10"/>
      <c r="B71" s="10"/>
      <c r="C71" s="10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>
      <c r="A72" s="10"/>
      <c r="B72" s="10"/>
      <c r="C72" s="1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>
      <c r="A73" s="10"/>
      <c r="B73" s="10"/>
      <c r="C73" s="10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>
      <c r="A74" s="10"/>
      <c r="B74" s="10"/>
      <c r="C74" s="10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>
      <c r="A75" s="10"/>
      <c r="B75" s="10"/>
      <c r="C75" s="10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>
      <c r="A76" s="10"/>
      <c r="B76" s="10"/>
      <c r="C76" s="1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>
      <c r="A77" s="10"/>
      <c r="B77" s="10"/>
      <c r="C77" s="10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>
      <c r="A78" s="16"/>
      <c r="B78" s="10"/>
      <c r="C78" s="10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66</v>
      </c>
      <c r="B1" s="28"/>
      <c r="C1" s="28"/>
      <c r="D1" s="28"/>
      <c r="E1" s="29"/>
      <c r="F1" s="27" t="s">
        <v>67</v>
      </c>
      <c r="G1" s="28"/>
      <c r="H1" s="28"/>
      <c r="I1" s="29"/>
    </row>
    <row r="2">
      <c r="A2" s="17" t="s">
        <v>10</v>
      </c>
      <c r="B2" s="30" t="s">
        <v>14</v>
      </c>
      <c r="C2" s="30" t="s">
        <v>56</v>
      </c>
      <c r="D2" s="17" t="s">
        <v>57</v>
      </c>
      <c r="E2" s="30" t="s">
        <v>58</v>
      </c>
      <c r="F2" s="30" t="s">
        <v>14</v>
      </c>
      <c r="G2" s="30" t="s">
        <v>56</v>
      </c>
      <c r="H2" s="17" t="s">
        <v>57</v>
      </c>
      <c r="I2" s="17" t="s">
        <v>63</v>
      </c>
    </row>
    <row r="3">
      <c r="A3" s="7" t="s">
        <v>13</v>
      </c>
      <c r="B3" s="19">
        <v>45413.0</v>
      </c>
      <c r="C3" s="19">
        <v>45424.0</v>
      </c>
      <c r="D3" s="19">
        <v>45431.0</v>
      </c>
      <c r="E3" s="20"/>
      <c r="F3" s="31">
        <f t="shared" ref="F3:H3" si="1">if(C3="","",(C3-B3))</f>
        <v>11</v>
      </c>
      <c r="G3" s="31">
        <f t="shared" si="1"/>
        <v>7</v>
      </c>
      <c r="H3" s="31" t="str">
        <f t="shared" si="1"/>
        <v/>
      </c>
      <c r="I3" s="32" t="str">
        <f>vlookup(A3,'User Category'!A2:B43,2,false)</f>
        <v>West</v>
      </c>
    </row>
    <row r="4">
      <c r="A4" s="7" t="s">
        <v>15</v>
      </c>
      <c r="B4" s="19">
        <v>45413.0</v>
      </c>
      <c r="C4" s="21"/>
      <c r="D4" s="21"/>
      <c r="E4" s="21"/>
      <c r="F4" s="31" t="str">
        <f t="shared" ref="F4:H4" si="2">if(C4="","",(C4-B4))</f>
        <v/>
      </c>
      <c r="G4" s="31" t="str">
        <f t="shared" si="2"/>
        <v/>
      </c>
      <c r="H4" s="31" t="str">
        <f t="shared" si="2"/>
        <v/>
      </c>
      <c r="I4" s="32" t="str">
        <f>vlookup(A4,'User Category'!A3:B44,2,false)</f>
        <v>West</v>
      </c>
    </row>
    <row r="5">
      <c r="A5" s="7" t="s">
        <v>16</v>
      </c>
      <c r="B5" s="19">
        <v>45413.0</v>
      </c>
      <c r="C5" s="21"/>
      <c r="D5" s="21"/>
      <c r="E5" s="21"/>
      <c r="F5" s="31" t="str">
        <f t="shared" ref="F5:H5" si="3">if(C5="","",(C5-B5))</f>
        <v/>
      </c>
      <c r="G5" s="31" t="str">
        <f t="shared" si="3"/>
        <v/>
      </c>
      <c r="H5" s="31" t="str">
        <f t="shared" si="3"/>
        <v/>
      </c>
      <c r="I5" s="32" t="str">
        <f>vlookup(A5,'User Category'!A4:B45,2,false)</f>
        <v>West</v>
      </c>
    </row>
    <row r="6">
      <c r="A6" s="7" t="s">
        <v>17</v>
      </c>
      <c r="B6" s="19">
        <v>45413.0</v>
      </c>
      <c r="C6" s="21"/>
      <c r="D6" s="21"/>
      <c r="E6" s="21"/>
      <c r="F6" s="31" t="str">
        <f t="shared" ref="F6:H6" si="4">if(C6="","",(C6-B6))</f>
        <v/>
      </c>
      <c r="G6" s="31" t="str">
        <f t="shared" si="4"/>
        <v/>
      </c>
      <c r="H6" s="31" t="str">
        <f t="shared" si="4"/>
        <v/>
      </c>
      <c r="I6" s="32" t="str">
        <f>vlookup(A6,'User Category'!A5:B46,2,false)</f>
        <v>West</v>
      </c>
    </row>
    <row r="7">
      <c r="A7" s="7" t="s">
        <v>18</v>
      </c>
      <c r="B7" s="19">
        <v>45413.0</v>
      </c>
      <c r="C7" s="21"/>
      <c r="D7" s="21"/>
      <c r="E7" s="21"/>
      <c r="F7" s="31" t="str">
        <f t="shared" ref="F7:H7" si="5">if(C7="","",(C7-B7))</f>
        <v/>
      </c>
      <c r="G7" s="31" t="str">
        <f t="shared" si="5"/>
        <v/>
      </c>
      <c r="H7" s="31" t="str">
        <f t="shared" si="5"/>
        <v/>
      </c>
      <c r="I7" s="32" t="str">
        <f>vlookup(A7,'User Category'!A6:B47,2,false)</f>
        <v>West</v>
      </c>
    </row>
    <row r="8">
      <c r="A8" s="7" t="s">
        <v>19</v>
      </c>
      <c r="B8" s="19">
        <v>45413.0</v>
      </c>
      <c r="C8" s="21"/>
      <c r="D8" s="21"/>
      <c r="E8" s="21"/>
      <c r="F8" s="31" t="str">
        <f t="shared" ref="F8:H8" si="6">if(C8="","",(C8-B8))</f>
        <v/>
      </c>
      <c r="G8" s="31" t="str">
        <f t="shared" si="6"/>
        <v/>
      </c>
      <c r="H8" s="31" t="str">
        <f t="shared" si="6"/>
        <v/>
      </c>
      <c r="I8" s="32" t="str">
        <f>vlookup(A8,'User Category'!A7:B48,2,false)</f>
        <v>West</v>
      </c>
    </row>
    <row r="9">
      <c r="A9" s="7" t="s">
        <v>20</v>
      </c>
      <c r="B9" s="19">
        <v>45413.0</v>
      </c>
      <c r="C9" s="21"/>
      <c r="D9" s="21"/>
      <c r="E9" s="21"/>
      <c r="F9" s="31" t="str">
        <f t="shared" ref="F9:H9" si="7">if(C9="","",(C9-B9))</f>
        <v/>
      </c>
      <c r="G9" s="31" t="str">
        <f t="shared" si="7"/>
        <v/>
      </c>
      <c r="H9" s="31" t="str">
        <f t="shared" si="7"/>
        <v/>
      </c>
      <c r="I9" s="32" t="str">
        <f>vlookup(A9,'User Category'!A8:B49,2,false)</f>
        <v>East</v>
      </c>
    </row>
    <row r="10">
      <c r="A10" s="7" t="s">
        <v>21</v>
      </c>
      <c r="B10" s="19">
        <v>45413.0</v>
      </c>
      <c r="C10" s="19">
        <v>45427.0</v>
      </c>
      <c r="D10" s="20"/>
      <c r="E10" s="20"/>
      <c r="F10" s="31">
        <f t="shared" ref="F10:H10" si="8">if(C10="","",(C10-B10))</f>
        <v>14</v>
      </c>
      <c r="G10" s="31" t="str">
        <f t="shared" si="8"/>
        <v/>
      </c>
      <c r="H10" s="31" t="str">
        <f t="shared" si="8"/>
        <v/>
      </c>
      <c r="I10" s="32" t="str">
        <f>vlookup(A10,'User Category'!A9:B50,2,false)</f>
        <v>West</v>
      </c>
    </row>
    <row r="11">
      <c r="A11" s="7" t="s">
        <v>22</v>
      </c>
      <c r="B11" s="19">
        <v>45413.0</v>
      </c>
      <c r="C11" s="21"/>
      <c r="D11" s="21"/>
      <c r="E11" s="21"/>
      <c r="F11" s="31" t="str">
        <f t="shared" ref="F11:H11" si="9">if(C11="","",(C11-B11))</f>
        <v/>
      </c>
      <c r="G11" s="31" t="str">
        <f t="shared" si="9"/>
        <v/>
      </c>
      <c r="H11" s="31" t="str">
        <f t="shared" si="9"/>
        <v/>
      </c>
      <c r="I11" s="32" t="str">
        <f>vlookup(A11,'User Category'!A10:B51,2,false)</f>
        <v>West</v>
      </c>
    </row>
    <row r="12">
      <c r="A12" s="7" t="s">
        <v>23</v>
      </c>
      <c r="B12" s="19">
        <v>45413.0</v>
      </c>
      <c r="C12" s="21"/>
      <c r="D12" s="21"/>
      <c r="E12" s="21"/>
      <c r="F12" s="31" t="str">
        <f t="shared" ref="F12:H12" si="10">if(C12="","",(C12-B12))</f>
        <v/>
      </c>
      <c r="G12" s="31" t="str">
        <f t="shared" si="10"/>
        <v/>
      </c>
      <c r="H12" s="31" t="str">
        <f t="shared" si="10"/>
        <v/>
      </c>
      <c r="I12" s="32" t="str">
        <f>vlookup(A12,'User Category'!A11:B52,2,false)</f>
        <v>West</v>
      </c>
    </row>
    <row r="13">
      <c r="A13" s="7" t="s">
        <v>24</v>
      </c>
      <c r="B13" s="19">
        <v>45413.0</v>
      </c>
      <c r="C13" s="19">
        <v>45433.0</v>
      </c>
      <c r="D13" s="20"/>
      <c r="E13" s="20"/>
      <c r="F13" s="31">
        <f t="shared" ref="F13:H13" si="11">if(C13="","",(C13-B13))</f>
        <v>20</v>
      </c>
      <c r="G13" s="31" t="str">
        <f t="shared" si="11"/>
        <v/>
      </c>
      <c r="H13" s="31" t="str">
        <f t="shared" si="11"/>
        <v/>
      </c>
      <c r="I13" s="32" t="str">
        <f>vlookup(A13,'User Category'!A12:B53,2,false)</f>
        <v>West</v>
      </c>
    </row>
    <row r="14">
      <c r="A14" s="7" t="s">
        <v>25</v>
      </c>
      <c r="B14" s="19">
        <v>45413.0</v>
      </c>
      <c r="C14" s="20"/>
      <c r="D14" s="20"/>
      <c r="E14" s="20"/>
      <c r="F14" s="31" t="str">
        <f t="shared" ref="F14:H14" si="12">if(C14="","",(C14-B14))</f>
        <v/>
      </c>
      <c r="G14" s="31" t="str">
        <f t="shared" si="12"/>
        <v/>
      </c>
      <c r="H14" s="31" t="str">
        <f t="shared" si="12"/>
        <v/>
      </c>
      <c r="I14" s="32" t="str">
        <f>vlookup(A14,'User Category'!A13:B54,2,false)</f>
        <v>East</v>
      </c>
    </row>
    <row r="15">
      <c r="A15" s="7" t="s">
        <v>26</v>
      </c>
      <c r="B15" s="19">
        <v>45413.0</v>
      </c>
      <c r="C15" s="20"/>
      <c r="D15" s="20"/>
      <c r="E15" s="20"/>
      <c r="F15" s="31" t="str">
        <f t="shared" ref="F15:H15" si="13">if(C15="","",(C15-B15))</f>
        <v/>
      </c>
      <c r="G15" s="31" t="str">
        <f t="shared" si="13"/>
        <v/>
      </c>
      <c r="H15" s="31" t="str">
        <f t="shared" si="13"/>
        <v/>
      </c>
      <c r="I15" s="32" t="str">
        <f>vlookup(A15,'User Category'!A14:B55,2,false)</f>
        <v>East</v>
      </c>
    </row>
    <row r="16">
      <c r="A16" s="7" t="s">
        <v>27</v>
      </c>
      <c r="B16" s="19">
        <v>45413.0</v>
      </c>
      <c r="C16" s="19">
        <v>45431.0</v>
      </c>
      <c r="D16" s="19">
        <v>45443.0</v>
      </c>
      <c r="E16" s="20"/>
      <c r="F16" s="31">
        <f t="shared" ref="F16:H16" si="14">if(C16="","",(C16-B16))</f>
        <v>18</v>
      </c>
      <c r="G16" s="31">
        <f t="shared" si="14"/>
        <v>12</v>
      </c>
      <c r="H16" s="31" t="str">
        <f t="shared" si="14"/>
        <v/>
      </c>
      <c r="I16" s="32" t="str">
        <f>vlookup(A16,'User Category'!A15:B56,2,false)</f>
        <v>East</v>
      </c>
    </row>
    <row r="17">
      <c r="A17" s="7" t="s">
        <v>28</v>
      </c>
      <c r="B17" s="19">
        <v>45413.0</v>
      </c>
      <c r="C17" s="21"/>
      <c r="D17" s="21"/>
      <c r="E17" s="21"/>
      <c r="F17" s="31" t="str">
        <f t="shared" ref="F17:H17" si="15">if(C17="","",(C17-B17))</f>
        <v/>
      </c>
      <c r="G17" s="31" t="str">
        <f t="shared" si="15"/>
        <v/>
      </c>
      <c r="H17" s="31" t="str">
        <f t="shared" si="15"/>
        <v/>
      </c>
      <c r="I17" s="32" t="str">
        <f>vlookup(A17,'User Category'!A16:B57,2,false)</f>
        <v>West</v>
      </c>
    </row>
    <row r="18">
      <c r="A18" s="7" t="s">
        <v>29</v>
      </c>
      <c r="B18" s="19">
        <v>45413.0</v>
      </c>
      <c r="C18" s="21"/>
      <c r="D18" s="21"/>
      <c r="E18" s="21"/>
      <c r="F18" s="31" t="str">
        <f t="shared" ref="F18:H18" si="16">if(C18="","",(C18-B18))</f>
        <v/>
      </c>
      <c r="G18" s="31" t="str">
        <f t="shared" si="16"/>
        <v/>
      </c>
      <c r="H18" s="31" t="str">
        <f t="shared" si="16"/>
        <v/>
      </c>
      <c r="I18" s="32" t="str">
        <f>vlookup(A18,'User Category'!A17:B58,2,false)</f>
        <v>West</v>
      </c>
    </row>
    <row r="19">
      <c r="A19" s="7" t="s">
        <v>30</v>
      </c>
      <c r="B19" s="19">
        <v>45413.0</v>
      </c>
      <c r="C19" s="19">
        <v>45437.0</v>
      </c>
      <c r="D19" s="19">
        <v>45456.0</v>
      </c>
      <c r="E19" s="19">
        <v>45470.0</v>
      </c>
      <c r="F19" s="31">
        <f t="shared" ref="F19:H19" si="17">if(C19="","",(C19-B19))</f>
        <v>24</v>
      </c>
      <c r="G19" s="31">
        <f t="shared" si="17"/>
        <v>19</v>
      </c>
      <c r="H19" s="31">
        <f t="shared" si="17"/>
        <v>14</v>
      </c>
      <c r="I19" s="32" t="str">
        <f>vlookup(A19,'User Category'!A18:B59,2,false)</f>
        <v>East</v>
      </c>
    </row>
    <row r="20">
      <c r="A20" s="7" t="s">
        <v>31</v>
      </c>
      <c r="B20" s="19">
        <v>45413.0</v>
      </c>
      <c r="C20" s="19">
        <v>45430.0</v>
      </c>
      <c r="D20" s="19">
        <v>45443.0</v>
      </c>
      <c r="E20" s="19">
        <v>45457.0</v>
      </c>
      <c r="F20" s="31">
        <f t="shared" ref="F20:H20" si="18">if(C20="","",(C20-B20))</f>
        <v>17</v>
      </c>
      <c r="G20" s="31">
        <f t="shared" si="18"/>
        <v>13</v>
      </c>
      <c r="H20" s="31">
        <f t="shared" si="18"/>
        <v>14</v>
      </c>
      <c r="I20" s="32" t="str">
        <f>vlookup(A20,'User Category'!A19:B60,2,false)</f>
        <v>West</v>
      </c>
    </row>
    <row r="21">
      <c r="A21" s="7" t="s">
        <v>32</v>
      </c>
      <c r="B21" s="19">
        <v>45413.0</v>
      </c>
      <c r="C21" s="21"/>
      <c r="D21" s="21"/>
      <c r="E21" s="21"/>
      <c r="F21" s="31" t="str">
        <f t="shared" ref="F21:H21" si="19">if(C21="","",(C21-B21))</f>
        <v/>
      </c>
      <c r="G21" s="31" t="str">
        <f t="shared" si="19"/>
        <v/>
      </c>
      <c r="H21" s="31" t="str">
        <f t="shared" si="19"/>
        <v/>
      </c>
      <c r="I21" s="32" t="str">
        <f>vlookup(A21,'User Category'!A20:B61,2,false)</f>
        <v>West</v>
      </c>
    </row>
    <row r="22">
      <c r="A22" s="7" t="s">
        <v>33</v>
      </c>
      <c r="B22" s="19">
        <v>45413.0</v>
      </c>
      <c r="C22" s="19">
        <v>45425.0</v>
      </c>
      <c r="D22" s="20"/>
      <c r="E22" s="20"/>
      <c r="F22" s="31">
        <f t="shared" ref="F22:H22" si="20">if(C22="","",(C22-B22))</f>
        <v>12</v>
      </c>
      <c r="G22" s="31" t="str">
        <f t="shared" si="20"/>
        <v/>
      </c>
      <c r="H22" s="31" t="str">
        <f t="shared" si="20"/>
        <v/>
      </c>
      <c r="I22" s="32" t="str">
        <f>vlookup(A22,'User Category'!A21:B62,2,false)</f>
        <v>West</v>
      </c>
    </row>
    <row r="23">
      <c r="A23" s="7" t="s">
        <v>34</v>
      </c>
      <c r="B23" s="19">
        <v>45413.0</v>
      </c>
      <c r="C23" s="19">
        <v>45432.0</v>
      </c>
      <c r="D23" s="20"/>
      <c r="E23" s="20"/>
      <c r="F23" s="31">
        <f t="shared" ref="F23:H23" si="21">if(C23="","",(C23-B23))</f>
        <v>19</v>
      </c>
      <c r="G23" s="31" t="str">
        <f t="shared" si="21"/>
        <v/>
      </c>
      <c r="H23" s="31" t="str">
        <f t="shared" si="21"/>
        <v/>
      </c>
      <c r="I23" s="32" t="str">
        <f>vlookup(A23,'User Category'!A22:B63,2,false)</f>
        <v>East</v>
      </c>
    </row>
    <row r="24">
      <c r="A24" s="7" t="s">
        <v>35</v>
      </c>
      <c r="B24" s="19">
        <v>45413.0</v>
      </c>
      <c r="C24" s="19">
        <v>45433.0</v>
      </c>
      <c r="D24" s="19">
        <v>45442.0</v>
      </c>
      <c r="E24" s="20"/>
      <c r="F24" s="31">
        <f t="shared" ref="F24:H24" si="22">if(C24="","",(C24-B24))</f>
        <v>20</v>
      </c>
      <c r="G24" s="31">
        <f t="shared" si="22"/>
        <v>9</v>
      </c>
      <c r="H24" s="31" t="str">
        <f t="shared" si="22"/>
        <v/>
      </c>
      <c r="I24" s="32" t="str">
        <f>vlookup(A24,'User Category'!A23:B64,2,false)</f>
        <v>West</v>
      </c>
    </row>
    <row r="25">
      <c r="A25" s="7" t="s">
        <v>36</v>
      </c>
      <c r="B25" s="19">
        <v>45413.0</v>
      </c>
      <c r="C25" s="21"/>
      <c r="D25" s="21"/>
      <c r="E25" s="21"/>
      <c r="F25" s="31" t="str">
        <f t="shared" ref="F25:H25" si="23">if(C25="","",(C25-B25))</f>
        <v/>
      </c>
      <c r="G25" s="31" t="str">
        <f t="shared" si="23"/>
        <v/>
      </c>
      <c r="H25" s="31" t="str">
        <f t="shared" si="23"/>
        <v/>
      </c>
      <c r="I25" s="32" t="str">
        <f>vlookup(A25,'User Category'!A24:B65,2,false)</f>
        <v>East</v>
      </c>
    </row>
    <row r="26">
      <c r="A26" s="7" t="s">
        <v>37</v>
      </c>
      <c r="B26" s="19">
        <v>45413.0</v>
      </c>
      <c r="C26" s="21"/>
      <c r="D26" s="21"/>
      <c r="E26" s="21"/>
      <c r="F26" s="31" t="str">
        <f t="shared" ref="F26:H26" si="24">if(C26="","",(C26-B26))</f>
        <v/>
      </c>
      <c r="G26" s="31" t="str">
        <f t="shared" si="24"/>
        <v/>
      </c>
      <c r="H26" s="31" t="str">
        <f t="shared" si="24"/>
        <v/>
      </c>
      <c r="I26" s="32" t="str">
        <f>vlookup(A26,'User Category'!A25:B66,2,false)</f>
        <v>West</v>
      </c>
    </row>
    <row r="27">
      <c r="A27" s="7" t="s">
        <v>38</v>
      </c>
      <c r="B27" s="19">
        <v>45413.0</v>
      </c>
      <c r="C27" s="21"/>
      <c r="D27" s="21"/>
      <c r="E27" s="21"/>
      <c r="F27" s="31" t="str">
        <f t="shared" ref="F27:H27" si="25">if(C27="","",(C27-B27))</f>
        <v/>
      </c>
      <c r="G27" s="31" t="str">
        <f t="shared" si="25"/>
        <v/>
      </c>
      <c r="H27" s="31" t="str">
        <f t="shared" si="25"/>
        <v/>
      </c>
      <c r="I27" s="32" t="str">
        <f>vlookup(A27,'User Category'!A26:B67,2,false)</f>
        <v>East</v>
      </c>
    </row>
    <row r="28">
      <c r="A28" s="7" t="s">
        <v>39</v>
      </c>
      <c r="B28" s="19">
        <v>45413.0</v>
      </c>
      <c r="C28" s="21"/>
      <c r="D28" s="21"/>
      <c r="E28" s="21"/>
      <c r="F28" s="31" t="str">
        <f t="shared" ref="F28:H28" si="26">if(C28="","",(C28-B28))</f>
        <v/>
      </c>
      <c r="G28" s="31" t="str">
        <f t="shared" si="26"/>
        <v/>
      </c>
      <c r="H28" s="31" t="str">
        <f t="shared" si="26"/>
        <v/>
      </c>
      <c r="I28" s="32" t="str">
        <f>vlookup(A28,'User Category'!A27:B68,2,false)</f>
        <v>West</v>
      </c>
    </row>
    <row r="29">
      <c r="A29" s="7" t="s">
        <v>40</v>
      </c>
      <c r="B29" s="19">
        <v>45413.0</v>
      </c>
      <c r="C29" s="21"/>
      <c r="D29" s="21"/>
      <c r="E29" s="21"/>
      <c r="F29" s="31" t="str">
        <f t="shared" ref="F29:H29" si="27">if(C29="","",(C29-B29))</f>
        <v/>
      </c>
      <c r="G29" s="31" t="str">
        <f t="shared" si="27"/>
        <v/>
      </c>
      <c r="H29" s="31" t="str">
        <f t="shared" si="27"/>
        <v/>
      </c>
      <c r="I29" s="32" t="str">
        <f>vlookup(A29,'User Category'!A28:B69,2,false)</f>
        <v>East</v>
      </c>
    </row>
    <row r="30">
      <c r="A30" s="7" t="s">
        <v>41</v>
      </c>
      <c r="B30" s="19">
        <v>45413.0</v>
      </c>
      <c r="C30" s="21"/>
      <c r="D30" s="21"/>
      <c r="E30" s="21"/>
      <c r="F30" s="31" t="str">
        <f t="shared" ref="F30:H30" si="28">if(C30="","",(C30-B30))</f>
        <v/>
      </c>
      <c r="G30" s="31" t="str">
        <f t="shared" si="28"/>
        <v/>
      </c>
      <c r="H30" s="31" t="str">
        <f t="shared" si="28"/>
        <v/>
      </c>
      <c r="I30" s="32" t="str">
        <f>vlookup(A30,'User Category'!A29:B70,2,false)</f>
        <v>West</v>
      </c>
    </row>
    <row r="31">
      <c r="A31" s="7" t="s">
        <v>42</v>
      </c>
      <c r="B31" s="19">
        <v>45413.0</v>
      </c>
      <c r="C31" s="19">
        <v>45431.0</v>
      </c>
      <c r="D31" s="20"/>
      <c r="E31" s="20"/>
      <c r="F31" s="31">
        <f t="shared" ref="F31:H31" si="29">if(C31="","",(C31-B31))</f>
        <v>18</v>
      </c>
      <c r="G31" s="31" t="str">
        <f t="shared" si="29"/>
        <v/>
      </c>
      <c r="H31" s="31" t="str">
        <f t="shared" si="29"/>
        <v/>
      </c>
      <c r="I31" s="32" t="str">
        <f>vlookup(A31,'User Category'!A30:B71,2,false)</f>
        <v>West</v>
      </c>
    </row>
    <row r="32">
      <c r="A32" s="7" t="s">
        <v>43</v>
      </c>
      <c r="B32" s="19">
        <v>45413.0</v>
      </c>
      <c r="C32" s="21"/>
      <c r="D32" s="21"/>
      <c r="E32" s="21"/>
      <c r="F32" s="31" t="str">
        <f t="shared" ref="F32:H32" si="30">if(C32="","",(C32-B32))</f>
        <v/>
      </c>
      <c r="G32" s="31" t="str">
        <f t="shared" si="30"/>
        <v/>
      </c>
      <c r="H32" s="31" t="str">
        <f t="shared" si="30"/>
        <v/>
      </c>
      <c r="I32" s="32" t="str">
        <f>vlookup(A32,'User Category'!A31:B72,2,false)</f>
        <v>East</v>
      </c>
    </row>
    <row r="33">
      <c r="A33" s="7" t="s">
        <v>44</v>
      </c>
      <c r="B33" s="19">
        <v>45413.0</v>
      </c>
      <c r="C33" s="19">
        <v>45428.0</v>
      </c>
      <c r="D33" s="19">
        <v>45436.0</v>
      </c>
      <c r="E33" s="19">
        <v>45447.0</v>
      </c>
      <c r="F33" s="31">
        <f t="shared" ref="F33:H33" si="31">if(C33="","",(C33-B33))</f>
        <v>15</v>
      </c>
      <c r="G33" s="31">
        <f t="shared" si="31"/>
        <v>8</v>
      </c>
      <c r="H33" s="31">
        <f t="shared" si="31"/>
        <v>11</v>
      </c>
      <c r="I33" s="32" t="str">
        <f>vlookup(A33,'User Category'!A32:B73,2,false)</f>
        <v>West</v>
      </c>
    </row>
    <row r="34">
      <c r="A34" s="7" t="s">
        <v>45</v>
      </c>
      <c r="B34" s="19">
        <v>45413.0</v>
      </c>
      <c r="C34" s="21"/>
      <c r="D34" s="21"/>
      <c r="E34" s="21"/>
      <c r="F34" s="31" t="str">
        <f t="shared" ref="F34:H34" si="32">if(C34="","",(C34-B34))</f>
        <v/>
      </c>
      <c r="G34" s="31" t="str">
        <f t="shared" si="32"/>
        <v/>
      </c>
      <c r="H34" s="31" t="str">
        <f t="shared" si="32"/>
        <v/>
      </c>
      <c r="I34" s="32" t="str">
        <f>vlookup(A34,'User Category'!A33:B74,2,false)</f>
        <v>West</v>
      </c>
    </row>
    <row r="35">
      <c r="A35" s="7" t="s">
        <v>46</v>
      </c>
      <c r="B35" s="19">
        <v>45413.0</v>
      </c>
      <c r="C35" s="21"/>
      <c r="D35" s="21"/>
      <c r="E35" s="21"/>
      <c r="F35" s="31" t="str">
        <f t="shared" ref="F35:H35" si="33">if(C35="","",(C35-B35))</f>
        <v/>
      </c>
      <c r="G35" s="31" t="str">
        <f t="shared" si="33"/>
        <v/>
      </c>
      <c r="H35" s="31" t="str">
        <f t="shared" si="33"/>
        <v/>
      </c>
      <c r="I35" s="32" t="str">
        <f>vlookup(A35,'User Category'!A34:B75,2,false)</f>
        <v>West</v>
      </c>
    </row>
    <row r="36">
      <c r="A36" s="7" t="s">
        <v>47</v>
      </c>
      <c r="B36" s="19">
        <v>45413.0</v>
      </c>
      <c r="C36" s="21"/>
      <c r="D36" s="21"/>
      <c r="E36" s="21"/>
      <c r="F36" s="31" t="str">
        <f t="shared" ref="F36:H36" si="34">if(C36="","",(C36-B36))</f>
        <v/>
      </c>
      <c r="G36" s="31" t="str">
        <f t="shared" si="34"/>
        <v/>
      </c>
      <c r="H36" s="31" t="str">
        <f t="shared" si="34"/>
        <v/>
      </c>
      <c r="I36" s="32" t="str">
        <f>vlookup(A36,'User Category'!A35:B76,2,false)</f>
        <v>East</v>
      </c>
    </row>
    <row r="37">
      <c r="A37" s="7" t="s">
        <v>48</v>
      </c>
      <c r="B37" s="19">
        <v>45413.0</v>
      </c>
      <c r="C37" s="21"/>
      <c r="D37" s="21"/>
      <c r="E37" s="21"/>
      <c r="F37" s="31" t="str">
        <f t="shared" ref="F37:H37" si="35">if(C37="","",(C37-B37))</f>
        <v/>
      </c>
      <c r="G37" s="31" t="str">
        <f t="shared" si="35"/>
        <v/>
      </c>
      <c r="H37" s="31" t="str">
        <f t="shared" si="35"/>
        <v/>
      </c>
      <c r="I37" s="32" t="str">
        <f>vlookup(A37,'User Category'!A36:B77,2,false)</f>
        <v>West</v>
      </c>
    </row>
    <row r="38">
      <c r="A38" s="7" t="s">
        <v>49</v>
      </c>
      <c r="B38" s="19">
        <v>45413.0</v>
      </c>
      <c r="C38" s="21"/>
      <c r="D38" s="21"/>
      <c r="E38" s="21"/>
      <c r="F38" s="31" t="str">
        <f t="shared" ref="F38:H38" si="36">if(C38="","",(C38-B38))</f>
        <v/>
      </c>
      <c r="G38" s="31" t="str">
        <f t="shared" si="36"/>
        <v/>
      </c>
      <c r="H38" s="31" t="str">
        <f t="shared" si="36"/>
        <v/>
      </c>
      <c r="I38" s="32" t="str">
        <f>vlookup(A38,'User Category'!A37:B78,2,false)</f>
        <v>West</v>
      </c>
    </row>
    <row r="39">
      <c r="A39" s="7" t="s">
        <v>50</v>
      </c>
      <c r="B39" s="19">
        <v>45413.0</v>
      </c>
      <c r="C39" s="21"/>
      <c r="D39" s="21"/>
      <c r="E39" s="21"/>
      <c r="F39" s="31" t="str">
        <f t="shared" ref="F39:H39" si="37">if(C39="","",(C39-B39))</f>
        <v/>
      </c>
      <c r="G39" s="31" t="str">
        <f t="shared" si="37"/>
        <v/>
      </c>
      <c r="H39" s="31" t="str">
        <f t="shared" si="37"/>
        <v/>
      </c>
      <c r="I39" s="32" t="str">
        <f>vlookup(A39,'User Category'!A38:B79,2,false)</f>
        <v>West</v>
      </c>
    </row>
    <row r="40">
      <c r="A40" s="7" t="s">
        <v>51</v>
      </c>
      <c r="B40" s="19">
        <v>45413.0</v>
      </c>
      <c r="C40" s="19">
        <v>45429.0</v>
      </c>
      <c r="D40" s="19">
        <v>45444.0</v>
      </c>
      <c r="E40" s="19">
        <v>45456.0</v>
      </c>
      <c r="F40" s="31">
        <f t="shared" ref="F40:H40" si="38">if(C40="","",(C40-B40))</f>
        <v>16</v>
      </c>
      <c r="G40" s="31">
        <f t="shared" si="38"/>
        <v>15</v>
      </c>
      <c r="H40" s="31">
        <f t="shared" si="38"/>
        <v>12</v>
      </c>
      <c r="I40" s="32" t="str">
        <f>vlookup(A40,'User Category'!A39:B80,2,false)</f>
        <v>East</v>
      </c>
    </row>
    <row r="41">
      <c r="A41" s="7" t="s">
        <v>52</v>
      </c>
      <c r="B41" s="19">
        <v>45413.0</v>
      </c>
      <c r="C41" s="21"/>
      <c r="D41" s="21"/>
      <c r="E41" s="21"/>
      <c r="F41" s="31" t="str">
        <f t="shared" ref="F41:H41" si="39">if(C41="","",(C41-B41))</f>
        <v/>
      </c>
      <c r="G41" s="31" t="str">
        <f t="shared" si="39"/>
        <v/>
      </c>
      <c r="H41" s="31" t="str">
        <f t="shared" si="39"/>
        <v/>
      </c>
      <c r="I41" s="32" t="str">
        <f>vlookup(A41,'User Category'!A40:B81,2,false)</f>
        <v>West</v>
      </c>
    </row>
    <row r="42">
      <c r="A42" s="7" t="s">
        <v>53</v>
      </c>
      <c r="B42" s="19">
        <v>45413.0</v>
      </c>
      <c r="C42" s="21"/>
      <c r="D42" s="21"/>
      <c r="E42" s="21"/>
      <c r="F42" s="31" t="str">
        <f t="shared" ref="F42:H42" si="40">if(C42="","",(C42-B42))</f>
        <v/>
      </c>
      <c r="G42" s="31" t="str">
        <f t="shared" si="40"/>
        <v/>
      </c>
      <c r="H42" s="31" t="str">
        <f t="shared" si="40"/>
        <v/>
      </c>
      <c r="I42" s="32" t="str">
        <f>vlookup(A42,'User Category'!A41:B82,2,false)</f>
        <v>West</v>
      </c>
    </row>
    <row r="43">
      <c r="A43" s="7" t="s">
        <v>54</v>
      </c>
      <c r="B43" s="19">
        <v>45413.0</v>
      </c>
      <c r="C43" s="19">
        <v>45423.0</v>
      </c>
      <c r="D43" s="19">
        <v>45439.0</v>
      </c>
      <c r="E43" s="19">
        <v>45450.0</v>
      </c>
      <c r="F43" s="31">
        <f t="shared" ref="F43:H43" si="41">if(C43="","",(C43-B43))</f>
        <v>10</v>
      </c>
      <c r="G43" s="31">
        <f t="shared" si="41"/>
        <v>16</v>
      </c>
      <c r="H43" s="31">
        <f t="shared" si="41"/>
        <v>11</v>
      </c>
      <c r="I43" s="32" t="str">
        <f>vlookup(A43,'User Category'!A42:B83,2,false)</f>
        <v>West</v>
      </c>
    </row>
    <row r="44">
      <c r="A44" s="7" t="s">
        <v>55</v>
      </c>
      <c r="B44" s="19">
        <v>45413.0</v>
      </c>
      <c r="C44" s="19">
        <v>45421.0</v>
      </c>
      <c r="D44" s="20"/>
      <c r="E44" s="20"/>
      <c r="F44" s="31">
        <f t="shared" ref="F44:H44" si="42">if(C44="","",(C44-B44))</f>
        <v>8</v>
      </c>
      <c r="G44" s="31" t="str">
        <f t="shared" si="42"/>
        <v/>
      </c>
      <c r="H44" s="31" t="str">
        <f t="shared" si="42"/>
        <v/>
      </c>
      <c r="I44" s="32" t="str">
        <f>vlookup(A44,'User Category'!A43:B84,2,false)</f>
        <v>East</v>
      </c>
    </row>
  </sheetData>
  <mergeCells count="2">
    <mergeCell ref="A1:E1"/>
    <mergeCell ref="F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  <col customWidth="1" min="6" max="6" width="16.0"/>
  </cols>
  <sheetData>
    <row r="1">
      <c r="A1" s="5" t="s">
        <v>10</v>
      </c>
      <c r="B1" s="5" t="s">
        <v>11</v>
      </c>
      <c r="C1" s="5" t="s">
        <v>12</v>
      </c>
      <c r="D1" s="5" t="s">
        <v>63</v>
      </c>
      <c r="E1" s="6"/>
      <c r="F1" s="6"/>
      <c r="G1" s="6"/>
      <c r="H1" s="6"/>
      <c r="I1" s="6"/>
      <c r="J1" s="6"/>
      <c r="K1" s="6"/>
    </row>
    <row r="2">
      <c r="A2" s="7" t="s">
        <v>13</v>
      </c>
      <c r="B2" s="8">
        <v>45413.0</v>
      </c>
      <c r="C2" s="9" t="s">
        <v>14</v>
      </c>
      <c r="D2" s="9" t="str">
        <f>VLOOKUP(A2,'User Category'!$A$2:$B$43,2,false)</f>
        <v>West</v>
      </c>
      <c r="E2" s="6"/>
      <c r="F2" s="10"/>
      <c r="G2" s="6"/>
      <c r="H2" s="6"/>
      <c r="I2" s="6"/>
      <c r="J2" s="6"/>
      <c r="K2" s="6"/>
    </row>
    <row r="3">
      <c r="A3" s="7" t="s">
        <v>15</v>
      </c>
      <c r="B3" s="8">
        <v>45413.0</v>
      </c>
      <c r="C3" s="9" t="s">
        <v>14</v>
      </c>
      <c r="D3" s="9" t="str">
        <f>VLOOKUP(A3,'User Category'!$A$2:$B$43,2,false)</f>
        <v>West</v>
      </c>
      <c r="E3" s="6"/>
      <c r="F3" s="10"/>
      <c r="G3" s="6"/>
      <c r="H3" s="6"/>
      <c r="I3" s="6"/>
      <c r="J3" s="6"/>
      <c r="K3" s="6"/>
    </row>
    <row r="4">
      <c r="A4" s="7" t="s">
        <v>16</v>
      </c>
      <c r="B4" s="8">
        <v>45413.0</v>
      </c>
      <c r="C4" s="9" t="s">
        <v>14</v>
      </c>
      <c r="D4" s="9" t="str">
        <f>VLOOKUP(A4,'User Category'!$A$2:$B$43,2,false)</f>
        <v>West</v>
      </c>
      <c r="E4" s="6"/>
      <c r="F4" s="10"/>
      <c r="G4" s="6"/>
      <c r="H4" s="6"/>
      <c r="I4" s="6"/>
      <c r="J4" s="6"/>
      <c r="K4" s="6"/>
    </row>
    <row r="5">
      <c r="A5" s="7" t="s">
        <v>17</v>
      </c>
      <c r="B5" s="8">
        <v>45413.0</v>
      </c>
      <c r="C5" s="9" t="s">
        <v>14</v>
      </c>
      <c r="D5" s="9" t="str">
        <f>VLOOKUP(A5,'User Category'!$A$2:$B$43,2,false)</f>
        <v>West</v>
      </c>
      <c r="E5" s="6"/>
      <c r="F5" s="10"/>
      <c r="G5" s="6"/>
      <c r="H5" s="6"/>
      <c r="I5" s="6"/>
      <c r="J5" s="6"/>
      <c r="K5" s="6"/>
    </row>
    <row r="6">
      <c r="A6" s="7" t="s">
        <v>18</v>
      </c>
      <c r="B6" s="8">
        <v>45413.0</v>
      </c>
      <c r="C6" s="9" t="s">
        <v>14</v>
      </c>
      <c r="D6" s="9" t="str">
        <f>VLOOKUP(A6,'User Category'!$A$2:$B$43,2,false)</f>
        <v>West</v>
      </c>
      <c r="E6" s="6"/>
      <c r="F6" s="6"/>
      <c r="G6" s="6"/>
      <c r="H6" s="6"/>
      <c r="I6" s="6"/>
      <c r="J6" s="6"/>
      <c r="K6" s="6"/>
    </row>
    <row r="7">
      <c r="A7" s="7" t="s">
        <v>19</v>
      </c>
      <c r="B7" s="8">
        <v>45413.0</v>
      </c>
      <c r="C7" s="9" t="s">
        <v>14</v>
      </c>
      <c r="D7" s="9" t="str">
        <f>VLOOKUP(A7,'User Category'!$A$2:$B$43,2,false)</f>
        <v>West</v>
      </c>
      <c r="E7" s="6"/>
      <c r="F7" s="6"/>
      <c r="G7" s="6"/>
      <c r="H7" s="6"/>
      <c r="I7" s="6"/>
      <c r="J7" s="6"/>
      <c r="K7" s="6"/>
    </row>
    <row r="8">
      <c r="A8" s="7" t="s">
        <v>20</v>
      </c>
      <c r="B8" s="8">
        <v>45413.0</v>
      </c>
      <c r="C8" s="9" t="s">
        <v>14</v>
      </c>
      <c r="D8" s="9" t="str">
        <f>VLOOKUP(A8,'User Category'!$A$2:$B$43,2,false)</f>
        <v>East</v>
      </c>
      <c r="E8" s="6"/>
      <c r="F8" s="6"/>
      <c r="G8" s="6"/>
      <c r="H8" s="6"/>
      <c r="I8" s="6"/>
      <c r="J8" s="6"/>
      <c r="K8" s="6"/>
    </row>
    <row r="9">
      <c r="A9" s="7" t="s">
        <v>21</v>
      </c>
      <c r="B9" s="8">
        <v>45413.0</v>
      </c>
      <c r="C9" s="9" t="s">
        <v>14</v>
      </c>
      <c r="D9" s="9" t="str">
        <f>VLOOKUP(A9,'User Category'!$A$2:$B$43,2,false)</f>
        <v>West</v>
      </c>
      <c r="E9" s="6"/>
      <c r="F9" s="6"/>
      <c r="G9" s="6"/>
      <c r="H9" s="6"/>
      <c r="I9" s="6"/>
      <c r="J9" s="6"/>
      <c r="K9" s="6"/>
    </row>
    <row r="10">
      <c r="A10" s="7" t="s">
        <v>22</v>
      </c>
      <c r="B10" s="8">
        <v>45413.0</v>
      </c>
      <c r="C10" s="9" t="s">
        <v>14</v>
      </c>
      <c r="D10" s="9" t="str">
        <f>VLOOKUP(A10,'User Category'!$A$2:$B$43,2,false)</f>
        <v>West</v>
      </c>
      <c r="E10" s="6"/>
      <c r="F10" s="6"/>
      <c r="G10" s="6"/>
      <c r="H10" s="6"/>
      <c r="I10" s="6"/>
      <c r="J10" s="6"/>
      <c r="K10" s="6"/>
    </row>
    <row r="11">
      <c r="A11" s="7" t="s">
        <v>23</v>
      </c>
      <c r="B11" s="8">
        <v>45413.0</v>
      </c>
      <c r="C11" s="9" t="s">
        <v>14</v>
      </c>
      <c r="D11" s="9" t="str">
        <f>VLOOKUP(A11,'User Category'!$A$2:$B$43,2,false)</f>
        <v>West</v>
      </c>
      <c r="E11" s="6"/>
      <c r="F11" s="6"/>
      <c r="G11" s="6"/>
      <c r="H11" s="6"/>
      <c r="I11" s="6"/>
      <c r="J11" s="6"/>
      <c r="K11" s="6"/>
    </row>
    <row r="12">
      <c r="A12" s="7" t="s">
        <v>24</v>
      </c>
      <c r="B12" s="8">
        <v>45413.0</v>
      </c>
      <c r="C12" s="9" t="s">
        <v>14</v>
      </c>
      <c r="D12" s="9" t="str">
        <f>VLOOKUP(A12,'User Category'!$A$2:$B$43,2,false)</f>
        <v>West</v>
      </c>
      <c r="E12" s="6"/>
      <c r="F12" s="6"/>
      <c r="G12" s="6"/>
      <c r="H12" s="6"/>
      <c r="I12" s="6"/>
      <c r="J12" s="6"/>
      <c r="K12" s="6"/>
    </row>
    <row r="13">
      <c r="A13" s="7" t="s">
        <v>25</v>
      </c>
      <c r="B13" s="8">
        <v>45413.0</v>
      </c>
      <c r="C13" s="9" t="s">
        <v>14</v>
      </c>
      <c r="D13" s="9" t="str">
        <f>VLOOKUP(A13,'User Category'!$A$2:$B$43,2,false)</f>
        <v>East</v>
      </c>
      <c r="E13" s="6"/>
      <c r="F13" s="6"/>
      <c r="G13" s="6"/>
      <c r="H13" s="6"/>
      <c r="I13" s="6"/>
      <c r="J13" s="6"/>
      <c r="K13" s="6"/>
    </row>
    <row r="14">
      <c r="A14" s="7" t="s">
        <v>26</v>
      </c>
      <c r="B14" s="8">
        <v>45413.0</v>
      </c>
      <c r="C14" s="9" t="s">
        <v>14</v>
      </c>
      <c r="D14" s="9" t="str">
        <f>VLOOKUP(A14,'User Category'!$A$2:$B$43,2,false)</f>
        <v>East</v>
      </c>
      <c r="E14" s="6"/>
      <c r="F14" s="6"/>
      <c r="G14" s="6"/>
      <c r="H14" s="6"/>
      <c r="I14" s="6"/>
      <c r="J14" s="6"/>
      <c r="K14" s="6"/>
    </row>
    <row r="15">
      <c r="A15" s="7" t="s">
        <v>27</v>
      </c>
      <c r="B15" s="8">
        <v>45413.0</v>
      </c>
      <c r="C15" s="9" t="s">
        <v>14</v>
      </c>
      <c r="D15" s="9" t="str">
        <f>VLOOKUP(A15,'User Category'!$A$2:$B$43,2,false)</f>
        <v>East</v>
      </c>
      <c r="E15" s="6"/>
      <c r="F15" s="6"/>
      <c r="G15" s="6"/>
      <c r="H15" s="6"/>
      <c r="I15" s="6"/>
      <c r="J15" s="6"/>
      <c r="K15" s="6"/>
    </row>
    <row r="16">
      <c r="A16" s="7" t="s">
        <v>28</v>
      </c>
      <c r="B16" s="8">
        <v>45413.0</v>
      </c>
      <c r="C16" s="9" t="s">
        <v>14</v>
      </c>
      <c r="D16" s="9" t="str">
        <f>VLOOKUP(A16,'User Category'!$A$2:$B$43,2,false)</f>
        <v>West</v>
      </c>
      <c r="E16" s="6"/>
      <c r="F16" s="6"/>
      <c r="G16" s="6"/>
      <c r="H16" s="6"/>
      <c r="I16" s="6"/>
      <c r="J16" s="6"/>
      <c r="K16" s="6"/>
    </row>
    <row r="17">
      <c r="A17" s="7" t="s">
        <v>29</v>
      </c>
      <c r="B17" s="8">
        <v>45413.0</v>
      </c>
      <c r="C17" s="9" t="s">
        <v>14</v>
      </c>
      <c r="D17" s="9" t="str">
        <f>VLOOKUP(A17,'User Category'!$A$2:$B$43,2,false)</f>
        <v>West</v>
      </c>
      <c r="E17" s="6"/>
      <c r="F17" s="6"/>
      <c r="G17" s="6"/>
      <c r="H17" s="6"/>
      <c r="I17" s="6"/>
      <c r="J17" s="6"/>
      <c r="K17" s="6"/>
    </row>
    <row r="18">
      <c r="A18" s="7" t="s">
        <v>30</v>
      </c>
      <c r="B18" s="8">
        <v>45413.0</v>
      </c>
      <c r="C18" s="9" t="s">
        <v>14</v>
      </c>
      <c r="D18" s="9" t="str">
        <f>VLOOKUP(A18,'User Category'!$A$2:$B$43,2,false)</f>
        <v>East</v>
      </c>
      <c r="E18" s="6"/>
      <c r="F18" s="6"/>
      <c r="G18" s="6"/>
      <c r="H18" s="6"/>
      <c r="I18" s="6"/>
      <c r="J18" s="6"/>
      <c r="K18" s="6"/>
    </row>
    <row r="19">
      <c r="A19" s="7" t="s">
        <v>31</v>
      </c>
      <c r="B19" s="8">
        <v>45413.0</v>
      </c>
      <c r="C19" s="9" t="s">
        <v>14</v>
      </c>
      <c r="D19" s="9" t="str">
        <f>VLOOKUP(A19,'User Category'!$A$2:$B$43,2,false)</f>
        <v>West</v>
      </c>
      <c r="E19" s="6"/>
      <c r="F19" s="6"/>
      <c r="G19" s="6"/>
      <c r="H19" s="6"/>
      <c r="I19" s="6"/>
      <c r="J19" s="6"/>
      <c r="K19" s="6"/>
    </row>
    <row r="20">
      <c r="A20" s="7" t="s">
        <v>32</v>
      </c>
      <c r="B20" s="8">
        <v>45413.0</v>
      </c>
      <c r="C20" s="9" t="s">
        <v>14</v>
      </c>
      <c r="D20" s="9" t="str">
        <f>VLOOKUP(A20,'User Category'!$A$2:$B$43,2,false)</f>
        <v>West</v>
      </c>
      <c r="E20" s="6"/>
      <c r="F20" s="6"/>
      <c r="G20" s="6"/>
      <c r="H20" s="6"/>
      <c r="I20" s="6"/>
      <c r="J20" s="6"/>
      <c r="K20" s="6"/>
    </row>
    <row r="21">
      <c r="A21" s="7" t="s">
        <v>33</v>
      </c>
      <c r="B21" s="8">
        <v>45413.0</v>
      </c>
      <c r="C21" s="9" t="s">
        <v>14</v>
      </c>
      <c r="D21" s="9" t="str">
        <f>VLOOKUP(A21,'User Category'!$A$2:$B$43,2,false)</f>
        <v>West</v>
      </c>
      <c r="E21" s="6"/>
      <c r="F21" s="6"/>
      <c r="G21" s="6"/>
      <c r="H21" s="6"/>
      <c r="I21" s="6"/>
      <c r="J21" s="6"/>
      <c r="K21" s="6"/>
    </row>
    <row r="22">
      <c r="A22" s="7" t="s">
        <v>34</v>
      </c>
      <c r="B22" s="8">
        <v>45413.0</v>
      </c>
      <c r="C22" s="9" t="s">
        <v>14</v>
      </c>
      <c r="D22" s="9" t="str">
        <f>VLOOKUP(A22,'User Category'!$A$2:$B$43,2,false)</f>
        <v>East</v>
      </c>
      <c r="E22" s="6"/>
      <c r="F22" s="6"/>
      <c r="G22" s="6"/>
      <c r="H22" s="6"/>
      <c r="I22" s="6"/>
      <c r="J22" s="6"/>
      <c r="K22" s="6"/>
    </row>
    <row r="23">
      <c r="A23" s="7" t="s">
        <v>35</v>
      </c>
      <c r="B23" s="8">
        <v>45413.0</v>
      </c>
      <c r="C23" s="9" t="s">
        <v>14</v>
      </c>
      <c r="D23" s="9" t="str">
        <f>VLOOKUP(A23,'User Category'!$A$2:$B$43,2,false)</f>
        <v>West</v>
      </c>
      <c r="E23" s="6"/>
      <c r="F23" s="6"/>
      <c r="G23" s="6"/>
      <c r="H23" s="6"/>
      <c r="I23" s="6"/>
      <c r="J23" s="6"/>
      <c r="K23" s="6"/>
    </row>
    <row r="24">
      <c r="A24" s="7" t="s">
        <v>36</v>
      </c>
      <c r="B24" s="8">
        <v>45413.0</v>
      </c>
      <c r="C24" s="9" t="s">
        <v>14</v>
      </c>
      <c r="D24" s="9" t="str">
        <f>VLOOKUP(A24,'User Category'!$A$2:$B$43,2,false)</f>
        <v>East</v>
      </c>
      <c r="E24" s="6"/>
      <c r="F24" s="6"/>
      <c r="G24" s="6"/>
      <c r="H24" s="6"/>
      <c r="I24" s="6"/>
      <c r="J24" s="6"/>
      <c r="K24" s="6"/>
    </row>
    <row r="25">
      <c r="A25" s="7" t="s">
        <v>37</v>
      </c>
      <c r="B25" s="8">
        <v>45413.0</v>
      </c>
      <c r="C25" s="9" t="s">
        <v>14</v>
      </c>
      <c r="D25" s="9" t="str">
        <f>VLOOKUP(A25,'User Category'!$A$2:$B$43,2,false)</f>
        <v>West</v>
      </c>
      <c r="E25" s="6"/>
      <c r="F25" s="6"/>
      <c r="G25" s="6"/>
      <c r="H25" s="6"/>
      <c r="I25" s="6"/>
      <c r="J25" s="6"/>
      <c r="K25" s="6"/>
    </row>
    <row r="26">
      <c r="A26" s="7" t="s">
        <v>38</v>
      </c>
      <c r="B26" s="8">
        <v>45413.0</v>
      </c>
      <c r="C26" s="9" t="s">
        <v>14</v>
      </c>
      <c r="D26" s="9" t="str">
        <f>VLOOKUP(A26,'User Category'!$A$2:$B$43,2,false)</f>
        <v>East</v>
      </c>
      <c r="E26" s="6"/>
      <c r="F26" s="6"/>
      <c r="G26" s="6"/>
      <c r="H26" s="6"/>
      <c r="I26" s="6"/>
      <c r="J26" s="6"/>
      <c r="K26" s="6"/>
    </row>
    <row r="27">
      <c r="A27" s="7" t="s">
        <v>39</v>
      </c>
      <c r="B27" s="8">
        <v>45413.0</v>
      </c>
      <c r="C27" s="9" t="s">
        <v>14</v>
      </c>
      <c r="D27" s="9" t="str">
        <f>VLOOKUP(A27,'User Category'!$A$2:$B$43,2,false)</f>
        <v>West</v>
      </c>
      <c r="E27" s="6"/>
      <c r="F27" s="6"/>
      <c r="G27" s="6"/>
      <c r="H27" s="6"/>
      <c r="I27" s="6"/>
      <c r="J27" s="6"/>
      <c r="K27" s="6"/>
    </row>
    <row r="28">
      <c r="A28" s="7" t="s">
        <v>40</v>
      </c>
      <c r="B28" s="8">
        <v>45413.0</v>
      </c>
      <c r="C28" s="9" t="s">
        <v>14</v>
      </c>
      <c r="D28" s="9" t="str">
        <f>VLOOKUP(A28,'User Category'!$A$2:$B$43,2,false)</f>
        <v>East</v>
      </c>
      <c r="E28" s="6"/>
      <c r="F28" s="6"/>
      <c r="G28" s="6"/>
      <c r="H28" s="6"/>
      <c r="I28" s="6"/>
      <c r="J28" s="6"/>
      <c r="K28" s="6"/>
    </row>
    <row r="29">
      <c r="A29" s="7" t="s">
        <v>41</v>
      </c>
      <c r="B29" s="8">
        <v>45413.0</v>
      </c>
      <c r="C29" s="9" t="s">
        <v>14</v>
      </c>
      <c r="D29" s="9" t="str">
        <f>VLOOKUP(A29,'User Category'!$A$2:$B$43,2,false)</f>
        <v>West</v>
      </c>
      <c r="E29" s="6"/>
      <c r="F29" s="6"/>
      <c r="G29" s="6"/>
      <c r="H29" s="6"/>
      <c r="I29" s="6"/>
      <c r="J29" s="6"/>
      <c r="K29" s="6"/>
    </row>
    <row r="30">
      <c r="A30" s="7" t="s">
        <v>42</v>
      </c>
      <c r="B30" s="8">
        <v>45413.0</v>
      </c>
      <c r="C30" s="9" t="s">
        <v>14</v>
      </c>
      <c r="D30" s="9" t="str">
        <f>VLOOKUP(A30,'User Category'!$A$2:$B$43,2,false)</f>
        <v>West</v>
      </c>
      <c r="E30" s="6"/>
      <c r="F30" s="6"/>
      <c r="G30" s="6"/>
      <c r="H30" s="6"/>
      <c r="I30" s="6"/>
      <c r="J30" s="6"/>
      <c r="K30" s="6"/>
    </row>
    <row r="31">
      <c r="A31" s="7" t="s">
        <v>43</v>
      </c>
      <c r="B31" s="8">
        <v>45413.0</v>
      </c>
      <c r="C31" s="9" t="s">
        <v>14</v>
      </c>
      <c r="D31" s="9" t="str">
        <f>VLOOKUP(A31,'User Category'!$A$2:$B$43,2,false)</f>
        <v>East</v>
      </c>
      <c r="E31" s="6"/>
      <c r="F31" s="6"/>
      <c r="G31" s="6"/>
      <c r="H31" s="6"/>
      <c r="I31" s="6"/>
      <c r="J31" s="6"/>
      <c r="K31" s="6"/>
    </row>
    <row r="32">
      <c r="A32" s="7" t="s">
        <v>44</v>
      </c>
      <c r="B32" s="8">
        <v>45413.0</v>
      </c>
      <c r="C32" s="9" t="s">
        <v>14</v>
      </c>
      <c r="D32" s="9" t="str">
        <f>VLOOKUP(A32,'User Category'!$A$2:$B$43,2,false)</f>
        <v>West</v>
      </c>
      <c r="E32" s="6"/>
      <c r="F32" s="6"/>
      <c r="G32" s="6"/>
      <c r="H32" s="6"/>
      <c r="I32" s="6"/>
      <c r="J32" s="6"/>
      <c r="K32" s="6"/>
    </row>
    <row r="33">
      <c r="A33" s="7" t="s">
        <v>45</v>
      </c>
      <c r="B33" s="8">
        <v>45413.0</v>
      </c>
      <c r="C33" s="9" t="s">
        <v>14</v>
      </c>
      <c r="D33" s="9" t="str">
        <f>VLOOKUP(A33,'User Category'!$A$2:$B$43,2,false)</f>
        <v>West</v>
      </c>
      <c r="E33" s="6"/>
      <c r="F33" s="6"/>
      <c r="G33" s="6"/>
      <c r="H33" s="6"/>
      <c r="I33" s="6"/>
      <c r="J33" s="6"/>
      <c r="K33" s="6"/>
    </row>
    <row r="34">
      <c r="A34" s="7" t="s">
        <v>46</v>
      </c>
      <c r="B34" s="8">
        <v>45413.0</v>
      </c>
      <c r="C34" s="9" t="s">
        <v>14</v>
      </c>
      <c r="D34" s="9" t="str">
        <f>VLOOKUP(A34,'User Category'!$A$2:$B$43,2,false)</f>
        <v>West</v>
      </c>
      <c r="E34" s="6"/>
      <c r="F34" s="6"/>
      <c r="G34" s="6"/>
      <c r="H34" s="6"/>
      <c r="I34" s="6"/>
      <c r="J34" s="6"/>
      <c r="K34" s="6"/>
    </row>
    <row r="35">
      <c r="A35" s="7" t="s">
        <v>47</v>
      </c>
      <c r="B35" s="8">
        <v>45413.0</v>
      </c>
      <c r="C35" s="9" t="s">
        <v>14</v>
      </c>
      <c r="D35" s="9" t="str">
        <f>VLOOKUP(A35,'User Category'!$A$2:$B$43,2,false)</f>
        <v>East</v>
      </c>
      <c r="E35" s="6"/>
      <c r="F35" s="6"/>
      <c r="G35" s="6"/>
      <c r="H35" s="6"/>
      <c r="I35" s="6"/>
      <c r="J35" s="6"/>
      <c r="K35" s="6"/>
    </row>
    <row r="36">
      <c r="A36" s="7" t="s">
        <v>48</v>
      </c>
      <c r="B36" s="8">
        <v>45413.0</v>
      </c>
      <c r="C36" s="9" t="s">
        <v>14</v>
      </c>
      <c r="D36" s="9" t="str">
        <f>VLOOKUP(A36,'User Category'!$A$2:$B$43,2,false)</f>
        <v>West</v>
      </c>
      <c r="E36" s="6"/>
      <c r="F36" s="6"/>
      <c r="G36" s="6"/>
      <c r="H36" s="6"/>
      <c r="I36" s="6"/>
      <c r="J36" s="6"/>
      <c r="K36" s="6"/>
    </row>
    <row r="37">
      <c r="A37" s="7" t="s">
        <v>49</v>
      </c>
      <c r="B37" s="8">
        <v>45413.0</v>
      </c>
      <c r="C37" s="9" t="s">
        <v>14</v>
      </c>
      <c r="D37" s="9" t="str">
        <f>VLOOKUP(A37,'User Category'!$A$2:$B$43,2,false)</f>
        <v>West</v>
      </c>
      <c r="E37" s="6"/>
      <c r="F37" s="6"/>
      <c r="G37" s="6"/>
      <c r="H37" s="6"/>
      <c r="I37" s="6"/>
      <c r="J37" s="6"/>
      <c r="K37" s="6"/>
    </row>
    <row r="38">
      <c r="A38" s="7" t="s">
        <v>50</v>
      </c>
      <c r="B38" s="8">
        <v>45413.0</v>
      </c>
      <c r="C38" s="9" t="s">
        <v>14</v>
      </c>
      <c r="D38" s="9" t="str">
        <f>VLOOKUP(A38,'User Category'!$A$2:$B$43,2,false)</f>
        <v>West</v>
      </c>
      <c r="E38" s="6"/>
      <c r="F38" s="6"/>
      <c r="G38" s="6"/>
      <c r="H38" s="6"/>
      <c r="I38" s="6"/>
      <c r="J38" s="6"/>
      <c r="K38" s="6"/>
    </row>
    <row r="39">
      <c r="A39" s="7" t="s">
        <v>51</v>
      </c>
      <c r="B39" s="8">
        <v>45413.0</v>
      </c>
      <c r="C39" s="9" t="s">
        <v>14</v>
      </c>
      <c r="D39" s="9" t="str">
        <f>VLOOKUP(A39,'User Category'!$A$2:$B$43,2,false)</f>
        <v>East</v>
      </c>
      <c r="E39" s="6"/>
      <c r="F39" s="6"/>
      <c r="G39" s="6"/>
      <c r="H39" s="6"/>
      <c r="I39" s="6"/>
      <c r="J39" s="6"/>
      <c r="K39" s="6"/>
    </row>
    <row r="40">
      <c r="A40" s="7" t="s">
        <v>52</v>
      </c>
      <c r="B40" s="8">
        <v>45413.0</v>
      </c>
      <c r="C40" s="9" t="s">
        <v>14</v>
      </c>
      <c r="D40" s="9" t="str">
        <f>VLOOKUP(A40,'User Category'!$A$2:$B$43,2,false)</f>
        <v>West</v>
      </c>
      <c r="E40" s="6"/>
      <c r="F40" s="6"/>
      <c r="G40" s="6"/>
      <c r="H40" s="6"/>
      <c r="I40" s="6"/>
      <c r="J40" s="6"/>
      <c r="K40" s="6"/>
    </row>
    <row r="41">
      <c r="A41" s="7" t="s">
        <v>53</v>
      </c>
      <c r="B41" s="8">
        <v>45413.0</v>
      </c>
      <c r="C41" s="9" t="s">
        <v>14</v>
      </c>
      <c r="D41" s="9" t="str">
        <f>VLOOKUP(A41,'User Category'!$A$2:$B$43,2,false)</f>
        <v>West</v>
      </c>
      <c r="E41" s="6"/>
      <c r="F41" s="6"/>
      <c r="G41" s="6"/>
      <c r="H41" s="6"/>
      <c r="I41" s="6"/>
      <c r="J41" s="6"/>
      <c r="K41" s="6"/>
    </row>
    <row r="42">
      <c r="A42" s="7" t="s">
        <v>54</v>
      </c>
      <c r="B42" s="8">
        <v>45413.0</v>
      </c>
      <c r="C42" s="9" t="s">
        <v>14</v>
      </c>
      <c r="D42" s="9" t="str">
        <f>VLOOKUP(A42,'User Category'!$A$2:$B$43,2,false)</f>
        <v>West</v>
      </c>
      <c r="E42" s="6"/>
      <c r="F42" s="6"/>
      <c r="G42" s="6"/>
      <c r="H42" s="6"/>
      <c r="I42" s="6"/>
      <c r="J42" s="6"/>
      <c r="K42" s="6"/>
    </row>
    <row r="43">
      <c r="A43" s="7" t="s">
        <v>55</v>
      </c>
      <c r="B43" s="8">
        <v>45413.0</v>
      </c>
      <c r="C43" s="9" t="s">
        <v>14</v>
      </c>
      <c r="D43" s="9" t="str">
        <f>VLOOKUP(A43,'User Category'!$A$2:$B$43,2,false)</f>
        <v>East</v>
      </c>
      <c r="E43" s="6"/>
      <c r="F43" s="6"/>
      <c r="G43" s="6"/>
      <c r="H43" s="6"/>
      <c r="I43" s="6"/>
      <c r="J43" s="6"/>
      <c r="K43" s="6"/>
    </row>
    <row r="44">
      <c r="A44" s="11" t="s">
        <v>13</v>
      </c>
      <c r="B44" s="8">
        <v>45424.0</v>
      </c>
      <c r="C44" s="9" t="s">
        <v>56</v>
      </c>
      <c r="D44" s="9" t="str">
        <f>VLOOKUP(A44,'User Category'!$A$2:$B$43,2,false)</f>
        <v>West</v>
      </c>
      <c r="E44" s="6"/>
      <c r="F44" s="6"/>
      <c r="G44" s="6"/>
      <c r="H44" s="6"/>
      <c r="I44" s="6"/>
      <c r="J44" s="6"/>
      <c r="K44" s="6"/>
    </row>
    <row r="45">
      <c r="A45" s="11" t="s">
        <v>21</v>
      </c>
      <c r="B45" s="8">
        <v>45427.0</v>
      </c>
      <c r="C45" s="9" t="s">
        <v>56</v>
      </c>
      <c r="D45" s="9" t="str">
        <f>VLOOKUP(A45,'User Category'!$A$2:$B$43,2,false)</f>
        <v>West</v>
      </c>
      <c r="E45" s="6"/>
      <c r="F45" s="6"/>
      <c r="G45" s="6"/>
      <c r="H45" s="6"/>
      <c r="I45" s="6"/>
      <c r="J45" s="6"/>
      <c r="K45" s="6"/>
    </row>
    <row r="46">
      <c r="A46" s="11" t="s">
        <v>24</v>
      </c>
      <c r="B46" s="8">
        <v>45433.0</v>
      </c>
      <c r="C46" s="9" t="s">
        <v>56</v>
      </c>
      <c r="D46" s="9" t="str">
        <f>VLOOKUP(A46,'User Category'!$A$2:$B$43,2,false)</f>
        <v>West</v>
      </c>
      <c r="E46" s="6"/>
      <c r="F46" s="6"/>
      <c r="G46" s="6"/>
      <c r="H46" s="6"/>
      <c r="I46" s="6"/>
      <c r="J46" s="6"/>
      <c r="K46" s="6"/>
    </row>
    <row r="47">
      <c r="A47" s="11" t="s">
        <v>27</v>
      </c>
      <c r="B47" s="8">
        <v>45431.0</v>
      </c>
      <c r="C47" s="9" t="s">
        <v>56</v>
      </c>
      <c r="D47" s="9" t="str">
        <f>VLOOKUP(A47,'User Category'!$A$2:$B$43,2,false)</f>
        <v>East</v>
      </c>
      <c r="E47" s="6"/>
      <c r="F47" s="6"/>
      <c r="G47" s="6"/>
      <c r="H47" s="6"/>
      <c r="I47" s="6"/>
      <c r="J47" s="6"/>
      <c r="K47" s="6"/>
    </row>
    <row r="48">
      <c r="A48" s="11" t="s">
        <v>30</v>
      </c>
      <c r="B48" s="8">
        <v>45437.0</v>
      </c>
      <c r="C48" s="9" t="s">
        <v>56</v>
      </c>
      <c r="D48" s="9" t="str">
        <f>VLOOKUP(A48,'User Category'!$A$2:$B$43,2,false)</f>
        <v>East</v>
      </c>
      <c r="E48" s="6"/>
      <c r="F48" s="6"/>
      <c r="G48" s="6"/>
      <c r="H48" s="6"/>
      <c r="I48" s="6"/>
      <c r="J48" s="6"/>
      <c r="K48" s="6"/>
    </row>
    <row r="49">
      <c r="A49" s="11" t="s">
        <v>31</v>
      </c>
      <c r="B49" s="8">
        <v>45430.0</v>
      </c>
      <c r="C49" s="9" t="s">
        <v>56</v>
      </c>
      <c r="D49" s="9" t="str">
        <f>VLOOKUP(A49,'User Category'!$A$2:$B$43,2,false)</f>
        <v>West</v>
      </c>
      <c r="E49" s="6"/>
      <c r="F49" s="6"/>
      <c r="G49" s="6"/>
      <c r="H49" s="6"/>
      <c r="I49" s="6"/>
      <c r="J49" s="6"/>
      <c r="K49" s="6"/>
    </row>
    <row r="50">
      <c r="A50" s="11" t="s">
        <v>33</v>
      </c>
      <c r="B50" s="8">
        <v>45425.0</v>
      </c>
      <c r="C50" s="9" t="s">
        <v>56</v>
      </c>
      <c r="D50" s="9" t="str">
        <f>VLOOKUP(A50,'User Category'!$A$2:$B$43,2,false)</f>
        <v>West</v>
      </c>
      <c r="E50" s="6"/>
      <c r="F50" s="6"/>
      <c r="G50" s="6"/>
      <c r="H50" s="6"/>
      <c r="I50" s="6"/>
      <c r="J50" s="6"/>
      <c r="K50" s="6"/>
    </row>
    <row r="51">
      <c r="A51" s="11" t="s">
        <v>34</v>
      </c>
      <c r="B51" s="8">
        <v>45432.0</v>
      </c>
      <c r="C51" s="9" t="s">
        <v>56</v>
      </c>
      <c r="D51" s="9" t="str">
        <f>VLOOKUP(A51,'User Category'!$A$2:$B$43,2,false)</f>
        <v>East</v>
      </c>
      <c r="E51" s="6"/>
      <c r="F51" s="6"/>
      <c r="G51" s="6"/>
      <c r="H51" s="6"/>
      <c r="I51" s="6"/>
      <c r="J51" s="6"/>
      <c r="K51" s="6"/>
    </row>
    <row r="52">
      <c r="A52" s="11" t="s">
        <v>35</v>
      </c>
      <c r="B52" s="8">
        <v>45433.0</v>
      </c>
      <c r="C52" s="9" t="s">
        <v>56</v>
      </c>
      <c r="D52" s="9" t="str">
        <f>VLOOKUP(A52,'User Category'!$A$2:$B$43,2,false)</f>
        <v>West</v>
      </c>
      <c r="E52" s="6"/>
      <c r="F52" s="6"/>
      <c r="G52" s="6"/>
      <c r="H52" s="6"/>
      <c r="I52" s="6"/>
      <c r="J52" s="6"/>
      <c r="K52" s="6"/>
    </row>
    <row r="53">
      <c r="A53" s="11" t="s">
        <v>42</v>
      </c>
      <c r="B53" s="8">
        <v>45431.0</v>
      </c>
      <c r="C53" s="9" t="s">
        <v>56</v>
      </c>
      <c r="D53" s="9" t="str">
        <f>VLOOKUP(A53,'User Category'!$A$2:$B$43,2,false)</f>
        <v>West</v>
      </c>
      <c r="E53" s="6"/>
      <c r="F53" s="6"/>
      <c r="G53" s="6"/>
      <c r="H53" s="6"/>
      <c r="I53" s="6"/>
      <c r="J53" s="6"/>
      <c r="K53" s="6"/>
    </row>
    <row r="54">
      <c r="A54" s="11" t="s">
        <v>44</v>
      </c>
      <c r="B54" s="8">
        <v>45428.0</v>
      </c>
      <c r="C54" s="9" t="s">
        <v>56</v>
      </c>
      <c r="D54" s="9" t="str">
        <f>VLOOKUP(A54,'User Category'!$A$2:$B$43,2,false)</f>
        <v>West</v>
      </c>
      <c r="E54" s="6"/>
      <c r="F54" s="6"/>
      <c r="G54" s="6"/>
      <c r="H54" s="6"/>
      <c r="I54" s="6"/>
      <c r="J54" s="6"/>
      <c r="K54" s="6"/>
    </row>
    <row r="55">
      <c r="A55" s="11" t="s">
        <v>51</v>
      </c>
      <c r="B55" s="8">
        <v>45429.0</v>
      </c>
      <c r="C55" s="9" t="s">
        <v>56</v>
      </c>
      <c r="D55" s="9" t="str">
        <f>VLOOKUP(A55,'User Category'!$A$2:$B$43,2,false)</f>
        <v>East</v>
      </c>
      <c r="E55" s="6"/>
      <c r="F55" s="6"/>
      <c r="G55" s="6"/>
      <c r="H55" s="6"/>
      <c r="I55" s="6"/>
      <c r="J55" s="6"/>
      <c r="K55" s="6"/>
    </row>
    <row r="56">
      <c r="A56" s="11" t="s">
        <v>54</v>
      </c>
      <c r="B56" s="8">
        <v>45423.0</v>
      </c>
      <c r="C56" s="9" t="s">
        <v>56</v>
      </c>
      <c r="D56" s="9" t="str">
        <f>VLOOKUP(A56,'User Category'!$A$2:$B$43,2,false)</f>
        <v>West</v>
      </c>
      <c r="E56" s="6"/>
      <c r="F56" s="6"/>
      <c r="G56" s="6"/>
      <c r="H56" s="6"/>
      <c r="I56" s="6"/>
      <c r="J56" s="6"/>
      <c r="K56" s="6"/>
    </row>
    <row r="57">
      <c r="A57" s="11" t="s">
        <v>55</v>
      </c>
      <c r="B57" s="8">
        <v>45421.0</v>
      </c>
      <c r="C57" s="9" t="s">
        <v>56</v>
      </c>
      <c r="D57" s="9" t="str">
        <f>VLOOKUP(A57,'User Category'!$A$2:$B$43,2,false)</f>
        <v>East</v>
      </c>
      <c r="E57" s="6"/>
      <c r="F57" s="6"/>
      <c r="G57" s="6"/>
      <c r="H57" s="6"/>
      <c r="I57" s="6"/>
      <c r="J57" s="6"/>
      <c r="K57" s="6"/>
    </row>
    <row r="58">
      <c r="A58" s="11" t="s">
        <v>13</v>
      </c>
      <c r="B58" s="8">
        <v>45431.0</v>
      </c>
      <c r="C58" s="12" t="s">
        <v>57</v>
      </c>
      <c r="D58" s="9" t="str">
        <f>VLOOKUP(A58,'User Category'!$A$2:$B$43,2,false)</f>
        <v>West</v>
      </c>
      <c r="E58" s="6"/>
      <c r="F58" s="6"/>
      <c r="G58" s="6"/>
      <c r="H58" s="6"/>
      <c r="I58" s="6"/>
      <c r="J58" s="6"/>
      <c r="K58" s="6"/>
    </row>
    <row r="59">
      <c r="A59" s="11" t="s">
        <v>27</v>
      </c>
      <c r="B59" s="8">
        <v>45443.0</v>
      </c>
      <c r="C59" s="12" t="s">
        <v>57</v>
      </c>
      <c r="D59" s="9" t="str">
        <f>VLOOKUP(A59,'User Category'!$A$2:$B$43,2,false)</f>
        <v>East</v>
      </c>
      <c r="E59" s="6"/>
      <c r="F59" s="6"/>
      <c r="G59" s="6"/>
      <c r="H59" s="6"/>
      <c r="I59" s="6"/>
      <c r="J59" s="6"/>
      <c r="K59" s="6"/>
    </row>
    <row r="60">
      <c r="A60" s="13" t="s">
        <v>30</v>
      </c>
      <c r="B60" s="8">
        <v>45456.0</v>
      </c>
      <c r="C60" s="12" t="s">
        <v>57</v>
      </c>
      <c r="D60" s="9" t="str">
        <f>VLOOKUP(A60,'User Category'!$A$2:$B$43,2,false)</f>
        <v>East</v>
      </c>
      <c r="E60" s="6"/>
      <c r="F60" s="6"/>
      <c r="G60" s="6"/>
      <c r="H60" s="6"/>
      <c r="I60" s="6"/>
      <c r="J60" s="6"/>
      <c r="K60" s="6"/>
    </row>
    <row r="61">
      <c r="A61" s="13" t="s">
        <v>31</v>
      </c>
      <c r="B61" s="8">
        <v>45443.0</v>
      </c>
      <c r="C61" s="12" t="s">
        <v>57</v>
      </c>
      <c r="D61" s="9" t="str">
        <f>VLOOKUP(A61,'User Category'!$A$2:$B$43,2,false)</f>
        <v>West</v>
      </c>
      <c r="E61" s="6"/>
      <c r="F61" s="6"/>
      <c r="G61" s="6"/>
      <c r="H61" s="6"/>
      <c r="I61" s="6"/>
      <c r="J61" s="6"/>
      <c r="K61" s="6"/>
    </row>
    <row r="62">
      <c r="A62" s="13" t="s">
        <v>35</v>
      </c>
      <c r="B62" s="8">
        <v>45442.0</v>
      </c>
      <c r="C62" s="12" t="s">
        <v>57</v>
      </c>
      <c r="D62" s="9" t="str">
        <f>VLOOKUP(A62,'User Category'!$A$2:$B$43,2,false)</f>
        <v>West</v>
      </c>
      <c r="E62" s="6"/>
      <c r="F62" s="6"/>
      <c r="G62" s="6"/>
      <c r="H62" s="6"/>
      <c r="I62" s="6"/>
      <c r="J62" s="6"/>
      <c r="K62" s="6"/>
    </row>
    <row r="63">
      <c r="A63" s="11" t="s">
        <v>44</v>
      </c>
      <c r="B63" s="8">
        <v>45436.0</v>
      </c>
      <c r="C63" s="12" t="s">
        <v>57</v>
      </c>
      <c r="D63" s="9" t="str">
        <f>VLOOKUP(A63,'User Category'!$A$2:$B$43,2,false)</f>
        <v>West</v>
      </c>
      <c r="E63" s="6"/>
      <c r="F63" s="6"/>
      <c r="G63" s="6"/>
      <c r="H63" s="6"/>
      <c r="I63" s="6"/>
      <c r="J63" s="6"/>
      <c r="K63" s="6"/>
    </row>
    <row r="64">
      <c r="A64" s="11" t="s">
        <v>51</v>
      </c>
      <c r="B64" s="8">
        <v>45444.0</v>
      </c>
      <c r="C64" s="12" t="s">
        <v>57</v>
      </c>
      <c r="D64" s="9" t="str">
        <f>VLOOKUP(A64,'User Category'!$A$2:$B$43,2,false)</f>
        <v>East</v>
      </c>
      <c r="E64" s="6"/>
      <c r="F64" s="6"/>
      <c r="G64" s="6"/>
      <c r="H64" s="6"/>
      <c r="I64" s="6"/>
      <c r="J64" s="6"/>
      <c r="K64" s="6"/>
    </row>
    <row r="65">
      <c r="A65" s="11" t="s">
        <v>54</v>
      </c>
      <c r="B65" s="8">
        <v>45439.0</v>
      </c>
      <c r="C65" s="12" t="s">
        <v>57</v>
      </c>
      <c r="D65" s="9" t="str">
        <f>VLOOKUP(A65,'User Category'!$A$2:$B$43,2,false)</f>
        <v>West</v>
      </c>
      <c r="E65" s="6"/>
      <c r="F65" s="6"/>
      <c r="G65" s="6"/>
      <c r="H65" s="6"/>
      <c r="I65" s="6"/>
      <c r="J65" s="6"/>
      <c r="K65" s="6"/>
    </row>
    <row r="66">
      <c r="A66" s="11" t="s">
        <v>30</v>
      </c>
      <c r="B66" s="8">
        <v>45470.0</v>
      </c>
      <c r="C66" s="14" t="s">
        <v>58</v>
      </c>
      <c r="D66" s="9" t="str">
        <f>VLOOKUP(A66,'User Category'!$A$2:$B$43,2,false)</f>
        <v>East</v>
      </c>
      <c r="E66" s="6"/>
      <c r="F66" s="6"/>
      <c r="G66" s="6"/>
      <c r="H66" s="6"/>
      <c r="I66" s="6"/>
      <c r="J66" s="6"/>
      <c r="K66" s="6"/>
    </row>
    <row r="67">
      <c r="A67" s="11" t="s">
        <v>31</v>
      </c>
      <c r="B67" s="8">
        <v>45457.0</v>
      </c>
      <c r="C67" s="14" t="s">
        <v>58</v>
      </c>
      <c r="D67" s="9" t="str">
        <f>VLOOKUP(A67,'User Category'!$A$2:$B$43,2,false)</f>
        <v>West</v>
      </c>
      <c r="E67" s="6"/>
      <c r="F67" s="6"/>
      <c r="G67" s="6"/>
      <c r="H67" s="6"/>
      <c r="I67" s="6"/>
      <c r="J67" s="6"/>
      <c r="K67" s="6"/>
    </row>
    <row r="68">
      <c r="A68" s="11" t="s">
        <v>44</v>
      </c>
      <c r="B68" s="8">
        <v>45447.0</v>
      </c>
      <c r="C68" s="14" t="s">
        <v>58</v>
      </c>
      <c r="D68" s="9" t="str">
        <f>VLOOKUP(A68,'User Category'!$A$2:$B$43,2,false)</f>
        <v>West</v>
      </c>
      <c r="E68" s="6"/>
      <c r="F68" s="6"/>
      <c r="G68" s="6"/>
      <c r="H68" s="6"/>
      <c r="I68" s="6"/>
      <c r="J68" s="6"/>
      <c r="K68" s="6"/>
    </row>
    <row r="69">
      <c r="A69" s="11" t="s">
        <v>51</v>
      </c>
      <c r="B69" s="8">
        <v>45456.0</v>
      </c>
      <c r="C69" s="14" t="s">
        <v>58</v>
      </c>
      <c r="D69" s="9" t="str">
        <f>VLOOKUP(A69,'User Category'!$A$2:$B$43,2,false)</f>
        <v>East</v>
      </c>
      <c r="E69" s="6"/>
      <c r="F69" s="6"/>
      <c r="G69" s="6"/>
      <c r="H69" s="6"/>
      <c r="I69" s="6"/>
      <c r="J69" s="6"/>
      <c r="K69" s="6"/>
    </row>
    <row r="70">
      <c r="A70" s="11" t="s">
        <v>54</v>
      </c>
      <c r="B70" s="8">
        <v>45450.0</v>
      </c>
      <c r="C70" s="14" t="s">
        <v>58</v>
      </c>
      <c r="D70" s="9" t="str">
        <f>VLOOKUP(A70,'User Category'!$A$2:$B$43,2,false)</f>
        <v>West</v>
      </c>
      <c r="E70" s="6"/>
      <c r="F70" s="6"/>
      <c r="G70" s="6"/>
      <c r="H70" s="6"/>
      <c r="I70" s="6"/>
      <c r="J70" s="6"/>
      <c r="K70" s="6"/>
    </row>
    <row r="71">
      <c r="A71" s="10"/>
      <c r="B71" s="15"/>
      <c r="C71" s="10"/>
      <c r="D71" s="6"/>
      <c r="E71" s="6"/>
      <c r="F71" s="6"/>
      <c r="G71" s="6"/>
      <c r="H71" s="6"/>
      <c r="I71" s="6"/>
      <c r="J71" s="6"/>
      <c r="K71" s="6"/>
    </row>
    <row r="72">
      <c r="A72" s="10"/>
      <c r="B72" s="15"/>
      <c r="C72" s="10"/>
      <c r="D72" s="6"/>
      <c r="E72" s="6"/>
      <c r="F72" s="6"/>
      <c r="G72" s="6"/>
      <c r="H72" s="6"/>
      <c r="I72" s="6"/>
      <c r="J72" s="6"/>
      <c r="K72" s="6"/>
    </row>
    <row r="73">
      <c r="A73" s="10"/>
      <c r="B73" s="15"/>
      <c r="C73" s="10"/>
      <c r="D73" s="6"/>
      <c r="E73" s="6"/>
      <c r="F73" s="6"/>
      <c r="G73" s="6"/>
      <c r="H73" s="6"/>
      <c r="I73" s="6"/>
      <c r="J73" s="6"/>
      <c r="K73" s="6"/>
    </row>
    <row r="74">
      <c r="A74" s="10"/>
      <c r="B74" s="15"/>
      <c r="C74" s="10"/>
      <c r="D74" s="6"/>
      <c r="E74" s="6"/>
      <c r="F74" s="6"/>
      <c r="G74" s="6"/>
      <c r="H74" s="6"/>
      <c r="I74" s="6"/>
      <c r="J74" s="6"/>
      <c r="K74" s="6"/>
    </row>
    <row r="75">
      <c r="A75" s="10"/>
      <c r="B75" s="15"/>
      <c r="C75" s="10"/>
      <c r="D75" s="6"/>
      <c r="E75" s="6"/>
      <c r="F75" s="6"/>
      <c r="G75" s="6"/>
      <c r="H75" s="6"/>
      <c r="I75" s="6"/>
      <c r="J75" s="6"/>
      <c r="K75" s="6"/>
    </row>
    <row r="76">
      <c r="A76" s="10"/>
      <c r="B76" s="15"/>
      <c r="C76" s="10"/>
      <c r="D76" s="6"/>
      <c r="E76" s="6"/>
      <c r="F76" s="6"/>
      <c r="G76" s="6"/>
      <c r="H76" s="6"/>
      <c r="I76" s="6"/>
      <c r="J76" s="6"/>
      <c r="K76" s="6"/>
    </row>
    <row r="77">
      <c r="A77" s="10"/>
      <c r="B77" s="15"/>
      <c r="C77" s="10"/>
      <c r="D77" s="6"/>
      <c r="E77" s="6"/>
      <c r="F77" s="6"/>
      <c r="G77" s="6"/>
      <c r="H77" s="6"/>
      <c r="I77" s="6"/>
      <c r="J77" s="6"/>
      <c r="K77" s="6"/>
    </row>
    <row r="78">
      <c r="A78" s="10"/>
      <c r="B78" s="15"/>
      <c r="C78" s="10"/>
      <c r="D78" s="6"/>
      <c r="E78" s="6"/>
      <c r="F78" s="6"/>
      <c r="G78" s="6"/>
      <c r="H78" s="6"/>
      <c r="I78" s="6"/>
      <c r="J78" s="6"/>
      <c r="K78" s="6"/>
    </row>
    <row r="79">
      <c r="A79" s="10"/>
      <c r="B79" s="15"/>
      <c r="C79" s="10"/>
      <c r="D79" s="6"/>
      <c r="E79" s="6"/>
      <c r="F79" s="6"/>
      <c r="G79" s="6"/>
      <c r="H79" s="6"/>
      <c r="I79" s="6"/>
      <c r="J79" s="6"/>
      <c r="K79" s="6"/>
    </row>
    <row r="80">
      <c r="A80" s="10"/>
      <c r="B80" s="15"/>
      <c r="C80" s="10"/>
      <c r="D80" s="6"/>
      <c r="E80" s="6"/>
      <c r="F80" s="6"/>
      <c r="G80" s="6"/>
      <c r="H80" s="6"/>
      <c r="I80" s="6"/>
      <c r="J80" s="6"/>
      <c r="K80" s="6"/>
    </row>
    <row r="81">
      <c r="A81" s="10"/>
      <c r="B81" s="15"/>
      <c r="C81" s="10"/>
      <c r="D81" s="6"/>
      <c r="E81" s="6"/>
      <c r="F81" s="6"/>
      <c r="G81" s="6"/>
      <c r="H81" s="6"/>
      <c r="I81" s="6"/>
      <c r="J81" s="6"/>
      <c r="K81" s="6"/>
    </row>
    <row r="82">
      <c r="A82" s="10"/>
      <c r="B82" s="15"/>
      <c r="C82" s="10"/>
      <c r="D82" s="6"/>
      <c r="E82" s="6"/>
      <c r="F82" s="6"/>
      <c r="G82" s="6"/>
      <c r="H82" s="6"/>
      <c r="I82" s="6"/>
      <c r="J82" s="6"/>
      <c r="K82" s="6"/>
    </row>
    <row r="83">
      <c r="A83" s="10"/>
      <c r="B83" s="15"/>
      <c r="C83" s="10"/>
      <c r="D83" s="6"/>
      <c r="E83" s="6"/>
      <c r="F83" s="6"/>
      <c r="G83" s="6"/>
      <c r="H83" s="6"/>
      <c r="I83" s="6"/>
      <c r="J83" s="6"/>
      <c r="K83" s="6"/>
    </row>
    <row r="84">
      <c r="A84" s="10"/>
      <c r="B84" s="15"/>
      <c r="C84" s="10"/>
      <c r="D84" s="6"/>
      <c r="E84" s="6"/>
      <c r="F84" s="6"/>
      <c r="G84" s="6"/>
      <c r="H84" s="6"/>
      <c r="I84" s="6"/>
      <c r="J84" s="6"/>
      <c r="K84" s="6"/>
    </row>
    <row r="85">
      <c r="A85" s="10"/>
      <c r="B85" s="15"/>
      <c r="C85" s="10"/>
      <c r="D85" s="6"/>
      <c r="E85" s="6"/>
      <c r="F85" s="6"/>
      <c r="G85" s="6"/>
      <c r="H85" s="6"/>
      <c r="I85" s="6"/>
      <c r="J85" s="6"/>
      <c r="K85" s="6"/>
    </row>
    <row r="86">
      <c r="A86" s="10"/>
      <c r="B86" s="15"/>
      <c r="C86" s="10"/>
      <c r="D86" s="6"/>
      <c r="E86" s="6"/>
      <c r="F86" s="6"/>
      <c r="G86" s="6"/>
      <c r="H86" s="6"/>
      <c r="I86" s="6"/>
      <c r="J86" s="6"/>
      <c r="K86" s="6"/>
    </row>
    <row r="87">
      <c r="A87" s="10"/>
      <c r="B87" s="15"/>
      <c r="C87" s="10"/>
      <c r="D87" s="6"/>
      <c r="E87" s="6"/>
      <c r="F87" s="6"/>
      <c r="G87" s="6"/>
      <c r="H87" s="6"/>
      <c r="I87" s="6"/>
      <c r="J87" s="6"/>
      <c r="K87" s="6"/>
    </row>
    <row r="88">
      <c r="A88" s="10"/>
      <c r="B88" s="15"/>
      <c r="C88" s="10"/>
      <c r="D88" s="6"/>
      <c r="E88" s="6"/>
      <c r="F88" s="6"/>
      <c r="G88" s="6"/>
      <c r="H88" s="6"/>
      <c r="I88" s="6"/>
      <c r="J88" s="6"/>
      <c r="K88" s="6"/>
    </row>
    <row r="89">
      <c r="A89" s="10"/>
      <c r="B89" s="15"/>
      <c r="C89" s="10"/>
      <c r="D89" s="6"/>
      <c r="E89" s="6"/>
      <c r="F89" s="6"/>
      <c r="G89" s="6"/>
      <c r="H89" s="6"/>
      <c r="I89" s="6"/>
      <c r="J89" s="6"/>
      <c r="K89" s="6"/>
    </row>
    <row r="90">
      <c r="A90" s="10"/>
      <c r="B90" s="15"/>
      <c r="C90" s="10"/>
      <c r="D90" s="6"/>
      <c r="E90" s="6"/>
      <c r="F90" s="6"/>
      <c r="G90" s="6"/>
      <c r="H90" s="6"/>
      <c r="I90" s="6"/>
      <c r="J90" s="6"/>
      <c r="K90" s="6"/>
    </row>
    <row r="91">
      <c r="A91" s="10"/>
      <c r="B91" s="15"/>
      <c r="C91" s="10"/>
      <c r="D91" s="6"/>
      <c r="E91" s="6"/>
      <c r="F91" s="6"/>
      <c r="G91" s="6"/>
      <c r="H91" s="6"/>
      <c r="I91" s="6"/>
      <c r="J91" s="6"/>
      <c r="K91" s="6"/>
    </row>
    <row r="92">
      <c r="A92" s="10"/>
      <c r="B92" s="15"/>
      <c r="C92" s="10"/>
      <c r="D92" s="6"/>
      <c r="E92" s="6"/>
      <c r="F92" s="6"/>
      <c r="G92" s="6"/>
      <c r="H92" s="6"/>
      <c r="I92" s="6"/>
      <c r="J92" s="6"/>
      <c r="K92" s="6"/>
    </row>
    <row r="93">
      <c r="A93" s="10"/>
      <c r="B93" s="15"/>
      <c r="C93" s="10"/>
      <c r="D93" s="6"/>
      <c r="E93" s="6"/>
      <c r="F93" s="6"/>
      <c r="G93" s="6"/>
      <c r="H93" s="6"/>
      <c r="I93" s="6"/>
      <c r="J93" s="6"/>
      <c r="K93" s="6"/>
    </row>
    <row r="94">
      <c r="A94" s="10"/>
      <c r="B94" s="15"/>
      <c r="C94" s="10"/>
      <c r="D94" s="6"/>
      <c r="E94" s="6"/>
      <c r="F94" s="6"/>
      <c r="G94" s="6"/>
      <c r="H94" s="6"/>
      <c r="I94" s="6"/>
      <c r="J94" s="6"/>
      <c r="K94" s="6"/>
    </row>
    <row r="95">
      <c r="A95" s="16"/>
      <c r="B95" s="15"/>
      <c r="C95" s="10"/>
      <c r="D95" s="6"/>
      <c r="E95" s="6"/>
      <c r="F95" s="6"/>
      <c r="G95" s="6"/>
      <c r="H95" s="6"/>
      <c r="I95" s="6"/>
      <c r="J95" s="6"/>
      <c r="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4.13"/>
  </cols>
  <sheetData>
    <row r="1">
      <c r="A1" s="33" t="s">
        <v>68</v>
      </c>
      <c r="B1" s="29"/>
      <c r="C1" s="34"/>
    </row>
    <row r="2">
      <c r="A2" s="35" t="s">
        <v>69</v>
      </c>
      <c r="B2" s="32">
        <f>IFERROR(__xludf.DUMMYFUNCTION("counta(unique('Deal Lifecycle Details'!$A$2:$A$70))"),42.0)</f>
        <v>42</v>
      </c>
    </row>
    <row r="3">
      <c r="A3" s="35" t="s">
        <v>70</v>
      </c>
      <c r="B3" s="36">
        <f>max('Deal Lifecycle Details'!B2:B70)</f>
        <v>45470</v>
      </c>
    </row>
    <row r="4">
      <c r="A4" s="35" t="s">
        <v>71</v>
      </c>
      <c r="B4" s="36">
        <f>min('Deal Lifecycle Details'!B2:B70)</f>
        <v>45413</v>
      </c>
    </row>
    <row r="5">
      <c r="A5" s="35" t="s">
        <v>72</v>
      </c>
      <c r="B5" s="32">
        <f>IFERROR(__xludf.DUMMYFUNCTION("COUNTA(unique('Deal Lifecycle Details'!C2:C70))"),4.0)</f>
        <v>4</v>
      </c>
    </row>
  </sheetData>
  <mergeCells count="2">
    <mergeCell ref="A1:B1"/>
    <mergeCell ref="C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4.63"/>
    <col customWidth="1" min="4" max="4" width="15.13"/>
  </cols>
  <sheetData>
    <row r="1">
      <c r="A1" s="33" t="s">
        <v>73</v>
      </c>
      <c r="B1" s="28"/>
      <c r="C1" s="28"/>
      <c r="D1" s="29"/>
    </row>
    <row r="2">
      <c r="A2" s="37" t="s">
        <v>74</v>
      </c>
      <c r="B2" s="37" t="s">
        <v>75</v>
      </c>
      <c r="C2" s="37" t="s">
        <v>76</v>
      </c>
      <c r="D2" s="37" t="s">
        <v>77</v>
      </c>
    </row>
    <row r="3">
      <c r="A3" s="32" t="str">
        <f>IFERROR(__xludf.DUMMYFUNCTION("unique('Deal Lifecycle Details'!$C$2:$C$70)"),"LEAD")</f>
        <v>LEAD</v>
      </c>
      <c r="B3" s="32">
        <f>COUNTIFS('Deal Lifecycle Details'!$C$2:$C$70,A3)</f>
        <v>42</v>
      </c>
      <c r="C3" s="32"/>
      <c r="D3" s="38">
        <f>AVERAGE('Time Spent'!F3:F44)</f>
        <v>15.85714286</v>
      </c>
    </row>
    <row r="4">
      <c r="A4" s="32" t="str">
        <f>IFERROR(__xludf.DUMMYFUNCTION("""COMPUTED_VALUE"""),"MEET")</f>
        <v>MEET</v>
      </c>
      <c r="B4" s="32">
        <f>COUNTIFS('Deal Lifecycle Details'!$C$2:$C$70,A4)</f>
        <v>14</v>
      </c>
      <c r="C4" s="39">
        <f t="shared" ref="C4:C6" si="1">(B3-B4)/B3</f>
        <v>0.6666666667</v>
      </c>
      <c r="D4" s="38">
        <f>AVERAGE('Time Spent'!G3:G44)</f>
        <v>12.375</v>
      </c>
    </row>
    <row r="5">
      <c r="A5" s="32" t="str">
        <f>IFERROR(__xludf.DUMMYFUNCTION("""COMPUTED_VALUE"""),"PROPOSAL")</f>
        <v>PROPOSAL</v>
      </c>
      <c r="B5" s="32">
        <f>COUNTIFS('Deal Lifecycle Details'!$C$2:$C$70,A5)</f>
        <v>8</v>
      </c>
      <c r="C5" s="39">
        <f t="shared" si="1"/>
        <v>0.4285714286</v>
      </c>
      <c r="D5" s="38">
        <f>AVERAGE('Time Spent'!H3:H44)</f>
        <v>12.4</v>
      </c>
    </row>
    <row r="6">
      <c r="A6" s="32" t="str">
        <f>IFERROR(__xludf.DUMMYFUNCTION("""COMPUTED_VALUE"""),"DEAL")</f>
        <v>DEAL</v>
      </c>
      <c r="B6" s="32">
        <f>COUNTIFS('Deal Lifecycle Details'!$C$2:$C$70,A6)</f>
        <v>5</v>
      </c>
      <c r="C6" s="39">
        <f t="shared" si="1"/>
        <v>0.375</v>
      </c>
      <c r="D6" s="32"/>
    </row>
  </sheetData>
  <mergeCells count="1">
    <mergeCell ref="A1:D1"/>
  </mergeCells>
  <conditionalFormatting sqref="C4:C6">
    <cfRule type="expression" dxfId="0" priority="1">
      <formula>C4=max($C$4:$C$6)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17.63"/>
    <col customWidth="1" min="4" max="4" width="16.88"/>
    <col customWidth="1" min="6" max="6" width="15.25"/>
    <col customWidth="1" min="7" max="7" width="15.63"/>
    <col customWidth="1" min="8" max="8" width="14.88"/>
  </cols>
  <sheetData>
    <row r="1">
      <c r="A1" s="33" t="s">
        <v>78</v>
      </c>
      <c r="B1" s="28"/>
      <c r="C1" s="28"/>
      <c r="D1" s="28"/>
      <c r="E1" s="28"/>
      <c r="F1" s="28"/>
      <c r="G1" s="28"/>
      <c r="H1" s="29"/>
    </row>
    <row r="2">
      <c r="A2" s="40" t="s">
        <v>64</v>
      </c>
      <c r="B2" s="28"/>
      <c r="C2" s="28"/>
      <c r="D2" s="29"/>
      <c r="E2" s="40" t="s">
        <v>65</v>
      </c>
      <c r="F2" s="28"/>
      <c r="G2" s="28"/>
      <c r="H2" s="29"/>
    </row>
    <row r="3">
      <c r="A3" s="37" t="s">
        <v>74</v>
      </c>
      <c r="B3" s="37" t="s">
        <v>75</v>
      </c>
      <c r="C3" s="37" t="s">
        <v>76</v>
      </c>
      <c r="D3" s="37" t="s">
        <v>77</v>
      </c>
      <c r="E3" s="37" t="s">
        <v>74</v>
      </c>
      <c r="F3" s="37" t="s">
        <v>75</v>
      </c>
      <c r="G3" s="37" t="s">
        <v>76</v>
      </c>
      <c r="H3" s="37" t="s">
        <v>77</v>
      </c>
    </row>
    <row r="4">
      <c r="A4" s="32" t="str">
        <f>IFERROR(__xludf.DUMMYFUNCTION("unique('User Categorised'!$C$2:$C$70)"),"LEAD")</f>
        <v>LEAD</v>
      </c>
      <c r="B4" s="32">
        <f>countifs('User Categorised'!$C$2:$C$70,A4,'User Categorised'!$D$2:$D$70,$A$2)</f>
        <v>29</v>
      </c>
      <c r="C4" s="32"/>
      <c r="D4" s="38">
        <f>averageifs('Time Spent'!$F$3:$F$44,'Time Spent'!$I$3:$I$44,$A$2)</f>
        <v>15.22222222</v>
      </c>
      <c r="E4" s="32" t="str">
        <f>IFERROR(__xludf.DUMMYFUNCTION("unique('User Categorised'!$C$2:$C$70)"),"LEAD")</f>
        <v>LEAD</v>
      </c>
      <c r="F4" s="32">
        <f>countifs('User Categorised'!$C$2:$C$70,E4,'User Categorised'!$D$2:$D$70,$E$2)</f>
        <v>13</v>
      </c>
      <c r="G4" s="32"/>
      <c r="H4" s="38">
        <f>averageifs('Time Spent'!$F$3:$F$44,'Time Spent'!$I$3:$I$44,$E$2)</f>
        <v>17</v>
      </c>
    </row>
    <row r="5">
      <c r="A5" s="32" t="str">
        <f>IFERROR(__xludf.DUMMYFUNCTION("""COMPUTED_VALUE"""),"MEET")</f>
        <v>MEET</v>
      </c>
      <c r="B5" s="32">
        <f>countifs('User Categorised'!$C$2:$C$70,A5,'User Categorised'!$D$2:$D$70,$A$2)</f>
        <v>9</v>
      </c>
      <c r="C5" s="39">
        <f t="shared" ref="C5:C7" si="1">(B4-B5)/B4</f>
        <v>0.6896551724</v>
      </c>
      <c r="D5" s="38">
        <f>averageifs('Time Spent'!$G$3:$G$44,'Time Spent'!$I$3:$I$44,$A$2)</f>
        <v>10.6</v>
      </c>
      <c r="E5" s="32" t="str">
        <f>IFERROR(__xludf.DUMMYFUNCTION("""COMPUTED_VALUE"""),"MEET")</f>
        <v>MEET</v>
      </c>
      <c r="F5" s="32">
        <f>countifs('User Categorised'!$C$2:$C$70,E5,'User Categorised'!$D$2:$D$70,$E$2)</f>
        <v>5</v>
      </c>
      <c r="G5" s="39">
        <f t="shared" ref="G5:G7" si="2">(F4-F5)/F4</f>
        <v>0.6153846154</v>
      </c>
      <c r="H5" s="38">
        <f>averageifs('Time Spent'!$G$3:$G$44,'Time Spent'!$I$3:$I$44,$E$2)</f>
        <v>15.33333333</v>
      </c>
    </row>
    <row r="6">
      <c r="A6" s="32" t="str">
        <f>IFERROR(__xludf.DUMMYFUNCTION("""COMPUTED_VALUE"""),"PROPOSAL")</f>
        <v>PROPOSAL</v>
      </c>
      <c r="B6" s="32">
        <f>countifs('User Categorised'!$C$2:$C$70,A6,'User Categorised'!$D$2:$D$70,$A$2)</f>
        <v>5</v>
      </c>
      <c r="C6" s="39">
        <f t="shared" si="1"/>
        <v>0.4444444444</v>
      </c>
      <c r="D6" s="38">
        <f>averageifs('Time Spent'!$H$3:$H$44,'Time Spent'!$I$3:$I$44,$A$2)</f>
        <v>12</v>
      </c>
      <c r="E6" s="32" t="str">
        <f>IFERROR(__xludf.DUMMYFUNCTION("""COMPUTED_VALUE"""),"PROPOSAL")</f>
        <v>PROPOSAL</v>
      </c>
      <c r="F6" s="32">
        <f>countifs('User Categorised'!$C$2:$C$70,E6,'User Categorised'!$D$2:$D$70,$E$2)</f>
        <v>3</v>
      </c>
      <c r="G6" s="39">
        <f t="shared" si="2"/>
        <v>0.4</v>
      </c>
      <c r="H6" s="38">
        <f>averageifs('Time Spent'!$H$3:$H$44,'Time Spent'!$I$3:$I$44,$E$2)</f>
        <v>13</v>
      </c>
    </row>
    <row r="7">
      <c r="A7" s="32" t="str">
        <f>IFERROR(__xludf.DUMMYFUNCTION("""COMPUTED_VALUE"""),"DEAL")</f>
        <v>DEAL</v>
      </c>
      <c r="B7" s="32">
        <f>countifs('User Categorised'!$C$2:$C$70,A7,'User Categorised'!$D$2:$D$70,$A$2)</f>
        <v>3</v>
      </c>
      <c r="C7" s="39">
        <f t="shared" si="1"/>
        <v>0.4</v>
      </c>
      <c r="D7" s="32"/>
      <c r="E7" s="32" t="str">
        <f>IFERROR(__xludf.DUMMYFUNCTION("""COMPUTED_VALUE"""),"DEAL")</f>
        <v>DEAL</v>
      </c>
      <c r="F7" s="32">
        <f>countifs('User Categorised'!$C$2:$C$70,E7,'User Categorised'!$D$2:$D$70,$E$2)</f>
        <v>2</v>
      </c>
      <c r="G7" s="39">
        <f t="shared" si="2"/>
        <v>0.3333333333</v>
      </c>
      <c r="H7" s="32"/>
    </row>
  </sheetData>
  <mergeCells count="3">
    <mergeCell ref="A1:H1"/>
    <mergeCell ref="A2:D2"/>
    <mergeCell ref="E2:H2"/>
  </mergeCells>
  <conditionalFormatting sqref="G5:G7">
    <cfRule type="expression" dxfId="0" priority="1">
      <formula>G5=max($G$5:$G$7)</formula>
    </cfRule>
  </conditionalFormatting>
  <conditionalFormatting sqref="C5:C7">
    <cfRule type="expression" dxfId="0" priority="2">
      <formula>C5=max($C$5:$C$7)</formula>
    </cfRule>
  </conditionalFormatting>
  <drawing r:id="rId1"/>
</worksheet>
</file>