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Event Sponsorship" sheetId="2" r:id="rId5"/>
    <sheet state="visible" name="Copy of Event Sponsorship" sheetId="3" r:id="rId6"/>
    <sheet state="visible" name="Exploratory Data Analysis" sheetId="4" r:id="rId7"/>
    <sheet state="visible" name="EventType Performance Analysis" sheetId="5" r:id="rId8"/>
    <sheet state="visible" name="City-wise Performance Analysis" sheetId="6" r:id="rId9"/>
    <sheet state="visible" name="Dashboard" sheetId="7" r:id="rId10"/>
    <sheet state="visible" name="Insights" sheetId="8" r:id="rId11"/>
  </sheets>
  <definedNames/>
  <calcPr/>
</workbook>
</file>

<file path=xl/sharedStrings.xml><?xml version="1.0" encoding="utf-8"?>
<sst xmlns="http://schemas.openxmlformats.org/spreadsheetml/2006/main" count="222" uniqueCount="90">
  <si>
    <t>Get Started</t>
  </si>
  <si>
    <t>BrandPulse, a leading consumer electronics company, has invested in multiple sponsorships across various high-profile events in India. These sponsorships aimed to drive product signups directly at the event venues. The company's goal is to analyze the performance of each event sponsorship in terms of signups achieved and compare this performance against the sponsorship amount spent.</t>
  </si>
  <si>
    <t>Objective</t>
  </si>
  <si>
    <r>
      <rPr>
        <rFont val="Noto Serif Georgian"/>
        <b/>
        <color theme="1"/>
        <sz val="11.0"/>
      </rPr>
      <t>EventType Analysis:</t>
    </r>
    <r>
      <rPr>
        <rFont val="Noto Serif Georgian"/>
        <color theme="1"/>
        <sz val="11.0"/>
      </rPr>
      <t xml:space="preserve"> Assess how different types of events performed in terms of the number of signups and the sponsorship amounts spent to achieve those signups</t>
    </r>
  </si>
  <si>
    <r>
      <rPr>
        <rFont val="Noto Serif Georgian"/>
        <b/>
        <color theme="1"/>
        <sz val="11.0"/>
      </rPr>
      <t>City-wise Analysis:</t>
    </r>
    <r>
      <rPr>
        <rFont val="Noto Serif Georgian"/>
        <color theme="1"/>
        <sz val="11.0"/>
      </rPr>
      <t xml:space="preserve"> Assess how different cities performed in terms of the number of signups and the sponsorship amounts spent to achieve those signups.</t>
    </r>
  </si>
  <si>
    <t>Data</t>
  </si>
  <si>
    <r>
      <rPr>
        <rFont val="Noto Serif Georgian"/>
        <b/>
        <color theme="1"/>
        <sz val="11.0"/>
      </rPr>
      <t xml:space="preserve">Event Sponsorship Data: </t>
    </r>
    <r>
      <rPr>
        <rFont val="Noto Serif Georgian"/>
        <color theme="1"/>
        <sz val="11.0"/>
      </rPr>
      <t>This dataset provides details of each sponsored event, including the event type, city, sponsorship amount, and the number of signups achieved.</t>
    </r>
  </si>
  <si>
    <t>Event ID</t>
  </si>
  <si>
    <t>Event Name</t>
  </si>
  <si>
    <t>Event Type</t>
  </si>
  <si>
    <t>City</t>
  </si>
  <si>
    <t>Sponsorship Amount (in Rs.)</t>
  </si>
  <si>
    <t>Product Signups</t>
  </si>
  <si>
    <t>SN-MU-A1</t>
  </si>
  <si>
    <t>Sonu Nigam Tour</t>
  </si>
  <si>
    <t>Music Festival</t>
  </si>
  <si>
    <t>Mumbai</t>
  </si>
  <si>
    <t>KL-SP-A2</t>
  </si>
  <si>
    <t>Kabbadi League</t>
  </si>
  <si>
    <t>Sports Event</t>
  </si>
  <si>
    <t>Delhi</t>
  </si>
  <si>
    <t>TC-CF-A3</t>
  </si>
  <si>
    <t>Tech Conference</t>
  </si>
  <si>
    <t>Conference</t>
  </si>
  <si>
    <t>Bangalore</t>
  </si>
  <si>
    <t>RW-MU-A4</t>
  </si>
  <si>
    <t>Retro Waves</t>
  </si>
  <si>
    <t>BW-SP-A5</t>
  </si>
  <si>
    <t>Badminton World Championship</t>
  </si>
  <si>
    <t>DS-CF-A6</t>
  </si>
  <si>
    <t>Developer Summit</t>
  </si>
  <si>
    <t>MF-MU-A7</t>
  </si>
  <si>
    <t>Metal Fest</t>
  </si>
  <si>
    <t>Hyderabad</t>
  </si>
  <si>
    <t>PL-SP-A8</t>
  </si>
  <si>
    <t>Pro League Football</t>
  </si>
  <si>
    <t>Pune</t>
  </si>
  <si>
    <t>FS-MU-A9</t>
  </si>
  <si>
    <t>Folk Sound Festival</t>
  </si>
  <si>
    <t>WT-CF-A10</t>
  </si>
  <si>
    <t>Web Tech Conference</t>
  </si>
  <si>
    <t>FF-MU-A11</t>
  </si>
  <si>
    <t>Fusion Fiesta</t>
  </si>
  <si>
    <t>CW-SP-A12</t>
  </si>
  <si>
    <t>Cricket World Cup Final</t>
  </si>
  <si>
    <t>IS-CF-A13</t>
  </si>
  <si>
    <t>Innovation Summit</t>
  </si>
  <si>
    <t>AG-SP-A14</t>
  </si>
  <si>
    <t>Athletics Grand Prix</t>
  </si>
  <si>
    <t>CS-MU-A15</t>
  </si>
  <si>
    <t>Classical Strings</t>
  </si>
  <si>
    <t>HJ-CF-A16</t>
  </si>
  <si>
    <t>Health &amp; Wellness Summit</t>
  </si>
  <si>
    <t>BB-SP-A17</t>
  </si>
  <si>
    <t>Basketball Finals</t>
  </si>
  <si>
    <t>LE-CF-A18</t>
  </si>
  <si>
    <t>Leadership Excellence</t>
  </si>
  <si>
    <t>BB-MU-A19</t>
  </si>
  <si>
    <t>Bollywood Bash</t>
  </si>
  <si>
    <t>RW-SP-A20</t>
  </si>
  <si>
    <t>Hockey World Cup</t>
  </si>
  <si>
    <t>Cost Per Signup(CPS in Rs.)</t>
  </si>
  <si>
    <t>Overview of Event Sponsorships</t>
  </si>
  <si>
    <t>Total Amount Spent on Evsnt Sponsorship(in Rs.)</t>
  </si>
  <si>
    <t>Number of Event Sponsorship</t>
  </si>
  <si>
    <t>Total Signups</t>
  </si>
  <si>
    <t xml:space="preserve">Average Sponsorship Amount Spent per Events </t>
  </si>
  <si>
    <t>Average Signup per Event</t>
  </si>
  <si>
    <t>Cost per Signup(CPS)</t>
  </si>
  <si>
    <t>EventType Performance Analysis</t>
  </si>
  <si>
    <t>Number of Event</t>
  </si>
  <si>
    <t>Total Signup</t>
  </si>
  <si>
    <t>CPS(in Rs)</t>
  </si>
  <si>
    <t>City-Wise Performance Analysis</t>
  </si>
  <si>
    <t>Number of City</t>
  </si>
  <si>
    <t>Event Sponsorship Overview</t>
  </si>
  <si>
    <t>Insights from Analysis</t>
  </si>
  <si>
    <t>Report for Management</t>
  </si>
  <si>
    <r>
      <rPr>
        <rFont val="Noto Serif Georgian"/>
        <b/>
        <color rgb="FF1F1F1F"/>
        <sz val="11.0"/>
      </rPr>
      <t>EventType Performance</t>
    </r>
  </si>
  <si>
    <t>Sports Events has worked best for us with CPS of Rs. 179.35 Which is the lowest for all event types.</t>
  </si>
  <si>
    <t>Details</t>
  </si>
  <si>
    <t>Type of Event</t>
  </si>
  <si>
    <t>CPS(in Rs.)</t>
  </si>
  <si>
    <t>Conference as events has not performed well for us. It has CPS of Rs. 282.76 which is the highest for all event types.</t>
  </si>
  <si>
    <t>EventType with Lowest CPS</t>
  </si>
  <si>
    <t>Events held in Mumbai have performed well, with a CPU of Rs.180.56, the lowest for any city.</t>
  </si>
  <si>
    <t>EventType with Highest CPS</t>
  </si>
  <si>
    <t>Events held in Bengaluru, have not performed well for us, with a Rs.254.72, the highest for any city.</t>
  </si>
  <si>
    <r>
      <rPr>
        <rFont val="Noto Serif Georgian"/>
        <b/>
        <color rgb="FF1F1F1F"/>
        <sz val="11.0"/>
      </rPr>
      <t>City-Wise Performance</t>
    </r>
  </si>
  <si>
    <t>City with Highest CPS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</si>
</sst>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Noto Serif Georgian"/>
    </font>
    <font>
      <sz val="11.0"/>
      <color theme="1"/>
      <name val="Noto Serif Georgian"/>
    </font>
    <font>
      <color theme="1"/>
      <name val="Arial"/>
    </font>
    <font>
      <b/>
      <sz val="10.0"/>
      <color theme="1"/>
      <name val="Noto Serif Georgian"/>
    </font>
    <font>
      <sz val="10.0"/>
      <color theme="1"/>
      <name val="Noto Serif Georgian"/>
    </font>
    <font>
      <color theme="1"/>
      <name val="Noto Serif Georgian"/>
    </font>
    <font>
      <b/>
      <sz val="16.0"/>
      <color theme="1"/>
      <name val="Noto Serif Georgian"/>
    </font>
    <font/>
    <font>
      <b/>
      <sz val="16.0"/>
      <color theme="1"/>
      <name val="Arial"/>
      <scheme val="minor"/>
    </font>
    <font>
      <b/>
      <color theme="1"/>
      <name val="Noto Serif Georgian"/>
    </font>
  </fonts>
  <fills count="3">
    <fill>
      <patternFill patternType="none"/>
    </fill>
    <fill>
      <patternFill patternType="lightGray"/>
    </fill>
    <fill>
      <patternFill patternType="solid">
        <fgColor rgb="FFC9DAF8"/>
        <bgColor rgb="FFC9DAF8"/>
      </patternFill>
    </fill>
  </fills>
  <borders count="7">
    <border/>
    <border>
      <left style="thin">
        <color rgb="FF2F2F2F"/>
      </left>
      <right style="thin">
        <color rgb="FF2F2F2F"/>
      </right>
      <top style="thin">
        <color rgb="FF2F2F2F"/>
      </top>
      <bottom style="thin">
        <color rgb="FF2F2F2F"/>
      </bottom>
    </border>
    <border>
      <left style="thin">
        <color rgb="FF2F2F2F"/>
      </left>
      <top style="thin">
        <color rgb="FF2F2F2F"/>
      </top>
      <bottom style="thin">
        <color rgb="FF2F2F2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1" fillId="2" fontId="4" numFmtId="0" xfId="0" applyAlignment="1" applyBorder="1" applyFont="1">
      <alignment readingOrder="0" vertical="top"/>
    </xf>
    <xf borderId="1" fillId="0" fontId="5" numFmtId="0" xfId="0" applyAlignment="1" applyBorder="1" applyFont="1">
      <alignment readingOrder="0" vertical="top"/>
    </xf>
    <xf borderId="2" fillId="2" fontId="4" numFmtId="0" xfId="0" applyAlignment="1" applyBorder="1" applyFont="1">
      <alignment readingOrder="0" vertical="top"/>
    </xf>
    <xf borderId="3" fillId="2" fontId="4" numFmtId="0" xfId="0" applyAlignment="1" applyBorder="1" applyFont="1">
      <alignment readingOrder="0" vertical="top"/>
    </xf>
    <xf borderId="2" fillId="0" fontId="5" numFmtId="0" xfId="0" applyAlignment="1" applyBorder="1" applyFont="1">
      <alignment readingOrder="0" vertical="top"/>
    </xf>
    <xf borderId="3" fillId="0" fontId="6" numFmtId="1" xfId="0" applyBorder="1" applyFont="1" applyNumberFormat="1"/>
    <xf borderId="4" fillId="2" fontId="7" numFmtId="0" xfId="0" applyAlignment="1" applyBorder="1" applyFont="1">
      <alignment horizontal="center" readingOrder="0"/>
    </xf>
    <xf borderId="5" fillId="0" fontId="8" numFmtId="0" xfId="0" applyBorder="1" applyFont="1"/>
    <xf borderId="3" fillId="0" fontId="6" numFmtId="0" xfId="0" applyAlignment="1" applyBorder="1" applyFont="1">
      <alignment readingOrder="0"/>
    </xf>
    <xf borderId="6" fillId="0" fontId="8" numFmtId="0" xfId="0" applyBorder="1" applyFont="1"/>
    <xf borderId="3" fillId="0" fontId="6" numFmtId="0" xfId="0" applyBorder="1" applyFont="1"/>
    <xf borderId="3" fillId="0" fontId="6" numFmtId="2" xfId="0" applyBorder="1" applyFont="1" applyNumberFormat="1"/>
    <xf borderId="0" fillId="2" fontId="9" numFmtId="0" xfId="0" applyAlignment="1" applyFont="1">
      <alignment horizontal="center" readingOrder="0"/>
    </xf>
    <xf borderId="0" fillId="0" fontId="6" numFmtId="0" xfId="0" applyFont="1"/>
    <xf borderId="0" fillId="2" fontId="7" numFmtId="0" xfId="0" applyAlignment="1" applyFont="1">
      <alignment horizontal="center" readingOrder="0"/>
    </xf>
    <xf borderId="4" fillId="2" fontId="10" numFmtId="0" xfId="0" applyAlignment="1" applyBorder="1" applyFont="1">
      <alignment horizontal="center" readingOrder="0"/>
    </xf>
    <xf borderId="0" fillId="0" fontId="6" numFmtId="0" xfId="0" applyAlignment="1" applyFont="1">
      <alignment readingOrder="0"/>
    </xf>
    <xf borderId="3" fillId="2" fontId="10" numFmtId="0" xfId="0" applyAlignment="1" applyBorder="1" applyFont="1">
      <alignment readingOrder="0"/>
    </xf>
    <xf borderId="3" fillId="0" fontId="6" numFmtId="2" xfId="0" applyAlignment="1" applyBorder="1" applyFont="1" applyNumberFormat="1">
      <alignment readingOrder="0"/>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by City</a:t>
            </a:r>
          </a:p>
        </c:rich>
      </c:tx>
      <c:overlay val="0"/>
    </c:title>
    <c:plotArea>
      <c:layout/>
      <c:doughnutChart>
        <c:varyColors val="1"/>
        <c:ser>
          <c:idx val="0"/>
          <c:order val="0"/>
          <c:tx>
            <c:strRef>
              <c:f>'City-wise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'City-wise Performance Analysis'!$A$3:$A$7</c:f>
            </c:strRef>
          </c:cat>
          <c:val>
            <c:numRef>
              <c:f>'City-wise Performance Analysis'!$D$3:$D$7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City-wise Average CPS(in Rs.) </a:t>
            </a:r>
          </a:p>
        </c:rich>
      </c:tx>
      <c:overlay val="0"/>
    </c:title>
    <c:plotArea>
      <c:layout>
        <c:manualLayout>
          <c:xMode val="edge"/>
          <c:yMode val="edge"/>
          <c:x val="0.20633363746958636"/>
          <c:y val="0.1921487603305785"/>
          <c:w val="0.7642259732360096"/>
          <c:h val="0.44407713498622603"/>
        </c:manualLayout>
      </c:layout>
      <c:barChart>
        <c:barDir val="col"/>
        <c:ser>
          <c:idx val="0"/>
          <c:order val="0"/>
          <c:tx>
            <c:strRef>
              <c:f>'City-wise Performance Analysis'!$E$1:$E$2</c:f>
            </c:strRef>
          </c:tx>
          <c:spPr>
            <a:solidFill>
              <a:schemeClr val="accent1"/>
            </a:solidFill>
            <a:ln cmpd="sng">
              <a:solidFill>
                <a:srgbClr val="000000"/>
              </a:solidFill>
            </a:ln>
          </c:spPr>
          <c:dPt>
            <c:idx val="2"/>
          </c:dPt>
          <c:dPt>
            <c:idx val="3"/>
          </c:dPt>
          <c:dLbls>
            <c:numFmt formatCode="General" sourceLinked="1"/>
            <c:txPr>
              <a:bodyPr/>
              <a:lstStyle/>
              <a:p>
                <a:pPr lvl="0">
                  <a:defRPr/>
                </a:pPr>
              </a:p>
            </c:txPr>
            <c:showLegendKey val="0"/>
            <c:showVal val="1"/>
            <c:showCatName val="0"/>
            <c:showSerName val="0"/>
            <c:showPercent val="0"/>
            <c:showBubbleSize val="0"/>
          </c:dLbls>
          <c:cat>
            <c:strRef>
              <c:f>'City-wise Performance Analysis'!$A$3:$A$7</c:f>
            </c:strRef>
          </c:cat>
          <c:val>
            <c:numRef>
              <c:f>'City-wise Performance Analysis'!$E$3:$E$7</c:f>
              <c:numCache/>
            </c:numRef>
          </c:val>
        </c:ser>
        <c:axId val="983309536"/>
        <c:axId val="412868850"/>
      </c:barChart>
      <c:catAx>
        <c:axId val="9833095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412868850"/>
      </c:catAx>
      <c:valAx>
        <c:axId val="412868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330953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by EventType</a:t>
            </a:r>
          </a:p>
        </c:rich>
      </c:tx>
      <c:overlay val="0"/>
    </c:title>
    <c:plotArea>
      <c:layout/>
      <c:pieChart>
        <c:varyColors val="1"/>
        <c:ser>
          <c:idx val="0"/>
          <c:order val="0"/>
          <c:tx>
            <c:strRef>
              <c:f>'EventType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'EventType Performance Analysis'!$A$3:$A$5</c:f>
            </c:strRef>
          </c:cat>
          <c:val>
            <c:numRef>
              <c:f>'EventType Performance Analysis'!$D$3:$D$5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Event Type -Wise CPS(in Rs.)</a:t>
            </a:r>
          </a:p>
        </c:rich>
      </c:tx>
      <c:overlay val="0"/>
    </c:title>
    <c:plotArea>
      <c:layout/>
      <c:barChart>
        <c:barDir val="col"/>
        <c:ser>
          <c:idx val="0"/>
          <c:order val="0"/>
          <c:tx>
            <c:strRef>
              <c:f>'EventType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'EventType Performance Analysis'!$A$3:$A$5</c:f>
            </c:strRef>
          </c:cat>
          <c:val>
            <c:numRef>
              <c:f>'EventType Performance Analysis'!$E$3:$E$5</c:f>
              <c:numCache/>
            </c:numRef>
          </c:val>
        </c:ser>
        <c:axId val="884200281"/>
        <c:axId val="1489132987"/>
      </c:barChart>
      <c:catAx>
        <c:axId val="884200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Event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489132987"/>
      </c:catAx>
      <c:valAx>
        <c:axId val="1489132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420028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1038225</xdr:colOff>
      <xdr:row>12</xdr:row>
      <xdr:rowOff>114300</xdr:rowOff>
    </xdr:from>
    <xdr:ext cx="3829050" cy="2305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12</xdr:row>
      <xdr:rowOff>114300</xdr:rowOff>
    </xdr:from>
    <xdr:ext cx="3914775" cy="23050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1038225</xdr:colOff>
      <xdr:row>2</xdr:row>
      <xdr:rowOff>0</xdr:rowOff>
    </xdr:from>
    <xdr:ext cx="3829050" cy="2095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2</xdr:row>
      <xdr:rowOff>0</xdr:rowOff>
    </xdr:from>
    <xdr:ext cx="3914775" cy="20955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c r="A3" s="3"/>
      <c r="B3" s="3"/>
      <c r="C3" s="3"/>
      <c r="D3" s="3"/>
      <c r="E3" s="3"/>
      <c r="F3" s="3"/>
      <c r="G3" s="3"/>
    </row>
    <row r="4">
      <c r="A4" s="1" t="s">
        <v>2</v>
      </c>
    </row>
    <row r="5">
      <c r="A5" s="2" t="s">
        <v>3</v>
      </c>
    </row>
    <row r="6">
      <c r="A6" s="2" t="s">
        <v>4</v>
      </c>
    </row>
    <row r="7">
      <c r="A7" s="3"/>
      <c r="B7" s="3"/>
      <c r="C7" s="3"/>
      <c r="D7" s="3"/>
      <c r="E7" s="3"/>
      <c r="F7" s="3"/>
      <c r="G7" s="3"/>
    </row>
    <row r="8">
      <c r="A8" s="1" t="s">
        <v>5</v>
      </c>
    </row>
    <row r="9">
      <c r="A9" s="2" t="s">
        <v>6</v>
      </c>
    </row>
  </sheetData>
  <mergeCells count="7">
    <mergeCell ref="A1:G1"/>
    <mergeCell ref="A2:G2"/>
    <mergeCell ref="A4:G4"/>
    <mergeCell ref="A5:G5"/>
    <mergeCell ref="A6:G6"/>
    <mergeCell ref="A8:G8"/>
    <mergeCell ref="A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s>
  <sheetData>
    <row r="1">
      <c r="A1" s="4" t="s">
        <v>7</v>
      </c>
      <c r="B1" s="4" t="s">
        <v>8</v>
      </c>
      <c r="C1" s="4" t="s">
        <v>9</v>
      </c>
      <c r="D1" s="4" t="s">
        <v>10</v>
      </c>
      <c r="E1" s="4" t="s">
        <v>11</v>
      </c>
      <c r="F1" s="4" t="s">
        <v>12</v>
      </c>
    </row>
    <row r="2">
      <c r="A2" s="5" t="s">
        <v>13</v>
      </c>
      <c r="B2" s="5" t="s">
        <v>14</v>
      </c>
      <c r="C2" s="5" t="s">
        <v>15</v>
      </c>
      <c r="D2" s="5" t="s">
        <v>16</v>
      </c>
      <c r="E2" s="5">
        <v>500000.0</v>
      </c>
      <c r="F2" s="5">
        <v>2000.0</v>
      </c>
    </row>
    <row r="3">
      <c r="A3" s="5" t="s">
        <v>17</v>
      </c>
      <c r="B3" s="5" t="s">
        <v>18</v>
      </c>
      <c r="C3" s="5" t="s">
        <v>19</v>
      </c>
      <c r="D3" s="5" t="s">
        <v>20</v>
      </c>
      <c r="E3" s="5">
        <v>700000.0</v>
      </c>
      <c r="F3" s="5">
        <v>3500.0</v>
      </c>
    </row>
    <row r="4">
      <c r="A4" s="5" t="s">
        <v>21</v>
      </c>
      <c r="B4" s="5" t="s">
        <v>22</v>
      </c>
      <c r="C4" s="5" t="s">
        <v>23</v>
      </c>
      <c r="D4" s="5" t="s">
        <v>24</v>
      </c>
      <c r="E4" s="5">
        <v>400000.0</v>
      </c>
      <c r="F4" s="5">
        <v>1200.0</v>
      </c>
    </row>
    <row r="5">
      <c r="A5" s="5" t="s">
        <v>25</v>
      </c>
      <c r="B5" s="5" t="s">
        <v>26</v>
      </c>
      <c r="C5" s="5" t="s">
        <v>15</v>
      </c>
      <c r="D5" s="5" t="s">
        <v>24</v>
      </c>
      <c r="E5" s="5">
        <v>450000.0</v>
      </c>
      <c r="F5" s="5">
        <v>1400.0</v>
      </c>
    </row>
    <row r="6">
      <c r="A6" s="5" t="s">
        <v>27</v>
      </c>
      <c r="B6" s="5" t="s">
        <v>28</v>
      </c>
      <c r="C6" s="5" t="s">
        <v>19</v>
      </c>
      <c r="D6" s="5" t="s">
        <v>16</v>
      </c>
      <c r="E6" s="5">
        <v>600000.0</v>
      </c>
      <c r="F6" s="5">
        <v>4200.0</v>
      </c>
    </row>
    <row r="7">
      <c r="A7" s="5" t="s">
        <v>29</v>
      </c>
      <c r="B7" s="5" t="s">
        <v>30</v>
      </c>
      <c r="C7" s="5" t="s">
        <v>23</v>
      </c>
      <c r="D7" s="5" t="s">
        <v>20</v>
      </c>
      <c r="E7" s="5">
        <v>300000.0</v>
      </c>
      <c r="F7" s="5">
        <v>1000.0</v>
      </c>
    </row>
    <row r="8">
      <c r="A8" s="5" t="s">
        <v>31</v>
      </c>
      <c r="B8" s="5" t="s">
        <v>32</v>
      </c>
      <c r="C8" s="5" t="s">
        <v>15</v>
      </c>
      <c r="D8" s="5" t="s">
        <v>33</v>
      </c>
      <c r="E8" s="5">
        <v>350000.0</v>
      </c>
      <c r="F8" s="5">
        <v>1500.0</v>
      </c>
    </row>
    <row r="9">
      <c r="A9" s="5" t="s">
        <v>34</v>
      </c>
      <c r="B9" s="5" t="s">
        <v>35</v>
      </c>
      <c r="C9" s="5" t="s">
        <v>19</v>
      </c>
      <c r="D9" s="5" t="s">
        <v>36</v>
      </c>
      <c r="E9" s="5">
        <v>650000.0</v>
      </c>
      <c r="F9" s="5">
        <v>3700.0</v>
      </c>
    </row>
    <row r="10">
      <c r="A10" s="5" t="s">
        <v>37</v>
      </c>
      <c r="B10" s="5" t="s">
        <v>38</v>
      </c>
      <c r="C10" s="5" t="s">
        <v>15</v>
      </c>
      <c r="D10" s="5" t="s">
        <v>36</v>
      </c>
      <c r="E10" s="5">
        <v>300000.0</v>
      </c>
      <c r="F10" s="5">
        <v>1300.0</v>
      </c>
    </row>
    <row r="11">
      <c r="A11" s="5" t="s">
        <v>39</v>
      </c>
      <c r="B11" s="5" t="s">
        <v>40</v>
      </c>
      <c r="C11" s="5" t="s">
        <v>23</v>
      </c>
      <c r="D11" s="5" t="s">
        <v>33</v>
      </c>
      <c r="E11" s="5">
        <v>250000.0</v>
      </c>
      <c r="F11" s="5">
        <v>900.0</v>
      </c>
    </row>
    <row r="12">
      <c r="A12" s="5" t="s">
        <v>41</v>
      </c>
      <c r="B12" s="5" t="s">
        <v>42</v>
      </c>
      <c r="C12" s="5" t="s">
        <v>15</v>
      </c>
      <c r="D12" s="5" t="s">
        <v>33</v>
      </c>
      <c r="E12" s="5">
        <v>480000.0</v>
      </c>
      <c r="F12" s="5">
        <v>2200.0</v>
      </c>
    </row>
    <row r="13">
      <c r="A13" s="5" t="s">
        <v>43</v>
      </c>
      <c r="B13" s="5" t="s">
        <v>44</v>
      </c>
      <c r="C13" s="5" t="s">
        <v>19</v>
      </c>
      <c r="D13" s="5" t="s">
        <v>16</v>
      </c>
      <c r="E13" s="5">
        <v>900000.0</v>
      </c>
      <c r="F13" s="5">
        <v>5000.0</v>
      </c>
    </row>
    <row r="14">
      <c r="A14" s="5" t="s">
        <v>45</v>
      </c>
      <c r="B14" s="5" t="s">
        <v>46</v>
      </c>
      <c r="C14" s="5" t="s">
        <v>23</v>
      </c>
      <c r="D14" s="5" t="s">
        <v>36</v>
      </c>
      <c r="E14" s="5">
        <v>350000.0</v>
      </c>
      <c r="F14" s="5">
        <v>1400.0</v>
      </c>
    </row>
    <row r="15">
      <c r="A15" s="5" t="s">
        <v>47</v>
      </c>
      <c r="B15" s="5" t="s">
        <v>48</v>
      </c>
      <c r="C15" s="5" t="s">
        <v>19</v>
      </c>
      <c r="D15" s="5" t="s">
        <v>24</v>
      </c>
      <c r="E15" s="5">
        <v>500000.0</v>
      </c>
      <c r="F15" s="5">
        <v>2700.0</v>
      </c>
    </row>
    <row r="16">
      <c r="A16" s="5" t="s">
        <v>49</v>
      </c>
      <c r="B16" s="5" t="s">
        <v>50</v>
      </c>
      <c r="C16" s="5" t="s">
        <v>15</v>
      </c>
      <c r="D16" s="5" t="s">
        <v>36</v>
      </c>
      <c r="E16" s="5">
        <v>250000.0</v>
      </c>
      <c r="F16" s="5">
        <v>1100.0</v>
      </c>
    </row>
    <row r="17">
      <c r="A17" s="5" t="s">
        <v>51</v>
      </c>
      <c r="B17" s="5" t="s">
        <v>52</v>
      </c>
      <c r="C17" s="5" t="s">
        <v>23</v>
      </c>
      <c r="D17" s="5" t="s">
        <v>33</v>
      </c>
      <c r="E17" s="5">
        <v>400000.0</v>
      </c>
      <c r="F17" s="5">
        <v>1250.0</v>
      </c>
    </row>
    <row r="18">
      <c r="A18" s="5" t="s">
        <v>53</v>
      </c>
      <c r="B18" s="5" t="s">
        <v>54</v>
      </c>
      <c r="C18" s="5" t="s">
        <v>19</v>
      </c>
      <c r="D18" s="5" t="s">
        <v>33</v>
      </c>
      <c r="E18" s="5">
        <v>750000.0</v>
      </c>
      <c r="F18" s="5">
        <v>4000.0</v>
      </c>
    </row>
    <row r="19">
      <c r="A19" s="5" t="s">
        <v>55</v>
      </c>
      <c r="B19" s="5" t="s">
        <v>56</v>
      </c>
      <c r="C19" s="5" t="s">
        <v>23</v>
      </c>
      <c r="D19" s="5" t="s">
        <v>20</v>
      </c>
      <c r="E19" s="5">
        <v>350000.0</v>
      </c>
      <c r="F19" s="5">
        <v>1500.0</v>
      </c>
    </row>
    <row r="20">
      <c r="A20" s="5" t="s">
        <v>57</v>
      </c>
      <c r="B20" s="5" t="s">
        <v>58</v>
      </c>
      <c r="C20" s="5" t="s">
        <v>15</v>
      </c>
      <c r="D20" s="5" t="s">
        <v>16</v>
      </c>
      <c r="E20" s="5">
        <v>600000.0</v>
      </c>
      <c r="F20" s="5">
        <v>3200.0</v>
      </c>
    </row>
    <row r="21">
      <c r="A21" s="5" t="s">
        <v>59</v>
      </c>
      <c r="B21" s="5" t="s">
        <v>60</v>
      </c>
      <c r="C21" s="5" t="s">
        <v>19</v>
      </c>
      <c r="D21" s="5" t="s">
        <v>36</v>
      </c>
      <c r="E21" s="5">
        <v>850000.0</v>
      </c>
      <c r="F21" s="5">
        <v>4500.0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 customWidth="1" min="7" max="7" width="25.13"/>
  </cols>
  <sheetData>
    <row r="1">
      <c r="A1" s="4" t="s">
        <v>7</v>
      </c>
      <c r="B1" s="4" t="s">
        <v>8</v>
      </c>
      <c r="C1" s="4" t="s">
        <v>9</v>
      </c>
      <c r="D1" s="4" t="s">
        <v>10</v>
      </c>
      <c r="E1" s="4" t="s">
        <v>11</v>
      </c>
      <c r="F1" s="6" t="s">
        <v>12</v>
      </c>
      <c r="G1" s="7" t="s">
        <v>61</v>
      </c>
    </row>
    <row r="2">
      <c r="A2" s="5" t="s">
        <v>13</v>
      </c>
      <c r="B2" s="5" t="s">
        <v>14</v>
      </c>
      <c r="C2" s="5" t="s">
        <v>15</v>
      </c>
      <c r="D2" s="5" t="s">
        <v>16</v>
      </c>
      <c r="E2" s="5">
        <v>500000.0</v>
      </c>
      <c r="F2" s="8">
        <v>2000.0</v>
      </c>
      <c r="G2" s="9">
        <f t="shared" ref="G2:G21" si="1">E2/F2</f>
        <v>250</v>
      </c>
    </row>
    <row r="3">
      <c r="A3" s="5" t="s">
        <v>17</v>
      </c>
      <c r="B3" s="5" t="s">
        <v>18</v>
      </c>
      <c r="C3" s="5" t="s">
        <v>19</v>
      </c>
      <c r="D3" s="5" t="s">
        <v>20</v>
      </c>
      <c r="E3" s="5">
        <v>700000.0</v>
      </c>
      <c r="F3" s="8">
        <v>3500.0</v>
      </c>
      <c r="G3" s="9">
        <f t="shared" si="1"/>
        <v>200</v>
      </c>
    </row>
    <row r="4">
      <c r="A4" s="5" t="s">
        <v>21</v>
      </c>
      <c r="B4" s="5" t="s">
        <v>22</v>
      </c>
      <c r="C4" s="5" t="s">
        <v>23</v>
      </c>
      <c r="D4" s="5" t="s">
        <v>24</v>
      </c>
      <c r="E4" s="5">
        <v>400000.0</v>
      </c>
      <c r="F4" s="8">
        <v>1200.0</v>
      </c>
      <c r="G4" s="9">
        <f t="shared" si="1"/>
        <v>333.3333333</v>
      </c>
    </row>
    <row r="5">
      <c r="A5" s="5" t="s">
        <v>25</v>
      </c>
      <c r="B5" s="5" t="s">
        <v>26</v>
      </c>
      <c r="C5" s="5" t="s">
        <v>15</v>
      </c>
      <c r="D5" s="5" t="s">
        <v>24</v>
      </c>
      <c r="E5" s="5">
        <v>450000.0</v>
      </c>
      <c r="F5" s="8">
        <v>1400.0</v>
      </c>
      <c r="G5" s="9">
        <f t="shared" si="1"/>
        <v>321.4285714</v>
      </c>
    </row>
    <row r="6">
      <c r="A6" s="5" t="s">
        <v>27</v>
      </c>
      <c r="B6" s="5" t="s">
        <v>28</v>
      </c>
      <c r="C6" s="5" t="s">
        <v>19</v>
      </c>
      <c r="D6" s="5" t="s">
        <v>16</v>
      </c>
      <c r="E6" s="5">
        <v>600000.0</v>
      </c>
      <c r="F6" s="8">
        <v>4200.0</v>
      </c>
      <c r="G6" s="9">
        <f t="shared" si="1"/>
        <v>142.8571429</v>
      </c>
    </row>
    <row r="7">
      <c r="A7" s="5" t="s">
        <v>29</v>
      </c>
      <c r="B7" s="5" t="s">
        <v>30</v>
      </c>
      <c r="C7" s="5" t="s">
        <v>23</v>
      </c>
      <c r="D7" s="5" t="s">
        <v>20</v>
      </c>
      <c r="E7" s="5">
        <v>300000.0</v>
      </c>
      <c r="F7" s="8">
        <v>1000.0</v>
      </c>
      <c r="G7" s="9">
        <f t="shared" si="1"/>
        <v>300</v>
      </c>
    </row>
    <row r="8">
      <c r="A8" s="5" t="s">
        <v>31</v>
      </c>
      <c r="B8" s="5" t="s">
        <v>32</v>
      </c>
      <c r="C8" s="5" t="s">
        <v>15</v>
      </c>
      <c r="D8" s="5" t="s">
        <v>33</v>
      </c>
      <c r="E8" s="5">
        <v>350000.0</v>
      </c>
      <c r="F8" s="8">
        <v>1500.0</v>
      </c>
      <c r="G8" s="9">
        <f t="shared" si="1"/>
        <v>233.3333333</v>
      </c>
    </row>
    <row r="9">
      <c r="A9" s="5" t="s">
        <v>34</v>
      </c>
      <c r="B9" s="5" t="s">
        <v>35</v>
      </c>
      <c r="C9" s="5" t="s">
        <v>19</v>
      </c>
      <c r="D9" s="5" t="s">
        <v>36</v>
      </c>
      <c r="E9" s="5">
        <v>650000.0</v>
      </c>
      <c r="F9" s="8">
        <v>3700.0</v>
      </c>
      <c r="G9" s="9">
        <f t="shared" si="1"/>
        <v>175.6756757</v>
      </c>
    </row>
    <row r="10">
      <c r="A10" s="5" t="s">
        <v>37</v>
      </c>
      <c r="B10" s="5" t="s">
        <v>38</v>
      </c>
      <c r="C10" s="5" t="s">
        <v>15</v>
      </c>
      <c r="D10" s="5" t="s">
        <v>36</v>
      </c>
      <c r="E10" s="5">
        <v>300000.0</v>
      </c>
      <c r="F10" s="8">
        <v>1300.0</v>
      </c>
      <c r="G10" s="9">
        <f t="shared" si="1"/>
        <v>230.7692308</v>
      </c>
    </row>
    <row r="11">
      <c r="A11" s="5" t="s">
        <v>39</v>
      </c>
      <c r="B11" s="5" t="s">
        <v>40</v>
      </c>
      <c r="C11" s="5" t="s">
        <v>23</v>
      </c>
      <c r="D11" s="5" t="s">
        <v>33</v>
      </c>
      <c r="E11" s="5">
        <v>250000.0</v>
      </c>
      <c r="F11" s="8">
        <v>900.0</v>
      </c>
      <c r="G11" s="9">
        <f t="shared" si="1"/>
        <v>277.7777778</v>
      </c>
    </row>
    <row r="12">
      <c r="A12" s="5" t="s">
        <v>41</v>
      </c>
      <c r="B12" s="5" t="s">
        <v>42</v>
      </c>
      <c r="C12" s="5" t="s">
        <v>15</v>
      </c>
      <c r="D12" s="5" t="s">
        <v>33</v>
      </c>
      <c r="E12" s="5">
        <v>480000.0</v>
      </c>
      <c r="F12" s="8">
        <v>2200.0</v>
      </c>
      <c r="G12" s="9">
        <f t="shared" si="1"/>
        <v>218.1818182</v>
      </c>
    </row>
    <row r="13">
      <c r="A13" s="5" t="s">
        <v>43</v>
      </c>
      <c r="B13" s="5" t="s">
        <v>44</v>
      </c>
      <c r="C13" s="5" t="s">
        <v>19</v>
      </c>
      <c r="D13" s="5" t="s">
        <v>16</v>
      </c>
      <c r="E13" s="5">
        <v>900000.0</v>
      </c>
      <c r="F13" s="8">
        <v>5000.0</v>
      </c>
      <c r="G13" s="9">
        <f t="shared" si="1"/>
        <v>180</v>
      </c>
    </row>
    <row r="14">
      <c r="A14" s="5" t="s">
        <v>45</v>
      </c>
      <c r="B14" s="5" t="s">
        <v>46</v>
      </c>
      <c r="C14" s="5" t="s">
        <v>23</v>
      </c>
      <c r="D14" s="5" t="s">
        <v>36</v>
      </c>
      <c r="E14" s="5">
        <v>350000.0</v>
      </c>
      <c r="F14" s="8">
        <v>1400.0</v>
      </c>
      <c r="G14" s="9">
        <f t="shared" si="1"/>
        <v>250</v>
      </c>
    </row>
    <row r="15">
      <c r="A15" s="5" t="s">
        <v>47</v>
      </c>
      <c r="B15" s="5" t="s">
        <v>48</v>
      </c>
      <c r="C15" s="5" t="s">
        <v>19</v>
      </c>
      <c r="D15" s="5" t="s">
        <v>24</v>
      </c>
      <c r="E15" s="5">
        <v>500000.0</v>
      </c>
      <c r="F15" s="8">
        <v>2700.0</v>
      </c>
      <c r="G15" s="9">
        <f t="shared" si="1"/>
        <v>185.1851852</v>
      </c>
    </row>
    <row r="16">
      <c r="A16" s="5" t="s">
        <v>49</v>
      </c>
      <c r="B16" s="5" t="s">
        <v>50</v>
      </c>
      <c r="C16" s="5" t="s">
        <v>15</v>
      </c>
      <c r="D16" s="5" t="s">
        <v>36</v>
      </c>
      <c r="E16" s="5">
        <v>250000.0</v>
      </c>
      <c r="F16" s="8">
        <v>1100.0</v>
      </c>
      <c r="G16" s="9">
        <f t="shared" si="1"/>
        <v>227.2727273</v>
      </c>
    </row>
    <row r="17">
      <c r="A17" s="5" t="s">
        <v>51</v>
      </c>
      <c r="B17" s="5" t="s">
        <v>52</v>
      </c>
      <c r="C17" s="5" t="s">
        <v>23</v>
      </c>
      <c r="D17" s="5" t="s">
        <v>33</v>
      </c>
      <c r="E17" s="5">
        <v>400000.0</v>
      </c>
      <c r="F17" s="8">
        <v>1250.0</v>
      </c>
      <c r="G17" s="9">
        <f t="shared" si="1"/>
        <v>320</v>
      </c>
    </row>
    <row r="18">
      <c r="A18" s="5" t="s">
        <v>53</v>
      </c>
      <c r="B18" s="5" t="s">
        <v>54</v>
      </c>
      <c r="C18" s="5" t="s">
        <v>19</v>
      </c>
      <c r="D18" s="5" t="s">
        <v>33</v>
      </c>
      <c r="E18" s="5">
        <v>750000.0</v>
      </c>
      <c r="F18" s="8">
        <v>4000.0</v>
      </c>
      <c r="G18" s="9">
        <f t="shared" si="1"/>
        <v>187.5</v>
      </c>
    </row>
    <row r="19">
      <c r="A19" s="5" t="s">
        <v>55</v>
      </c>
      <c r="B19" s="5" t="s">
        <v>56</v>
      </c>
      <c r="C19" s="5" t="s">
        <v>23</v>
      </c>
      <c r="D19" s="5" t="s">
        <v>20</v>
      </c>
      <c r="E19" s="5">
        <v>350000.0</v>
      </c>
      <c r="F19" s="8">
        <v>1500.0</v>
      </c>
      <c r="G19" s="9">
        <f t="shared" si="1"/>
        <v>233.3333333</v>
      </c>
    </row>
    <row r="20">
      <c r="A20" s="5" t="s">
        <v>57</v>
      </c>
      <c r="B20" s="5" t="s">
        <v>58</v>
      </c>
      <c r="C20" s="5" t="s">
        <v>15</v>
      </c>
      <c r="D20" s="5" t="s">
        <v>16</v>
      </c>
      <c r="E20" s="5">
        <v>600000.0</v>
      </c>
      <c r="F20" s="8">
        <v>3200.0</v>
      </c>
      <c r="G20" s="9">
        <f t="shared" si="1"/>
        <v>187.5</v>
      </c>
    </row>
    <row r="21">
      <c r="A21" s="5" t="s">
        <v>59</v>
      </c>
      <c r="B21" s="5" t="s">
        <v>60</v>
      </c>
      <c r="C21" s="5" t="s">
        <v>19</v>
      </c>
      <c r="D21" s="5" t="s">
        <v>36</v>
      </c>
      <c r="E21" s="5">
        <v>850000.0</v>
      </c>
      <c r="F21" s="8">
        <v>4500.0</v>
      </c>
      <c r="G21" s="9">
        <f t="shared" si="1"/>
        <v>188.8888889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s>
  <sheetData>
    <row r="1">
      <c r="A1" s="10" t="s">
        <v>62</v>
      </c>
      <c r="B1" s="11"/>
    </row>
    <row r="2">
      <c r="A2" s="12" t="s">
        <v>63</v>
      </c>
      <c r="B2" s="9">
        <f>sum('Event Sponsorship'!E2:E21)</f>
        <v>9930000</v>
      </c>
    </row>
    <row r="3">
      <c r="A3" s="12" t="s">
        <v>64</v>
      </c>
      <c r="B3" s="9">
        <f>counta('Event Sponsorship'!B2:B21)</f>
        <v>20</v>
      </c>
    </row>
    <row r="4">
      <c r="A4" s="12" t="s">
        <v>65</v>
      </c>
      <c r="B4" s="9">
        <f>sum('Event Sponsorship'!F2:F21)</f>
        <v>47550</v>
      </c>
    </row>
    <row r="5">
      <c r="A5" s="12" t="s">
        <v>66</v>
      </c>
      <c r="B5" s="9">
        <f>B2/B3</f>
        <v>496500</v>
      </c>
    </row>
    <row r="6">
      <c r="A6" s="12" t="s">
        <v>67</v>
      </c>
      <c r="B6" s="9">
        <f>B4/B3</f>
        <v>2377.5</v>
      </c>
    </row>
    <row r="7">
      <c r="A7" s="12" t="s">
        <v>68</v>
      </c>
      <c r="B7" s="9">
        <f>B2/B4</f>
        <v>208.8328076</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26.88"/>
  </cols>
  <sheetData>
    <row r="1">
      <c r="A1" s="10" t="s">
        <v>69</v>
      </c>
      <c r="B1" s="13"/>
      <c r="C1" s="13"/>
      <c r="D1" s="13"/>
      <c r="E1" s="11"/>
    </row>
    <row r="2">
      <c r="A2" s="7" t="s">
        <v>9</v>
      </c>
      <c r="B2" s="7" t="s">
        <v>70</v>
      </c>
      <c r="C2" s="7" t="s">
        <v>11</v>
      </c>
      <c r="D2" s="7" t="s">
        <v>71</v>
      </c>
      <c r="E2" s="7" t="s">
        <v>72</v>
      </c>
    </row>
    <row r="3">
      <c r="A3" s="14" t="str">
        <f>IFERROR(__xludf.DUMMYFUNCTION("UNIQUE('Copy of Event Sponsorship'!C2:C21)"),"Music Festival")</f>
        <v>Music Festival</v>
      </c>
      <c r="B3" s="14">
        <f>countifs('Copy of Event Sponsorship'!C2:C21,A3)</f>
        <v>7</v>
      </c>
      <c r="C3" s="14">
        <f>sumifs('Copy of Event Sponsorship'!$E$2:$E$21,'Copy of Event Sponsorship'!$C$2:$C$21,A3)</f>
        <v>2930000</v>
      </c>
      <c r="D3" s="14">
        <f>sumifs('Copy of Event Sponsorship'!$F$2:$F$21,'Copy of Event Sponsorship'!$C$2:$C$21,A3)</f>
        <v>12700</v>
      </c>
      <c r="E3" s="15">
        <f t="shared" ref="E3:E5" si="1">C3/D3</f>
        <v>230.7086614</v>
      </c>
    </row>
    <row r="4">
      <c r="A4" s="14" t="str">
        <f>IFERROR(__xludf.DUMMYFUNCTION("""COMPUTED_VALUE"""),"Sports Event")</f>
        <v>Sports Event</v>
      </c>
      <c r="B4" s="14">
        <f>countifs('Copy of Event Sponsorship'!C3:C22,A4)</f>
        <v>7</v>
      </c>
      <c r="C4" s="14">
        <f>sumifs('Copy of Event Sponsorship'!$E$2:$E$21,'Copy of Event Sponsorship'!$C$2:$C$21,A4)</f>
        <v>4950000</v>
      </c>
      <c r="D4" s="14">
        <f>sumifs('Copy of Event Sponsorship'!$F$2:$F$21,'Copy of Event Sponsorship'!$C$2:$C$21,A4)</f>
        <v>27600</v>
      </c>
      <c r="E4" s="15">
        <f t="shared" si="1"/>
        <v>179.3478261</v>
      </c>
    </row>
    <row r="5">
      <c r="A5" s="14" t="str">
        <f>IFERROR(__xludf.DUMMYFUNCTION("""COMPUTED_VALUE"""),"Conference")</f>
        <v>Conference</v>
      </c>
      <c r="B5" s="14">
        <f>countifs('Copy of Event Sponsorship'!C4:C23,A5)</f>
        <v>6</v>
      </c>
      <c r="C5" s="14">
        <f>sumifs('Copy of Event Sponsorship'!$E$2:$E$21,'Copy of Event Sponsorship'!$C$2:$C$21,A5)</f>
        <v>2050000</v>
      </c>
      <c r="D5" s="14">
        <f>sumifs('Copy of Event Sponsorship'!$F$2:$F$21,'Copy of Event Sponsorship'!$C$2:$C$21,A5)</f>
        <v>7250</v>
      </c>
      <c r="E5" s="15">
        <f t="shared" si="1"/>
        <v>282.7586207</v>
      </c>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 customWidth="1" min="3" max="3" width="28.38"/>
  </cols>
  <sheetData>
    <row r="1">
      <c r="A1" s="10" t="s">
        <v>73</v>
      </c>
      <c r="B1" s="13"/>
      <c r="C1" s="13"/>
      <c r="D1" s="13"/>
      <c r="E1" s="11"/>
    </row>
    <row r="2">
      <c r="A2" s="7" t="s">
        <v>10</v>
      </c>
      <c r="B2" s="7" t="s">
        <v>74</v>
      </c>
      <c r="C2" s="7" t="s">
        <v>11</v>
      </c>
      <c r="D2" s="7" t="s">
        <v>71</v>
      </c>
      <c r="E2" s="7" t="s">
        <v>72</v>
      </c>
    </row>
    <row r="3">
      <c r="A3" s="14" t="str">
        <f>IFERROR(__xludf.DUMMYFUNCTION("unique('Copy of Event Sponsorship'!D2:D21)"),"Mumbai")</f>
        <v>Mumbai</v>
      </c>
      <c r="B3" s="14">
        <f>countifs('Copy of Event Sponsorship'!$D$2:$D$21,A3)</f>
        <v>4</v>
      </c>
      <c r="C3" s="14">
        <f>sumifs('Copy of Event Sponsorship'!E2:E21,'Copy of Event Sponsorship'!D2:D21,A3)</f>
        <v>2600000</v>
      </c>
      <c r="D3" s="14">
        <f>sumifs('Copy of Event Sponsorship'!F2:F21,'Copy of Event Sponsorship'!D2:D21,A3)</f>
        <v>14400</v>
      </c>
      <c r="E3" s="15">
        <f t="shared" ref="E3:E7" si="1">C3/D3</f>
        <v>180.5555556</v>
      </c>
    </row>
    <row r="4">
      <c r="A4" s="14" t="str">
        <f>IFERROR(__xludf.DUMMYFUNCTION("""COMPUTED_VALUE"""),"Delhi")</f>
        <v>Delhi</v>
      </c>
      <c r="B4" s="14">
        <f>countifs('Copy of Event Sponsorship'!$D$2:$D$21,A4)</f>
        <v>3</v>
      </c>
      <c r="C4" s="14">
        <f>sumifs('Copy of Event Sponsorship'!E3:E22,'Copy of Event Sponsorship'!D3:D22,A4)</f>
        <v>1350000</v>
      </c>
      <c r="D4" s="14">
        <f>sumifs('Copy of Event Sponsorship'!F3:F22,'Copy of Event Sponsorship'!D3:D22,A4)</f>
        <v>6000</v>
      </c>
      <c r="E4" s="15">
        <f t="shared" si="1"/>
        <v>225</v>
      </c>
    </row>
    <row r="5">
      <c r="A5" s="14" t="str">
        <f>IFERROR(__xludf.DUMMYFUNCTION("""COMPUTED_VALUE"""),"Bangalore")</f>
        <v>Bangalore</v>
      </c>
      <c r="B5" s="14">
        <f>countifs('Copy of Event Sponsorship'!$D$2:$D$21,A5)</f>
        <v>3</v>
      </c>
      <c r="C5" s="14">
        <f>sumifs('Copy of Event Sponsorship'!E4:E23,'Copy of Event Sponsorship'!D4:D23,A5)</f>
        <v>1350000</v>
      </c>
      <c r="D5" s="14">
        <f>sumifs('Copy of Event Sponsorship'!F4:F23,'Copy of Event Sponsorship'!D4:D23,A5)</f>
        <v>5300</v>
      </c>
      <c r="E5" s="15">
        <f t="shared" si="1"/>
        <v>254.7169811</v>
      </c>
    </row>
    <row r="6">
      <c r="A6" s="14" t="str">
        <f>IFERROR(__xludf.DUMMYFUNCTION("""COMPUTED_VALUE"""),"Hyderabad")</f>
        <v>Hyderabad</v>
      </c>
      <c r="B6" s="14">
        <f>countifs('Copy of Event Sponsorship'!$D$2:$D$21,A6)</f>
        <v>5</v>
      </c>
      <c r="C6" s="14">
        <f>sumifs('Copy of Event Sponsorship'!E5:E24,'Copy of Event Sponsorship'!D5:D24,A6)</f>
        <v>2230000</v>
      </c>
      <c r="D6" s="14">
        <f>sumifs('Copy of Event Sponsorship'!F5:F24,'Copy of Event Sponsorship'!D5:D24,A6)</f>
        <v>9850</v>
      </c>
      <c r="E6" s="15">
        <f t="shared" si="1"/>
        <v>226.3959391</v>
      </c>
    </row>
    <row r="7">
      <c r="A7" s="14" t="str">
        <f>IFERROR(__xludf.DUMMYFUNCTION("""COMPUTED_VALUE"""),"Pune")</f>
        <v>Pune</v>
      </c>
      <c r="B7" s="14">
        <f>countifs('Copy of Event Sponsorship'!$D$2:$D$21,A7)</f>
        <v>5</v>
      </c>
      <c r="C7" s="14">
        <f>sumifs('Copy of Event Sponsorship'!E6:E25,'Copy of Event Sponsorship'!D6:D25,A7)</f>
        <v>2400000</v>
      </c>
      <c r="D7" s="14">
        <f>sumifs('Copy of Event Sponsorship'!F6:F25,'Copy of Event Sponsorship'!D6:D25,A7)</f>
        <v>12000</v>
      </c>
      <c r="E7" s="15">
        <f t="shared" si="1"/>
        <v>200</v>
      </c>
    </row>
  </sheetData>
  <mergeCells count="1">
    <mergeCell ref="A1:E1"/>
  </mergeCells>
  <conditionalFormatting sqref="E3:E7">
    <cfRule type="expression" dxfId="0" priority="1">
      <formula>E3=min($E$3:$E$7)</formula>
    </cfRule>
  </conditionalFormatting>
  <conditionalFormatting sqref="E3:E7">
    <cfRule type="expression" dxfId="1" priority="2">
      <formula>E3=max($E$3:$E$7)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75"/>
  </cols>
  <sheetData>
    <row r="1">
      <c r="A1" s="16" t="s">
        <v>75</v>
      </c>
    </row>
  </sheetData>
  <mergeCells count="1">
    <mergeCell ref="A1:H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5" max="5" width="5.38"/>
    <col customWidth="1" min="11" max="11" width="28.5"/>
  </cols>
  <sheetData>
    <row r="1">
      <c r="A1" s="10" t="s">
        <v>76</v>
      </c>
      <c r="B1" s="13"/>
      <c r="C1" s="11"/>
      <c r="E1" s="17"/>
      <c r="F1" s="18" t="s">
        <v>77</v>
      </c>
    </row>
    <row r="2">
      <c r="A2" s="19" t="s">
        <v>78</v>
      </c>
      <c r="B2" s="13"/>
      <c r="C2" s="11"/>
      <c r="E2" s="20">
        <v>1.0</v>
      </c>
      <c r="F2" s="20" t="s">
        <v>79</v>
      </c>
    </row>
    <row r="3">
      <c r="A3" s="21" t="s">
        <v>80</v>
      </c>
      <c r="B3" s="21" t="s">
        <v>81</v>
      </c>
      <c r="C3" s="21" t="s">
        <v>82</v>
      </c>
      <c r="E3" s="20">
        <v>2.0</v>
      </c>
      <c r="F3" s="20" t="s">
        <v>83</v>
      </c>
    </row>
    <row r="4">
      <c r="A4" s="12" t="s">
        <v>84</v>
      </c>
      <c r="B4" s="14" t="s">
        <v>19</v>
      </c>
      <c r="C4" s="22">
        <v>179.35</v>
      </c>
      <c r="E4" s="20">
        <v>3.0</v>
      </c>
      <c r="F4" s="20" t="s">
        <v>85</v>
      </c>
    </row>
    <row r="5">
      <c r="A5" s="12" t="s">
        <v>86</v>
      </c>
      <c r="B5" s="14" t="s">
        <v>23</v>
      </c>
      <c r="C5" s="22">
        <v>282.76</v>
      </c>
      <c r="E5" s="20">
        <v>4.0</v>
      </c>
      <c r="F5" s="20" t="s">
        <v>87</v>
      </c>
    </row>
    <row r="6">
      <c r="A6" s="19" t="s">
        <v>88</v>
      </c>
      <c r="B6" s="13"/>
      <c r="C6" s="11"/>
    </row>
    <row r="7">
      <c r="A7" s="21" t="s">
        <v>80</v>
      </c>
      <c r="B7" s="21" t="s">
        <v>10</v>
      </c>
      <c r="C7" s="21" t="s">
        <v>82</v>
      </c>
    </row>
    <row r="8">
      <c r="A8" s="12" t="s">
        <v>84</v>
      </c>
      <c r="B8" s="12" t="s">
        <v>16</v>
      </c>
      <c r="C8" s="12">
        <v>180.56</v>
      </c>
    </row>
    <row r="9">
      <c r="A9" s="12" t="s">
        <v>89</v>
      </c>
      <c r="B9" s="14" t="s">
        <v>24</v>
      </c>
      <c r="C9" s="12">
        <v>254.72</v>
      </c>
    </row>
  </sheetData>
  <mergeCells count="8">
    <mergeCell ref="A1:C1"/>
    <mergeCell ref="A2:C2"/>
    <mergeCell ref="A6:C6"/>
    <mergeCell ref="F2:K2"/>
    <mergeCell ref="F3:K3"/>
    <mergeCell ref="F4:K4"/>
    <mergeCell ref="F5:K5"/>
    <mergeCell ref="F1:K1"/>
  </mergeCells>
  <conditionalFormatting sqref="C4:C5">
    <cfRule type="expression" dxfId="0" priority="1">
      <formula>C4=min($E$3:$E$5)</formula>
    </cfRule>
  </conditionalFormatting>
  <conditionalFormatting sqref="C4:C5">
    <cfRule type="expression" dxfId="1" priority="2">
      <formula>C4=max($E$3:$E$5)</formula>
    </cfRule>
  </conditionalFormatting>
  <drawing r:id="rId1"/>
</worksheet>
</file>