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F4A5EB30-15E0-491F-8E1E-A0A3923E934D}" xr6:coauthVersionLast="47" xr6:coauthVersionMax="47" xr10:uidLastSave="{00000000-0000-0000-0000-000000000000}"/>
  <bookViews>
    <workbookView xWindow="-110" yWindow="-110" windowWidth="19420" windowHeight="10420" tabRatio="675" activeTab="1" xr2:uid="{00000000-000D-0000-FFFF-FFFF00000000}"/>
  </bookViews>
  <sheets>
    <sheet name="Summary" sheetId="14" r:id="rId1"/>
    <sheet name="853-229142-014 costed bom" sheetId="19" r:id="rId2"/>
    <sheet name="Sheet1" sheetId="16" state="hidden" r:id="rId3"/>
  </sheets>
  <externalReferences>
    <externalReference r:id="rId4"/>
    <externalReference r:id="rId5"/>
  </externalReferences>
  <definedNames>
    <definedName name="_xlnm._FilterDatabase" localSheetId="1" hidden="1">'853-229142-014 costed bom'!$A$2:$AD$248</definedName>
    <definedName name="Commodity">Sheet1!$A$2:$A$9</definedName>
    <definedName name="Control">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4" i="19" l="1"/>
  <c r="AA226" i="19"/>
  <c r="AA218" i="19"/>
  <c r="AA171" i="19"/>
  <c r="AA106" i="19"/>
  <c r="AA89" i="19"/>
  <c r="AA79" i="19"/>
  <c r="AA67" i="19"/>
  <c r="AA45" i="19"/>
  <c r="AA12" i="19"/>
  <c r="Z247" i="19"/>
  <c r="AA247" i="19" s="1"/>
  <c r="Z238" i="19"/>
  <c r="AA238" i="19" s="1"/>
  <c r="Z237" i="19"/>
  <c r="AA237" i="19" s="1"/>
  <c r="Z236" i="19"/>
  <c r="AA236" i="19" s="1"/>
  <c r="Z235" i="19"/>
  <c r="AA235" i="19" s="1"/>
  <c r="Z234" i="19"/>
  <c r="Z233" i="19"/>
  <c r="AA233" i="19" s="1"/>
  <c r="Z232" i="19"/>
  <c r="AA232" i="19" s="1"/>
  <c r="Z231" i="19"/>
  <c r="AA231" i="19" s="1"/>
  <c r="Z230" i="19"/>
  <c r="AA230" i="19" s="1"/>
  <c r="Z229" i="19"/>
  <c r="AA229" i="19" s="1"/>
  <c r="Z228" i="19"/>
  <c r="AA228" i="19" s="1"/>
  <c r="Z227" i="19"/>
  <c r="AA227" i="19" s="1"/>
  <c r="Z226" i="19"/>
  <c r="Z225" i="19"/>
  <c r="AA225" i="19" s="1"/>
  <c r="Z224" i="19"/>
  <c r="AA224" i="19" s="1"/>
  <c r="Z223" i="19"/>
  <c r="AA223" i="19" s="1"/>
  <c r="Z222" i="19"/>
  <c r="AA222" i="19" s="1"/>
  <c r="Z221" i="19"/>
  <c r="AA221" i="19" s="1"/>
  <c r="Z220" i="19"/>
  <c r="AA220" i="19" s="1"/>
  <c r="Z219" i="19"/>
  <c r="AA219" i="19" s="1"/>
  <c r="Z218" i="19"/>
  <c r="Z217" i="19"/>
  <c r="AA217" i="19" s="1"/>
  <c r="Z216" i="19"/>
  <c r="AA216" i="19" s="1"/>
  <c r="Z215" i="19"/>
  <c r="AA215" i="19" s="1"/>
  <c r="Z214" i="19"/>
  <c r="AA214" i="19" s="1"/>
  <c r="Z183" i="19"/>
  <c r="AA183" i="19" s="1"/>
  <c r="Z179" i="19"/>
  <c r="AA179" i="19" s="1"/>
  <c r="Z175" i="19"/>
  <c r="AA175" i="19" s="1"/>
  <c r="Z171" i="19"/>
  <c r="Z167" i="19"/>
  <c r="AA167" i="19" s="1"/>
  <c r="Z155" i="19"/>
  <c r="AA155" i="19" s="1"/>
  <c r="Z140" i="19"/>
  <c r="AA140" i="19" s="1"/>
  <c r="Z131" i="19"/>
  <c r="AA131" i="19" s="1"/>
  <c r="Z119" i="19"/>
  <c r="AA119" i="19" s="1"/>
  <c r="Z108" i="19"/>
  <c r="AA108" i="19" s="1"/>
  <c r="Z107" i="19"/>
  <c r="AA107" i="19" s="1"/>
  <c r="Z106" i="19"/>
  <c r="Z105" i="19"/>
  <c r="AA105" i="19" s="1"/>
  <c r="Z104" i="19"/>
  <c r="AA104" i="19" s="1"/>
  <c r="Z98" i="19"/>
  <c r="AA98" i="19" s="1"/>
  <c r="Z97" i="19"/>
  <c r="AA97" i="19" s="1"/>
  <c r="Z96" i="19"/>
  <c r="AA96" i="19" s="1"/>
  <c r="Z95" i="19"/>
  <c r="AA95" i="19" s="1"/>
  <c r="Z90" i="19"/>
  <c r="AA90" i="19" s="1"/>
  <c r="Z89" i="19"/>
  <c r="Z86" i="19"/>
  <c r="AA86" i="19" s="1"/>
  <c r="Z85" i="19"/>
  <c r="AA85" i="19" s="1"/>
  <c r="Z84" i="19"/>
  <c r="AA84" i="19" s="1"/>
  <c r="Z83" i="19"/>
  <c r="AA83" i="19" s="1"/>
  <c r="Z82" i="19"/>
  <c r="AA82" i="19" s="1"/>
  <c r="AA81" i="19"/>
  <c r="Z80" i="19"/>
  <c r="AA80" i="19" s="1"/>
  <c r="Z79" i="19"/>
  <c r="Z74" i="19"/>
  <c r="AA74" i="19" s="1"/>
  <c r="Z73" i="19"/>
  <c r="AA73" i="19" s="1"/>
  <c r="Z72" i="19"/>
  <c r="AA72" i="19" s="1"/>
  <c r="Z71" i="19"/>
  <c r="AA71" i="19" s="1"/>
  <c r="Z70" i="19"/>
  <c r="AA70" i="19" s="1"/>
  <c r="Z69" i="19"/>
  <c r="AA69" i="19" s="1"/>
  <c r="Z68" i="19"/>
  <c r="AA68" i="19" s="1"/>
  <c r="Z67" i="19"/>
  <c r="Z62" i="19"/>
  <c r="AA62" i="19" s="1"/>
  <c r="Z56" i="19"/>
  <c r="AA56" i="19" s="1"/>
  <c r="Z55" i="19"/>
  <c r="AA55" i="19" s="1"/>
  <c r="Z54" i="19"/>
  <c r="AA54" i="19" s="1"/>
  <c r="Z48" i="19"/>
  <c r="AA48" i="19" s="1"/>
  <c r="Z47" i="19"/>
  <c r="AA47" i="19" s="1"/>
  <c r="Z46" i="19"/>
  <c r="AA46" i="19" s="1"/>
  <c r="Z45" i="19"/>
  <c r="Z44" i="19"/>
  <c r="AA44" i="19" s="1"/>
  <c r="Z31" i="19"/>
  <c r="AA31" i="19" s="1"/>
  <c r="Z30" i="19"/>
  <c r="AA30" i="19" s="1"/>
  <c r="Z29" i="19"/>
  <c r="AA29" i="19" s="1"/>
  <c r="Z28" i="19"/>
  <c r="AA28" i="19" s="1"/>
  <c r="Z27" i="19"/>
  <c r="AA27" i="19" s="1"/>
  <c r="Z25" i="19"/>
  <c r="AA25" i="19" s="1"/>
  <c r="Z12" i="19"/>
  <c r="Z4" i="19"/>
  <c r="AA4" i="19" s="1"/>
  <c r="H6" i="14"/>
  <c r="H7" i="14"/>
  <c r="H8" i="14"/>
  <c r="Y5" i="19"/>
  <c r="Y6" i="19"/>
  <c r="Y7" i="19"/>
  <c r="Y8" i="19"/>
  <c r="Y9" i="19"/>
  <c r="Y10" i="19"/>
  <c r="Y11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6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9" i="19"/>
  <c r="Y50" i="19"/>
  <c r="Y51" i="19"/>
  <c r="Y52" i="19"/>
  <c r="Y53" i="19"/>
  <c r="Y57" i="19"/>
  <c r="Y58" i="19"/>
  <c r="Y59" i="19"/>
  <c r="Y60" i="19"/>
  <c r="Y61" i="19"/>
  <c r="Y63" i="19"/>
  <c r="Y64" i="19"/>
  <c r="Y65" i="19"/>
  <c r="Y66" i="19"/>
  <c r="Y75" i="19"/>
  <c r="Y76" i="19"/>
  <c r="Y77" i="19"/>
  <c r="Y78" i="19"/>
  <c r="Y87" i="19"/>
  <c r="Y88" i="19"/>
  <c r="Y91" i="19"/>
  <c r="Y92" i="19"/>
  <c r="Y93" i="19"/>
  <c r="Y94" i="19"/>
  <c r="Y99" i="19"/>
  <c r="Y100" i="19"/>
  <c r="Y101" i="19"/>
  <c r="Y102" i="19"/>
  <c r="Y103" i="19"/>
  <c r="Y109" i="19"/>
  <c r="Y110" i="19"/>
  <c r="Y111" i="19"/>
  <c r="Y112" i="19"/>
  <c r="Y113" i="19"/>
  <c r="Y114" i="19"/>
  <c r="Y115" i="19"/>
  <c r="Y116" i="19"/>
  <c r="Y117" i="19"/>
  <c r="Y118" i="19"/>
  <c r="Y120" i="19"/>
  <c r="Y121" i="19"/>
  <c r="Y122" i="19"/>
  <c r="Y123" i="19"/>
  <c r="Y124" i="19"/>
  <c r="Y125" i="19"/>
  <c r="Y126" i="19"/>
  <c r="Y127" i="19"/>
  <c r="Y128" i="19"/>
  <c r="Y129" i="19"/>
  <c r="Y130" i="19"/>
  <c r="Y132" i="19"/>
  <c r="Y133" i="19"/>
  <c r="Y134" i="19"/>
  <c r="Y135" i="19"/>
  <c r="Y136" i="19"/>
  <c r="Y137" i="19"/>
  <c r="Y138" i="19"/>
  <c r="Y139" i="19"/>
  <c r="Y141" i="19"/>
  <c r="Y142" i="19"/>
  <c r="Y143" i="19"/>
  <c r="Y144" i="19"/>
  <c r="Y145" i="19"/>
  <c r="Y146" i="19"/>
  <c r="Y147" i="19"/>
  <c r="Y148" i="19"/>
  <c r="Y149" i="19"/>
  <c r="Y150" i="19"/>
  <c r="Y151" i="19"/>
  <c r="Y152" i="19"/>
  <c r="Y153" i="19"/>
  <c r="Y154" i="19"/>
  <c r="Y156" i="19"/>
  <c r="Y157" i="19"/>
  <c r="Y158" i="19"/>
  <c r="Y159" i="19"/>
  <c r="Y160" i="19"/>
  <c r="Y161" i="19"/>
  <c r="Y162" i="19"/>
  <c r="Y163" i="19"/>
  <c r="Y164" i="19"/>
  <c r="Y165" i="19"/>
  <c r="Y166" i="19"/>
  <c r="Y168" i="19"/>
  <c r="Y169" i="19"/>
  <c r="Y170" i="19"/>
  <c r="Y172" i="19"/>
  <c r="Y173" i="19"/>
  <c r="Y174" i="19"/>
  <c r="Y176" i="19"/>
  <c r="Y177" i="19"/>
  <c r="Y178" i="19"/>
  <c r="Y180" i="19"/>
  <c r="Y181" i="19"/>
  <c r="Y182" i="19"/>
  <c r="Y184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39" i="19"/>
  <c r="Y240" i="19"/>
  <c r="Y241" i="19"/>
  <c r="Y242" i="19"/>
  <c r="Y243" i="19"/>
  <c r="Y244" i="19"/>
  <c r="Y245" i="19"/>
  <c r="Y246" i="19"/>
  <c r="W5" i="19"/>
  <c r="W6" i="19"/>
  <c r="W7" i="19"/>
  <c r="W8" i="19"/>
  <c r="W9" i="19"/>
  <c r="W10" i="19"/>
  <c r="W11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6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9" i="19"/>
  <c r="W50" i="19"/>
  <c r="W51" i="19"/>
  <c r="W52" i="19"/>
  <c r="W53" i="19"/>
  <c r="W57" i="19"/>
  <c r="W58" i="19"/>
  <c r="W59" i="19"/>
  <c r="W60" i="19"/>
  <c r="W61" i="19"/>
  <c r="W63" i="19"/>
  <c r="W64" i="19"/>
  <c r="W65" i="19"/>
  <c r="W66" i="19"/>
  <c r="W75" i="19"/>
  <c r="W76" i="19"/>
  <c r="W77" i="19"/>
  <c r="W78" i="19"/>
  <c r="W87" i="19"/>
  <c r="W88" i="19"/>
  <c r="W91" i="19"/>
  <c r="W92" i="19"/>
  <c r="W93" i="19"/>
  <c r="W94" i="19"/>
  <c r="W99" i="19"/>
  <c r="W100" i="19"/>
  <c r="W101" i="19"/>
  <c r="W102" i="19"/>
  <c r="W103" i="19"/>
  <c r="W109" i="19"/>
  <c r="W110" i="19"/>
  <c r="W111" i="19"/>
  <c r="W112" i="19"/>
  <c r="W113" i="19"/>
  <c r="W114" i="19"/>
  <c r="W115" i="19"/>
  <c r="W116" i="19"/>
  <c r="W117" i="19"/>
  <c r="W118" i="19"/>
  <c r="W120" i="19"/>
  <c r="W121" i="19"/>
  <c r="W122" i="19"/>
  <c r="W123" i="19"/>
  <c r="W124" i="19"/>
  <c r="W125" i="19"/>
  <c r="W126" i="19"/>
  <c r="W127" i="19"/>
  <c r="W128" i="19"/>
  <c r="W129" i="19"/>
  <c r="W130" i="19"/>
  <c r="W132" i="19"/>
  <c r="W133" i="19"/>
  <c r="W134" i="19"/>
  <c r="W135" i="19"/>
  <c r="W136" i="19"/>
  <c r="W137" i="19"/>
  <c r="W138" i="19"/>
  <c r="W139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6" i="19"/>
  <c r="W157" i="19"/>
  <c r="W158" i="19"/>
  <c r="W159" i="19"/>
  <c r="W160" i="19"/>
  <c r="W161" i="19"/>
  <c r="W162" i="19"/>
  <c r="W163" i="19"/>
  <c r="W164" i="19"/>
  <c r="W165" i="19"/>
  <c r="W166" i="19"/>
  <c r="W168" i="19"/>
  <c r="W169" i="19"/>
  <c r="W170" i="19"/>
  <c r="W172" i="19"/>
  <c r="W173" i="19"/>
  <c r="W174" i="19"/>
  <c r="W176" i="19"/>
  <c r="W177" i="19"/>
  <c r="W178" i="19"/>
  <c r="W180" i="19"/>
  <c r="W181" i="19"/>
  <c r="W182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39" i="19"/>
  <c r="W240" i="19"/>
  <c r="W241" i="19"/>
  <c r="W242" i="19"/>
  <c r="W243" i="19"/>
  <c r="W244" i="19"/>
  <c r="W245" i="19"/>
  <c r="W246" i="19"/>
  <c r="U5" i="19"/>
  <c r="U6" i="19"/>
  <c r="U7" i="19"/>
  <c r="U8" i="19"/>
  <c r="U9" i="19"/>
  <c r="U10" i="19"/>
  <c r="U11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6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9" i="19"/>
  <c r="U50" i="19"/>
  <c r="U51" i="19"/>
  <c r="U52" i="19"/>
  <c r="U53" i="19"/>
  <c r="U57" i="19"/>
  <c r="U58" i="19"/>
  <c r="U59" i="19"/>
  <c r="U60" i="19"/>
  <c r="U61" i="19"/>
  <c r="U63" i="19"/>
  <c r="U64" i="19"/>
  <c r="U65" i="19"/>
  <c r="U66" i="19"/>
  <c r="U75" i="19"/>
  <c r="U76" i="19"/>
  <c r="U77" i="19"/>
  <c r="U78" i="19"/>
  <c r="U87" i="19"/>
  <c r="U88" i="19"/>
  <c r="U91" i="19"/>
  <c r="U92" i="19"/>
  <c r="U93" i="19"/>
  <c r="U94" i="19"/>
  <c r="U99" i="19"/>
  <c r="U100" i="19"/>
  <c r="U101" i="19"/>
  <c r="U102" i="19"/>
  <c r="U103" i="19"/>
  <c r="U109" i="19"/>
  <c r="U110" i="19"/>
  <c r="U111" i="19"/>
  <c r="U112" i="19"/>
  <c r="U113" i="19"/>
  <c r="U114" i="19"/>
  <c r="U115" i="19"/>
  <c r="U116" i="19"/>
  <c r="U117" i="19"/>
  <c r="U118" i="19"/>
  <c r="U120" i="19"/>
  <c r="U121" i="19"/>
  <c r="U122" i="19"/>
  <c r="U123" i="19"/>
  <c r="U124" i="19"/>
  <c r="U125" i="19"/>
  <c r="U126" i="19"/>
  <c r="U127" i="19"/>
  <c r="U128" i="19"/>
  <c r="U129" i="19"/>
  <c r="U130" i="19"/>
  <c r="U132" i="19"/>
  <c r="U133" i="19"/>
  <c r="U134" i="19"/>
  <c r="U135" i="19"/>
  <c r="U136" i="19"/>
  <c r="U137" i="19"/>
  <c r="U138" i="19"/>
  <c r="U139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6" i="19"/>
  <c r="U157" i="19"/>
  <c r="U158" i="19"/>
  <c r="U159" i="19"/>
  <c r="U160" i="19"/>
  <c r="U161" i="19"/>
  <c r="U162" i="19"/>
  <c r="U163" i="19"/>
  <c r="U164" i="19"/>
  <c r="U165" i="19"/>
  <c r="U166" i="19"/>
  <c r="U168" i="19"/>
  <c r="U169" i="19"/>
  <c r="U170" i="19"/>
  <c r="U172" i="19"/>
  <c r="U173" i="19"/>
  <c r="U174" i="19"/>
  <c r="U176" i="19"/>
  <c r="U177" i="19"/>
  <c r="U178" i="19"/>
  <c r="U180" i="19"/>
  <c r="U181" i="19"/>
  <c r="U182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39" i="19"/>
  <c r="U240" i="19"/>
  <c r="U241" i="19"/>
  <c r="U242" i="19"/>
  <c r="U243" i="19"/>
  <c r="U244" i="19"/>
  <c r="U245" i="19"/>
  <c r="U246" i="19"/>
  <c r="Y3" i="19"/>
  <c r="W3" i="19"/>
  <c r="U3" i="19"/>
  <c r="S3" i="19"/>
  <c r="S5" i="19"/>
  <c r="S6" i="19"/>
  <c r="S7" i="19"/>
  <c r="S8" i="19"/>
  <c r="S9" i="19"/>
  <c r="S10" i="19"/>
  <c r="S11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6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9" i="19"/>
  <c r="S50" i="19"/>
  <c r="S51" i="19"/>
  <c r="S52" i="19"/>
  <c r="S53" i="19"/>
  <c r="S57" i="19"/>
  <c r="S58" i="19"/>
  <c r="S59" i="19"/>
  <c r="S60" i="19"/>
  <c r="S61" i="19"/>
  <c r="S63" i="19"/>
  <c r="S64" i="19"/>
  <c r="S65" i="19"/>
  <c r="S66" i="19"/>
  <c r="S75" i="19"/>
  <c r="S76" i="19"/>
  <c r="S77" i="19"/>
  <c r="S78" i="19"/>
  <c r="S87" i="19"/>
  <c r="S88" i="19"/>
  <c r="S91" i="19"/>
  <c r="S92" i="19"/>
  <c r="S93" i="19"/>
  <c r="S94" i="19"/>
  <c r="S99" i="19"/>
  <c r="S100" i="19"/>
  <c r="S101" i="19"/>
  <c r="S102" i="19"/>
  <c r="S103" i="19"/>
  <c r="S109" i="19"/>
  <c r="S110" i="19"/>
  <c r="S111" i="19"/>
  <c r="S112" i="19"/>
  <c r="S113" i="19"/>
  <c r="S114" i="19"/>
  <c r="S115" i="19"/>
  <c r="S116" i="19"/>
  <c r="S117" i="19"/>
  <c r="S118" i="19"/>
  <c r="S120" i="19"/>
  <c r="S121" i="19"/>
  <c r="S122" i="19"/>
  <c r="S123" i="19"/>
  <c r="S124" i="19"/>
  <c r="S125" i="19"/>
  <c r="S126" i="19"/>
  <c r="S127" i="19"/>
  <c r="S128" i="19"/>
  <c r="S129" i="19"/>
  <c r="S130" i="19"/>
  <c r="S132" i="19"/>
  <c r="S133" i="19"/>
  <c r="S134" i="19"/>
  <c r="S135" i="19"/>
  <c r="S136" i="19"/>
  <c r="S137" i="19"/>
  <c r="S138" i="19"/>
  <c r="S139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6" i="19"/>
  <c r="S157" i="19"/>
  <c r="S158" i="19"/>
  <c r="S159" i="19"/>
  <c r="S160" i="19"/>
  <c r="S161" i="19"/>
  <c r="S162" i="19"/>
  <c r="S163" i="19"/>
  <c r="S164" i="19"/>
  <c r="S165" i="19"/>
  <c r="S166" i="19"/>
  <c r="S168" i="19"/>
  <c r="S169" i="19"/>
  <c r="S170" i="19"/>
  <c r="S172" i="19"/>
  <c r="S173" i="19"/>
  <c r="S174" i="19"/>
  <c r="S176" i="19"/>
  <c r="S177" i="19"/>
  <c r="S178" i="19"/>
  <c r="S180" i="19"/>
  <c r="S181" i="19"/>
  <c r="S182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39" i="19"/>
  <c r="S240" i="19"/>
  <c r="S241" i="19"/>
  <c r="S242" i="19"/>
  <c r="S243" i="19"/>
  <c r="S244" i="19"/>
  <c r="S245" i="19"/>
  <c r="S246" i="19"/>
  <c r="AA249" i="19" l="1"/>
  <c r="H5" i="14"/>
  <c r="X216" i="19" l="1"/>
  <c r="Y216" i="19" s="1"/>
  <c r="AB216" i="19" s="1"/>
  <c r="V216" i="19"/>
  <c r="W216" i="19" s="1"/>
  <c r="T216" i="19"/>
  <c r="U216" i="19" s="1"/>
  <c r="R216" i="19"/>
  <c r="S216" i="19" s="1"/>
  <c r="X105" i="19"/>
  <c r="Y105" i="19" s="1"/>
  <c r="AB105" i="19" s="1"/>
  <c r="V105" i="19"/>
  <c r="W105" i="19" s="1"/>
  <c r="T105" i="19"/>
  <c r="U105" i="19" s="1"/>
  <c r="R105" i="19"/>
  <c r="S105" i="19" s="1"/>
  <c r="X183" i="19"/>
  <c r="Y183" i="19" s="1"/>
  <c r="AB183" i="19" s="1"/>
  <c r="V183" i="19"/>
  <c r="W183" i="19" s="1"/>
  <c r="T183" i="19"/>
  <c r="U183" i="19" s="1"/>
  <c r="R183" i="19"/>
  <c r="S183" i="19" s="1"/>
  <c r="X119" i="19"/>
  <c r="Y119" i="19" s="1"/>
  <c r="AB119" i="19" s="1"/>
  <c r="V119" i="19"/>
  <c r="W119" i="19" s="1"/>
  <c r="T119" i="19"/>
  <c r="U119" i="19" s="1"/>
  <c r="R119" i="19"/>
  <c r="S119" i="19" s="1"/>
  <c r="X73" i="19"/>
  <c r="Y73" i="19" s="1"/>
  <c r="AB73" i="19" s="1"/>
  <c r="V73" i="19"/>
  <c r="W73" i="19" s="1"/>
  <c r="T73" i="19"/>
  <c r="U73" i="19" s="1"/>
  <c r="R73" i="19"/>
  <c r="S73" i="19" s="1"/>
  <c r="X71" i="19"/>
  <c r="Y71" i="19" s="1"/>
  <c r="AB71" i="19" s="1"/>
  <c r="V71" i="19"/>
  <c r="W71" i="19" s="1"/>
  <c r="T71" i="19"/>
  <c r="U71" i="19" s="1"/>
  <c r="R71" i="19"/>
  <c r="S71" i="19" s="1"/>
  <c r="X25" i="19"/>
  <c r="Y25" i="19" s="1"/>
  <c r="AB25" i="19" s="1"/>
  <c r="V25" i="19"/>
  <c r="W25" i="19" s="1"/>
  <c r="T25" i="19"/>
  <c r="U25" i="19" s="1"/>
  <c r="R25" i="19"/>
  <c r="S25" i="19" s="1"/>
  <c r="X12" i="19"/>
  <c r="Y12" i="19" s="1"/>
  <c r="AB12" i="19" s="1"/>
  <c r="V12" i="19"/>
  <c r="W12" i="19" s="1"/>
  <c r="T12" i="19"/>
  <c r="U12" i="19" s="1"/>
  <c r="R12" i="19"/>
  <c r="S12" i="19" s="1"/>
  <c r="R48" i="19" l="1"/>
  <c r="S48" i="19" s="1"/>
  <c r="R62" i="19"/>
  <c r="S62" i="19" s="1"/>
  <c r="R47" i="19"/>
  <c r="S47" i="19" s="1"/>
  <c r="R140" i="19"/>
  <c r="S140" i="19" s="1"/>
  <c r="R219" i="19"/>
  <c r="S219" i="19" s="1"/>
  <c r="R228" i="19"/>
  <c r="S228" i="19" s="1"/>
  <c r="R218" i="19"/>
  <c r="S218" i="19" s="1"/>
  <c r="R247" i="19"/>
  <c r="S247" i="19" s="1"/>
  <c r="R223" i="19"/>
  <c r="S223" i="19" s="1"/>
  <c r="R84" i="19"/>
  <c r="S84" i="19" s="1"/>
  <c r="T45" i="19"/>
  <c r="U45" i="19" s="1"/>
  <c r="T68" i="19"/>
  <c r="U68" i="19" s="1"/>
  <c r="T31" i="19"/>
  <c r="U31" i="19" s="1"/>
  <c r="T30" i="19"/>
  <c r="U30" i="19" s="1"/>
  <c r="T69" i="19"/>
  <c r="U69" i="19" s="1"/>
  <c r="T95" i="19"/>
  <c r="U95" i="19" s="1"/>
  <c r="T140" i="19"/>
  <c r="U140" i="19" s="1"/>
  <c r="T167" i="19"/>
  <c r="U167" i="19" s="1"/>
  <c r="T175" i="19"/>
  <c r="U175" i="19" s="1"/>
  <c r="R69" i="19"/>
  <c r="S69" i="19" s="1"/>
  <c r="R175" i="19"/>
  <c r="S175" i="19" s="1"/>
  <c r="T46" i="19"/>
  <c r="U46" i="19" s="1"/>
  <c r="R4" i="19"/>
  <c r="S4" i="19" s="1"/>
  <c r="R233" i="19"/>
  <c r="S233" i="19" s="1"/>
  <c r="R46" i="19"/>
  <c r="S46" i="19" s="1"/>
  <c r="T62" i="19"/>
  <c r="U62" i="19" s="1"/>
  <c r="T4" i="19"/>
  <c r="U4" i="19" s="1"/>
  <c r="X48" i="19"/>
  <c r="Y48" i="19" s="1"/>
  <c r="AB48" i="19" s="1"/>
  <c r="X46" i="19"/>
  <c r="Y46" i="19" s="1"/>
  <c r="AB46" i="19" s="1"/>
  <c r="X62" i="19"/>
  <c r="Y62" i="19" s="1"/>
  <c r="AB62" i="19" s="1"/>
  <c r="R68" i="19"/>
  <c r="S68" i="19" s="1"/>
  <c r="R167" i="19"/>
  <c r="S167" i="19" s="1"/>
  <c r="R80" i="19"/>
  <c r="S80" i="19" s="1"/>
  <c r="R227" i="19"/>
  <c r="S227" i="19" s="1"/>
  <c r="R29" i="19"/>
  <c r="S29" i="19" s="1"/>
  <c r="R79" i="19"/>
  <c r="S79" i="19" s="1"/>
  <c r="R90" i="19"/>
  <c r="S90" i="19" s="1"/>
  <c r="T48" i="19"/>
  <c r="U48" i="19" s="1"/>
  <c r="X47" i="19"/>
  <c r="Y47" i="19" s="1"/>
  <c r="AB47" i="19" s="1"/>
  <c r="X45" i="19"/>
  <c r="Y45" i="19" s="1"/>
  <c r="AB45" i="19" s="1"/>
  <c r="X68" i="19"/>
  <c r="Y68" i="19" s="1"/>
  <c r="AB68" i="19" s="1"/>
  <c r="X31" i="19"/>
  <c r="Y31" i="19" s="1"/>
  <c r="AB31" i="19" s="1"/>
  <c r="R45" i="19"/>
  <c r="S45" i="19" s="1"/>
  <c r="R31" i="19"/>
  <c r="S31" i="19" s="1"/>
  <c r="R30" i="19"/>
  <c r="S30" i="19" s="1"/>
  <c r="R95" i="19"/>
  <c r="S95" i="19" s="1"/>
  <c r="R82" i="19"/>
  <c r="S82" i="19" s="1"/>
  <c r="R226" i="19"/>
  <c r="S226" i="19" s="1"/>
  <c r="R107" i="19"/>
  <c r="S107" i="19" s="1"/>
  <c r="R214" i="19"/>
  <c r="S214" i="19" s="1"/>
  <c r="R222" i="19"/>
  <c r="S222" i="19" s="1"/>
  <c r="T47" i="19"/>
  <c r="U47" i="19" s="1"/>
  <c r="T82" i="19"/>
  <c r="U82" i="19" s="1"/>
  <c r="T219" i="19"/>
  <c r="U219" i="19" s="1"/>
  <c r="T228" i="19"/>
  <c r="U228" i="19" s="1"/>
  <c r="T218" i="19"/>
  <c r="U218" i="19" s="1"/>
  <c r="T233" i="19"/>
  <c r="U233" i="19" s="1"/>
  <c r="T226" i="19"/>
  <c r="U226" i="19" s="1"/>
  <c r="T247" i="19"/>
  <c r="U247" i="19" s="1"/>
  <c r="T80" i="19"/>
  <c r="U80" i="19" s="1"/>
  <c r="T223" i="19"/>
  <c r="U223" i="19" s="1"/>
  <c r="T227" i="19"/>
  <c r="U227" i="19" s="1"/>
  <c r="T107" i="19"/>
  <c r="U107" i="19" s="1"/>
  <c r="T29" i="19"/>
  <c r="U29" i="19" s="1"/>
  <c r="T79" i="19"/>
  <c r="U79" i="19" s="1"/>
  <c r="T84" i="19"/>
  <c r="U84" i="19" s="1"/>
  <c r="T90" i="19"/>
  <c r="U90" i="19" s="1"/>
  <c r="T214" i="19"/>
  <c r="U214" i="19" s="1"/>
  <c r="T222" i="19"/>
  <c r="U222" i="19" s="1"/>
  <c r="X4" i="19"/>
  <c r="Y4" i="19" s="1"/>
  <c r="V48" i="19"/>
  <c r="W48" i="19" s="1"/>
  <c r="V46" i="19"/>
  <c r="W46" i="19" s="1"/>
  <c r="V62" i="19"/>
  <c r="W62" i="19" s="1"/>
  <c r="V47" i="19"/>
  <c r="W47" i="19" s="1"/>
  <c r="V45" i="19"/>
  <c r="W45" i="19" s="1"/>
  <c r="V68" i="19"/>
  <c r="W68" i="19" s="1"/>
  <c r="V31" i="19"/>
  <c r="W31" i="19" s="1"/>
  <c r="V30" i="19"/>
  <c r="W30" i="19" s="1"/>
  <c r="V69" i="19"/>
  <c r="W69" i="19" s="1"/>
  <c r="V95" i="19"/>
  <c r="W95" i="19" s="1"/>
  <c r="V140" i="19"/>
  <c r="W140" i="19" s="1"/>
  <c r="V167" i="19"/>
  <c r="W167" i="19" s="1"/>
  <c r="V175" i="19"/>
  <c r="W175" i="19" s="1"/>
  <c r="V82" i="19"/>
  <c r="W82" i="19" s="1"/>
  <c r="V219" i="19"/>
  <c r="W219" i="19" s="1"/>
  <c r="V228" i="19"/>
  <c r="W228" i="19" s="1"/>
  <c r="V218" i="19"/>
  <c r="W218" i="19" s="1"/>
  <c r="V233" i="19"/>
  <c r="W233" i="19" s="1"/>
  <c r="V226" i="19"/>
  <c r="W226" i="19" s="1"/>
  <c r="V247" i="19"/>
  <c r="W247" i="19" s="1"/>
  <c r="V80" i="19"/>
  <c r="W80" i="19" s="1"/>
  <c r="V223" i="19"/>
  <c r="W223" i="19" s="1"/>
  <c r="V227" i="19"/>
  <c r="W227" i="19" s="1"/>
  <c r="V107" i="19"/>
  <c r="W107" i="19" s="1"/>
  <c r="V29" i="19"/>
  <c r="W29" i="19" s="1"/>
  <c r="V79" i="19"/>
  <c r="W79" i="19" s="1"/>
  <c r="V84" i="19"/>
  <c r="W84" i="19" s="1"/>
  <c r="V90" i="19"/>
  <c r="W90" i="19" s="1"/>
  <c r="V214" i="19"/>
  <c r="W214" i="19" s="1"/>
  <c r="V222" i="19"/>
  <c r="W222" i="19" s="1"/>
  <c r="X80" i="19"/>
  <c r="Y80" i="19" s="1"/>
  <c r="AB80" i="19" s="1"/>
  <c r="X227" i="19"/>
  <c r="Y227" i="19" s="1"/>
  <c r="AB227" i="19" s="1"/>
  <c r="X107" i="19"/>
  <c r="Y107" i="19" s="1"/>
  <c r="AB107" i="19" s="1"/>
  <c r="X29" i="19"/>
  <c r="Y29" i="19" s="1"/>
  <c r="AB29" i="19" s="1"/>
  <c r="X79" i="19"/>
  <c r="Y79" i="19" s="1"/>
  <c r="AB79" i="19" s="1"/>
  <c r="X84" i="19"/>
  <c r="Y84" i="19" s="1"/>
  <c r="AB84" i="19" s="1"/>
  <c r="X90" i="19"/>
  <c r="Y90" i="19" s="1"/>
  <c r="AB90" i="19" s="1"/>
  <c r="X214" i="19"/>
  <c r="Y214" i="19" s="1"/>
  <c r="AB214" i="19" s="1"/>
  <c r="X222" i="19"/>
  <c r="Y222" i="19" s="1"/>
  <c r="AB222" i="19" s="1"/>
  <c r="X30" i="19"/>
  <c r="Y30" i="19" s="1"/>
  <c r="AB30" i="19" s="1"/>
  <c r="X69" i="19"/>
  <c r="Y69" i="19" s="1"/>
  <c r="AB69" i="19" s="1"/>
  <c r="X95" i="19"/>
  <c r="Y95" i="19" s="1"/>
  <c r="AB95" i="19" s="1"/>
  <c r="X140" i="19"/>
  <c r="Y140" i="19" s="1"/>
  <c r="AB140" i="19" s="1"/>
  <c r="X82" i="19"/>
  <c r="Y82" i="19" s="1"/>
  <c r="AB82" i="19" s="1"/>
  <c r="X219" i="19"/>
  <c r="Y219" i="19" s="1"/>
  <c r="AB219" i="19" s="1"/>
  <c r="X218" i="19"/>
  <c r="Y218" i="19" s="1"/>
  <c r="AB218" i="19" s="1"/>
  <c r="X233" i="19"/>
  <c r="Y233" i="19" s="1"/>
  <c r="AB233" i="19" s="1"/>
  <c r="X226" i="19"/>
  <c r="Y226" i="19" s="1"/>
  <c r="AB226" i="19" s="1"/>
  <c r="X247" i="19"/>
  <c r="Y247" i="19" s="1"/>
  <c r="AB247" i="19" s="1"/>
  <c r="R238" i="19"/>
  <c r="S238" i="19" s="1"/>
  <c r="R56" i="19"/>
  <c r="S56" i="19" s="1"/>
  <c r="R86" i="19"/>
  <c r="S86" i="19" s="1"/>
  <c r="R44" i="19"/>
  <c r="S44" i="19" s="1"/>
  <c r="R55" i="19"/>
  <c r="S55" i="19" s="1"/>
  <c r="R217" i="19"/>
  <c r="S217" i="19" s="1"/>
  <c r="R221" i="19"/>
  <c r="S221" i="19" s="1"/>
  <c r="R229" i="19"/>
  <c r="S229" i="19" s="1"/>
  <c r="R220" i="19"/>
  <c r="S220" i="19" s="1"/>
  <c r="R81" i="19"/>
  <c r="S81" i="19" s="1"/>
  <c r="R230" i="19"/>
  <c r="S230" i="19" s="1"/>
  <c r="R104" i="19"/>
  <c r="S104" i="19" s="1"/>
  <c r="R234" i="19"/>
  <c r="S234" i="19" s="1"/>
  <c r="R235" i="19"/>
  <c r="S235" i="19" s="1"/>
  <c r="R232" i="19"/>
  <c r="S232" i="19" s="1"/>
  <c r="R225" i="19"/>
  <c r="S225" i="19" s="1"/>
  <c r="R224" i="19"/>
  <c r="S224" i="19" s="1"/>
  <c r="R231" i="19"/>
  <c r="S231" i="19" s="1"/>
  <c r="R89" i="19"/>
  <c r="S89" i="19" s="1"/>
  <c r="R237" i="19"/>
  <c r="S237" i="19" s="1"/>
  <c r="R215" i="19"/>
  <c r="S215" i="19" s="1"/>
  <c r="R98" i="19"/>
  <c r="S98" i="19" s="1"/>
  <c r="R83" i="19"/>
  <c r="S83" i="19" s="1"/>
  <c r="R85" i="19"/>
  <c r="S85" i="19" s="1"/>
  <c r="R96" i="19"/>
  <c r="S96" i="19" s="1"/>
  <c r="R106" i="19"/>
  <c r="S106" i="19" s="1"/>
  <c r="R67" i="19"/>
  <c r="S67" i="19" s="1"/>
  <c r="R27" i="19"/>
  <c r="S27" i="19" s="1"/>
  <c r="R155" i="19"/>
  <c r="S155" i="19" s="1"/>
  <c r="T55" i="19"/>
  <c r="U55" i="19" s="1"/>
  <c r="T54" i="19"/>
  <c r="U54" i="19" s="1"/>
  <c r="T74" i="19"/>
  <c r="U74" i="19" s="1"/>
  <c r="T131" i="19"/>
  <c r="U131" i="19" s="1"/>
  <c r="T155" i="19"/>
  <c r="U155" i="19" s="1"/>
  <c r="T171" i="19"/>
  <c r="U171" i="19" s="1"/>
  <c r="T179" i="19"/>
  <c r="U179" i="19" s="1"/>
  <c r="T236" i="19"/>
  <c r="U236" i="19" s="1"/>
  <c r="T81" i="19"/>
  <c r="U81" i="19" s="1"/>
  <c r="T225" i="19"/>
  <c r="U225" i="19" s="1"/>
  <c r="X228" i="19"/>
  <c r="Y228" i="19" s="1"/>
  <c r="AB228" i="19" s="1"/>
  <c r="R54" i="19"/>
  <c r="S54" i="19" s="1"/>
  <c r="T44" i="19"/>
  <c r="U44" i="19" s="1"/>
  <c r="T27" i="19"/>
  <c r="U27" i="19" s="1"/>
  <c r="T108" i="19"/>
  <c r="U108" i="19" s="1"/>
  <c r="T231" i="19"/>
  <c r="U231" i="19" s="1"/>
  <c r="T89" i="19"/>
  <c r="U89" i="19" s="1"/>
  <c r="T237" i="19"/>
  <c r="U237" i="19" s="1"/>
  <c r="T98" i="19"/>
  <c r="U98" i="19" s="1"/>
  <c r="T83" i="19"/>
  <c r="U83" i="19" s="1"/>
  <c r="T85" i="19"/>
  <c r="U85" i="19" s="1"/>
  <c r="T96" i="19"/>
  <c r="U96" i="19" s="1"/>
  <c r="T106" i="19"/>
  <c r="U106" i="19" s="1"/>
  <c r="V4" i="19"/>
  <c r="W4" i="19" s="1"/>
  <c r="V238" i="19"/>
  <c r="W238" i="19" s="1"/>
  <c r="V70" i="19"/>
  <c r="W70" i="19" s="1"/>
  <c r="V56" i="19"/>
  <c r="W56" i="19" s="1"/>
  <c r="V67" i="19"/>
  <c r="W67" i="19" s="1"/>
  <c r="V72" i="19"/>
  <c r="W72" i="19" s="1"/>
  <c r="V86" i="19"/>
  <c r="W86" i="19" s="1"/>
  <c r="V44" i="19"/>
  <c r="W44" i="19" s="1"/>
  <c r="V55" i="19"/>
  <c r="W55" i="19" s="1"/>
  <c r="V27" i="19"/>
  <c r="W27" i="19" s="1"/>
  <c r="V54" i="19"/>
  <c r="W54" i="19" s="1"/>
  <c r="V74" i="19"/>
  <c r="W74" i="19" s="1"/>
  <c r="V108" i="19"/>
  <c r="W108" i="19" s="1"/>
  <c r="V131" i="19"/>
  <c r="W131" i="19" s="1"/>
  <c r="V155" i="19"/>
  <c r="W155" i="19" s="1"/>
  <c r="V171" i="19"/>
  <c r="W171" i="19" s="1"/>
  <c r="V179" i="19"/>
  <c r="W179" i="19" s="1"/>
  <c r="V236" i="19"/>
  <c r="W236" i="19" s="1"/>
  <c r="V217" i="19"/>
  <c r="W217" i="19" s="1"/>
  <c r="V221" i="19"/>
  <c r="W221" i="19" s="1"/>
  <c r="V229" i="19"/>
  <c r="W229" i="19" s="1"/>
  <c r="V220" i="19"/>
  <c r="W220" i="19" s="1"/>
  <c r="V81" i="19"/>
  <c r="W81" i="19" s="1"/>
  <c r="V230" i="19"/>
  <c r="W230" i="19" s="1"/>
  <c r="V104" i="19"/>
  <c r="W104" i="19" s="1"/>
  <c r="V234" i="19"/>
  <c r="W234" i="19" s="1"/>
  <c r="V235" i="19"/>
  <c r="W235" i="19" s="1"/>
  <c r="V232" i="19"/>
  <c r="W232" i="19" s="1"/>
  <c r="V225" i="19"/>
  <c r="W225" i="19" s="1"/>
  <c r="V224" i="19"/>
  <c r="W224" i="19" s="1"/>
  <c r="V231" i="19"/>
  <c r="W231" i="19" s="1"/>
  <c r="V89" i="19"/>
  <c r="W89" i="19" s="1"/>
  <c r="V237" i="19"/>
  <c r="W237" i="19" s="1"/>
  <c r="V215" i="19"/>
  <c r="W215" i="19" s="1"/>
  <c r="V98" i="19"/>
  <c r="W98" i="19" s="1"/>
  <c r="V83" i="19"/>
  <c r="W83" i="19" s="1"/>
  <c r="V85" i="19"/>
  <c r="W85" i="19" s="1"/>
  <c r="V96" i="19"/>
  <c r="W96" i="19" s="1"/>
  <c r="V106" i="19"/>
  <c r="W106" i="19" s="1"/>
  <c r="X167" i="19"/>
  <c r="Y167" i="19" s="1"/>
  <c r="AB167" i="19" s="1"/>
  <c r="X175" i="19"/>
  <c r="Y175" i="19" s="1"/>
  <c r="AB175" i="19" s="1"/>
  <c r="X223" i="19"/>
  <c r="Y223" i="19" s="1"/>
  <c r="AB223" i="19" s="1"/>
  <c r="R70" i="19"/>
  <c r="S70" i="19" s="1"/>
  <c r="R72" i="19"/>
  <c r="S72" i="19" s="1"/>
  <c r="R74" i="19"/>
  <c r="S74" i="19" s="1"/>
  <c r="R108" i="19"/>
  <c r="S108" i="19" s="1"/>
  <c r="R131" i="19"/>
  <c r="S131" i="19" s="1"/>
  <c r="R171" i="19"/>
  <c r="S171" i="19" s="1"/>
  <c r="R179" i="19"/>
  <c r="S179" i="19" s="1"/>
  <c r="R236" i="19"/>
  <c r="S236" i="19" s="1"/>
  <c r="T238" i="19"/>
  <c r="U238" i="19" s="1"/>
  <c r="T70" i="19"/>
  <c r="U70" i="19" s="1"/>
  <c r="T56" i="19"/>
  <c r="U56" i="19" s="1"/>
  <c r="T67" i="19"/>
  <c r="U67" i="19" s="1"/>
  <c r="T72" i="19"/>
  <c r="U72" i="19" s="1"/>
  <c r="T86" i="19"/>
  <c r="U86" i="19" s="1"/>
  <c r="T217" i="19"/>
  <c r="U217" i="19" s="1"/>
  <c r="T221" i="19"/>
  <c r="U221" i="19" s="1"/>
  <c r="T229" i="19"/>
  <c r="U229" i="19" s="1"/>
  <c r="T220" i="19"/>
  <c r="U220" i="19" s="1"/>
  <c r="T230" i="19"/>
  <c r="U230" i="19" s="1"/>
  <c r="T104" i="19"/>
  <c r="U104" i="19" s="1"/>
  <c r="T234" i="19"/>
  <c r="U234" i="19" s="1"/>
  <c r="T235" i="19"/>
  <c r="U235" i="19" s="1"/>
  <c r="T232" i="19"/>
  <c r="U232" i="19" s="1"/>
  <c r="T224" i="19"/>
  <c r="U224" i="19" s="1"/>
  <c r="T215" i="19"/>
  <c r="U215" i="19" s="1"/>
  <c r="X238" i="19"/>
  <c r="Y238" i="19" s="1"/>
  <c r="AB238" i="19" s="1"/>
  <c r="X70" i="19"/>
  <c r="Y70" i="19" s="1"/>
  <c r="AB70" i="19" s="1"/>
  <c r="X56" i="19"/>
  <c r="Y56" i="19" s="1"/>
  <c r="AB56" i="19" s="1"/>
  <c r="X67" i="19"/>
  <c r="Y67" i="19" s="1"/>
  <c r="AB67" i="19" s="1"/>
  <c r="X72" i="19"/>
  <c r="Y72" i="19" s="1"/>
  <c r="AB72" i="19" s="1"/>
  <c r="X86" i="19"/>
  <c r="Y86" i="19" s="1"/>
  <c r="AB86" i="19" s="1"/>
  <c r="X44" i="19"/>
  <c r="Y44" i="19" s="1"/>
  <c r="AB44" i="19" s="1"/>
  <c r="X55" i="19"/>
  <c r="Y55" i="19" s="1"/>
  <c r="AB55" i="19" s="1"/>
  <c r="X27" i="19"/>
  <c r="Y27" i="19" s="1"/>
  <c r="AB27" i="19" s="1"/>
  <c r="X54" i="19"/>
  <c r="Y54" i="19" s="1"/>
  <c r="AB54" i="19" s="1"/>
  <c r="X74" i="19"/>
  <c r="Y74" i="19" s="1"/>
  <c r="AB74" i="19" s="1"/>
  <c r="X108" i="19"/>
  <c r="Y108" i="19" s="1"/>
  <c r="AB108" i="19" s="1"/>
  <c r="X131" i="19"/>
  <c r="Y131" i="19" s="1"/>
  <c r="AB131" i="19" s="1"/>
  <c r="X155" i="19"/>
  <c r="Y155" i="19" s="1"/>
  <c r="AB155" i="19" s="1"/>
  <c r="X171" i="19"/>
  <c r="Y171" i="19" s="1"/>
  <c r="AB171" i="19" s="1"/>
  <c r="X179" i="19"/>
  <c r="Y179" i="19" s="1"/>
  <c r="AB179" i="19" s="1"/>
  <c r="X236" i="19"/>
  <c r="Y236" i="19" s="1"/>
  <c r="AB236" i="19" s="1"/>
  <c r="X217" i="19"/>
  <c r="Y217" i="19" s="1"/>
  <c r="AB217" i="19" s="1"/>
  <c r="X221" i="19"/>
  <c r="Y221" i="19" s="1"/>
  <c r="AB221" i="19" s="1"/>
  <c r="X229" i="19"/>
  <c r="Y229" i="19" s="1"/>
  <c r="AB229" i="19" s="1"/>
  <c r="X220" i="19"/>
  <c r="Y220" i="19" s="1"/>
  <c r="AB220" i="19" s="1"/>
  <c r="X81" i="19"/>
  <c r="Y81" i="19" s="1"/>
  <c r="AB81" i="19" s="1"/>
  <c r="X230" i="19"/>
  <c r="Y230" i="19" s="1"/>
  <c r="AB230" i="19" s="1"/>
  <c r="X104" i="19"/>
  <c r="Y104" i="19" s="1"/>
  <c r="AB104" i="19" s="1"/>
  <c r="X234" i="19"/>
  <c r="Y234" i="19" s="1"/>
  <c r="AB234" i="19" s="1"/>
  <c r="X235" i="19"/>
  <c r="Y235" i="19" s="1"/>
  <c r="AB235" i="19" s="1"/>
  <c r="X232" i="19"/>
  <c r="Y232" i="19" s="1"/>
  <c r="AB232" i="19" s="1"/>
  <c r="X225" i="19"/>
  <c r="Y225" i="19" s="1"/>
  <c r="AB225" i="19" s="1"/>
  <c r="X224" i="19"/>
  <c r="Y224" i="19" s="1"/>
  <c r="AB224" i="19" s="1"/>
  <c r="X231" i="19"/>
  <c r="Y231" i="19" s="1"/>
  <c r="AB231" i="19" s="1"/>
  <c r="X89" i="19"/>
  <c r="Y89" i="19" s="1"/>
  <c r="AB89" i="19" s="1"/>
  <c r="X237" i="19"/>
  <c r="Y237" i="19" s="1"/>
  <c r="AB237" i="19" s="1"/>
  <c r="X215" i="19"/>
  <c r="Y215" i="19" s="1"/>
  <c r="AB215" i="19" s="1"/>
  <c r="X98" i="19"/>
  <c r="Y98" i="19" s="1"/>
  <c r="AB98" i="19" s="1"/>
  <c r="X83" i="19"/>
  <c r="Y83" i="19" s="1"/>
  <c r="AB83" i="19" s="1"/>
  <c r="X85" i="19"/>
  <c r="Y85" i="19" s="1"/>
  <c r="AB85" i="19" s="1"/>
  <c r="X96" i="19"/>
  <c r="Y96" i="19" s="1"/>
  <c r="AB96" i="19" s="1"/>
  <c r="X106" i="19"/>
  <c r="Y106" i="19" s="1"/>
  <c r="AB106" i="19" s="1"/>
  <c r="AB4" i="19" l="1"/>
  <c r="V97" i="19"/>
  <c r="W97" i="19" s="1"/>
  <c r="V28" i="19"/>
  <c r="W28" i="19" s="1"/>
  <c r="R28" i="19"/>
  <c r="S28" i="19" s="1"/>
  <c r="R97" i="19"/>
  <c r="S97" i="19" s="1"/>
  <c r="X97" i="19"/>
  <c r="Y97" i="19" s="1"/>
  <c r="AB97" i="19" s="1"/>
  <c r="X28" i="19"/>
  <c r="Y28" i="19" s="1"/>
  <c r="AB28" i="19" s="1"/>
  <c r="T97" i="19"/>
  <c r="U97" i="19" s="1"/>
  <c r="T28" i="19"/>
  <c r="U28" i="19" s="1"/>
  <c r="U248" i="19" s="1"/>
  <c r="D6" i="14" s="1"/>
  <c r="E6" i="14" s="1"/>
  <c r="I6" i="14" s="1"/>
  <c r="AB249" i="19" l="1"/>
  <c r="Y249" i="19"/>
  <c r="Y248" i="19"/>
  <c r="D8" i="14" s="1"/>
  <c r="E8" i="14" s="1"/>
  <c r="I8" i="14" s="1"/>
  <c r="K8" i="14" s="1"/>
  <c r="W248" i="19"/>
  <c r="D7" i="14" s="1"/>
  <c r="E7" i="14" s="1"/>
  <c r="I7" i="14" s="1"/>
  <c r="J7" i="14" s="1"/>
  <c r="S248" i="19"/>
  <c r="D5" i="14" s="1"/>
  <c r="E5" i="14" s="1"/>
  <c r="I5" i="14" s="1"/>
  <c r="J5" i="14" s="1"/>
  <c r="J6" i="14"/>
  <c r="K6" i="14"/>
  <c r="J8" i="14" l="1"/>
  <c r="L8" i="14" s="1"/>
  <c r="M8" i="14" s="1"/>
  <c r="K7" i="14"/>
  <c r="L7" i="14" s="1"/>
  <c r="M7" i="14" s="1"/>
  <c r="L6" i="14"/>
  <c r="M6" i="14" s="1"/>
  <c r="K5" i="14"/>
  <c r="L5" i="14" s="1"/>
  <c r="M5" i="14" s="1"/>
</calcChain>
</file>

<file path=xl/sharedStrings.xml><?xml version="1.0" encoding="utf-8"?>
<sst xmlns="http://schemas.openxmlformats.org/spreadsheetml/2006/main" count="2526" uniqueCount="600">
  <si>
    <t>Revision</t>
  </si>
  <si>
    <t>Description</t>
  </si>
  <si>
    <t>Supplier</t>
  </si>
  <si>
    <t>UnitCost</t>
  </si>
  <si>
    <t>QPA</t>
  </si>
  <si>
    <t>UOM</t>
  </si>
  <si>
    <t>Ext$$</t>
  </si>
  <si>
    <t>LT (in days)</t>
  </si>
  <si>
    <t>Lam Part#</t>
  </si>
  <si>
    <t>Parent Assembly</t>
  </si>
  <si>
    <t xml:space="preserve">Description  </t>
  </si>
  <si>
    <t>Total Material Cost</t>
  </si>
  <si>
    <t>Material Burden</t>
  </si>
  <si>
    <t>Assy Hrs</t>
  </si>
  <si>
    <t>Test Hrs</t>
  </si>
  <si>
    <t>Operating Costs</t>
  </si>
  <si>
    <t>Unit Price</t>
  </si>
  <si>
    <t>Labor/Hr</t>
  </si>
  <si>
    <t>Top Level Assy Part#</t>
  </si>
  <si>
    <t>Qty/Assy</t>
  </si>
  <si>
    <t>Commodity Type</t>
  </si>
  <si>
    <t>Fabricated</t>
  </si>
  <si>
    <t>PCBA</t>
  </si>
  <si>
    <t>OEM</t>
  </si>
  <si>
    <t>Hardware</t>
  </si>
  <si>
    <t>Cables</t>
  </si>
  <si>
    <t>O-rings</t>
  </si>
  <si>
    <t>Others</t>
  </si>
  <si>
    <t>Commodity</t>
  </si>
  <si>
    <t>Lam</t>
  </si>
  <si>
    <t>Control</t>
  </si>
  <si>
    <t>Electro-Mechanical</t>
  </si>
  <si>
    <t>Make vs Buy</t>
  </si>
  <si>
    <t>#</t>
  </si>
  <si>
    <t>Level</t>
  </si>
  <si>
    <t>BOM ITEM #</t>
  </si>
  <si>
    <t>MFG</t>
  </si>
  <si>
    <t>Critical</t>
  </si>
  <si>
    <t>CE!</t>
  </si>
  <si>
    <t>SG&amp;A (Margin)</t>
  </si>
  <si>
    <t>Profit (Margin)</t>
  </si>
  <si>
    <t>MPN</t>
  </si>
  <si>
    <t>EXT QTY</t>
  </si>
  <si>
    <t>Type</t>
  </si>
  <si>
    <t>MAKE</t>
  </si>
  <si>
    <t>TOP LEVEL</t>
  </si>
  <si>
    <t>LR-50007194</t>
  </si>
  <si>
    <t>BAGS,POLYETHYLENE</t>
  </si>
  <si>
    <t>EA</t>
  </si>
  <si>
    <t>L</t>
  </si>
  <si>
    <t>853-229142-014</t>
  </si>
  <si>
    <t>853-229142-014 REV A</t>
  </si>
  <si>
    <t>ASSY,VARF,RAPID CLEAN,TEOSXT</t>
  </si>
  <si>
    <t xml:space="preserve"> </t>
  </si>
  <si>
    <t>A</t>
  </si>
  <si>
    <t xml:space="preserve">   </t>
  </si>
  <si>
    <t>839-281461-003</t>
  </si>
  <si>
    <t>WLDMT,FRAME,UPPER</t>
  </si>
  <si>
    <t>D</t>
  </si>
  <si>
    <t>E</t>
  </si>
  <si>
    <t>67-268813-00</t>
  </si>
  <si>
    <t>STANDARD,MECHANICAL DRAWING</t>
  </si>
  <si>
    <t>Z</t>
  </si>
  <si>
    <t>Y</t>
  </si>
  <si>
    <t>74-032409-00</t>
  </si>
  <si>
    <t>WORKMANSHIP STANDARDS</t>
  </si>
  <si>
    <t>C</t>
  </si>
  <si>
    <t>74-108664-00</t>
  </si>
  <si>
    <t>BAR CODING OF PACKAGING SPEC</t>
  </si>
  <si>
    <t>75-00001-09</t>
  </si>
  <si>
    <t>SPEC,PAINT,BLACK (SILKSCREEN)</t>
  </si>
  <si>
    <t>74-256420-00</t>
  </si>
  <si>
    <t>PROC,COSMETIC ACCEPTANCE CRITERIA OF MEC</t>
  </si>
  <si>
    <t>202-065546-001</t>
  </si>
  <si>
    <t>SPEC,VISIBLY CLEAN</t>
  </si>
  <si>
    <t>603-090436-001</t>
  </si>
  <si>
    <t>SPECIFICATION,PACKAGING</t>
  </si>
  <si>
    <t>J</t>
  </si>
  <si>
    <t>02-430927-00</t>
  </si>
  <si>
    <t>ASSY,WATER SWITCH,LOW PROFILE PLUNGER</t>
  </si>
  <si>
    <t>76-291343-00</t>
  </si>
  <si>
    <t>SCHEM,ASSY,WATER SWITCH POWER CONNECTOR</t>
  </si>
  <si>
    <t>B</t>
  </si>
  <si>
    <t>32-00199-00</t>
  </si>
  <si>
    <t>DIODE,400V,1A</t>
  </si>
  <si>
    <t>1N4004G</t>
  </si>
  <si>
    <t>ON SEMICONDUCTOR</t>
  </si>
  <si>
    <t>10-00061-00</t>
  </si>
  <si>
    <t>HEAT SHRINK TUBING,.125,BLACK</t>
  </si>
  <si>
    <t>FT</t>
  </si>
  <si>
    <t>B218-SB</t>
  </si>
  <si>
    <t>GOURMET</t>
  </si>
  <si>
    <t>39-176735-00</t>
  </si>
  <si>
    <t>CONTACT, BRASS,STANDARD 0.093 ,18-22 AWG</t>
  </si>
  <si>
    <t>MOLEX, LLC</t>
  </si>
  <si>
    <t>10-00058-00</t>
  </si>
  <si>
    <t>HEAT SHRINK TUBING,.5,BLACK</t>
  </si>
  <si>
    <t>CP0500-0-25</t>
  </si>
  <si>
    <t>BELL ELECTRICAL SUPPLY</t>
  </si>
  <si>
    <t>79-00021-00</t>
  </si>
  <si>
    <t>LABEL,BLANK 1 X 1/2</t>
  </si>
  <si>
    <t>WES-1112</t>
  </si>
  <si>
    <t>PANDUIT</t>
  </si>
  <si>
    <t>39-107783-00</t>
  </si>
  <si>
    <t>CONN,2POS MOLEX PLVG</t>
  </si>
  <si>
    <t>19-09-2029</t>
  </si>
  <si>
    <t>22-110527-00</t>
  </si>
  <si>
    <t>ELBOW,COMP.,3/8</t>
  </si>
  <si>
    <t>SS-600-2-6</t>
  </si>
  <si>
    <t>SWAGELOK</t>
  </si>
  <si>
    <t>20-1394</t>
  </si>
  <si>
    <t>TEE, MALE RUN 3/8 TUBE X 3/8 MNPT</t>
  </si>
  <si>
    <t>SS-600-3-6TMT</t>
  </si>
  <si>
    <t>22-315940-00</t>
  </si>
  <si>
    <t>FTG,TUBE,ELBOW,TUBE ADPTR TO 3/8  SWAGE</t>
  </si>
  <si>
    <t>SS-600-2R-6</t>
  </si>
  <si>
    <t>22-430969-00</t>
  </si>
  <si>
    <t>VALVE,2-WAY,LOW PROFILE PLUNGER,24VDC</t>
  </si>
  <si>
    <t>3225X-A174-01</t>
  </si>
  <si>
    <t>SOLENOID SOLUTIONS INC.</t>
  </si>
  <si>
    <t>22-114963-00</t>
  </si>
  <si>
    <t>ELBOW,MALE,3/8T,1/4NPT,SS</t>
  </si>
  <si>
    <t>SS-600-2-4</t>
  </si>
  <si>
    <t>15-453098-00</t>
  </si>
  <si>
    <t>PLATE,TOP PLATE DIVERT VLVS,TEOS XT,VXT</t>
  </si>
  <si>
    <t>02-379979-00</t>
  </si>
  <si>
    <t>ASSY,BLKHD COVER,MEZZ,TEOS XT,VXT</t>
  </si>
  <si>
    <t>17-379483-00</t>
  </si>
  <si>
    <t>COVER,BLKHD,RF ENCL,TEOS XT,VXT</t>
  </si>
  <si>
    <t>31-114209-00</t>
  </si>
  <si>
    <t>SCREW LOCK ASSY,D-CONNECTOR</t>
  </si>
  <si>
    <t xml:space="preserve"> C4</t>
  </si>
  <si>
    <t>D20418-134</t>
  </si>
  <si>
    <t>ITT CANNON</t>
  </si>
  <si>
    <t>34-311736-00</t>
  </si>
  <si>
    <t>ADPTR,DSUB,9P,SKT/PIN,MTG HOLE,4NF FLTR</t>
  </si>
  <si>
    <t>56-705-005</t>
  </si>
  <si>
    <t>API TECHNOLOGIES</t>
  </si>
  <si>
    <t>17-357864-00</t>
  </si>
  <si>
    <t>BRKT,TUBE ASSY,ILDS LIQUID DIVERT,VXT</t>
  </si>
  <si>
    <t>02-335229-00</t>
  </si>
  <si>
    <t>ASSY,MOTOR,TOP PLATE LIFT,230V AC</t>
  </si>
  <si>
    <t>76-335229-00</t>
  </si>
  <si>
    <t>SCHEM,ASSY,MOTOR,TOP PLATE LIFT,230V AC</t>
  </si>
  <si>
    <t>33-290639-00</t>
  </si>
  <si>
    <t>MOTOR,AC,230V,R/A GEAR,HOIST</t>
  </si>
  <si>
    <t>MODEL 0630 TYPE 42R5BFPP-5N</t>
  </si>
  <si>
    <t>BODINE ELECTRIC COMPANY</t>
  </si>
  <si>
    <t>19-335241-00</t>
  </si>
  <si>
    <t>BOX,TERMINAL,MOTOR,DIECAST,MOD,MOD</t>
  </si>
  <si>
    <t>22-00349-00</t>
  </si>
  <si>
    <t>PLUG,PLASTIC .875 DIA HOLE</t>
  </si>
  <si>
    <t>39-100789-00</t>
  </si>
  <si>
    <t>CONN,5P CPC,FLG,MALE</t>
  </si>
  <si>
    <t>208719-1</t>
  </si>
  <si>
    <t>TE CONNECTIVITY</t>
  </si>
  <si>
    <t>39-00256-00</t>
  </si>
  <si>
    <t>CONTACT,CIRC. PIN,18-16 AWG</t>
  </si>
  <si>
    <t>66099-3</t>
  </si>
  <si>
    <t>34-00118-00</t>
  </si>
  <si>
    <t>RING, TERMINAL 10,18-14AWG</t>
  </si>
  <si>
    <t>14RB-10 STA-KON</t>
  </si>
  <si>
    <t>21-042022-04</t>
  </si>
  <si>
    <t>WASHER,FLAT,SMALL OD,4,SS</t>
  </si>
  <si>
    <t>F</t>
  </si>
  <si>
    <t>NAS620-C4</t>
  </si>
  <si>
    <t>PRO STAINLESS</t>
  </si>
  <si>
    <t>21-042024-03</t>
  </si>
  <si>
    <t>WASHER,LOCK,4,SS</t>
  </si>
  <si>
    <t>BY DESCRIPTION</t>
  </si>
  <si>
    <t>MCMASTER-CARR</t>
  </si>
  <si>
    <t>21-041264-06</t>
  </si>
  <si>
    <t>SCRW,SKT,HEX,4-40 X 3/8,SST</t>
  </si>
  <si>
    <t>ORDER TO SPECIFICATION</t>
  </si>
  <si>
    <t>202-153766-001</t>
  </si>
  <si>
    <t>SPEC,SST FASTENERS,INCH SERIES</t>
  </si>
  <si>
    <t>15-315550-00</t>
  </si>
  <si>
    <t>SHAFT,DRIVE,HOIST,LONG</t>
  </si>
  <si>
    <t>15-315552-00</t>
  </si>
  <si>
    <t>SHAFT,DRIVE,HOIST,SHORT</t>
  </si>
  <si>
    <t>17-403851-00</t>
  </si>
  <si>
    <t>BRKT,HOIST STOP SWITCH,VXT</t>
  </si>
  <si>
    <t>17-362914-00</t>
  </si>
  <si>
    <t>MOUNT,TOP PLATE HOIST MOTOR,VXT LT</t>
  </si>
  <si>
    <t>714-225474-001</t>
  </si>
  <si>
    <t>COVER,MITRE BOXES,UPPER RF</t>
  </si>
  <si>
    <t>74-024094-00</t>
  </si>
  <si>
    <t>PROC,PART IDENTIFICATION</t>
  </si>
  <si>
    <t>U</t>
  </si>
  <si>
    <t>74-160156-00</t>
  </si>
  <si>
    <t>PROC,PACKING REQUIREMENTS</t>
  </si>
  <si>
    <t>H</t>
  </si>
  <si>
    <t>74-106348-00</t>
  </si>
  <si>
    <t>SPEC,SURFACE CLEAN,PROC SPEC</t>
  </si>
  <si>
    <t>M</t>
  </si>
  <si>
    <t>17-364366-00</t>
  </si>
  <si>
    <t>COVER,HOIST MOTOR,UPPER RF,VXT</t>
  </si>
  <si>
    <t>19-100478-00</t>
  </si>
  <si>
    <t>KEY,STOCK,1/8X1/8X.75LG</t>
  </si>
  <si>
    <t>718-239214-004</t>
  </si>
  <si>
    <t>MOD,JOINT,UNIV,3/8 BORE,2.69 LG</t>
  </si>
  <si>
    <t>720-243403-001</t>
  </si>
  <si>
    <t>SSCR,CPT,KNRL GRIP,8-32THD X1/4IN LG,SST</t>
  </si>
  <si>
    <t>749-A55681-001</t>
  </si>
  <si>
    <t>CPLG,UNIV JT,3/8BORE SIZE,.750 IN OD,SST</t>
  </si>
  <si>
    <t>LOVEJOY</t>
  </si>
  <si>
    <t>19-122281-00</t>
  </si>
  <si>
    <t>MITER GEAR BOX,AD-4 W/ KEYWAY,MOD</t>
  </si>
  <si>
    <t>0221-14406</t>
  </si>
  <si>
    <t>HUBCITY</t>
  </si>
  <si>
    <t>19-129479-00</t>
  </si>
  <si>
    <t>SHAFT,HOIST,LFTG TOOL,C3</t>
  </si>
  <si>
    <t>17-370519-00</t>
  </si>
  <si>
    <t>PLATE,MTG,SLIDE,RIGHT,HFS PWR SUPPLY,VXT</t>
  </si>
  <si>
    <t>17-370858-00</t>
  </si>
  <si>
    <t>BRKT,MOUNT,IOC,UPPR RF,AMPDS,VXT</t>
  </si>
  <si>
    <t>17-341578-00</t>
  </si>
  <si>
    <t>BRKT,MNTG,RHS,EOIC,VXT</t>
  </si>
  <si>
    <t>17-370518-00</t>
  </si>
  <si>
    <t>PLATE,MTG,SLIDE,LEFT,HF-S PWR SUPPLY,VXT</t>
  </si>
  <si>
    <t>16-364886-00</t>
  </si>
  <si>
    <t>SUPPORT,HFS GENERATOR,VXT</t>
  </si>
  <si>
    <t>17-340413-00</t>
  </si>
  <si>
    <t>TRAY,MOUNTING,HFS PWR SUPPLY,VXT</t>
  </si>
  <si>
    <t>714-275319-001</t>
  </si>
  <si>
    <t>PL,ETHERNET HUB MOUNT,UPR RF</t>
  </si>
  <si>
    <t>31-112335-00</t>
  </si>
  <si>
    <t>TIE WRAP, 4.0 POLYPRO</t>
  </si>
  <si>
    <t>PLT1M-M109</t>
  </si>
  <si>
    <t>22-00190-00</t>
  </si>
  <si>
    <t>FTG,UNION BULKHEAD,3/8SW,SS</t>
  </si>
  <si>
    <t>SS-600-61</t>
  </si>
  <si>
    <t>31-00228-00</t>
  </si>
  <si>
    <t>TIE MOUNT,SCREW MOUNT</t>
  </si>
  <si>
    <t>TM3S10-C</t>
  </si>
  <si>
    <t>3rd Party Supplier/Generic Website</t>
  </si>
  <si>
    <t>20-111824-00</t>
  </si>
  <si>
    <t>TUBING,1/8ODX0.030 WALL,PFA</t>
  </si>
  <si>
    <t>AT125-030</t>
  </si>
  <si>
    <t>FLUOROLINE</t>
  </si>
  <si>
    <t>31-112444-00</t>
  </si>
  <si>
    <t>MOUNT, TIE WRAP,ADH BACK, 3/4</t>
  </si>
  <si>
    <t>ABMM-AT-C</t>
  </si>
  <si>
    <t>22-00241-00</t>
  </si>
  <si>
    <t>FTG,TUBE,TEE,UN,ONE-TOUCH,1/8 IN ODT</t>
  </si>
  <si>
    <t>KQ2T01-00A</t>
  </si>
  <si>
    <t>SMC</t>
  </si>
  <si>
    <t>20-100482-00</t>
  </si>
  <si>
    <t>ACTUATOR,WORM GEAR</t>
  </si>
  <si>
    <t>C4S</t>
  </si>
  <si>
    <t>2536624 MODIFIED</t>
  </si>
  <si>
    <t>ANALOG DEVICES</t>
  </si>
  <si>
    <t>22-290124-00</t>
  </si>
  <si>
    <t>CLUTCH,DETENT, TORQ. LMTR.,80 IN-LB, .62</t>
  </si>
  <si>
    <t>M918-2521</t>
  </si>
  <si>
    <t>HIGH PRECISION INC.</t>
  </si>
  <si>
    <t>61-380630-00</t>
  </si>
  <si>
    <t>CNTRLR,HEATER,32 CH,E-NET,W/FCT CLIPS</t>
  </si>
  <si>
    <t>DIGITAL DYNAMICS, INC.</t>
  </si>
  <si>
    <t>76-369715-00</t>
  </si>
  <si>
    <t>SCHEM,HEATER,32 CH,E-NET</t>
  </si>
  <si>
    <t>75-294283-00</t>
  </si>
  <si>
    <t>SOFTWARE,QNX6 OS IMAGE,6.3.X,ESIOC</t>
  </si>
  <si>
    <t>QNX</t>
  </si>
  <si>
    <t>75-383481-00</t>
  </si>
  <si>
    <t>FIRMWARE,DDI,ESIOC 1.514</t>
  </si>
  <si>
    <t>02-399797-00</t>
  </si>
  <si>
    <t>ASSY,BLKHD,TC PASS-THRU,AMPDS,VXT</t>
  </si>
  <si>
    <t>17-378590-00</t>
  </si>
  <si>
    <t>PLATE,TC PASS-THRU,AMPDS,25D&amp;15D,VXT</t>
  </si>
  <si>
    <t>39-373316-00</t>
  </si>
  <si>
    <t>CONN,SOCKET/PIN ADAPTER,15,DSUB,FILTER C</t>
  </si>
  <si>
    <t>56-715-005-LI</t>
  </si>
  <si>
    <t>61-384817-00</t>
  </si>
  <si>
    <t>CNTRLR,EIOC 0,TOP PLATE,AMP-DS,VXT</t>
  </si>
  <si>
    <t>DDI</t>
  </si>
  <si>
    <t>27-318164-00</t>
  </si>
  <si>
    <t>MODULE,ESIOC,PPC5200,FLEX,88/88/32/16 DI</t>
  </si>
  <si>
    <t>76-372669-00</t>
  </si>
  <si>
    <t>SCHEM,PCA,FCB,EIOC 0,TOP PLATE,AMP-DS,VX</t>
  </si>
  <si>
    <t>76-372670-00</t>
  </si>
  <si>
    <t>SCHEM,PCA,ILK,EIOC 0,TOP PLATE,AMP-DS,VX</t>
  </si>
  <si>
    <t>61-338762-00</t>
  </si>
  <si>
    <t>MANF,PILOT VALVE,ILDS,C3VCTR</t>
  </si>
  <si>
    <t>SV1000-DUL02231</t>
  </si>
  <si>
    <t>20-339905-00</t>
  </si>
  <si>
    <t>SLIDE,DRAWER,22 TRAVEL,233 LBS CAPACITY</t>
  </si>
  <si>
    <t>1277A84</t>
  </si>
  <si>
    <t>645-273240-001</t>
  </si>
  <si>
    <t>SW,ETHERNET,8PORT,12-48VDC,15W,DIN RAIL</t>
  </si>
  <si>
    <t>LMX-0800</t>
  </si>
  <si>
    <t>ANTAIRA TECHNOLOGIES, LLC.</t>
  </si>
  <si>
    <t>61-377883-00</t>
  </si>
  <si>
    <t>TC,K,TOP PLATE,90 DEG BOLT</t>
  </si>
  <si>
    <t>M320KC040JC048X</t>
  </si>
  <si>
    <t>VALIN CORP</t>
  </si>
  <si>
    <t>03-345416-00</t>
  </si>
  <si>
    <t>CBL ASSY,WATER SW,HOT TOP PLATE,VXT</t>
  </si>
  <si>
    <t>76-345416-00</t>
  </si>
  <si>
    <t>SCHEM,CBL ASSY,WATER SW,HOT TOP PLATE,VX</t>
  </si>
  <si>
    <t>39-10021-00</t>
  </si>
  <si>
    <t>CONN,9 PIN D MALE CRIMP</t>
  </si>
  <si>
    <t>DEU-9P-K87-F0</t>
  </si>
  <si>
    <t>39-107785-00</t>
  </si>
  <si>
    <t>CONN,2POS RECEPTABLE</t>
  </si>
  <si>
    <t>19-09-1029</t>
  </si>
  <si>
    <t>39-00021-01</t>
  </si>
  <si>
    <t>BACKSHELL,9 POS CONN,D-SUB,CBL</t>
  </si>
  <si>
    <t>C88E000209</t>
  </si>
  <si>
    <t>NORTHERN TECHNOLOGIES</t>
  </si>
  <si>
    <t>31-10019-00</t>
  </si>
  <si>
    <t>CONTACT,PIN,2/22-18AWG,D-SUB</t>
  </si>
  <si>
    <t>030-1954-000</t>
  </si>
  <si>
    <t>39-114829-00</t>
  </si>
  <si>
    <t>CONTACT,SCKT,18-22AWG</t>
  </si>
  <si>
    <t>38-10028-00</t>
  </si>
  <si>
    <t>CA,HTM,18AWG,2CORE,300V,SHLD,FEP JKT,CMP</t>
  </si>
  <si>
    <t>BELDEN INC.</t>
  </si>
  <si>
    <t>31-00233-00</t>
  </si>
  <si>
    <t>TAPE,COPPER FOIL,1/2</t>
  </si>
  <si>
    <t>1181 TAPE (1/2)</t>
  </si>
  <si>
    <t>3M</t>
  </si>
  <si>
    <t>10-00060-00</t>
  </si>
  <si>
    <t>HEAT SHRINK TUBING,.25,BLACK</t>
  </si>
  <si>
    <t>CP0250-0-25</t>
  </si>
  <si>
    <t>ABB</t>
  </si>
  <si>
    <t>03-381030-00</t>
  </si>
  <si>
    <t>CBL ASSY,RELAY CNTRLR,RF PCA,RF DIST,VXT</t>
  </si>
  <si>
    <t>76-381030-00</t>
  </si>
  <si>
    <t>SCHEM,CBL ASSY,RELAY CNTRLR,RF PCA,RF DI</t>
  </si>
  <si>
    <t>38-10035-00</t>
  </si>
  <si>
    <t>CABLE,10 COND,150V 22AW</t>
  </si>
  <si>
    <t>1299/10C</t>
  </si>
  <si>
    <t>ALPHA WIRE</t>
  </si>
  <si>
    <t>39-10022-00</t>
  </si>
  <si>
    <t>CONN,9 PIN D FEM CRIMP</t>
  </si>
  <si>
    <t>DEU9SA197F0</t>
  </si>
  <si>
    <t>39-10031-00</t>
  </si>
  <si>
    <t>CONTACT,PIN,24-20AWG,D-SUB</t>
  </si>
  <si>
    <t>030-1952-000</t>
  </si>
  <si>
    <t>ITT CANN</t>
  </si>
  <si>
    <t>39-10032-00</t>
  </si>
  <si>
    <t>CONTACT,SKT,24-20 AWG,D-SUB</t>
  </si>
  <si>
    <t>030-1953-000</t>
  </si>
  <si>
    <t>10-00059-00</t>
  </si>
  <si>
    <t>HEAT SHRINK TUBING,.375,BLACK</t>
  </si>
  <si>
    <t>CP0375-0-25</t>
  </si>
  <si>
    <t>39-178688-09</t>
  </si>
  <si>
    <t>BACKSHELL,D-SUB,METAL FOR CLIP,FCT</t>
  </si>
  <si>
    <t>MOLEX</t>
  </si>
  <si>
    <t>39-267251-00</t>
  </si>
  <si>
    <t>BACKSHELL,D-SUB,METAL,90 DEG,9 PIN</t>
  </si>
  <si>
    <t>N30E900000</t>
  </si>
  <si>
    <t>03-381309-00</t>
  </si>
  <si>
    <t>CBL ASSY,VLV SNS,AMP-DS,CH-A,OUT/DIVRT,R</t>
  </si>
  <si>
    <t>76-381309-00</t>
  </si>
  <si>
    <t>SCHEM,CBL ASSY,VLV SNS,AMP-DS,CH-A,OUT/D</t>
  </si>
  <si>
    <t>38-180682-02</t>
  </si>
  <si>
    <t>CABLE,CORD,3COND,FEM,2METER,THREADED</t>
  </si>
  <si>
    <t>PKG 3M-2</t>
  </si>
  <si>
    <t>TURCK</t>
  </si>
  <si>
    <t>10-032623-00</t>
  </si>
  <si>
    <t>HEAT SHRINK TUBING,1,BLACK</t>
  </si>
  <si>
    <t>CP01000-0-25</t>
  </si>
  <si>
    <t>79-00021-02</t>
  </si>
  <si>
    <t>LABEL,CBL MARKING,1X.5X1.5,BLANK,WRITE-O</t>
  </si>
  <si>
    <t>WLP-1112</t>
  </si>
  <si>
    <t>31-00156-00</t>
  </si>
  <si>
    <t>TIE WRAP,5.5 NYLON</t>
  </si>
  <si>
    <t>TY24M</t>
  </si>
  <si>
    <t>03-453022-00</t>
  </si>
  <si>
    <t>CBL ASSY,AMPDS,RF ENCL,TC,BLKHD,VXT</t>
  </si>
  <si>
    <t>76-453022-00</t>
  </si>
  <si>
    <t>SCHEM,CBL ASSY,AMPDS,RF ENCL,TC,BLKHD,VX</t>
  </si>
  <si>
    <t>39-297329-02</t>
  </si>
  <si>
    <t>CONN,D-SUB,25,MALE,CRIMP,CABLE,SIZE 20 C</t>
  </si>
  <si>
    <t>5205208-1</t>
  </si>
  <si>
    <t>39-00019-00</t>
  </si>
  <si>
    <t>HOOD, 25 PIN CONNECTOR</t>
  </si>
  <si>
    <t>DB24659</t>
  </si>
  <si>
    <t>39-129297-00</t>
  </si>
  <si>
    <t>CONTACT,DPIN,TC,K,CH</t>
  </si>
  <si>
    <t>SMTC-CH-P</t>
  </si>
  <si>
    <t>OMEGA/MAGNETEK</t>
  </si>
  <si>
    <t>39-129299-00</t>
  </si>
  <si>
    <t>CONTACT,DPIN,TC,K,AL</t>
  </si>
  <si>
    <t>SMTC-AL-P</t>
  </si>
  <si>
    <t>OMEGA</t>
  </si>
  <si>
    <t>39-143084-00</t>
  </si>
  <si>
    <t>CONN,3P,SUBM,TC,K,F</t>
  </si>
  <si>
    <t>MTP-K-F</t>
  </si>
  <si>
    <t>35-137391-00</t>
  </si>
  <si>
    <t>WIRE,TC,TYPE K,24 AWG,TWSH</t>
  </si>
  <si>
    <t>FF-K-24-TWSH</t>
  </si>
  <si>
    <t>20-10344-00</t>
  </si>
  <si>
    <t>SCRW,JACK,3/4 LG</t>
  </si>
  <si>
    <t>4750-10</t>
  </si>
  <si>
    <t>RAF</t>
  </si>
  <si>
    <t>31-00155-00</t>
  </si>
  <si>
    <t>TIE WRAP,3.6 NYLON</t>
  </si>
  <si>
    <t>TY23M</t>
  </si>
  <si>
    <t>79-00021-01</t>
  </si>
  <si>
    <t>LABEL,BLANK 1 X 1</t>
  </si>
  <si>
    <t>WES-1334</t>
  </si>
  <si>
    <t>03-453023-00</t>
  </si>
  <si>
    <t>CBL ASSY,AMPDS,RF ENCL,HTRS,BLKHD,VXT</t>
  </si>
  <si>
    <t>76-453023-00</t>
  </si>
  <si>
    <t>SCHEM,CBL ASSY,AMPDS,RF ENCL,HTRS,BLKHD,</t>
  </si>
  <si>
    <t>38-137368-00</t>
  </si>
  <si>
    <t>CABLE,1 TWPR 16AWG,300V</t>
  </si>
  <si>
    <t>39-347727-00</t>
  </si>
  <si>
    <t>CONN,CPC,MALE,19 POS,PLUG</t>
  </si>
  <si>
    <t>211772-1</t>
  </si>
  <si>
    <t>TYCO-AMP</t>
  </si>
  <si>
    <t>39-378269-00</t>
  </si>
  <si>
    <t>CLAMP,CABLE,CPC,17.86MM DIA,THERMOPLASTI</t>
  </si>
  <si>
    <t>1546350-2</t>
  </si>
  <si>
    <t>10-00057-00</t>
  </si>
  <si>
    <t>HEAT SHRINK TUBING,.75,BLACK</t>
  </si>
  <si>
    <t>CP0750-O-25</t>
  </si>
  <si>
    <t>39-00305-00</t>
  </si>
  <si>
    <t>CONN,AMP FEMALE</t>
  </si>
  <si>
    <t>350767-1</t>
  </si>
  <si>
    <t>39-138023-00</t>
  </si>
  <si>
    <t>PIN,TERM,14-20 AWG,MATE-N-LOC</t>
  </si>
  <si>
    <t>350547-1</t>
  </si>
  <si>
    <t>10-00071-00</t>
  </si>
  <si>
    <t>HEAT SHRINK TUBING,.094,BLK</t>
  </si>
  <si>
    <t>CP093-0-25</t>
  </si>
  <si>
    <t>03-378394-00</t>
  </si>
  <si>
    <t>CBL ASSY,ST1,RF CURRENT SNS</t>
  </si>
  <si>
    <t>76-378394-00</t>
  </si>
  <si>
    <t>SCHEM,CBL ASSY,ST1,RF CURRENT SNESOR</t>
  </si>
  <si>
    <t>38-354104-05</t>
  </si>
  <si>
    <t>CABLE,COAXIAL,RG316/U,SMA M-M,60 INCH</t>
  </si>
  <si>
    <t>PE3573-60</t>
  </si>
  <si>
    <t>03-378397-01</t>
  </si>
  <si>
    <t>CBL ASSY,ST2,RF,CURRENT SNS,72 INCH</t>
  </si>
  <si>
    <t>76-378397-01</t>
  </si>
  <si>
    <t>SCHEM,CBL ASSY,ST2,RF,CURRENT SNS,72 INC</t>
  </si>
  <si>
    <t>38-354104-06</t>
  </si>
  <si>
    <t>CABLE,COAXIAL,RG316/U,SMA M-M,72 INCH</t>
  </si>
  <si>
    <t>PE3573-72</t>
  </si>
  <si>
    <t>03-378399-00</t>
  </si>
  <si>
    <t>CBL ASSY,ST3,RF CURRENT SNS</t>
  </si>
  <si>
    <t>76-378399-00</t>
  </si>
  <si>
    <t>SCHEM,CBL ASSY,ST3,RF CURRENT SNS</t>
  </si>
  <si>
    <t>38-354104-04</t>
  </si>
  <si>
    <t>CABLE,COAXIAL,RG316/U,SMA M-M,48 INCH</t>
  </si>
  <si>
    <t>PE3573-48</t>
  </si>
  <si>
    <t>PASTERNAK ENTERPRISES</t>
  </si>
  <si>
    <t>03-378401-00</t>
  </si>
  <si>
    <t>CBL ASSY,STN4,RF CURRENT SNS</t>
  </si>
  <si>
    <t>76-378401-00</t>
  </si>
  <si>
    <t>SCHEM,CBL ASSY,STN4,RF CURRENT SNS</t>
  </si>
  <si>
    <t>03-379561-00</t>
  </si>
  <si>
    <t>CBL ASSY,RPC DIST TC OT CNTRL,LOWER RF</t>
  </si>
  <si>
    <t>76-379561-00</t>
  </si>
  <si>
    <t>SCHEM,CBL ASSY,RPC DIST TC OT CNTRL,LOWE</t>
  </si>
  <si>
    <t>39-261488-00</t>
  </si>
  <si>
    <t>CONN,D-SUB,9 POS,FEM,CRIMP SNAP</t>
  </si>
  <si>
    <t>205203-8</t>
  </si>
  <si>
    <t>34-293954-00</t>
  </si>
  <si>
    <t>TC,K TYP,WASHER ARMORED</t>
  </si>
  <si>
    <t>WTK-HD-72-S</t>
  </si>
  <si>
    <t>39-129298-00</t>
  </si>
  <si>
    <t>CONTACT,DSOCKET,TC,K,CH</t>
  </si>
  <si>
    <t>SMTC-CH-S</t>
  </si>
  <si>
    <t>39-129300-00</t>
  </si>
  <si>
    <t>CONTACT,DSOCKET,TC.K,AL</t>
  </si>
  <si>
    <t>SMTC-AL-S</t>
  </si>
  <si>
    <t>74-10024-00</t>
  </si>
  <si>
    <t>PROC. ELEC. ASS'Y INSTR.</t>
  </si>
  <si>
    <t>P</t>
  </si>
  <si>
    <t>965-208382-001</t>
  </si>
  <si>
    <t>EPOXY,FAST SET,50ML CNTNR SIZE</t>
  </si>
  <si>
    <t>ITW DEVCON, INC.</t>
  </si>
  <si>
    <t>79-10179-00</t>
  </si>
  <si>
    <t>MARKER, WIRE (1-33)</t>
  </si>
  <si>
    <t>WM-1-33-3/4</t>
  </si>
  <si>
    <t>BRADY CORPORATION</t>
  </si>
  <si>
    <t>79-10444-00</t>
  </si>
  <si>
    <t>LABEL,A-Z,0-15,(+),(-),(/),WIRE MARKING</t>
  </si>
  <si>
    <t>PWM-PK-2</t>
  </si>
  <si>
    <t>79-10183-00</t>
  </si>
  <si>
    <t>MARKERS,WIRE WRITE ON</t>
  </si>
  <si>
    <t>SLFW-250-PK</t>
  </si>
  <si>
    <t>79-10179-01</t>
  </si>
  <si>
    <t>MARKER, WIRE, 34-66</t>
  </si>
  <si>
    <t>79-10179-02</t>
  </si>
  <si>
    <t>MARKER, WIRE 67-99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</si>
  <si>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</si>
  <si>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</si>
  <si>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</si>
  <si>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</si>
  <si>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</si>
  <si>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</si>
  <si>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</si>
  <si>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PROC,CRIMP TERMINATION GUIDELINE</t>
  </si>
  <si>
    <t>20-378267-00</t>
  </si>
  <si>
    <t>CLAMP,MULTI-TUBE,4MM OD,POLYPROPYLENE,BL</t>
  </si>
  <si>
    <t>TM-04</t>
  </si>
  <si>
    <t>21-041269-06</t>
  </si>
  <si>
    <t>SCRW,SKT,CAP,10-32X.375,SS</t>
  </si>
  <si>
    <t>21-041270-12</t>
  </si>
  <si>
    <t>SCRW,SKT,HEX,1/4-20X.75,SS</t>
  </si>
  <si>
    <t>SCR,SKT HEX,1/4-20</t>
  </si>
  <si>
    <t>21-042023-08</t>
  </si>
  <si>
    <t>WASHER, FLAT, 10, SST</t>
  </si>
  <si>
    <t>21-042023-09</t>
  </si>
  <si>
    <t>WASHER , FLAT, 1 / 4, SST</t>
  </si>
  <si>
    <t>21-042024-07</t>
  </si>
  <si>
    <t>WASHER,LOCK,10,SS</t>
  </si>
  <si>
    <t>WASHER,LOCK,#10,SS</t>
  </si>
  <si>
    <t>21-042024-08</t>
  </si>
  <si>
    <t>WASHER,LOCK,1/4,SS</t>
  </si>
  <si>
    <t>WASHER, LOCK, 1/4""</t>
  </si>
  <si>
    <t>INDUSTRY STD</t>
  </si>
  <si>
    <t>21-041269-10</t>
  </si>
  <si>
    <t>SCRW,SKT,CAP,10-32X.625,SS</t>
  </si>
  <si>
    <t>21-041339-04</t>
  </si>
  <si>
    <t>SCRW,PAN,PHIL,2-56x.25,SS</t>
  </si>
  <si>
    <t>SCR,PAN HD PHIL2-5</t>
  </si>
  <si>
    <t>21-041906-04</t>
  </si>
  <si>
    <t>SCRW,BUT,HEX,10-32x.25,SS</t>
  </si>
  <si>
    <t>21-041307-20</t>
  </si>
  <si>
    <t>SCRW,FLAT,HEX,3/8-16x1.25,S</t>
  </si>
  <si>
    <t>21-041267-28</t>
  </si>
  <si>
    <t>SCRW, SKT, CAP, 8-32 X 1-3/4,SS</t>
  </si>
  <si>
    <t>21-042023-07</t>
  </si>
  <si>
    <t>WASHER, FLAT, 8, SST</t>
  </si>
  <si>
    <t>ORDER BY DESCRIPTION</t>
  </si>
  <si>
    <t>21-041270-16</t>
  </si>
  <si>
    <t>SCRW,SKT,HEX,1/4-20X1,SS</t>
  </si>
  <si>
    <t>SCR,SKT,HEX,1/4-20</t>
  </si>
  <si>
    <t>21-041906-06</t>
  </si>
  <si>
    <t>SCRW,BUT,HEX,10-32x.375,SS</t>
  </si>
  <si>
    <t>SCR,BUT,HEX 10-32X</t>
  </si>
  <si>
    <t>21-041303-06</t>
  </si>
  <si>
    <t>SCRW,FLAT,HEX,10-32x.375,SS</t>
  </si>
  <si>
    <t>21-041269-12</t>
  </si>
  <si>
    <t>SCRW,SKT,CAP,10-32X.75,SS</t>
  </si>
  <si>
    <t>21-041267-08</t>
  </si>
  <si>
    <t>SCRW, SKT, CAP, 8-32 X 1/2,SS</t>
  </si>
  <si>
    <t>21-041270-14</t>
  </si>
  <si>
    <t>SCRW,SKT,HEX,1/4-20X.875,SS</t>
  </si>
  <si>
    <t>IFI STANDARD</t>
  </si>
  <si>
    <t>21-042024-06</t>
  </si>
  <si>
    <t>WASHER,LOCK,8,SS</t>
  </si>
  <si>
    <t>21-041906-08</t>
  </si>
  <si>
    <t>SCRW,BUT,HEX,10-32x.5,SS</t>
  </si>
  <si>
    <t>21-041906-10</t>
  </si>
  <si>
    <t>SCRW,BUT,HEX,10-32x.625,SS</t>
  </si>
  <si>
    <t>SCR,BUT,HEX,10-32X</t>
  </si>
  <si>
    <t>785-A15042-001</t>
  </si>
  <si>
    <t>LBL,PNEUMATIC BANK D,MEZZ,VXT TEOS XT</t>
  </si>
  <si>
    <t>69-176972-00</t>
  </si>
  <si>
    <t>ADH,LOCTITE,242,BLUE REMOVABLE GRADE</t>
  </si>
  <si>
    <t>HENKEL</t>
  </si>
  <si>
    <t>718-346305-001</t>
  </si>
  <si>
    <t>MOD,KEY,STOCK,1/8 X 1/8 X .55 LG</t>
  </si>
  <si>
    <t>74-119910-00</t>
  </si>
  <si>
    <t>SPEC,TORQUE THREADED FASTENER</t>
  </si>
  <si>
    <t>K</t>
  </si>
  <si>
    <t>76-374004-00</t>
  </si>
  <si>
    <t>SCHEM,AMP-DS,PLUMB &amp; PNEUMATIC DIAGRAM,V</t>
  </si>
  <si>
    <t>BUY</t>
  </si>
  <si>
    <t>Crate</t>
  </si>
  <si>
    <t>Packaging</t>
  </si>
  <si>
    <t>Add Crate + packaging</t>
  </si>
  <si>
    <t>Cost qty 1</t>
  </si>
  <si>
    <t>Cost qty 5</t>
  </si>
  <si>
    <t>Cost qty 15</t>
  </si>
  <si>
    <t>Cost qty 25</t>
  </si>
  <si>
    <t>UCTM's SMG4 Quote</t>
  </si>
  <si>
    <t>UCT Supplier</t>
  </si>
  <si>
    <t>ALLIED ELECTRONICS INC</t>
  </si>
  <si>
    <t>MOUSER ELECTRONICS INC</t>
  </si>
  <si>
    <t>NEWARK CORP</t>
  </si>
  <si>
    <t>AVF SOLUTIONS (M) SDN. BHD.</t>
  </si>
  <si>
    <t>SEMITORR DISTRIBUTION INC</t>
  </si>
  <si>
    <t>HEILIND ASIA PACIFIC (SG) PTE LTD</t>
  </si>
  <si>
    <t>SMC AUTOMATION (MALAYSIA) SDN. BHD.</t>
  </si>
  <si>
    <t>HPI MANUFACTURING INC</t>
  </si>
  <si>
    <t>DIGITAL DYNAMICS INC</t>
  </si>
  <si>
    <t>MCMASTER-CARR SUPPLY CO</t>
  </si>
  <si>
    <t>ANIXTER SG</t>
  </si>
  <si>
    <t>SMC AUTOMATION</t>
  </si>
  <si>
    <t>PRO-STAINLESS INC</t>
  </si>
  <si>
    <t>S.H.CHOOI FASTENERS SDN. BHD.</t>
  </si>
  <si>
    <t>GEXPRO SERVICES</t>
  </si>
  <si>
    <t>ARIZONA INDUSTRIAL HARDWARE INC</t>
  </si>
  <si>
    <t>ARIZONE INDUSTRIAL HARDWARE</t>
  </si>
  <si>
    <t>OPTIMAS OE SOLUTIONS</t>
  </si>
  <si>
    <t>MC MASTER-CARR SUPPLY CO</t>
  </si>
  <si>
    <t>FRAME</t>
  </si>
  <si>
    <t>CABLE</t>
  </si>
  <si>
    <t>HW</t>
  </si>
  <si>
    <t>UCTC Cost qty 25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</si>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</sst>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00"/>
  </numFmts>
  <fonts count="16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0" borderId="0" xfId="0" applyFont="1"/>
    <xf numFmtId="0" fontId="9" fillId="0" borderId="0" xfId="5" applyFont="1" applyFill="1" applyProtection="1">
      <protection locked="0"/>
    </xf>
    <xf numFmtId="0" fontId="9" fillId="0" borderId="0" xfId="5" applyFont="1" applyFill="1" applyBorder="1" applyAlignment="1" applyProtection="1">
      <alignment horizontal="center" wrapText="1"/>
      <protection locked="0"/>
    </xf>
    <xf numFmtId="10" fontId="9" fillId="0" borderId="0" xfId="5" applyNumberFormat="1" applyFont="1" applyFill="1" applyAlignment="1" applyProtection="1">
      <alignment wrapText="1"/>
      <protection locked="0"/>
    </xf>
    <xf numFmtId="0" fontId="7" fillId="4" borderId="1" xfId="5" applyFont="1" applyFill="1" applyBorder="1"/>
    <xf numFmtId="0" fontId="6" fillId="0" borderId="5" xfId="5" applyFont="1" applyFill="1" applyBorder="1" applyProtection="1"/>
    <xf numFmtId="0" fontId="6" fillId="3" borderId="5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Protection="1"/>
    <xf numFmtId="0" fontId="6" fillId="0" borderId="4" xfId="5" applyFont="1" applyFill="1" applyBorder="1" applyProtection="1"/>
    <xf numFmtId="0" fontId="8" fillId="0" borderId="13" xfId="5" applyFont="1" applyFill="1" applyBorder="1" applyProtection="1"/>
    <xf numFmtId="0" fontId="9" fillId="2" borderId="1" xfId="5" applyFont="1" applyFill="1" applyBorder="1" applyAlignment="1" applyProtection="1">
      <alignment horizontal="center" wrapText="1"/>
    </xf>
    <xf numFmtId="3" fontId="9" fillId="2" borderId="1" xfId="5" applyNumberFormat="1" applyFont="1" applyFill="1" applyBorder="1" applyAlignment="1" applyProtection="1">
      <alignment horizontal="center" wrapText="1"/>
    </xf>
    <xf numFmtId="0" fontId="10" fillId="3" borderId="4" xfId="5" applyFont="1" applyFill="1" applyBorder="1"/>
    <xf numFmtId="0" fontId="9" fillId="0" borderId="0" xfId="5" applyFont="1" applyFill="1" applyAlignment="1" applyProtection="1">
      <alignment horizontal="center"/>
      <protection locked="0"/>
    </xf>
    <xf numFmtId="0" fontId="4" fillId="0" borderId="0" xfId="0" applyFont="1" applyFill="1"/>
    <xf numFmtId="0" fontId="5" fillId="0" borderId="0" xfId="0" applyFont="1" applyFill="1"/>
    <xf numFmtId="0" fontId="12" fillId="3" borderId="5" xfId="5" applyFont="1" applyFill="1" applyBorder="1"/>
    <xf numFmtId="0" fontId="6" fillId="0" borderId="5" xfId="5" applyFont="1" applyFill="1" applyBorder="1" applyAlignment="1" applyProtection="1">
      <alignment horizontal="center"/>
      <protection locked="0"/>
    </xf>
    <xf numFmtId="0" fontId="13" fillId="3" borderId="4" xfId="5" applyFont="1" applyFill="1" applyBorder="1"/>
    <xf numFmtId="0" fontId="13" fillId="3" borderId="5" xfId="5" applyFont="1" applyFill="1" applyBorder="1"/>
    <xf numFmtId="0" fontId="13" fillId="0" borderId="4" xfId="5" applyFont="1" applyFill="1" applyBorder="1"/>
    <xf numFmtId="8" fontId="13" fillId="0" borderId="5" xfId="5" applyNumberFormat="1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9" fillId="0" borderId="9" xfId="6" applyNumberFormat="1" applyFont="1" applyFill="1" applyBorder="1" applyAlignment="1" applyProtection="1">
      <alignment horizontal="center" wrapText="1"/>
    </xf>
    <xf numFmtId="2" fontId="9" fillId="0" borderId="9" xfId="5" applyNumberFormat="1" applyFont="1" applyFill="1" applyBorder="1" applyAlignment="1" applyProtection="1">
      <alignment horizontal="center" wrapText="1"/>
    </xf>
    <xf numFmtId="1" fontId="6" fillId="0" borderId="5" xfId="6" applyNumberFormat="1" applyFont="1" applyFill="1" applyBorder="1" applyAlignment="1" applyProtection="1">
      <alignment horizontal="center"/>
    </xf>
    <xf numFmtId="2" fontId="6" fillId="0" borderId="5" xfId="5" applyNumberFormat="1" applyFont="1" applyFill="1" applyBorder="1" applyAlignment="1" applyProtection="1">
      <alignment horizontal="center"/>
    </xf>
    <xf numFmtId="2" fontId="6" fillId="3" borderId="5" xfId="6" applyNumberFormat="1" applyFont="1" applyFill="1" applyBorder="1" applyAlignment="1" applyProtection="1">
      <alignment horizontal="center"/>
    </xf>
    <xf numFmtId="1" fontId="6" fillId="3" borderId="5" xfId="5" applyNumberFormat="1" applyFont="1" applyFill="1" applyBorder="1" applyAlignment="1" applyProtection="1">
      <alignment horizontal="center"/>
    </xf>
    <xf numFmtId="2" fontId="6" fillId="0" borderId="5" xfId="6" applyNumberFormat="1" applyFont="1" applyFill="1" applyBorder="1" applyAlignment="1" applyProtection="1">
      <alignment horizontal="center"/>
    </xf>
    <xf numFmtId="1" fontId="6" fillId="0" borderId="5" xfId="5" applyNumberFormat="1" applyFont="1" applyFill="1" applyBorder="1" applyAlignment="1" applyProtection="1">
      <alignment horizontal="center"/>
    </xf>
    <xf numFmtId="1" fontId="6" fillId="0" borderId="10" xfId="6" applyNumberFormat="1" applyFont="1" applyFill="1" applyBorder="1" applyAlignment="1" applyProtection="1">
      <alignment horizontal="center"/>
    </xf>
    <xf numFmtId="2" fontId="6" fillId="0" borderId="10" xfId="5" applyNumberFormat="1" applyFont="1" applyFill="1" applyBorder="1" applyAlignment="1" applyProtection="1">
      <alignment horizontal="center"/>
    </xf>
    <xf numFmtId="165" fontId="9" fillId="0" borderId="0" xfId="6" applyNumberFormat="1" applyFont="1" applyFill="1" applyAlignment="1" applyProtection="1">
      <alignment horizontal="center"/>
      <protection locked="0"/>
    </xf>
    <xf numFmtId="2" fontId="9" fillId="0" borderId="0" xfId="5" applyNumberFormat="1" applyFont="1" applyFill="1" applyAlignment="1" applyProtection="1">
      <alignment horizontal="center"/>
      <protection locked="0"/>
    </xf>
    <xf numFmtId="10" fontId="9" fillId="3" borderId="9" xfId="7" applyNumberFormat="1" applyFont="1" applyFill="1" applyBorder="1" applyAlignment="1" applyProtection="1">
      <alignment horizontal="center" wrapText="1"/>
    </xf>
    <xf numFmtId="166" fontId="9" fillId="3" borderId="9" xfId="6" applyNumberFormat="1" applyFont="1" applyFill="1" applyBorder="1" applyAlignment="1" applyProtection="1">
      <alignment horizontal="center" wrapText="1"/>
    </xf>
    <xf numFmtId="10" fontId="9" fillId="0" borderId="9" xfId="5" applyNumberFormat="1" applyFont="1" applyFill="1" applyBorder="1" applyAlignment="1" applyProtection="1">
      <alignment horizontal="center" wrapText="1"/>
    </xf>
    <xf numFmtId="3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5" xfId="6" applyNumberFormat="1" applyFont="1" applyFill="1" applyBorder="1" applyAlignment="1" applyProtection="1">
      <alignment horizontal="center"/>
    </xf>
    <xf numFmtId="3" fontId="6" fillId="0" borderId="5" xfId="5" applyNumberFormat="1" applyFont="1" applyFill="1" applyBorder="1" applyAlignment="1" applyProtection="1">
      <alignment horizontal="center"/>
    </xf>
    <xf numFmtId="3" fontId="9" fillId="0" borderId="5" xfId="6" applyNumberFormat="1" applyFont="1" applyFill="1" applyBorder="1" applyAlignment="1" applyProtection="1">
      <alignment horizontal="center"/>
    </xf>
    <xf numFmtId="3" fontId="6" fillId="0" borderId="6" xfId="6" applyNumberFormat="1" applyFont="1" applyFill="1" applyBorder="1" applyAlignment="1" applyProtection="1">
      <alignment horizontal="center"/>
    </xf>
    <xf numFmtId="164" fontId="6" fillId="3" borderId="5" xfId="5" applyNumberFormat="1" applyFont="1" applyFill="1" applyBorder="1" applyAlignment="1" applyProtection="1">
      <alignment horizontal="center"/>
      <protection locked="0"/>
    </xf>
    <xf numFmtId="166" fontId="6" fillId="0" borderId="5" xfId="6" applyNumberFormat="1" applyFont="1" applyFill="1" applyBorder="1" applyAlignment="1" applyProtection="1">
      <alignment horizontal="center"/>
    </xf>
    <xf numFmtId="166" fontId="6" fillId="0" borderId="5" xfId="5" applyNumberFormat="1" applyFont="1" applyFill="1" applyBorder="1" applyAlignment="1" applyProtection="1">
      <alignment horizontal="center"/>
    </xf>
    <xf numFmtId="164" fontId="6" fillId="0" borderId="5" xfId="6" applyNumberFormat="1" applyFont="1" applyFill="1" applyBorder="1" applyAlignment="1" applyProtection="1">
      <alignment horizontal="center"/>
    </xf>
    <xf numFmtId="164" fontId="6" fillId="0" borderId="6" xfId="6" applyNumberFormat="1" applyFont="1" applyFill="1" applyBorder="1" applyAlignment="1" applyProtection="1">
      <alignment horizontal="center"/>
    </xf>
    <xf numFmtId="164" fontId="6" fillId="0" borderId="5" xfId="5" applyNumberFormat="1" applyFont="1" applyFill="1" applyBorder="1" applyAlignment="1" applyProtection="1">
      <alignment horizontal="center"/>
      <protection locked="0"/>
    </xf>
    <xf numFmtId="164" fontId="9" fillId="0" borderId="5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  <protection locked="0"/>
    </xf>
    <xf numFmtId="3" fontId="6" fillId="0" borderId="10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</xf>
    <xf numFmtId="164" fontId="6" fillId="0" borderId="10" xfId="6" applyNumberFormat="1" applyFont="1" applyFill="1" applyBorder="1" applyAlignment="1" applyProtection="1">
      <alignment horizontal="center"/>
    </xf>
    <xf numFmtId="164" fontId="9" fillId="0" borderId="10" xfId="6" applyNumberFormat="1" applyFont="1" applyFill="1" applyBorder="1" applyAlignment="1" applyProtection="1">
      <alignment horizontal="center"/>
    </xf>
    <xf numFmtId="3" fontId="9" fillId="0" borderId="0" xfId="5" applyNumberFormat="1" applyFont="1" applyFill="1" applyAlignment="1" applyProtection="1">
      <alignment horizontal="center"/>
      <protection locked="0"/>
    </xf>
    <xf numFmtId="3" fontId="9" fillId="0" borderId="0" xfId="6" applyNumberFormat="1" applyFont="1" applyFill="1" applyAlignment="1" applyProtection="1">
      <alignment horizontal="center"/>
      <protection locked="0"/>
    </xf>
    <xf numFmtId="0" fontId="14" fillId="0" borderId="0" xfId="0" applyFont="1" applyFill="1"/>
    <xf numFmtId="44" fontId="6" fillId="0" borderId="5" xfId="11" applyFont="1" applyFill="1" applyBorder="1" applyAlignment="1" applyProtection="1">
      <alignment horizontal="center"/>
    </xf>
    <xf numFmtId="44" fontId="6" fillId="0" borderId="10" xfId="11" applyFont="1" applyFill="1" applyBorder="1" applyAlignment="1" applyProtection="1">
      <alignment horizontal="center"/>
    </xf>
    <xf numFmtId="0" fontId="9" fillId="0" borderId="0" xfId="5" applyFont="1" applyProtection="1">
      <protection locked="0"/>
    </xf>
    <xf numFmtId="3" fontId="9" fillId="2" borderId="1" xfId="5" applyNumberFormat="1" applyFont="1" applyFill="1" applyBorder="1" applyAlignment="1">
      <alignment horizontal="center" wrapText="1"/>
    </xf>
    <xf numFmtId="10" fontId="9" fillId="0" borderId="12" xfId="5" applyNumberFormat="1" applyFont="1" applyBorder="1" applyAlignment="1">
      <alignment horizontal="center" wrapText="1"/>
    </xf>
    <xf numFmtId="164" fontId="6" fillId="0" borderId="14" xfId="6" applyNumberFormat="1" applyFont="1" applyFill="1" applyBorder="1" applyAlignment="1" applyProtection="1">
      <alignment horizontal="center"/>
    </xf>
    <xf numFmtId="0" fontId="9" fillId="4" borderId="7" xfId="5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wrapText="1"/>
    </xf>
    <xf numFmtId="0" fontId="4" fillId="2" borderId="15" xfId="0" applyFont="1" applyFill="1" applyBorder="1"/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/>
    <xf numFmtId="0" fontId="4" fillId="5" borderId="17" xfId="0" applyFont="1" applyFill="1" applyBorder="1"/>
    <xf numFmtId="0" fontId="4" fillId="5" borderId="18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0" xfId="11" applyFont="1" applyFill="1" applyBorder="1"/>
    <xf numFmtId="164" fontId="5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167" fontId="14" fillId="0" borderId="0" xfId="0" applyNumberFormat="1" applyFont="1" applyFill="1" applyBorder="1" applyAlignment="1">
      <alignment horizontal="center"/>
    </xf>
    <xf numFmtId="44" fontId="14" fillId="0" borderId="0" xfId="11" applyFont="1" applyFill="1" applyBorder="1"/>
    <xf numFmtId="164" fontId="1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7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44" fontId="4" fillId="0" borderId="0" xfId="11" applyFont="1" applyFill="1" applyBorder="1"/>
    <xf numFmtId="0" fontId="6" fillId="0" borderId="10" xfId="5" applyFont="1" applyFill="1" applyBorder="1" applyAlignment="1" applyProtection="1">
      <alignment horizontal="center"/>
      <protection locked="0"/>
    </xf>
    <xf numFmtId="0" fontId="15" fillId="6" borderId="0" xfId="0" applyFont="1" applyFill="1" applyAlignment="1">
      <alignment vertical="center" wrapText="1"/>
    </xf>
    <xf numFmtId="0" fontId="15" fillId="6" borderId="0" xfId="0" applyFont="1" applyFill="1" applyAlignment="1">
      <alignment horizontal="right" vertical="center" wrapText="1"/>
    </xf>
    <xf numFmtId="0" fontId="4" fillId="7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/>
    <xf numFmtId="164" fontId="4" fillId="7" borderId="0" xfId="0" applyNumberFormat="1" applyFont="1" applyFill="1" applyBorder="1"/>
    <xf numFmtId="44" fontId="4" fillId="7" borderId="0" xfId="11" applyFont="1" applyFill="1" applyBorder="1"/>
    <xf numFmtId="10" fontId="9" fillId="0" borderId="11" xfId="5" applyNumberFormat="1" applyFont="1" applyFill="1" applyBorder="1" applyAlignment="1" applyProtection="1">
      <alignment horizontal="center" vertical="center" wrapText="1"/>
    </xf>
    <xf numFmtId="10" fontId="9" fillId="0" borderId="9" xfId="5" applyNumberFormat="1" applyFont="1" applyFill="1" applyBorder="1" applyAlignment="1" applyProtection="1">
      <alignment horizontal="center" vertical="center" wrapText="1"/>
    </xf>
    <xf numFmtId="0" fontId="9" fillId="4" borderId="8" xfId="5" applyFont="1" applyFill="1" applyBorder="1" applyAlignment="1" applyProtection="1">
      <alignment horizontal="center"/>
    </xf>
    <xf numFmtId="0" fontId="9" fillId="4" borderId="7" xfId="5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44" fontId="5" fillId="0" borderId="5" xfId="11" applyFont="1" applyFill="1" applyBorder="1"/>
  </cellXfs>
  <cellStyles count="15">
    <cellStyle name="=C:\WINNT35\SYSTEM32\COMMAND.COM" xfId="9" xr:uid="{00000000-0005-0000-0000-000000000000}"/>
    <cellStyle name="Currency" xfId="11" builtinId="4"/>
    <cellStyle name="Currency 2" xfId="6" xr:uid="{00000000-0005-0000-0000-000002000000}"/>
    <cellStyle name="Currency 4" xfId="2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8" xr:uid="{00000000-0005-0000-0000-000007000000}"/>
    <cellStyle name="Normal 3 3" xfId="14" xr:uid="{00000000-0005-0000-0000-000008000000}"/>
    <cellStyle name="Normal 4" xfId="1" xr:uid="{00000000-0005-0000-0000-000009000000}"/>
    <cellStyle name="Normal 40" xfId="13" xr:uid="{00000000-0005-0000-0000-00000A000000}"/>
    <cellStyle name="Normal 5" xfId="10" xr:uid="{00000000-0005-0000-0000-00000B000000}"/>
    <cellStyle name="Normal 6" xfId="12" xr:uid="{00000000-0005-0000-0000-00000C000000}"/>
    <cellStyle name="Percent 2" xfId="3" xr:uid="{00000000-0005-0000-0000-00000D000000}"/>
    <cellStyle name="Percent 3" xfId="7" xr:uid="{00000000-0005-0000-0000-00000E000000}"/>
  </cellStyles>
  <dxfs count="0"/>
  <tableStyles count="0" defaultTableStyle="TableStyleMedium9" defaultPivotStyle="PivotStyleLight16"/>
  <colors>
    <mruColors>
      <color rgb="FFFFFFCC"/>
      <color rgb="FF0000FF"/>
      <color rgb="FF99FFCC"/>
      <color rgb="FFCCCCFF"/>
      <color rgb="FF00FF00"/>
      <color rgb="FFFF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29142-014%20REV%20A%20LAM%20SMG%20QUOTE%20REVISED%204.11.22%20(EB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839-281461-003</v>
          </cell>
          <cell r="B2" t="str">
            <v>FRAME</v>
          </cell>
          <cell r="C2">
            <v>1</v>
          </cell>
          <cell r="D2">
            <v>2150</v>
          </cell>
          <cell r="E2">
            <v>2150</v>
          </cell>
          <cell r="F2">
            <v>2322</v>
          </cell>
          <cell r="G2">
            <v>2322</v>
          </cell>
          <cell r="H2">
            <v>2279</v>
          </cell>
          <cell r="I2">
            <v>2279</v>
          </cell>
          <cell r="J2">
            <v>2236</v>
          </cell>
          <cell r="K2">
            <v>2236</v>
          </cell>
          <cell r="L2">
            <v>2193</v>
          </cell>
        </row>
        <row r="3">
          <cell r="A3" t="str">
            <v>02-430927-00</v>
          </cell>
          <cell r="B3" t="str">
            <v>Sub-Assy</v>
          </cell>
          <cell r="C3">
            <v>2</v>
          </cell>
          <cell r="D3">
            <v>452.51</v>
          </cell>
          <cell r="E3">
            <v>905.02</v>
          </cell>
          <cell r="F3">
            <v>515.86139999999989</v>
          </cell>
          <cell r="G3">
            <v>1031.7227999999998</v>
          </cell>
          <cell r="H3">
            <v>502.28610000000003</v>
          </cell>
          <cell r="I3">
            <v>1004.5722000000001</v>
          </cell>
          <cell r="J3">
            <v>488.71080000000001</v>
          </cell>
          <cell r="K3">
            <v>977.42160000000001</v>
          </cell>
          <cell r="L3">
            <v>475.13550000000004</v>
          </cell>
        </row>
        <row r="4">
          <cell r="A4" t="str">
            <v>15-453098-00</v>
          </cell>
          <cell r="B4" t="str">
            <v>SHM</v>
          </cell>
          <cell r="C4">
            <v>1</v>
          </cell>
          <cell r="D4">
            <v>19.899999999999999</v>
          </cell>
          <cell r="E4">
            <v>19.899999999999999</v>
          </cell>
          <cell r="F4">
            <v>22.685999999999996</v>
          </cell>
          <cell r="G4">
            <v>22.685999999999996</v>
          </cell>
          <cell r="H4">
            <v>22.088999999999999</v>
          </cell>
          <cell r="I4">
            <v>22.088999999999999</v>
          </cell>
          <cell r="J4">
            <v>21.492000000000001</v>
          </cell>
          <cell r="K4">
            <v>21.492000000000001</v>
          </cell>
          <cell r="L4">
            <v>20.895</v>
          </cell>
        </row>
        <row r="5">
          <cell r="A5" t="str">
            <v>17-379483-00</v>
          </cell>
          <cell r="B5" t="str">
            <v>SHM</v>
          </cell>
          <cell r="C5">
            <v>1</v>
          </cell>
          <cell r="D5">
            <v>15.29</v>
          </cell>
          <cell r="E5">
            <v>15.29</v>
          </cell>
          <cell r="F5">
            <v>17.430599999999998</v>
          </cell>
          <cell r="G5">
            <v>17.430599999999998</v>
          </cell>
          <cell r="H5">
            <v>16.971900000000002</v>
          </cell>
          <cell r="I5">
            <v>16.971900000000002</v>
          </cell>
          <cell r="J5">
            <v>16.513200000000001</v>
          </cell>
          <cell r="K5">
            <v>16.513200000000001</v>
          </cell>
          <cell r="L5">
            <v>16.054500000000001</v>
          </cell>
        </row>
        <row r="6">
          <cell r="A6" t="str">
            <v>31-114209-00</v>
          </cell>
          <cell r="B6" t="str">
            <v>OEM</v>
          </cell>
          <cell r="C6">
            <v>24</v>
          </cell>
          <cell r="D6">
            <v>1.76</v>
          </cell>
          <cell r="E6">
            <v>42.24</v>
          </cell>
          <cell r="F6">
            <v>1.76</v>
          </cell>
          <cell r="G6">
            <v>42.24</v>
          </cell>
          <cell r="H6">
            <v>1.76</v>
          </cell>
          <cell r="I6">
            <v>42.24</v>
          </cell>
          <cell r="J6">
            <v>1.76</v>
          </cell>
          <cell r="K6">
            <v>42.24</v>
          </cell>
          <cell r="L6">
            <v>1.76</v>
          </cell>
        </row>
        <row r="7">
          <cell r="A7" t="str">
            <v>34-311736-00</v>
          </cell>
          <cell r="B7" t="str">
            <v>OEM</v>
          </cell>
          <cell r="C7">
            <v>6</v>
          </cell>
          <cell r="D7">
            <v>31.42</v>
          </cell>
          <cell r="E7">
            <v>188.52</v>
          </cell>
          <cell r="F7">
            <v>31.42</v>
          </cell>
          <cell r="G7">
            <v>188.52</v>
          </cell>
          <cell r="H7">
            <v>31.42</v>
          </cell>
          <cell r="I7">
            <v>188.52</v>
          </cell>
          <cell r="J7">
            <v>31.42</v>
          </cell>
          <cell r="K7">
            <v>188.52</v>
          </cell>
          <cell r="L7">
            <v>31.42</v>
          </cell>
        </row>
        <row r="8">
          <cell r="A8" t="str">
            <v>17-357864-00</v>
          </cell>
          <cell r="B8" t="str">
            <v>SHM</v>
          </cell>
          <cell r="C8">
            <v>2</v>
          </cell>
          <cell r="D8">
            <v>6.0869999999999997</v>
          </cell>
          <cell r="E8">
            <v>12.173999999999999</v>
          </cell>
          <cell r="F8">
            <v>6.9391799999999995</v>
          </cell>
          <cell r="G8">
            <v>13.878359999999999</v>
          </cell>
          <cell r="H8">
            <v>6.75657</v>
          </cell>
          <cell r="I8">
            <v>13.51314</v>
          </cell>
          <cell r="J8">
            <v>6.5739600000000005</v>
          </cell>
          <cell r="K8">
            <v>13.147920000000001</v>
          </cell>
          <cell r="L8">
            <v>6.3913500000000001</v>
          </cell>
        </row>
        <row r="9">
          <cell r="A9" t="str">
            <v>02-335229-00</v>
          </cell>
          <cell r="B9" t="str">
            <v>Sub-Assy</v>
          </cell>
          <cell r="C9">
            <v>1</v>
          </cell>
          <cell r="D9">
            <v>675</v>
          </cell>
          <cell r="E9">
            <v>675</v>
          </cell>
          <cell r="F9">
            <v>769.49999999999989</v>
          </cell>
          <cell r="G9">
            <v>769.49999999999989</v>
          </cell>
          <cell r="H9">
            <v>749.25000000000011</v>
          </cell>
          <cell r="I9">
            <v>749.25000000000011</v>
          </cell>
          <cell r="J9">
            <v>729</v>
          </cell>
          <cell r="K9">
            <v>729</v>
          </cell>
          <cell r="L9">
            <v>708.75</v>
          </cell>
        </row>
        <row r="10">
          <cell r="A10" t="str">
            <v>15-315550-00</v>
          </cell>
          <cell r="B10" t="str">
            <v>MACH</v>
          </cell>
          <cell r="C10">
            <v>1</v>
          </cell>
          <cell r="D10">
            <v>35</v>
          </cell>
          <cell r="E10">
            <v>35</v>
          </cell>
          <cell r="F10">
            <v>39.9</v>
          </cell>
          <cell r="G10">
            <v>39.9</v>
          </cell>
          <cell r="H10">
            <v>38.85</v>
          </cell>
          <cell r="I10">
            <v>38.85</v>
          </cell>
          <cell r="J10">
            <v>37.800000000000004</v>
          </cell>
          <cell r="K10">
            <v>37.800000000000004</v>
          </cell>
          <cell r="L10">
            <v>36.75</v>
          </cell>
        </row>
        <row r="11">
          <cell r="A11" t="str">
            <v>15-315552-00</v>
          </cell>
          <cell r="B11" t="str">
            <v>MACH</v>
          </cell>
          <cell r="C11">
            <v>1</v>
          </cell>
          <cell r="D11">
            <v>32</v>
          </cell>
          <cell r="E11">
            <v>32</v>
          </cell>
          <cell r="F11">
            <v>36.479999999999997</v>
          </cell>
          <cell r="G11">
            <v>36.479999999999997</v>
          </cell>
          <cell r="H11">
            <v>35.520000000000003</v>
          </cell>
          <cell r="I11">
            <v>35.520000000000003</v>
          </cell>
          <cell r="J11">
            <v>34.56</v>
          </cell>
          <cell r="K11">
            <v>34.56</v>
          </cell>
          <cell r="L11">
            <v>33.6</v>
          </cell>
        </row>
        <row r="12">
          <cell r="A12" t="str">
            <v>17-403851-00</v>
          </cell>
          <cell r="B12" t="str">
            <v>SHM</v>
          </cell>
          <cell r="C12">
            <v>1</v>
          </cell>
          <cell r="D12">
            <v>10.199999999999999</v>
          </cell>
          <cell r="E12">
            <v>10.199999999999999</v>
          </cell>
          <cell r="F12">
            <v>11.627999999999998</v>
          </cell>
          <cell r="G12">
            <v>11.627999999999998</v>
          </cell>
          <cell r="H12">
            <v>11.322000000000001</v>
          </cell>
          <cell r="I12">
            <v>11.322000000000001</v>
          </cell>
          <cell r="J12">
            <v>11.016</v>
          </cell>
          <cell r="K12">
            <v>11.016</v>
          </cell>
          <cell r="L12">
            <v>10.709999999999999</v>
          </cell>
        </row>
        <row r="13">
          <cell r="A13" t="str">
            <v>17-362914-00</v>
          </cell>
          <cell r="B13" t="str">
            <v>SHM</v>
          </cell>
          <cell r="C13">
            <v>1</v>
          </cell>
          <cell r="D13">
            <v>92.99</v>
          </cell>
          <cell r="E13">
            <v>92.99</v>
          </cell>
          <cell r="F13">
            <v>106.00859999999999</v>
          </cell>
          <cell r="G13">
            <v>106.00859999999999</v>
          </cell>
          <cell r="H13">
            <v>103.2189</v>
          </cell>
          <cell r="I13">
            <v>103.2189</v>
          </cell>
          <cell r="J13">
            <v>100.42919999999999</v>
          </cell>
          <cell r="K13">
            <v>100.42919999999999</v>
          </cell>
          <cell r="L13">
            <v>97.639499999999998</v>
          </cell>
        </row>
        <row r="14">
          <cell r="A14" t="str">
            <v>714-225474-001</v>
          </cell>
          <cell r="B14" t="str">
            <v>SHM</v>
          </cell>
          <cell r="C14">
            <v>1</v>
          </cell>
          <cell r="D14">
            <v>51.8</v>
          </cell>
          <cell r="E14">
            <v>51.8</v>
          </cell>
          <cell r="F14">
            <v>59.051999999999992</v>
          </cell>
          <cell r="G14">
            <v>59.051999999999992</v>
          </cell>
          <cell r="H14">
            <v>57.498000000000005</v>
          </cell>
          <cell r="I14">
            <v>57.498000000000005</v>
          </cell>
          <cell r="J14">
            <v>55.944000000000003</v>
          </cell>
          <cell r="K14">
            <v>55.944000000000003</v>
          </cell>
          <cell r="L14">
            <v>54.39</v>
          </cell>
        </row>
        <row r="15">
          <cell r="A15" t="str">
            <v>17-364366-00</v>
          </cell>
          <cell r="B15" t="str">
            <v>SHM</v>
          </cell>
          <cell r="C15">
            <v>1</v>
          </cell>
          <cell r="D15">
            <v>165.91</v>
          </cell>
          <cell r="E15">
            <v>165.91</v>
          </cell>
          <cell r="F15">
            <v>189.13739999999999</v>
          </cell>
          <cell r="G15">
            <v>189.13739999999999</v>
          </cell>
          <cell r="H15">
            <v>184.1601</v>
          </cell>
          <cell r="I15">
            <v>184.1601</v>
          </cell>
          <cell r="J15">
            <v>179.18280000000001</v>
          </cell>
          <cell r="K15">
            <v>179.18280000000001</v>
          </cell>
          <cell r="L15">
            <v>174.2055</v>
          </cell>
        </row>
        <row r="16">
          <cell r="A16" t="str">
            <v>19-100478-00</v>
          </cell>
          <cell r="B16" t="str">
            <v>MOD</v>
          </cell>
          <cell r="C16">
            <v>1</v>
          </cell>
          <cell r="D16">
            <v>18.97</v>
          </cell>
          <cell r="E16">
            <v>18.97</v>
          </cell>
          <cell r="F16">
            <v>21.625799999999998</v>
          </cell>
          <cell r="G16">
            <v>21.625799999999998</v>
          </cell>
          <cell r="H16">
            <v>21.056699999999999</v>
          </cell>
          <cell r="I16">
            <v>21.056699999999999</v>
          </cell>
          <cell r="J16">
            <v>20.4876</v>
          </cell>
          <cell r="K16">
            <v>20.4876</v>
          </cell>
          <cell r="L16">
            <v>19.918499999999998</v>
          </cell>
        </row>
        <row r="17">
          <cell r="A17" t="str">
            <v>718-239214-004</v>
          </cell>
          <cell r="B17" t="str">
            <v>MOD</v>
          </cell>
          <cell r="C17">
            <v>5</v>
          </cell>
          <cell r="D17">
            <v>398</v>
          </cell>
          <cell r="E17">
            <v>1990</v>
          </cell>
          <cell r="F17">
            <v>453.71999999999997</v>
          </cell>
          <cell r="G17">
            <v>2268.6</v>
          </cell>
          <cell r="H17">
            <v>441.78000000000003</v>
          </cell>
          <cell r="I17">
            <v>2208.9</v>
          </cell>
          <cell r="J17">
            <v>429.84000000000003</v>
          </cell>
          <cell r="K17">
            <v>2149.2000000000003</v>
          </cell>
          <cell r="L17">
            <v>417.90000000000003</v>
          </cell>
        </row>
        <row r="18">
          <cell r="A18" t="str">
            <v>19-122281-00</v>
          </cell>
          <cell r="B18" t="str">
            <v>MOD</v>
          </cell>
          <cell r="C18">
            <v>2</v>
          </cell>
          <cell r="D18">
            <v>533</v>
          </cell>
          <cell r="E18">
            <v>1066</v>
          </cell>
          <cell r="F18">
            <v>607.62</v>
          </cell>
          <cell r="G18">
            <v>1215.24</v>
          </cell>
          <cell r="H18">
            <v>591.63</v>
          </cell>
          <cell r="I18">
            <v>1183.26</v>
          </cell>
          <cell r="J18">
            <v>575.64</v>
          </cell>
          <cell r="K18">
            <v>1151.28</v>
          </cell>
          <cell r="L18">
            <v>559.65</v>
          </cell>
        </row>
        <row r="19">
          <cell r="A19" t="str">
            <v>19-129479-00</v>
          </cell>
          <cell r="B19" t="str">
            <v>MOD</v>
          </cell>
          <cell r="C19">
            <v>1</v>
          </cell>
          <cell r="D19">
            <v>157.46</v>
          </cell>
          <cell r="E19">
            <v>157.46</v>
          </cell>
          <cell r="F19">
            <v>179.5044</v>
          </cell>
          <cell r="G19">
            <v>179.5044</v>
          </cell>
          <cell r="H19">
            <v>174.78060000000002</v>
          </cell>
          <cell r="I19">
            <v>174.78060000000002</v>
          </cell>
          <cell r="J19">
            <v>170.05680000000001</v>
          </cell>
          <cell r="K19">
            <v>170.05680000000001</v>
          </cell>
          <cell r="L19">
            <v>165.33300000000003</v>
          </cell>
        </row>
        <row r="20">
          <cell r="A20" t="str">
            <v>17-370519-00</v>
          </cell>
          <cell r="B20" t="str">
            <v>SHM</v>
          </cell>
          <cell r="C20">
            <v>1</v>
          </cell>
          <cell r="D20">
            <v>68.19</v>
          </cell>
          <cell r="E20">
            <v>68.19</v>
          </cell>
          <cell r="F20">
            <v>77.736599999999996</v>
          </cell>
          <cell r="G20">
            <v>77.736599999999996</v>
          </cell>
          <cell r="H20">
            <v>75.690899999999999</v>
          </cell>
          <cell r="I20">
            <v>75.690899999999999</v>
          </cell>
          <cell r="J20">
            <v>73.645200000000003</v>
          </cell>
          <cell r="K20">
            <v>73.645200000000003</v>
          </cell>
          <cell r="L20">
            <v>71.599500000000006</v>
          </cell>
        </row>
        <row r="21">
          <cell r="A21" t="str">
            <v>17-370858-00</v>
          </cell>
          <cell r="B21" t="str">
            <v>SHM</v>
          </cell>
          <cell r="C21">
            <v>1</v>
          </cell>
          <cell r="D21">
            <v>35.14</v>
          </cell>
          <cell r="E21">
            <v>35.14</v>
          </cell>
          <cell r="F21">
            <v>40.059599999999996</v>
          </cell>
          <cell r="G21">
            <v>40.059599999999996</v>
          </cell>
          <cell r="H21">
            <v>39.005400000000002</v>
          </cell>
          <cell r="I21">
            <v>39.005400000000002</v>
          </cell>
          <cell r="J21">
            <v>37.9512</v>
          </cell>
          <cell r="K21">
            <v>37.9512</v>
          </cell>
          <cell r="L21">
            <v>36.897000000000006</v>
          </cell>
        </row>
        <row r="22">
          <cell r="A22" t="str">
            <v>17-341578-00</v>
          </cell>
          <cell r="B22" t="str">
            <v>SHM</v>
          </cell>
          <cell r="C22">
            <v>1</v>
          </cell>
          <cell r="D22">
            <v>6.9</v>
          </cell>
          <cell r="E22">
            <v>6.9</v>
          </cell>
          <cell r="F22">
            <v>7.8659999999999997</v>
          </cell>
          <cell r="G22">
            <v>7.8659999999999997</v>
          </cell>
          <cell r="H22">
            <v>7.6590000000000007</v>
          </cell>
          <cell r="I22">
            <v>7.6590000000000007</v>
          </cell>
          <cell r="J22">
            <v>7.4520000000000008</v>
          </cell>
          <cell r="K22">
            <v>7.4520000000000008</v>
          </cell>
          <cell r="L22">
            <v>7.245000000000001</v>
          </cell>
        </row>
        <row r="23">
          <cell r="A23" t="str">
            <v>17-370518-00</v>
          </cell>
          <cell r="B23" t="str">
            <v>SHM</v>
          </cell>
          <cell r="C23">
            <v>1</v>
          </cell>
          <cell r="D23">
            <v>16.54</v>
          </cell>
          <cell r="E23">
            <v>16.54</v>
          </cell>
          <cell r="F23">
            <v>18.855599999999999</v>
          </cell>
          <cell r="G23">
            <v>18.855599999999999</v>
          </cell>
          <cell r="H23">
            <v>18.359400000000001</v>
          </cell>
          <cell r="I23">
            <v>18.359400000000001</v>
          </cell>
          <cell r="J23">
            <v>17.863199999999999</v>
          </cell>
          <cell r="K23">
            <v>17.863199999999999</v>
          </cell>
          <cell r="L23">
            <v>17.367000000000001</v>
          </cell>
        </row>
        <row r="24">
          <cell r="A24" t="str">
            <v>16-364886-00</v>
          </cell>
          <cell r="B24" t="str">
            <v>SHM</v>
          </cell>
          <cell r="C24">
            <v>2</v>
          </cell>
          <cell r="D24">
            <v>107.31</v>
          </cell>
          <cell r="E24">
            <v>214.62</v>
          </cell>
          <cell r="F24">
            <v>122.3334</v>
          </cell>
          <cell r="G24">
            <v>244.66679999999999</v>
          </cell>
          <cell r="H24">
            <v>119.11410000000001</v>
          </cell>
          <cell r="I24">
            <v>238.22820000000002</v>
          </cell>
          <cell r="J24">
            <v>115.8948</v>
          </cell>
          <cell r="K24">
            <v>231.78960000000001</v>
          </cell>
          <cell r="L24">
            <v>112.67550000000001</v>
          </cell>
        </row>
        <row r="25">
          <cell r="A25" t="str">
            <v>17-340413-00</v>
          </cell>
          <cell r="B25" t="str">
            <v>SHM</v>
          </cell>
          <cell r="C25">
            <v>1</v>
          </cell>
          <cell r="D25">
            <v>128.86000000000001</v>
          </cell>
          <cell r="E25">
            <v>128.86000000000001</v>
          </cell>
          <cell r="F25">
            <v>146.90039999999999</v>
          </cell>
          <cell r="G25">
            <v>146.90039999999999</v>
          </cell>
          <cell r="H25">
            <v>143.03460000000004</v>
          </cell>
          <cell r="I25">
            <v>143.03460000000004</v>
          </cell>
          <cell r="J25">
            <v>139.16880000000003</v>
          </cell>
          <cell r="K25">
            <v>139.16880000000003</v>
          </cell>
          <cell r="L25">
            <v>135.30300000000003</v>
          </cell>
        </row>
        <row r="26">
          <cell r="A26" t="str">
            <v>714-275319-001</v>
          </cell>
          <cell r="B26" t="str">
            <v>SHM</v>
          </cell>
          <cell r="C26">
            <v>1</v>
          </cell>
          <cell r="D26">
            <v>7.8</v>
          </cell>
          <cell r="E26">
            <v>7.8</v>
          </cell>
          <cell r="F26">
            <v>8.8919999999999995</v>
          </cell>
          <cell r="G26">
            <v>8.8919999999999995</v>
          </cell>
          <cell r="H26">
            <v>8.6580000000000013</v>
          </cell>
          <cell r="I26">
            <v>8.6580000000000013</v>
          </cell>
          <cell r="J26">
            <v>8.4239999999999995</v>
          </cell>
          <cell r="K26">
            <v>8.4239999999999995</v>
          </cell>
          <cell r="L26">
            <v>8.19</v>
          </cell>
        </row>
        <row r="27">
          <cell r="A27" t="str">
            <v>31-112335-00</v>
          </cell>
          <cell r="B27" t="str">
            <v>OEM</v>
          </cell>
          <cell r="C27">
            <v>31</v>
          </cell>
          <cell r="D27">
            <v>2.3439999999999999E-2</v>
          </cell>
          <cell r="E27">
            <v>0.72663999999999995</v>
          </cell>
          <cell r="F27">
            <v>2.3439999999999999E-2</v>
          </cell>
          <cell r="G27">
            <v>0.72663999999999995</v>
          </cell>
          <cell r="H27">
            <v>2.3439999999999999E-2</v>
          </cell>
          <cell r="I27">
            <v>0.72663999999999995</v>
          </cell>
          <cell r="J27">
            <v>2.3439999999999999E-2</v>
          </cell>
          <cell r="K27">
            <v>0.72663999999999995</v>
          </cell>
          <cell r="L27">
            <v>2.3439999999999999E-2</v>
          </cell>
        </row>
        <row r="28">
          <cell r="A28" t="str">
            <v>22-00190-00</v>
          </cell>
          <cell r="B28" t="str">
            <v>OEM</v>
          </cell>
          <cell r="C28">
            <v>2</v>
          </cell>
          <cell r="D28">
            <v>15.18</v>
          </cell>
          <cell r="E28">
            <v>30.36</v>
          </cell>
          <cell r="F28">
            <v>15.18</v>
          </cell>
          <cell r="G28">
            <v>30.36</v>
          </cell>
          <cell r="H28">
            <v>15.18</v>
          </cell>
          <cell r="I28">
            <v>30.36</v>
          </cell>
          <cell r="J28">
            <v>15.18</v>
          </cell>
          <cell r="K28">
            <v>30.36</v>
          </cell>
          <cell r="L28">
            <v>15.18</v>
          </cell>
        </row>
        <row r="29">
          <cell r="A29" t="str">
            <v>22-315940-00</v>
          </cell>
          <cell r="B29" t="str">
            <v>OEM</v>
          </cell>
          <cell r="C29">
            <v>7</v>
          </cell>
          <cell r="D29">
            <v>22.91</v>
          </cell>
          <cell r="E29">
            <v>160.37</v>
          </cell>
          <cell r="F29">
            <v>22.91</v>
          </cell>
          <cell r="G29">
            <v>160.37</v>
          </cell>
          <cell r="H29">
            <v>22.91</v>
          </cell>
          <cell r="I29">
            <v>160.37</v>
          </cell>
          <cell r="J29">
            <v>22.91</v>
          </cell>
          <cell r="K29">
            <v>160.37</v>
          </cell>
          <cell r="L29">
            <v>22.91</v>
          </cell>
        </row>
        <row r="30">
          <cell r="A30" t="str">
            <v>31-00228-00</v>
          </cell>
          <cell r="B30" t="str">
            <v>HW</v>
          </cell>
          <cell r="C30">
            <v>37</v>
          </cell>
          <cell r="D30">
            <v>0.76838000000000006</v>
          </cell>
          <cell r="E30">
            <v>28.430060000000001</v>
          </cell>
          <cell r="F30">
            <v>0.76838000000000006</v>
          </cell>
          <cell r="G30">
            <v>28.430060000000001</v>
          </cell>
          <cell r="H30">
            <v>0.76838000000000006</v>
          </cell>
          <cell r="I30">
            <v>28.430060000000001</v>
          </cell>
          <cell r="J30">
            <v>0.76838000000000006</v>
          </cell>
          <cell r="K30">
            <v>28.430060000000001</v>
          </cell>
          <cell r="L30">
            <v>0.76838000000000006</v>
          </cell>
        </row>
        <row r="31">
          <cell r="A31" t="str">
            <v>20-111824-00</v>
          </cell>
          <cell r="B31" t="str">
            <v>OEM</v>
          </cell>
          <cell r="C31">
            <v>40</v>
          </cell>
          <cell r="D31">
            <v>1</v>
          </cell>
          <cell r="E31">
            <v>40</v>
          </cell>
          <cell r="F31">
            <v>1</v>
          </cell>
          <cell r="G31">
            <v>40</v>
          </cell>
          <cell r="H31">
            <v>1</v>
          </cell>
          <cell r="I31">
            <v>40</v>
          </cell>
          <cell r="J31">
            <v>1</v>
          </cell>
          <cell r="K31">
            <v>40</v>
          </cell>
          <cell r="L31">
            <v>1</v>
          </cell>
        </row>
        <row r="32">
          <cell r="A32" t="str">
            <v>31-112444-00</v>
          </cell>
          <cell r="B32" t="str">
            <v>OEM</v>
          </cell>
          <cell r="C32">
            <v>3</v>
          </cell>
          <cell r="D32">
            <v>0.37</v>
          </cell>
          <cell r="E32">
            <v>1.1099999999999999</v>
          </cell>
          <cell r="F32">
            <v>0.37</v>
          </cell>
          <cell r="G32">
            <v>1.1099999999999999</v>
          </cell>
          <cell r="H32">
            <v>0.37</v>
          </cell>
          <cell r="I32">
            <v>1.1099999999999999</v>
          </cell>
          <cell r="J32">
            <v>0.37</v>
          </cell>
          <cell r="K32">
            <v>1.1099999999999999</v>
          </cell>
          <cell r="L32">
            <v>0.37</v>
          </cell>
        </row>
        <row r="33">
          <cell r="A33" t="str">
            <v>22-00241-00</v>
          </cell>
          <cell r="B33" t="str">
            <v>OEM</v>
          </cell>
          <cell r="C33">
            <v>3</v>
          </cell>
          <cell r="D33">
            <v>1.94</v>
          </cell>
          <cell r="E33">
            <v>5.82</v>
          </cell>
          <cell r="F33">
            <v>1.94</v>
          </cell>
          <cell r="G33">
            <v>5.82</v>
          </cell>
          <cell r="H33">
            <v>1.94</v>
          </cell>
          <cell r="I33">
            <v>5.82</v>
          </cell>
          <cell r="J33">
            <v>1.94</v>
          </cell>
          <cell r="K33">
            <v>5.82</v>
          </cell>
          <cell r="L33">
            <v>1.94</v>
          </cell>
        </row>
        <row r="34">
          <cell r="A34" t="str">
            <v>20-100482-00</v>
          </cell>
          <cell r="B34" t="str">
            <v>MACH</v>
          </cell>
          <cell r="C34">
            <v>2</v>
          </cell>
          <cell r="D34">
            <v>678</v>
          </cell>
          <cell r="E34">
            <v>1356</v>
          </cell>
          <cell r="F34">
            <v>772.92</v>
          </cell>
          <cell r="G34">
            <v>1545.84</v>
          </cell>
          <cell r="H34">
            <v>752.58</v>
          </cell>
          <cell r="I34">
            <v>1505.16</v>
          </cell>
          <cell r="J34">
            <v>732.24</v>
          </cell>
          <cell r="K34">
            <v>1464.48</v>
          </cell>
          <cell r="L34">
            <v>711.9</v>
          </cell>
        </row>
        <row r="35">
          <cell r="A35" t="str">
            <v>22-290124-00</v>
          </cell>
          <cell r="B35" t="str">
            <v>OEM</v>
          </cell>
          <cell r="C35">
            <v>1</v>
          </cell>
          <cell r="D35">
            <v>194.13</v>
          </cell>
          <cell r="E35">
            <v>194.13</v>
          </cell>
          <cell r="F35">
            <v>194.13</v>
          </cell>
          <cell r="G35">
            <v>194.13</v>
          </cell>
          <cell r="H35">
            <v>194.13</v>
          </cell>
          <cell r="I35">
            <v>194.13</v>
          </cell>
          <cell r="J35">
            <v>194.13</v>
          </cell>
          <cell r="K35">
            <v>194.13</v>
          </cell>
          <cell r="L35">
            <v>194.13</v>
          </cell>
        </row>
        <row r="36">
          <cell r="A36" t="str">
            <v>61-380630-00</v>
          </cell>
          <cell r="B36" t="str">
            <v>OEM</v>
          </cell>
          <cell r="C36">
            <v>1</v>
          </cell>
          <cell r="D36">
            <v>2236.4</v>
          </cell>
          <cell r="E36">
            <v>2236.4</v>
          </cell>
          <cell r="F36">
            <v>2236.4</v>
          </cell>
          <cell r="G36">
            <v>2236.4</v>
          </cell>
          <cell r="H36">
            <v>2236.4</v>
          </cell>
          <cell r="I36">
            <v>2236.4</v>
          </cell>
          <cell r="J36">
            <v>2236.4</v>
          </cell>
          <cell r="K36">
            <v>2236.4</v>
          </cell>
          <cell r="L36">
            <v>2236.4</v>
          </cell>
        </row>
        <row r="37">
          <cell r="A37" t="str">
            <v>17-378590-00</v>
          </cell>
          <cell r="B37" t="str">
            <v>SHM</v>
          </cell>
          <cell r="C37">
            <v>1</v>
          </cell>
          <cell r="D37">
            <v>7.82</v>
          </cell>
          <cell r="E37">
            <v>7.82</v>
          </cell>
          <cell r="F37">
            <v>8.9147999999999996</v>
          </cell>
          <cell r="G37">
            <v>8.9147999999999996</v>
          </cell>
          <cell r="H37">
            <v>8.680200000000001</v>
          </cell>
          <cell r="I37">
            <v>8.680200000000001</v>
          </cell>
          <cell r="J37">
            <v>8.4456000000000007</v>
          </cell>
          <cell r="K37">
            <v>8.4456000000000007</v>
          </cell>
          <cell r="L37">
            <v>8.2110000000000003</v>
          </cell>
        </row>
        <row r="38">
          <cell r="A38" t="str">
            <v>39-373316-00</v>
          </cell>
          <cell r="B38" t="str">
            <v>OEM</v>
          </cell>
          <cell r="C38">
            <v>1</v>
          </cell>
          <cell r="D38">
            <v>108.97</v>
          </cell>
          <cell r="E38">
            <v>108.97</v>
          </cell>
          <cell r="F38">
            <v>108.97</v>
          </cell>
          <cell r="G38">
            <v>108.97</v>
          </cell>
          <cell r="H38">
            <v>108.97</v>
          </cell>
          <cell r="I38">
            <v>108.97</v>
          </cell>
          <cell r="J38">
            <v>108.97</v>
          </cell>
          <cell r="K38">
            <v>108.97</v>
          </cell>
          <cell r="L38">
            <v>108.97</v>
          </cell>
        </row>
        <row r="39">
          <cell r="A39" t="str">
            <v>31-114209-00</v>
          </cell>
          <cell r="B39" t="str">
            <v>OEM</v>
          </cell>
          <cell r="C39">
            <v>4</v>
          </cell>
          <cell r="D39">
            <v>1.76</v>
          </cell>
          <cell r="E39">
            <v>7.04</v>
          </cell>
          <cell r="F39">
            <v>1.76</v>
          </cell>
          <cell r="G39">
            <v>7.04</v>
          </cell>
          <cell r="H39">
            <v>1.76</v>
          </cell>
          <cell r="I39">
            <v>7.04</v>
          </cell>
          <cell r="J39">
            <v>1.76</v>
          </cell>
          <cell r="K39">
            <v>7.04</v>
          </cell>
          <cell r="L39">
            <v>1.76</v>
          </cell>
        </row>
        <row r="40">
          <cell r="A40" t="str">
            <v>61-384817-00</v>
          </cell>
          <cell r="B40" t="str">
            <v>OEM</v>
          </cell>
          <cell r="C40">
            <v>1</v>
          </cell>
          <cell r="D40">
            <v>4007.4</v>
          </cell>
          <cell r="E40">
            <v>4007.4</v>
          </cell>
          <cell r="F40">
            <v>4007.4</v>
          </cell>
          <cell r="G40">
            <v>4007.4</v>
          </cell>
          <cell r="H40">
            <v>4007.4</v>
          </cell>
          <cell r="I40">
            <v>4007.4</v>
          </cell>
          <cell r="J40">
            <v>4007.4</v>
          </cell>
          <cell r="K40">
            <v>4007.4</v>
          </cell>
          <cell r="L40">
            <v>4007.4</v>
          </cell>
        </row>
        <row r="41">
          <cell r="A41" t="str">
            <v>61-338762-00</v>
          </cell>
          <cell r="B41" t="str">
            <v>OEM</v>
          </cell>
          <cell r="C41">
            <v>1</v>
          </cell>
          <cell r="D41">
            <v>392</v>
          </cell>
          <cell r="E41">
            <v>392</v>
          </cell>
          <cell r="F41">
            <v>392</v>
          </cell>
          <cell r="G41">
            <v>392</v>
          </cell>
          <cell r="H41">
            <v>392</v>
          </cell>
          <cell r="I41">
            <v>392</v>
          </cell>
          <cell r="J41">
            <v>392</v>
          </cell>
          <cell r="K41">
            <v>392</v>
          </cell>
          <cell r="L41">
            <v>392</v>
          </cell>
        </row>
        <row r="42">
          <cell r="A42" t="str">
            <v>20-339905-00</v>
          </cell>
          <cell r="B42" t="str">
            <v>HW</v>
          </cell>
          <cell r="C42">
            <v>1</v>
          </cell>
          <cell r="D42">
            <v>45.48</v>
          </cell>
          <cell r="E42">
            <v>45.48</v>
          </cell>
          <cell r="F42">
            <v>45.48</v>
          </cell>
          <cell r="G42">
            <v>45.48</v>
          </cell>
          <cell r="H42">
            <v>45.48</v>
          </cell>
          <cell r="I42">
            <v>45.48</v>
          </cell>
          <cell r="J42">
            <v>45.48</v>
          </cell>
          <cell r="K42">
            <v>45.48</v>
          </cell>
          <cell r="L42">
            <v>45.48</v>
          </cell>
        </row>
        <row r="43">
          <cell r="A43" t="str">
            <v>645-273240-001</v>
          </cell>
          <cell r="B43" t="str">
            <v>OEM</v>
          </cell>
          <cell r="C43">
            <v>1</v>
          </cell>
          <cell r="D43">
            <v>480.63</v>
          </cell>
          <cell r="E43">
            <v>480.63</v>
          </cell>
          <cell r="F43">
            <v>480.63</v>
          </cell>
          <cell r="G43">
            <v>480.63</v>
          </cell>
          <cell r="H43">
            <v>480.63</v>
          </cell>
          <cell r="I43">
            <v>480.63</v>
          </cell>
          <cell r="J43">
            <v>480.63</v>
          </cell>
          <cell r="K43">
            <v>480.63</v>
          </cell>
          <cell r="L43">
            <v>480.63</v>
          </cell>
        </row>
        <row r="44">
          <cell r="A44" t="str">
            <v>61-377883-00</v>
          </cell>
          <cell r="B44" t="str">
            <v>OEM</v>
          </cell>
          <cell r="C44">
            <v>1</v>
          </cell>
          <cell r="D44">
            <v>218.67</v>
          </cell>
          <cell r="E44">
            <v>218.67</v>
          </cell>
          <cell r="F44">
            <v>218.67</v>
          </cell>
          <cell r="G44">
            <v>218.67</v>
          </cell>
          <cell r="H44">
            <v>218.67</v>
          </cell>
          <cell r="I44">
            <v>218.67</v>
          </cell>
          <cell r="J44">
            <v>218.67</v>
          </cell>
          <cell r="K44">
            <v>218.67</v>
          </cell>
          <cell r="L44">
            <v>218.67</v>
          </cell>
        </row>
        <row r="45">
          <cell r="A45" t="str">
            <v>03-345416-00</v>
          </cell>
          <cell r="B45" t="str">
            <v>CABLE</v>
          </cell>
          <cell r="C45">
            <v>1</v>
          </cell>
          <cell r="D45">
            <v>32.28</v>
          </cell>
          <cell r="E45">
            <v>32.28</v>
          </cell>
          <cell r="F45">
            <v>36.799199999999999</v>
          </cell>
          <cell r="G45">
            <v>36.799199999999999</v>
          </cell>
          <cell r="H45">
            <v>35.830800000000004</v>
          </cell>
          <cell r="I45">
            <v>35.830800000000004</v>
          </cell>
          <cell r="J45">
            <v>34.862400000000001</v>
          </cell>
          <cell r="K45">
            <v>34.862400000000001</v>
          </cell>
          <cell r="L45">
            <v>33.894000000000005</v>
          </cell>
        </row>
        <row r="46">
          <cell r="A46" t="str">
            <v>03-381030-00</v>
          </cell>
          <cell r="B46" t="str">
            <v>CABLE</v>
          </cell>
          <cell r="C46">
            <v>1</v>
          </cell>
          <cell r="D46">
            <v>46.24</v>
          </cell>
          <cell r="E46">
            <v>46.24</v>
          </cell>
          <cell r="F46">
            <v>52.7136</v>
          </cell>
          <cell r="G46">
            <v>52.7136</v>
          </cell>
          <cell r="H46">
            <v>51.326400000000007</v>
          </cell>
          <cell r="I46">
            <v>51.326400000000007</v>
          </cell>
          <cell r="J46">
            <v>49.939200000000007</v>
          </cell>
          <cell r="K46">
            <v>49.939200000000007</v>
          </cell>
          <cell r="L46">
            <v>48.552000000000007</v>
          </cell>
        </row>
        <row r="47">
          <cell r="A47" t="str">
            <v>03-381309-00</v>
          </cell>
          <cell r="B47" t="str">
            <v>CABLE</v>
          </cell>
          <cell r="C47">
            <v>1</v>
          </cell>
          <cell r="D47">
            <v>74.69</v>
          </cell>
          <cell r="E47">
            <v>74.69</v>
          </cell>
          <cell r="F47">
            <v>85.146599999999992</v>
          </cell>
          <cell r="G47">
            <v>85.146599999999992</v>
          </cell>
          <cell r="H47">
            <v>82.905900000000003</v>
          </cell>
          <cell r="I47">
            <v>82.905900000000003</v>
          </cell>
          <cell r="J47">
            <v>80.665199999999999</v>
          </cell>
          <cell r="K47">
            <v>80.665199999999999</v>
          </cell>
          <cell r="L47">
            <v>78.424499999999995</v>
          </cell>
        </row>
        <row r="48">
          <cell r="A48" t="str">
            <v>03-453022-00</v>
          </cell>
          <cell r="B48" t="str">
            <v>CABLE</v>
          </cell>
          <cell r="C48">
            <v>1</v>
          </cell>
          <cell r="D48">
            <v>199.47</v>
          </cell>
          <cell r="E48">
            <v>199.47</v>
          </cell>
          <cell r="F48">
            <v>227.39579999999998</v>
          </cell>
          <cell r="G48">
            <v>227.39579999999998</v>
          </cell>
          <cell r="H48">
            <v>221.41170000000002</v>
          </cell>
          <cell r="I48">
            <v>221.41170000000002</v>
          </cell>
          <cell r="J48">
            <v>215.42760000000001</v>
          </cell>
          <cell r="K48">
            <v>215.42760000000001</v>
          </cell>
          <cell r="L48">
            <v>209.4435</v>
          </cell>
        </row>
        <row r="49">
          <cell r="A49" t="str">
            <v>03-453023-00</v>
          </cell>
          <cell r="B49" t="str">
            <v>CABLE</v>
          </cell>
          <cell r="C49">
            <v>1</v>
          </cell>
          <cell r="D49">
            <v>74.83</v>
          </cell>
          <cell r="E49">
            <v>74.83</v>
          </cell>
          <cell r="F49">
            <v>85.30619999999999</v>
          </cell>
          <cell r="G49">
            <v>85.30619999999999</v>
          </cell>
          <cell r="H49">
            <v>83.061300000000003</v>
          </cell>
          <cell r="I49">
            <v>83.061300000000003</v>
          </cell>
          <cell r="J49">
            <v>80.816400000000002</v>
          </cell>
          <cell r="K49">
            <v>80.816400000000002</v>
          </cell>
          <cell r="L49">
            <v>78.5715</v>
          </cell>
        </row>
        <row r="50">
          <cell r="A50" t="str">
            <v>03-378394-00</v>
          </cell>
          <cell r="B50" t="str">
            <v>CABLE</v>
          </cell>
          <cell r="C50">
            <v>1</v>
          </cell>
          <cell r="D50">
            <v>81.23</v>
          </cell>
          <cell r="E50">
            <v>81.23</v>
          </cell>
          <cell r="F50">
            <v>92.602199999999996</v>
          </cell>
          <cell r="G50">
            <v>92.602199999999996</v>
          </cell>
          <cell r="H50">
            <v>90.165300000000016</v>
          </cell>
          <cell r="I50">
            <v>90.165300000000016</v>
          </cell>
          <cell r="J50">
            <v>87.728400000000008</v>
          </cell>
          <cell r="K50">
            <v>87.728400000000008</v>
          </cell>
          <cell r="L50">
            <v>85.291500000000013</v>
          </cell>
        </row>
        <row r="51">
          <cell r="A51" t="str">
            <v>03-378397-01</v>
          </cell>
          <cell r="B51" t="str">
            <v>CABLE</v>
          </cell>
          <cell r="C51">
            <v>1</v>
          </cell>
          <cell r="D51">
            <v>85.05</v>
          </cell>
          <cell r="E51">
            <v>85.05</v>
          </cell>
          <cell r="F51">
            <v>96.956999999999994</v>
          </cell>
          <cell r="G51">
            <v>96.956999999999994</v>
          </cell>
          <cell r="H51">
            <v>94.405500000000004</v>
          </cell>
          <cell r="I51">
            <v>94.405500000000004</v>
          </cell>
          <cell r="J51">
            <v>91.853999999999999</v>
          </cell>
          <cell r="K51">
            <v>91.853999999999999</v>
          </cell>
          <cell r="L51">
            <v>89.302499999999995</v>
          </cell>
        </row>
        <row r="52">
          <cell r="A52" t="str">
            <v>03-378399-00</v>
          </cell>
          <cell r="B52" t="str">
            <v>CABLE</v>
          </cell>
          <cell r="C52">
            <v>1</v>
          </cell>
          <cell r="D52">
            <v>76.39</v>
          </cell>
          <cell r="E52">
            <v>76.39</v>
          </cell>
          <cell r="F52">
            <v>87.084599999999995</v>
          </cell>
          <cell r="G52">
            <v>87.084599999999995</v>
          </cell>
          <cell r="H52">
            <v>84.792900000000003</v>
          </cell>
          <cell r="I52">
            <v>84.792900000000003</v>
          </cell>
          <cell r="J52">
            <v>82.501200000000011</v>
          </cell>
          <cell r="K52">
            <v>82.501200000000011</v>
          </cell>
          <cell r="L52">
            <v>80.209500000000006</v>
          </cell>
        </row>
        <row r="53">
          <cell r="A53" t="str">
            <v>03-378401-00</v>
          </cell>
          <cell r="B53" t="str">
            <v>CABLE</v>
          </cell>
          <cell r="C53">
            <v>1</v>
          </cell>
          <cell r="D53">
            <v>77.400000000000006</v>
          </cell>
          <cell r="E53">
            <v>77.400000000000006</v>
          </cell>
          <cell r="F53">
            <v>88.236000000000004</v>
          </cell>
          <cell r="G53">
            <v>88.236000000000004</v>
          </cell>
          <cell r="H53">
            <v>85.914000000000016</v>
          </cell>
          <cell r="I53">
            <v>85.914000000000016</v>
          </cell>
          <cell r="J53">
            <v>83.592000000000013</v>
          </cell>
          <cell r="K53">
            <v>83.592000000000013</v>
          </cell>
          <cell r="L53">
            <v>81.27000000000001</v>
          </cell>
        </row>
        <row r="54">
          <cell r="A54" t="str">
            <v>03-379561-00</v>
          </cell>
          <cell r="B54" t="str">
            <v>CABLE</v>
          </cell>
          <cell r="C54">
            <v>1</v>
          </cell>
          <cell r="D54">
            <v>97.94</v>
          </cell>
          <cell r="E54">
            <v>97.94</v>
          </cell>
          <cell r="F54">
            <v>111.65159999999999</v>
          </cell>
          <cell r="G54">
            <v>111.65159999999999</v>
          </cell>
          <cell r="H54">
            <v>108.71340000000001</v>
          </cell>
          <cell r="I54">
            <v>108.71340000000001</v>
          </cell>
          <cell r="J54">
            <v>105.7752</v>
          </cell>
          <cell r="K54">
            <v>105.7752</v>
          </cell>
          <cell r="L54">
            <v>102.837</v>
          </cell>
        </row>
        <row r="55">
          <cell r="A55" t="str">
            <v>20-378267-00</v>
          </cell>
          <cell r="B55" t="str">
            <v>OEM</v>
          </cell>
          <cell r="C55">
            <v>14</v>
          </cell>
          <cell r="D55">
            <v>1.72</v>
          </cell>
          <cell r="E55">
            <v>24.08</v>
          </cell>
          <cell r="F55">
            <v>1.72</v>
          </cell>
          <cell r="G55">
            <v>24.08</v>
          </cell>
          <cell r="H55">
            <v>1.72</v>
          </cell>
          <cell r="I55">
            <v>24.08</v>
          </cell>
          <cell r="J55">
            <v>1.72</v>
          </cell>
          <cell r="K55">
            <v>24.08</v>
          </cell>
          <cell r="L55">
            <v>1.72</v>
          </cell>
        </row>
        <row r="56">
          <cell r="A56" t="str">
            <v>21-041269-06</v>
          </cell>
          <cell r="B56" t="str">
            <v>HW</v>
          </cell>
          <cell r="C56">
            <v>4</v>
          </cell>
          <cell r="D56">
            <v>0.05</v>
          </cell>
          <cell r="E56">
            <v>0.2</v>
          </cell>
          <cell r="F56">
            <v>0.05</v>
          </cell>
          <cell r="G56">
            <v>0.2</v>
          </cell>
          <cell r="H56">
            <v>0.05</v>
          </cell>
          <cell r="I56">
            <v>0.2</v>
          </cell>
          <cell r="J56">
            <v>0.05</v>
          </cell>
          <cell r="K56">
            <v>0.2</v>
          </cell>
          <cell r="L56">
            <v>0.05</v>
          </cell>
        </row>
        <row r="57">
          <cell r="A57" t="str">
            <v>21-041270-12</v>
          </cell>
          <cell r="B57" t="str">
            <v>HW</v>
          </cell>
          <cell r="C57">
            <v>4</v>
          </cell>
          <cell r="D57">
            <v>0.09</v>
          </cell>
          <cell r="E57">
            <v>0.36</v>
          </cell>
          <cell r="F57">
            <v>0.09</v>
          </cell>
          <cell r="G57">
            <v>0.36</v>
          </cell>
          <cell r="H57">
            <v>0.09</v>
          </cell>
          <cell r="I57">
            <v>0.36</v>
          </cell>
          <cell r="J57">
            <v>0.09</v>
          </cell>
          <cell r="K57">
            <v>0.36</v>
          </cell>
          <cell r="L57">
            <v>0.09</v>
          </cell>
        </row>
        <row r="58">
          <cell r="A58" t="str">
            <v>21-042023-08</v>
          </cell>
          <cell r="B58" t="str">
            <v>OEM</v>
          </cell>
          <cell r="C58">
            <v>29</v>
          </cell>
          <cell r="D58">
            <v>4.1200000000000001E-2</v>
          </cell>
          <cell r="E58">
            <v>1.1948000000000001</v>
          </cell>
          <cell r="F58">
            <v>4.1200000000000001E-2</v>
          </cell>
          <cell r="G58">
            <v>1.1948000000000001</v>
          </cell>
          <cell r="H58">
            <v>4.1200000000000001E-2</v>
          </cell>
          <cell r="I58">
            <v>1.1948000000000001</v>
          </cell>
          <cell r="J58">
            <v>4.1200000000000001E-2</v>
          </cell>
          <cell r="K58">
            <v>1.1948000000000001</v>
          </cell>
          <cell r="L58">
            <v>4.1200000000000001E-2</v>
          </cell>
        </row>
        <row r="59">
          <cell r="A59" t="str">
            <v>21-042023-09</v>
          </cell>
          <cell r="B59" t="str">
            <v>HW</v>
          </cell>
          <cell r="C59">
            <v>12</v>
          </cell>
          <cell r="D59">
            <v>1.7304000000000003E-2</v>
          </cell>
          <cell r="E59">
            <v>0.20764800000000005</v>
          </cell>
          <cell r="F59">
            <v>1.7304000000000003E-2</v>
          </cell>
          <cell r="G59">
            <v>0.20764800000000005</v>
          </cell>
          <cell r="H59">
            <v>1.7304000000000003E-2</v>
          </cell>
          <cell r="I59">
            <v>0.20764800000000005</v>
          </cell>
          <cell r="J59">
            <v>1.7304000000000003E-2</v>
          </cell>
          <cell r="K59">
            <v>0.20764800000000005</v>
          </cell>
          <cell r="L59">
            <v>1.7304000000000003E-2</v>
          </cell>
        </row>
        <row r="60">
          <cell r="A60" t="str">
            <v>21-042024-07</v>
          </cell>
          <cell r="B60" t="str">
            <v>HW</v>
          </cell>
          <cell r="C60">
            <v>29</v>
          </cell>
          <cell r="D60">
            <v>5.1500000000000004E-2</v>
          </cell>
          <cell r="E60">
            <v>1.4935</v>
          </cell>
          <cell r="F60">
            <v>5.1500000000000004E-2</v>
          </cell>
          <cell r="G60">
            <v>1.4935</v>
          </cell>
          <cell r="H60">
            <v>5.1500000000000004E-2</v>
          </cell>
          <cell r="I60">
            <v>1.4935</v>
          </cell>
          <cell r="J60">
            <v>5.1500000000000004E-2</v>
          </cell>
          <cell r="K60">
            <v>1.4935</v>
          </cell>
          <cell r="L60">
            <v>5.1500000000000004E-2</v>
          </cell>
        </row>
        <row r="61">
          <cell r="A61" t="str">
            <v>21-042024-08</v>
          </cell>
          <cell r="B61" t="str">
            <v>HW</v>
          </cell>
          <cell r="C61">
            <v>12</v>
          </cell>
          <cell r="D61">
            <v>1.4832E-2</v>
          </cell>
          <cell r="E61">
            <v>0.177984</v>
          </cell>
          <cell r="F61">
            <v>1.4832E-2</v>
          </cell>
          <cell r="G61">
            <v>0.177984</v>
          </cell>
          <cell r="H61">
            <v>1.4832E-2</v>
          </cell>
          <cell r="I61">
            <v>0.177984</v>
          </cell>
          <cell r="J61">
            <v>1.4832E-2</v>
          </cell>
          <cell r="K61">
            <v>0.177984</v>
          </cell>
          <cell r="L61">
            <v>1.4832E-2</v>
          </cell>
        </row>
        <row r="62">
          <cell r="A62" t="str">
            <v>21-041269-10</v>
          </cell>
          <cell r="B62" t="str">
            <v>HW</v>
          </cell>
          <cell r="C62">
            <v>7</v>
          </cell>
          <cell r="D62">
            <v>8.157600000000001E-2</v>
          </cell>
          <cell r="E62">
            <v>0.5710320000000001</v>
          </cell>
          <cell r="F62">
            <v>8.157600000000001E-2</v>
          </cell>
          <cell r="G62">
            <v>0.5710320000000001</v>
          </cell>
          <cell r="H62">
            <v>8.157600000000001E-2</v>
          </cell>
          <cell r="I62">
            <v>0.5710320000000001</v>
          </cell>
          <cell r="J62">
            <v>8.157600000000001E-2</v>
          </cell>
          <cell r="K62">
            <v>0.5710320000000001</v>
          </cell>
          <cell r="L62">
            <v>8.157600000000001E-2</v>
          </cell>
        </row>
        <row r="63">
          <cell r="A63" t="str">
            <v>21-041339-04</v>
          </cell>
          <cell r="B63" t="str">
            <v>HW</v>
          </cell>
          <cell r="C63">
            <v>28</v>
          </cell>
          <cell r="D63">
            <v>0.01</v>
          </cell>
          <cell r="E63">
            <v>0.28000000000000003</v>
          </cell>
          <cell r="F63">
            <v>0.01</v>
          </cell>
          <cell r="G63">
            <v>0.28000000000000003</v>
          </cell>
          <cell r="H63">
            <v>0.01</v>
          </cell>
          <cell r="I63">
            <v>0.28000000000000003</v>
          </cell>
          <cell r="J63">
            <v>0.01</v>
          </cell>
          <cell r="K63">
            <v>0.28000000000000003</v>
          </cell>
          <cell r="L63">
            <v>0.01</v>
          </cell>
        </row>
        <row r="64">
          <cell r="A64" t="str">
            <v>21-041906-04</v>
          </cell>
          <cell r="B64" t="str">
            <v>HW</v>
          </cell>
          <cell r="C64">
            <v>28</v>
          </cell>
          <cell r="D64">
            <v>6.2068965517241392E-2</v>
          </cell>
          <cell r="E64">
            <v>1.737931034482759</v>
          </cell>
          <cell r="F64">
            <v>6.2068965517241392E-2</v>
          </cell>
          <cell r="G64">
            <v>1.737931034482759</v>
          </cell>
          <cell r="H64">
            <v>6.2068965517241392E-2</v>
          </cell>
          <cell r="I64">
            <v>1.737931034482759</v>
          </cell>
          <cell r="J64">
            <v>6.2068965517241392E-2</v>
          </cell>
          <cell r="K64">
            <v>1.737931034482759</v>
          </cell>
          <cell r="L64">
            <v>6.2068965517241392E-2</v>
          </cell>
        </row>
        <row r="65">
          <cell r="A65" t="str">
            <v>21-041307-20</v>
          </cell>
          <cell r="B65" t="str">
            <v>HW</v>
          </cell>
          <cell r="C65">
            <v>1</v>
          </cell>
          <cell r="D65">
            <v>0.6</v>
          </cell>
          <cell r="E65">
            <v>0.6</v>
          </cell>
          <cell r="F65">
            <v>0.6</v>
          </cell>
          <cell r="G65">
            <v>0.6</v>
          </cell>
          <cell r="H65">
            <v>0.6</v>
          </cell>
          <cell r="I65">
            <v>0.6</v>
          </cell>
          <cell r="J65">
            <v>0.6</v>
          </cell>
          <cell r="K65">
            <v>0.6</v>
          </cell>
          <cell r="L65">
            <v>0.6</v>
          </cell>
        </row>
        <row r="66">
          <cell r="A66" t="str">
            <v>21-041267-28</v>
          </cell>
          <cell r="B66" t="str">
            <v>HW</v>
          </cell>
          <cell r="C66">
            <v>6</v>
          </cell>
          <cell r="D66">
            <v>0.1149425287356322</v>
          </cell>
          <cell r="E66">
            <v>0.68965517241379315</v>
          </cell>
          <cell r="F66">
            <v>0.1149425287356322</v>
          </cell>
          <cell r="G66">
            <v>0.68965517241379315</v>
          </cell>
          <cell r="H66">
            <v>0.1149425287356322</v>
          </cell>
          <cell r="I66">
            <v>0.68965517241379315</v>
          </cell>
          <cell r="J66">
            <v>0.1149425287356322</v>
          </cell>
          <cell r="K66">
            <v>0.68965517241379315</v>
          </cell>
          <cell r="L66">
            <v>0.1149425287356322</v>
          </cell>
        </row>
        <row r="67">
          <cell r="A67" t="str">
            <v>21-042023-07</v>
          </cell>
          <cell r="B67" t="str">
            <v>HW</v>
          </cell>
          <cell r="C67">
            <v>20</v>
          </cell>
          <cell r="D67">
            <v>4.9440000000000005E-2</v>
          </cell>
          <cell r="E67">
            <v>0.98880000000000012</v>
          </cell>
          <cell r="F67">
            <v>4.9440000000000005E-2</v>
          </cell>
          <cell r="G67">
            <v>0.98880000000000012</v>
          </cell>
          <cell r="H67">
            <v>4.9440000000000005E-2</v>
          </cell>
          <cell r="I67">
            <v>0.98880000000000012</v>
          </cell>
          <cell r="J67">
            <v>4.9440000000000005E-2</v>
          </cell>
          <cell r="K67">
            <v>0.98880000000000012</v>
          </cell>
          <cell r="L67">
            <v>4.9440000000000005E-2</v>
          </cell>
        </row>
        <row r="68">
          <cell r="A68" t="str">
            <v>21-041270-16</v>
          </cell>
          <cell r="B68" t="str">
            <v>HW</v>
          </cell>
          <cell r="C68">
            <v>2</v>
          </cell>
          <cell r="D68">
            <v>0.1</v>
          </cell>
          <cell r="E68">
            <v>0.2</v>
          </cell>
          <cell r="F68">
            <v>0.1</v>
          </cell>
          <cell r="G68">
            <v>0.2</v>
          </cell>
          <cell r="H68">
            <v>0.1</v>
          </cell>
          <cell r="I68">
            <v>0.2</v>
          </cell>
          <cell r="J68">
            <v>0.1</v>
          </cell>
          <cell r="K68">
            <v>0.2</v>
          </cell>
          <cell r="L68">
            <v>0.1</v>
          </cell>
        </row>
        <row r="69">
          <cell r="A69" t="str">
            <v>21-041906-06</v>
          </cell>
          <cell r="B69" t="str">
            <v>HW</v>
          </cell>
          <cell r="C69">
            <v>6</v>
          </cell>
          <cell r="D69">
            <v>6.6743999999999998E-2</v>
          </cell>
          <cell r="E69">
            <v>0.40046399999999999</v>
          </cell>
          <cell r="F69">
            <v>6.6743999999999998E-2</v>
          </cell>
          <cell r="G69">
            <v>0.40046399999999999</v>
          </cell>
          <cell r="H69">
            <v>6.6743999999999998E-2</v>
          </cell>
          <cell r="I69">
            <v>0.40046399999999999</v>
          </cell>
          <cell r="J69">
            <v>6.6743999999999998E-2</v>
          </cell>
          <cell r="K69">
            <v>0.40046399999999999</v>
          </cell>
          <cell r="L69">
            <v>6.6743999999999998E-2</v>
          </cell>
        </row>
        <row r="70">
          <cell r="A70" t="str">
            <v>21-041303-06</v>
          </cell>
          <cell r="B70" t="str">
            <v>HW</v>
          </cell>
          <cell r="C70">
            <v>6</v>
          </cell>
          <cell r="D70">
            <v>5.7471264367816098E-2</v>
          </cell>
          <cell r="E70">
            <v>0.34482758620689657</v>
          </cell>
          <cell r="F70">
            <v>5.7471264367816098E-2</v>
          </cell>
          <cell r="G70">
            <v>0.34482758620689657</v>
          </cell>
          <cell r="H70">
            <v>5.7471264367816098E-2</v>
          </cell>
          <cell r="I70">
            <v>0.34482758620689657</v>
          </cell>
          <cell r="J70">
            <v>5.7471264367816098E-2</v>
          </cell>
          <cell r="K70">
            <v>0.34482758620689657</v>
          </cell>
          <cell r="L70">
            <v>5.7471264367816098E-2</v>
          </cell>
        </row>
        <row r="71">
          <cell r="A71" t="str">
            <v>21-041269-12</v>
          </cell>
          <cell r="B71" t="str">
            <v>HW</v>
          </cell>
          <cell r="C71">
            <v>12</v>
          </cell>
          <cell r="D71">
            <v>0.06</v>
          </cell>
          <cell r="E71">
            <v>0.72</v>
          </cell>
          <cell r="F71">
            <v>0.06</v>
          </cell>
          <cell r="G71">
            <v>0.72</v>
          </cell>
          <cell r="H71">
            <v>0.06</v>
          </cell>
          <cell r="I71">
            <v>0.72</v>
          </cell>
          <cell r="J71">
            <v>0.06</v>
          </cell>
          <cell r="K71">
            <v>0.72</v>
          </cell>
          <cell r="L71">
            <v>0.06</v>
          </cell>
        </row>
        <row r="72">
          <cell r="A72" t="str">
            <v>21-041267-08</v>
          </cell>
          <cell r="B72" t="str">
            <v>HW</v>
          </cell>
          <cell r="C72">
            <v>14</v>
          </cell>
          <cell r="D72">
            <v>0.03</v>
          </cell>
          <cell r="E72">
            <v>0.42</v>
          </cell>
          <cell r="F72">
            <v>0.03</v>
          </cell>
          <cell r="G72">
            <v>0.42</v>
          </cell>
          <cell r="H72">
            <v>0.03</v>
          </cell>
          <cell r="I72">
            <v>0.42</v>
          </cell>
          <cell r="J72">
            <v>0.03</v>
          </cell>
          <cell r="K72">
            <v>0.42</v>
          </cell>
          <cell r="L72">
            <v>0.03</v>
          </cell>
        </row>
        <row r="73">
          <cell r="A73" t="str">
            <v>21-041270-14</v>
          </cell>
          <cell r="B73" t="str">
            <v>HW</v>
          </cell>
          <cell r="C73">
            <v>6</v>
          </cell>
          <cell r="D73">
            <v>0.12413793103448278</v>
          </cell>
          <cell r="E73">
            <v>0.74482758620689671</v>
          </cell>
          <cell r="F73">
            <v>0.12413793103448278</v>
          </cell>
          <cell r="G73">
            <v>0.74482758620689671</v>
          </cell>
          <cell r="H73">
            <v>0.12413793103448278</v>
          </cell>
          <cell r="I73">
            <v>0.74482758620689671</v>
          </cell>
          <cell r="J73">
            <v>0.12413793103448278</v>
          </cell>
          <cell r="K73">
            <v>0.74482758620689671</v>
          </cell>
          <cell r="L73">
            <v>0.12413793103448278</v>
          </cell>
        </row>
        <row r="74">
          <cell r="A74" t="str">
            <v>21-042024-06</v>
          </cell>
          <cell r="B74" t="str">
            <v>HW</v>
          </cell>
          <cell r="C74">
            <v>20</v>
          </cell>
          <cell r="D74">
            <v>0.10300000000000001</v>
          </cell>
          <cell r="E74">
            <v>2.06</v>
          </cell>
          <cell r="F74">
            <v>0.10300000000000001</v>
          </cell>
          <cell r="G74">
            <v>2.06</v>
          </cell>
          <cell r="H74">
            <v>0.10300000000000001</v>
          </cell>
          <cell r="I74">
            <v>2.06</v>
          </cell>
          <cell r="J74">
            <v>0.10300000000000001</v>
          </cell>
          <cell r="K74">
            <v>2.06</v>
          </cell>
          <cell r="L74">
            <v>0.10300000000000001</v>
          </cell>
        </row>
        <row r="75">
          <cell r="A75" t="str">
            <v>21-041906-08</v>
          </cell>
          <cell r="B75" t="str">
            <v>HW</v>
          </cell>
          <cell r="C75">
            <v>6</v>
          </cell>
          <cell r="D75">
            <v>7.415999999999999E-2</v>
          </cell>
          <cell r="E75">
            <v>0.44495999999999991</v>
          </cell>
          <cell r="F75">
            <v>7.415999999999999E-2</v>
          </cell>
          <cell r="G75">
            <v>0.44495999999999991</v>
          </cell>
          <cell r="H75">
            <v>7.415999999999999E-2</v>
          </cell>
          <cell r="I75">
            <v>0.44495999999999991</v>
          </cell>
          <cell r="J75">
            <v>7.415999999999999E-2</v>
          </cell>
          <cell r="K75">
            <v>0.44495999999999991</v>
          </cell>
          <cell r="L75">
            <v>7.415999999999999E-2</v>
          </cell>
        </row>
        <row r="76">
          <cell r="A76" t="str">
            <v>21-041906-10</v>
          </cell>
          <cell r="B76" t="str">
            <v>HW</v>
          </cell>
          <cell r="C76">
            <v>9</v>
          </cell>
          <cell r="D76">
            <v>5.7471264367816098E-2</v>
          </cell>
          <cell r="E76">
            <v>0.51724137931034486</v>
          </cell>
          <cell r="F76">
            <v>5.7471264367816098E-2</v>
          </cell>
          <cell r="G76">
            <v>0.51724137931034486</v>
          </cell>
          <cell r="H76">
            <v>5.7471264367816098E-2</v>
          </cell>
          <cell r="I76">
            <v>0.51724137931034486</v>
          </cell>
          <cell r="J76">
            <v>5.7471264367816098E-2</v>
          </cell>
          <cell r="K76">
            <v>0.51724137931034486</v>
          </cell>
          <cell r="L76">
            <v>5.7471264367816098E-2</v>
          </cell>
        </row>
        <row r="77">
          <cell r="A77" t="str">
            <v>785-A15042-001</v>
          </cell>
          <cell r="B77" t="str">
            <v>LABEL</v>
          </cell>
          <cell r="C77">
            <v>1</v>
          </cell>
          <cell r="D77">
            <v>1.8390804597701151</v>
          </cell>
          <cell r="E77">
            <v>1.8390804597701151</v>
          </cell>
          <cell r="F77">
            <v>2.0965517241379312</v>
          </cell>
          <cell r="G77">
            <v>2.0965517241379312</v>
          </cell>
          <cell r="H77">
            <v>2.0413793103448281</v>
          </cell>
          <cell r="I77">
            <v>2.0413793103448281</v>
          </cell>
          <cell r="J77">
            <v>1.9862068965517246</v>
          </cell>
          <cell r="K77">
            <v>1.9862068965517246</v>
          </cell>
          <cell r="L77">
            <v>1.931034482758621</v>
          </cell>
        </row>
        <row r="78">
          <cell r="A78" t="str">
            <v>69-176972-00</v>
          </cell>
          <cell r="B78" t="str">
            <v>OEM</v>
          </cell>
          <cell r="C78">
            <v>1</v>
          </cell>
          <cell r="D78">
            <v>16.260000000000002</v>
          </cell>
          <cell r="E78">
            <v>16.260000000000002</v>
          </cell>
          <cell r="F78">
            <v>16.260000000000002</v>
          </cell>
          <cell r="G78">
            <v>16.260000000000002</v>
          </cell>
          <cell r="H78">
            <v>16.260000000000002</v>
          </cell>
          <cell r="I78">
            <v>16.260000000000002</v>
          </cell>
          <cell r="J78">
            <v>16.260000000000002</v>
          </cell>
          <cell r="K78">
            <v>16.260000000000002</v>
          </cell>
          <cell r="L78">
            <v>16.260000000000002</v>
          </cell>
        </row>
        <row r="79">
          <cell r="A79" t="str">
            <v>718-346305-001</v>
          </cell>
          <cell r="B79" t="str">
            <v>MOD</v>
          </cell>
          <cell r="C79">
            <v>10</v>
          </cell>
          <cell r="D79">
            <v>21</v>
          </cell>
          <cell r="E79">
            <v>210</v>
          </cell>
          <cell r="F79">
            <v>23.939999999999998</v>
          </cell>
          <cell r="G79">
            <v>239.39999999999998</v>
          </cell>
          <cell r="H79">
            <v>23.310000000000002</v>
          </cell>
          <cell r="I79">
            <v>233.10000000000002</v>
          </cell>
          <cell r="J79">
            <v>22.68</v>
          </cell>
          <cell r="K79">
            <v>226.8</v>
          </cell>
          <cell r="L79">
            <v>22.05</v>
          </cell>
        </row>
        <row r="80">
          <cell r="A80" t="str">
            <v>LR-50007194</v>
          </cell>
          <cell r="B80" t="str">
            <v>OEM</v>
          </cell>
          <cell r="C80">
            <v>2</v>
          </cell>
          <cell r="D80">
            <v>72.08</v>
          </cell>
          <cell r="E80">
            <v>144.16</v>
          </cell>
          <cell r="F80">
            <v>72.08</v>
          </cell>
          <cell r="G80">
            <v>144.16</v>
          </cell>
          <cell r="H80">
            <v>72.08</v>
          </cell>
          <cell r="I80">
            <v>144.16</v>
          </cell>
          <cell r="J80">
            <v>72.08</v>
          </cell>
          <cell r="K80">
            <v>144.16</v>
          </cell>
          <cell r="L80">
            <v>72.08</v>
          </cell>
        </row>
        <row r="81">
          <cell r="E81">
            <v>18684.093451218392</v>
          </cell>
          <cell r="G81">
            <v>19996.665482482764</v>
          </cell>
          <cell r="I81">
            <v>19709.257190068976</v>
          </cell>
          <cell r="K81">
            <v>19421.848897655174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853-229142-014</v>
          </cell>
          <cell r="G3" t="str">
            <v>A</v>
          </cell>
          <cell r="H3" t="str">
            <v>ASSY,VARF,RAPID CLEAN,TEOSXT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</row>
        <row r="4">
          <cell r="E4" t="str">
            <v>839-281461-003</v>
          </cell>
          <cell r="F4" t="str">
            <v>FABRICATED</v>
          </cell>
          <cell r="G4" t="str">
            <v>D</v>
          </cell>
          <cell r="H4" t="str">
            <v>WLDMT,FRAME,UPPER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4519.09</v>
          </cell>
          <cell r="T4">
            <v>4519.09</v>
          </cell>
          <cell r="U4">
            <v>4519.09</v>
          </cell>
          <cell r="V4">
            <v>4519.09</v>
          </cell>
          <cell r="W4">
            <v>3278.67</v>
          </cell>
          <cell r="X4">
            <v>3278.67</v>
          </cell>
          <cell r="Y4">
            <v>3278.67</v>
          </cell>
          <cell r="Z4">
            <v>3278.67</v>
          </cell>
          <cell r="AA4">
            <v>3278.67</v>
          </cell>
        </row>
        <row r="5">
          <cell r="E5" t="str">
            <v>67-268813-00</v>
          </cell>
          <cell r="G5" t="str">
            <v>D</v>
          </cell>
          <cell r="H5" t="str">
            <v>STANDARD,MECHANICAL DRAWING</v>
          </cell>
          <cell r="I5">
            <v>1</v>
          </cell>
          <cell r="J5">
            <v>1</v>
          </cell>
          <cell r="K5" t="str">
            <v>EA</v>
          </cell>
          <cell r="L5" t="str">
            <v>Y</v>
          </cell>
          <cell r="M5" t="str">
            <v xml:space="preserve">   </v>
          </cell>
          <cell r="N5" t="str">
            <v>Z</v>
          </cell>
          <cell r="O5" t="str">
            <v>ZZ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74-032409-00</v>
          </cell>
          <cell r="G6" t="str">
            <v>C</v>
          </cell>
          <cell r="H6" t="str">
            <v>WORKMANSHIP STANDARDS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74-108664-00</v>
          </cell>
          <cell r="G7" t="str">
            <v>D</v>
          </cell>
          <cell r="H7" t="str">
            <v>BAR CODING OF PACKAGING SPEC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75-00001-09</v>
          </cell>
          <cell r="G8" t="str">
            <v>Y</v>
          </cell>
          <cell r="H8" t="str">
            <v>SPEC,PAINT,BLACK (SILKSCREEN)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74-256420-00</v>
          </cell>
          <cell r="G9" t="str">
            <v>E</v>
          </cell>
          <cell r="H9" t="str">
            <v>PROC,COSMETIC ACCEPTANCE CRITERIA OF MEC</v>
          </cell>
          <cell r="I9">
            <v>1</v>
          </cell>
          <cell r="J9">
            <v>1</v>
          </cell>
          <cell r="K9" t="str">
            <v>EA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202-065546-001</v>
          </cell>
          <cell r="G10" t="str">
            <v>A</v>
          </cell>
          <cell r="H10" t="str">
            <v>SPEC,VISIBLY CLEAN</v>
          </cell>
          <cell r="I10">
            <v>1</v>
          </cell>
          <cell r="J10">
            <v>1</v>
          </cell>
          <cell r="K10" t="str">
            <v>EA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603-090436-001</v>
          </cell>
          <cell r="G11" t="str">
            <v>J</v>
          </cell>
          <cell r="H11" t="str">
            <v>SPECIFICATION,PACKAGING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Z</v>
          </cell>
          <cell r="O11" t="str">
            <v>ZZ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</row>
        <row r="12">
          <cell r="E12" t="str">
            <v>02-430927-00</v>
          </cell>
          <cell r="F12" t="str">
            <v>FABRICATED</v>
          </cell>
          <cell r="G12" t="str">
            <v>A</v>
          </cell>
          <cell r="H12" t="str">
            <v>ASSY,WATER SWITCH,LOW PROFILE PLUNGER</v>
          </cell>
          <cell r="I12">
            <v>2</v>
          </cell>
          <cell r="J12">
            <v>2</v>
          </cell>
          <cell r="K12" t="str">
            <v>EA</v>
          </cell>
          <cell r="L12" t="str">
            <v xml:space="preserve"> </v>
          </cell>
          <cell r="M12" t="str">
            <v xml:space="preserve">   </v>
          </cell>
          <cell r="N12" t="str">
            <v>L</v>
          </cell>
          <cell r="O12" t="str">
            <v>CORTEC</v>
          </cell>
          <cell r="S12">
            <v>452.51</v>
          </cell>
          <cell r="T12">
            <v>905.02</v>
          </cell>
          <cell r="U12">
            <v>318.51</v>
          </cell>
          <cell r="V12">
            <v>637.02</v>
          </cell>
          <cell r="W12">
            <v>301.76</v>
          </cell>
          <cell r="X12">
            <v>603.52</v>
          </cell>
          <cell r="Y12">
            <v>301.76</v>
          </cell>
          <cell r="Z12">
            <v>603.52</v>
          </cell>
          <cell r="AA12">
            <v>293.38</v>
          </cell>
        </row>
        <row r="13">
          <cell r="E13" t="str">
            <v>76-291343-00</v>
          </cell>
          <cell r="G13" t="str">
            <v>B</v>
          </cell>
          <cell r="H13" t="str">
            <v>SCHEM,ASSY,WATER SWITCH POWER CONNECTOR</v>
          </cell>
          <cell r="I13">
            <v>1</v>
          </cell>
          <cell r="J13">
            <v>2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Z</v>
          </cell>
          <cell r="O13" t="str">
            <v>ZZ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32-00199-00</v>
          </cell>
          <cell r="G14" t="str">
            <v>C</v>
          </cell>
          <cell r="H14" t="str">
            <v>DIODE,400V,1A</v>
          </cell>
          <cell r="I14">
            <v>1</v>
          </cell>
          <cell r="J14">
            <v>2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L</v>
          </cell>
          <cell r="O14" t="str">
            <v>ZZ</v>
          </cell>
          <cell r="P14" t="str">
            <v>ON SEMICONDUCTOR</v>
          </cell>
          <cell r="Q14" t="str">
            <v>1N4004G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10-00061-00</v>
          </cell>
          <cell r="G15" t="str">
            <v>A</v>
          </cell>
          <cell r="H15" t="str">
            <v>HEAT SHRINK TUBING,.125,BLACK</v>
          </cell>
          <cell r="I15">
            <v>1</v>
          </cell>
          <cell r="J15">
            <v>2</v>
          </cell>
          <cell r="K15" t="str">
            <v>FT</v>
          </cell>
          <cell r="L15" t="str">
            <v>Y</v>
          </cell>
          <cell r="M15" t="str">
            <v xml:space="preserve">   </v>
          </cell>
          <cell r="N15" t="str">
            <v>L</v>
          </cell>
          <cell r="O15" t="str">
            <v>ZZ</v>
          </cell>
          <cell r="P15" t="str">
            <v>GOURMET</v>
          </cell>
          <cell r="Q15" t="str">
            <v>B218-SB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39-176735-00</v>
          </cell>
          <cell r="G16" t="str">
            <v>A</v>
          </cell>
          <cell r="H16" t="str">
            <v>CONTACT, BRASS,STANDARD 0.093 ,18-22 AWG</v>
          </cell>
          <cell r="I16">
            <v>2</v>
          </cell>
          <cell r="J16">
            <v>4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L</v>
          </cell>
          <cell r="O16" t="str">
            <v>ZZ</v>
          </cell>
          <cell r="P16" t="str">
            <v>MOLEX, LLC</v>
          </cell>
          <cell r="Q16">
            <v>1542460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10-00058-00</v>
          </cell>
          <cell r="G17" t="str">
            <v>A</v>
          </cell>
          <cell r="H17" t="str">
            <v>HEAT SHRINK TUBING,.5,BLACK</v>
          </cell>
          <cell r="I17">
            <v>1</v>
          </cell>
          <cell r="J17">
            <v>2</v>
          </cell>
          <cell r="K17" t="str">
            <v>FT</v>
          </cell>
          <cell r="L17" t="str">
            <v>Y</v>
          </cell>
          <cell r="M17" t="str">
            <v xml:space="preserve">   </v>
          </cell>
          <cell r="N17" t="str">
            <v>L</v>
          </cell>
          <cell r="O17" t="str">
            <v>ZZ</v>
          </cell>
          <cell r="P17" t="str">
            <v>BELL ELECTRICAL SUPPLY</v>
          </cell>
          <cell r="Q17" t="str">
            <v>CP0500-0-25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</row>
        <row r="18">
          <cell r="E18" t="str">
            <v>79-00021-00</v>
          </cell>
          <cell r="G18" t="str">
            <v>A</v>
          </cell>
          <cell r="H18" t="str">
            <v>LABEL,BLANK 1 X 1/2</v>
          </cell>
          <cell r="I18">
            <v>1</v>
          </cell>
          <cell r="J18">
            <v>2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ZZ</v>
          </cell>
          <cell r="P18" t="str">
            <v>PANDUIT</v>
          </cell>
          <cell r="Q18" t="str">
            <v>WES-1112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</row>
        <row r="19">
          <cell r="E19" t="str">
            <v>39-107783-00</v>
          </cell>
          <cell r="G19" t="str">
            <v>A</v>
          </cell>
          <cell r="H19" t="str">
            <v>CONN,2POS MOLEX PLVG</v>
          </cell>
          <cell r="I19">
            <v>1</v>
          </cell>
          <cell r="J19">
            <v>2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L</v>
          </cell>
          <cell r="O19" t="str">
            <v>ZZ</v>
          </cell>
          <cell r="P19" t="str">
            <v>MOLEX, LLC</v>
          </cell>
          <cell r="Q19" t="str">
            <v>19-09-2029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</row>
        <row r="20">
          <cell r="E20" t="str">
            <v>22-110527-00</v>
          </cell>
          <cell r="G20" t="str">
            <v>A</v>
          </cell>
          <cell r="H20" t="str">
            <v>ELBOW,COMP.,3/8</v>
          </cell>
          <cell r="I20">
            <v>1</v>
          </cell>
          <cell r="J20">
            <v>2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L</v>
          </cell>
          <cell r="O20" t="str">
            <v>ZZ</v>
          </cell>
          <cell r="P20" t="str">
            <v>SWAGELOK</v>
          </cell>
          <cell r="Q20" t="str">
            <v>SS-600-2-6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</row>
        <row r="21">
          <cell r="E21" t="str">
            <v>20-1394</v>
          </cell>
          <cell r="G21" t="str">
            <v>A</v>
          </cell>
          <cell r="H21" t="str">
            <v>TEE, MALE RUN 3/8 TUBE X 3/8 MNPT</v>
          </cell>
          <cell r="I21">
            <v>1</v>
          </cell>
          <cell r="J21">
            <v>2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ZZ</v>
          </cell>
          <cell r="P21" t="str">
            <v>SWAGELOK</v>
          </cell>
          <cell r="Q21" t="str">
            <v>SS-600-3-6TMT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2">
          <cell r="E22" t="str">
            <v>22-315940-00</v>
          </cell>
          <cell r="G22" t="str">
            <v>C</v>
          </cell>
          <cell r="H22" t="str">
            <v>FTG,TUBE,ELBOW,TUBE ADPTR TO 3/8  SWAGE</v>
          </cell>
          <cell r="I22">
            <v>1</v>
          </cell>
          <cell r="J22">
            <v>2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O22" t="str">
            <v>ZZ</v>
          </cell>
          <cell r="P22" t="str">
            <v>SWAGELOK</v>
          </cell>
          <cell r="Q22" t="str">
            <v>SS-600-2R-6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</row>
        <row r="23">
          <cell r="E23" t="str">
            <v>22-430969-00</v>
          </cell>
          <cell r="G23" t="str">
            <v>A</v>
          </cell>
          <cell r="H23" t="str">
            <v>VALVE,2-WAY,LOW PROFILE PLUNGER,24VDC</v>
          </cell>
          <cell r="I23">
            <v>1</v>
          </cell>
          <cell r="J23">
            <v>2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ZZ</v>
          </cell>
          <cell r="P23" t="str">
            <v>SOLENOID SOLUTIONS INC.</v>
          </cell>
          <cell r="Q23" t="str">
            <v>3225X-A174-01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</row>
        <row r="24">
          <cell r="E24" t="str">
            <v>22-114963-00</v>
          </cell>
          <cell r="G24" t="str">
            <v>A</v>
          </cell>
          <cell r="H24" t="str">
            <v>ELBOW,MALE,3/8T,1/4NPT,SS</v>
          </cell>
          <cell r="I24">
            <v>1</v>
          </cell>
          <cell r="J24">
            <v>2</v>
          </cell>
          <cell r="K24" t="str">
            <v>EA</v>
          </cell>
          <cell r="L24" t="str">
            <v>Y</v>
          </cell>
          <cell r="M24" t="str">
            <v xml:space="preserve">   </v>
          </cell>
          <cell r="N24" t="str">
            <v>L</v>
          </cell>
          <cell r="O24" t="str">
            <v>ZZ</v>
          </cell>
          <cell r="P24" t="str">
            <v>SWAGELOK</v>
          </cell>
          <cell r="Q24" t="str">
            <v>SS-600-2-4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</row>
        <row r="25">
          <cell r="E25" t="str">
            <v>15-453098-00</v>
          </cell>
          <cell r="F25" t="str">
            <v>FABRICATED</v>
          </cell>
          <cell r="G25" t="str">
            <v>A</v>
          </cell>
          <cell r="H25" t="str">
            <v>PLATE,TOP PLATE DIVERT VLVS,TEOS XT,VXT</v>
          </cell>
          <cell r="I25">
            <v>1</v>
          </cell>
          <cell r="J25">
            <v>1</v>
          </cell>
          <cell r="K25" t="str">
            <v>EA</v>
          </cell>
          <cell r="L25" t="str">
            <v xml:space="preserve"> </v>
          </cell>
          <cell r="M25" t="str">
            <v xml:space="preserve">   </v>
          </cell>
          <cell r="N25" t="str">
            <v>L</v>
          </cell>
          <cell r="O25" t="str">
            <v>UCT CHANDLER FAB</v>
          </cell>
          <cell r="S25">
            <v>229.99</v>
          </cell>
          <cell r="T25">
            <v>229.99</v>
          </cell>
          <cell r="U25">
            <v>158.79</v>
          </cell>
          <cell r="V25">
            <v>158.79</v>
          </cell>
          <cell r="W25">
            <v>89.67</v>
          </cell>
          <cell r="X25">
            <v>89.67</v>
          </cell>
          <cell r="Y25">
            <v>47.39</v>
          </cell>
          <cell r="Z25">
            <v>47.39</v>
          </cell>
          <cell r="AA25">
            <v>35.21</v>
          </cell>
        </row>
        <row r="26">
          <cell r="E26" t="str">
            <v>02-379979-00</v>
          </cell>
          <cell r="G26" t="str">
            <v>A</v>
          </cell>
          <cell r="H26" t="str">
            <v>ASSY,BLKHD COVER,MEZZ,TEOS XT,VXT</v>
          </cell>
          <cell r="I26">
            <v>1</v>
          </cell>
          <cell r="J26">
            <v>1</v>
          </cell>
          <cell r="K26" t="str">
            <v>EA</v>
          </cell>
          <cell r="L26" t="str">
            <v xml:space="preserve"> </v>
          </cell>
          <cell r="M26" t="str">
            <v xml:space="preserve">   </v>
          </cell>
          <cell r="N26" t="str">
            <v>L</v>
          </cell>
          <cell r="O26" t="str">
            <v>AA UCT CHANDLER ASSY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</row>
        <row r="27">
          <cell r="E27" t="str">
            <v>17-379483-00</v>
          </cell>
          <cell r="F27" t="str">
            <v>FABRICATED</v>
          </cell>
          <cell r="G27" t="str">
            <v>A</v>
          </cell>
          <cell r="H27" t="str">
            <v>COVER,BLKHD,RF ENCL,TEOS XT,VXT</v>
          </cell>
          <cell r="I27">
            <v>1</v>
          </cell>
          <cell r="J27">
            <v>1</v>
          </cell>
          <cell r="K27" t="str">
            <v>EA</v>
          </cell>
          <cell r="L27" t="str">
            <v xml:space="preserve"> </v>
          </cell>
          <cell r="M27" t="str">
            <v xml:space="preserve">   </v>
          </cell>
          <cell r="N27" t="str">
            <v>L</v>
          </cell>
          <cell r="O27" t="str">
            <v>UCT CHANDLER FAB</v>
          </cell>
          <cell r="S27">
            <v>424.19</v>
          </cell>
          <cell r="T27">
            <v>424.19</v>
          </cell>
          <cell r="U27">
            <v>146.69999999999999</v>
          </cell>
          <cell r="V27">
            <v>146.69999999999999</v>
          </cell>
          <cell r="W27">
            <v>91.2</v>
          </cell>
          <cell r="X27">
            <v>91.2</v>
          </cell>
          <cell r="Y27">
            <v>49.59</v>
          </cell>
          <cell r="Z27">
            <v>49.59</v>
          </cell>
          <cell r="AA27">
            <v>25.85</v>
          </cell>
        </row>
        <row r="28">
          <cell r="E28" t="str">
            <v>31-114209-00</v>
          </cell>
          <cell r="F28" t="str">
            <v>ELECTRO-MECHANICAL</v>
          </cell>
          <cell r="G28" t="str">
            <v>C</v>
          </cell>
          <cell r="H28" t="str">
            <v>SCREW LOCK ASSY,D-CONNECTOR</v>
          </cell>
          <cell r="I28">
            <v>24</v>
          </cell>
          <cell r="J28">
            <v>24</v>
          </cell>
          <cell r="K28" t="str">
            <v>EA</v>
          </cell>
          <cell r="L28" t="str">
            <v>Y</v>
          </cell>
          <cell r="M28" t="str">
            <v xml:space="preserve"> C4</v>
          </cell>
          <cell r="N28" t="str">
            <v>L</v>
          </cell>
          <cell r="O28" t="str">
            <v>ALLIED ELECTRONICS INC</v>
          </cell>
          <cell r="P28" t="str">
            <v>ITT CANNON</v>
          </cell>
          <cell r="Q28" t="str">
            <v>D20418-134</v>
          </cell>
          <cell r="S28">
            <v>1.77</v>
          </cell>
          <cell r="T28">
            <v>42.480000000000004</v>
          </cell>
          <cell r="U28">
            <v>1.77</v>
          </cell>
          <cell r="V28">
            <v>42.480000000000004</v>
          </cell>
          <cell r="W28">
            <v>1.77</v>
          </cell>
          <cell r="X28">
            <v>42.480000000000004</v>
          </cell>
          <cell r="Y28">
            <v>1.77</v>
          </cell>
          <cell r="Z28">
            <v>42.480000000000004</v>
          </cell>
          <cell r="AA28">
            <v>1.77</v>
          </cell>
        </row>
        <row r="29">
          <cell r="E29" t="str">
            <v>34-311736-00</v>
          </cell>
          <cell r="F29" t="str">
            <v>ELECTRO-MECHANICAL</v>
          </cell>
          <cell r="G29" t="str">
            <v>A</v>
          </cell>
          <cell r="H29" t="str">
            <v>ADPTR,DSUB,9P,SKT/PIN,MTG HOLE,4NF FLTR</v>
          </cell>
          <cell r="I29">
            <v>6</v>
          </cell>
          <cell r="J29">
            <v>6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MOUSER</v>
          </cell>
          <cell r="P29" t="str">
            <v>API TECHNOLOGIES</v>
          </cell>
          <cell r="Q29" t="str">
            <v>56-705-005</v>
          </cell>
          <cell r="S29">
            <v>37.72</v>
          </cell>
          <cell r="T29">
            <v>226.32</v>
          </cell>
          <cell r="U29">
            <v>37.72</v>
          </cell>
          <cell r="V29">
            <v>226.32</v>
          </cell>
          <cell r="W29">
            <v>37.72</v>
          </cell>
          <cell r="X29">
            <v>226.32</v>
          </cell>
          <cell r="Y29">
            <v>37.31</v>
          </cell>
          <cell r="Z29">
            <v>223.86</v>
          </cell>
          <cell r="AA29">
            <v>35.57</v>
          </cell>
        </row>
        <row r="30">
          <cell r="E30" t="str">
            <v>17-357864-00</v>
          </cell>
          <cell r="F30" t="str">
            <v>FABRICATED</v>
          </cell>
          <cell r="G30" t="str">
            <v>A</v>
          </cell>
          <cell r="H30" t="str">
            <v>BRKT,TUBE ASSY,ILDS LIQUID DIVERT,VXT</v>
          </cell>
          <cell r="I30">
            <v>2</v>
          </cell>
          <cell r="J30">
            <v>2</v>
          </cell>
          <cell r="K30" t="str">
            <v>EA</v>
          </cell>
          <cell r="L30" t="str">
            <v xml:space="preserve"> </v>
          </cell>
          <cell r="M30" t="str">
            <v xml:space="preserve">   </v>
          </cell>
          <cell r="N30" t="str">
            <v>L</v>
          </cell>
          <cell r="O30" t="str">
            <v>UCT CHANDLER FAB</v>
          </cell>
          <cell r="S30">
            <v>130.16999999999999</v>
          </cell>
          <cell r="T30">
            <v>260.33999999999997</v>
          </cell>
          <cell r="U30">
            <v>46.27</v>
          </cell>
          <cell r="V30">
            <v>92.54</v>
          </cell>
          <cell r="W30">
            <v>29.49</v>
          </cell>
          <cell r="X30">
            <v>58.98</v>
          </cell>
          <cell r="Y30">
            <v>16.91</v>
          </cell>
          <cell r="Z30">
            <v>33.82</v>
          </cell>
          <cell r="AA30">
            <v>9.36</v>
          </cell>
        </row>
        <row r="31">
          <cell r="E31" t="str">
            <v>02-335229-00</v>
          </cell>
          <cell r="F31" t="str">
            <v>ELECTRO-MECHANICAL</v>
          </cell>
          <cell r="G31" t="str">
            <v>A</v>
          </cell>
          <cell r="H31" t="str">
            <v>ASSY,MOTOR,TOP PLATE LIFT,230V AC</v>
          </cell>
          <cell r="I31">
            <v>1</v>
          </cell>
          <cell r="J31">
            <v>1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L</v>
          </cell>
          <cell r="O31" t="str">
            <v>Electric Motor Service (EMS)</v>
          </cell>
          <cell r="S31">
            <v>675</v>
          </cell>
          <cell r="T31">
            <v>675</v>
          </cell>
          <cell r="U31">
            <v>675</v>
          </cell>
          <cell r="V31">
            <v>675</v>
          </cell>
          <cell r="W31">
            <v>675</v>
          </cell>
          <cell r="X31">
            <v>675</v>
          </cell>
          <cell r="Y31">
            <v>675</v>
          </cell>
          <cell r="Z31">
            <v>675</v>
          </cell>
          <cell r="AA31">
            <v>675</v>
          </cell>
        </row>
        <row r="32">
          <cell r="E32" t="str">
            <v>76-335229-00</v>
          </cell>
          <cell r="G32" t="str">
            <v>A</v>
          </cell>
          <cell r="H32" t="str">
            <v>SCHEM,ASSY,MOTOR,TOP PLATE LIFT,230V AC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Z</v>
          </cell>
          <cell r="O32" t="str">
            <v>ZZ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</row>
        <row r="33">
          <cell r="E33" t="str">
            <v>33-290639-00</v>
          </cell>
          <cell r="G33" t="str">
            <v>A</v>
          </cell>
          <cell r="H33" t="str">
            <v>MOTOR,AC,230V,R/A GEAR,HOIST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L</v>
          </cell>
          <cell r="O33" t="str">
            <v>ZZ</v>
          </cell>
          <cell r="P33" t="str">
            <v>BODINE ELECTRIC COMPANY</v>
          </cell>
          <cell r="Q33" t="str">
            <v>MODEL 0630 TYPE 42R5BFPP-5N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19-335241-00</v>
          </cell>
          <cell r="G34" t="str">
            <v>A</v>
          </cell>
          <cell r="H34" t="str">
            <v>BOX,TERMINAL,MOTOR,DIECAST,MOD,MOD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L</v>
          </cell>
          <cell r="O34" t="str">
            <v>ZZ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22-00349-00</v>
          </cell>
          <cell r="G35" t="str">
            <v>A</v>
          </cell>
          <cell r="H35" t="str">
            <v>PLUG,PLASTIC .875 DIA HOLE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L</v>
          </cell>
          <cell r="O35" t="str">
            <v>ZZ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39-100789-00</v>
          </cell>
          <cell r="G36" t="str">
            <v>A</v>
          </cell>
          <cell r="H36" t="str">
            <v>CONN,5P CPC,FLG,MALE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L</v>
          </cell>
          <cell r="O36" t="str">
            <v>ZZ</v>
          </cell>
          <cell r="P36" t="str">
            <v>TE CONNECTIVITY</v>
          </cell>
          <cell r="Q36" t="str">
            <v>208719-1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39-00256-00</v>
          </cell>
          <cell r="G37" t="str">
            <v>C</v>
          </cell>
          <cell r="H37" t="str">
            <v>CONTACT,CIRC. PIN,18-16 AWG</v>
          </cell>
          <cell r="I37">
            <v>5</v>
          </cell>
          <cell r="J37">
            <v>5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L</v>
          </cell>
          <cell r="O37" t="str">
            <v>ZZ</v>
          </cell>
          <cell r="P37" t="str">
            <v>TE CONNECTIVITY</v>
          </cell>
          <cell r="Q37" t="str">
            <v>66099-3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34-00118-00</v>
          </cell>
          <cell r="G38" t="str">
            <v>A</v>
          </cell>
          <cell r="H38" t="str">
            <v>RING, TERMINAL 10,18-14AWG</v>
          </cell>
          <cell r="I38">
            <v>2</v>
          </cell>
          <cell r="J38">
            <v>2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L</v>
          </cell>
          <cell r="O38" t="str">
            <v>ZZ</v>
          </cell>
          <cell r="P38" t="str">
            <v>BELL ELECTRICAL SUPPLY</v>
          </cell>
          <cell r="Q38" t="str">
            <v>14RB-10 STA-KON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21-042022-04</v>
          </cell>
          <cell r="G39" t="str">
            <v>A</v>
          </cell>
          <cell r="H39" t="str">
            <v>WASHER,FLAT,SMALL OD,4,SS</v>
          </cell>
          <cell r="I39">
            <v>4</v>
          </cell>
          <cell r="J39">
            <v>4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ZZ</v>
          </cell>
          <cell r="P39" t="str">
            <v>PRO STAINLESS</v>
          </cell>
          <cell r="Q39" t="str">
            <v>NAS620-C4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0">
          <cell r="E40" t="str">
            <v>21-042024-03</v>
          </cell>
          <cell r="G40" t="str">
            <v>A</v>
          </cell>
          <cell r="H40" t="str">
            <v>WASHER,LOCK,4,SS</v>
          </cell>
          <cell r="I40">
            <v>4</v>
          </cell>
          <cell r="J40">
            <v>4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L</v>
          </cell>
          <cell r="O40" t="str">
            <v>ZZ</v>
          </cell>
          <cell r="P40" t="str">
            <v>MCMASTER-CARR</v>
          </cell>
          <cell r="Q40" t="str">
            <v>BY DESCRIPTION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21-041264-06</v>
          </cell>
          <cell r="G41" t="str">
            <v>B</v>
          </cell>
          <cell r="H41" t="str">
            <v>SCRW,SKT,HEX,4-40 X 3/8,SST</v>
          </cell>
          <cell r="I41">
            <v>4</v>
          </cell>
          <cell r="J41">
            <v>4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L</v>
          </cell>
          <cell r="O41" t="str">
            <v>ZZ</v>
          </cell>
          <cell r="P41" t="str">
            <v>ORDER TO SPECIFICATION</v>
          </cell>
          <cell r="Q41" t="str">
            <v>ORDER TO SPECIFICATION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202-153766-001</v>
          </cell>
          <cell r="G42" t="str">
            <v>C</v>
          </cell>
          <cell r="H42" t="str">
            <v>SPEC,SST FASTENERS,INCH SERIES</v>
          </cell>
          <cell r="I42">
            <v>1</v>
          </cell>
          <cell r="J42">
            <v>4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Z</v>
          </cell>
          <cell r="O42" t="str">
            <v>ZZ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202-065546-001</v>
          </cell>
          <cell r="G43" t="str">
            <v>A</v>
          </cell>
          <cell r="H43" t="str">
            <v>SPEC,VISIBLY CLEAN</v>
          </cell>
          <cell r="I43">
            <v>1</v>
          </cell>
          <cell r="J43">
            <v>4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Z</v>
          </cell>
          <cell r="O43" t="str">
            <v>ZZ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15-315550-00</v>
          </cell>
          <cell r="F44" t="str">
            <v>FABRICATED</v>
          </cell>
          <cell r="G44" t="str">
            <v>A</v>
          </cell>
          <cell r="H44" t="str">
            <v>SHAFT,DRIVE,HOIST,LONG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C4</v>
          </cell>
          <cell r="N44" t="str">
            <v>L</v>
          </cell>
          <cell r="O44" t="str">
            <v>ELE &amp; BEE Enterprises</v>
          </cell>
          <cell r="S44">
            <v>48</v>
          </cell>
          <cell r="T44">
            <v>48</v>
          </cell>
          <cell r="U44">
            <v>48</v>
          </cell>
          <cell r="V44">
            <v>48</v>
          </cell>
          <cell r="W44">
            <v>48</v>
          </cell>
          <cell r="X44">
            <v>48</v>
          </cell>
          <cell r="Y44">
            <v>48</v>
          </cell>
          <cell r="Z44">
            <v>48</v>
          </cell>
          <cell r="AA44">
            <v>48</v>
          </cell>
        </row>
        <row r="45">
          <cell r="E45" t="str">
            <v>15-315552-00</v>
          </cell>
          <cell r="F45" t="str">
            <v>FABRICATED</v>
          </cell>
          <cell r="G45" t="str">
            <v>A</v>
          </cell>
          <cell r="H45" t="str">
            <v>SHAFT,DRIVE,HOIST,SHORT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C4</v>
          </cell>
          <cell r="N45" t="str">
            <v>L</v>
          </cell>
          <cell r="O45" t="str">
            <v>ELE &amp; BEE Enterprises</v>
          </cell>
          <cell r="S45">
            <v>46.25</v>
          </cell>
          <cell r="T45">
            <v>46.25</v>
          </cell>
          <cell r="U45">
            <v>46.25</v>
          </cell>
          <cell r="V45">
            <v>46.25</v>
          </cell>
          <cell r="W45">
            <v>46.25</v>
          </cell>
          <cell r="X45">
            <v>46.25</v>
          </cell>
          <cell r="Y45">
            <v>46.25</v>
          </cell>
          <cell r="Z45">
            <v>46.25</v>
          </cell>
          <cell r="AA45">
            <v>46.25</v>
          </cell>
        </row>
        <row r="46">
          <cell r="E46" t="str">
            <v>17-403851-00</v>
          </cell>
          <cell r="F46" t="str">
            <v>FABRICATED</v>
          </cell>
          <cell r="G46" t="str">
            <v>B</v>
          </cell>
          <cell r="H46" t="str">
            <v>BRKT,HOIST STOP SWITCH,VXT</v>
          </cell>
          <cell r="I46">
            <v>1</v>
          </cell>
          <cell r="J46">
            <v>1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UNIFAB</v>
          </cell>
          <cell r="S46">
            <v>315.68</v>
          </cell>
          <cell r="T46">
            <v>315.68</v>
          </cell>
          <cell r="U46">
            <v>115.89</v>
          </cell>
          <cell r="V46">
            <v>115.89</v>
          </cell>
          <cell r="W46">
            <v>76.540000000000006</v>
          </cell>
          <cell r="X46">
            <v>76.540000000000006</v>
          </cell>
          <cell r="Y46">
            <v>47.02</v>
          </cell>
          <cell r="Z46">
            <v>47.02</v>
          </cell>
          <cell r="AA46">
            <v>29.32</v>
          </cell>
        </row>
        <row r="47">
          <cell r="E47" t="str">
            <v>17-362914-00</v>
          </cell>
          <cell r="F47" t="str">
            <v>FABRICATED</v>
          </cell>
          <cell r="G47" t="str">
            <v>A</v>
          </cell>
          <cell r="H47" t="str">
            <v>MOUNT,TOP PLATE HOIST MOTOR,VXT LT</v>
          </cell>
          <cell r="I47">
            <v>1</v>
          </cell>
          <cell r="J47">
            <v>1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GRANITE MOUNTAIN</v>
          </cell>
          <cell r="S47">
            <v>295</v>
          </cell>
          <cell r="T47">
            <v>295</v>
          </cell>
          <cell r="U47">
            <v>145</v>
          </cell>
          <cell r="V47">
            <v>145</v>
          </cell>
          <cell r="W47">
            <v>120</v>
          </cell>
          <cell r="X47">
            <v>120</v>
          </cell>
          <cell r="Y47">
            <v>95</v>
          </cell>
          <cell r="Z47">
            <v>95</v>
          </cell>
          <cell r="AA47">
            <v>72</v>
          </cell>
        </row>
        <row r="48">
          <cell r="E48" t="str">
            <v>714-225474-001</v>
          </cell>
          <cell r="F48" t="str">
            <v>FABRICATED</v>
          </cell>
          <cell r="G48" t="str">
            <v>B</v>
          </cell>
          <cell r="H48" t="str">
            <v>COVER,MITRE BOXES,UPPER RF</v>
          </cell>
          <cell r="I48">
            <v>1</v>
          </cell>
          <cell r="J48">
            <v>1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UCT CHANDLER FAB</v>
          </cell>
          <cell r="S48">
            <v>506.77</v>
          </cell>
          <cell r="T48">
            <v>506.77</v>
          </cell>
          <cell r="U48">
            <v>198.48</v>
          </cell>
          <cell r="V48">
            <v>198.48</v>
          </cell>
          <cell r="W48">
            <v>136.81</v>
          </cell>
          <cell r="X48">
            <v>136.81</v>
          </cell>
          <cell r="Y48">
            <v>90.57</v>
          </cell>
          <cell r="Z48">
            <v>90.57</v>
          </cell>
          <cell r="AA48">
            <v>67.849999999999994</v>
          </cell>
        </row>
        <row r="49">
          <cell r="E49" t="str">
            <v>67-268813-00</v>
          </cell>
          <cell r="G49" t="str">
            <v>D</v>
          </cell>
          <cell r="H49" t="str">
            <v>STANDARD,MECHANICAL DRAWING</v>
          </cell>
          <cell r="I49">
            <v>1</v>
          </cell>
          <cell r="J49">
            <v>1</v>
          </cell>
          <cell r="K49" t="str">
            <v>EA</v>
          </cell>
          <cell r="L49" t="str">
            <v>Y</v>
          </cell>
          <cell r="M49" t="str">
            <v xml:space="preserve">   </v>
          </cell>
          <cell r="N49" t="str">
            <v>Z</v>
          </cell>
          <cell r="O49" t="str">
            <v>ZZ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74-032409-00</v>
          </cell>
          <cell r="G50" t="str">
            <v>C</v>
          </cell>
          <cell r="H50" t="str">
            <v>WORKMANSHIP STANDARDS</v>
          </cell>
          <cell r="I50">
            <v>1</v>
          </cell>
          <cell r="J50">
            <v>1</v>
          </cell>
          <cell r="K50" t="str">
            <v>EA</v>
          </cell>
          <cell r="L50" t="str">
            <v>Y</v>
          </cell>
          <cell r="M50" t="str">
            <v xml:space="preserve">   </v>
          </cell>
          <cell r="N50" t="str">
            <v>Z</v>
          </cell>
          <cell r="O50" t="str">
            <v>ZZ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E51" t="str">
            <v>74-024094-00</v>
          </cell>
          <cell r="G51" t="str">
            <v>U</v>
          </cell>
          <cell r="H51" t="str">
            <v>PROC,PART IDENTIFICATION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74-160156-00</v>
          </cell>
          <cell r="G52" t="str">
            <v>H</v>
          </cell>
          <cell r="H52" t="str">
            <v>PROC,PACKING REQUIREMENTS</v>
          </cell>
          <cell r="I52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Z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74-106348-00</v>
          </cell>
          <cell r="G53" t="str">
            <v>M</v>
          </cell>
          <cell r="H53" t="str">
            <v>SPEC,SURFACE CLEAN,PROC SPEC</v>
          </cell>
          <cell r="I53">
            <v>1</v>
          </cell>
          <cell r="J53">
            <v>1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Z</v>
          </cell>
          <cell r="O53" t="str">
            <v>ZZ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17-364366-00</v>
          </cell>
          <cell r="F54" t="str">
            <v>FABRICATED</v>
          </cell>
          <cell r="G54" t="str">
            <v>A</v>
          </cell>
          <cell r="H54" t="str">
            <v>COVER,HOIST MOTOR,UPPER RF,VXT</v>
          </cell>
          <cell r="I54">
            <v>1</v>
          </cell>
          <cell r="J54">
            <v>1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L</v>
          </cell>
          <cell r="O54" t="str">
            <v>Tri-FAB (through UCT CA)</v>
          </cell>
          <cell r="S54">
            <v>186.84</v>
          </cell>
          <cell r="T54">
            <v>186.84</v>
          </cell>
          <cell r="U54">
            <v>186.84</v>
          </cell>
          <cell r="V54">
            <v>186.84</v>
          </cell>
          <cell r="W54">
            <v>186.84</v>
          </cell>
          <cell r="X54">
            <v>186.84</v>
          </cell>
          <cell r="Y54">
            <v>186.84</v>
          </cell>
          <cell r="Z54">
            <v>186.84</v>
          </cell>
          <cell r="AA54">
            <v>186.84</v>
          </cell>
        </row>
        <row r="55">
          <cell r="E55" t="str">
            <v>19-100478-00</v>
          </cell>
          <cell r="F55" t="str">
            <v>FABRICATED</v>
          </cell>
          <cell r="G55" t="str">
            <v>A</v>
          </cell>
          <cell r="H55" t="str">
            <v>KEY,STOCK,1/8X1/8X.75LG</v>
          </cell>
          <cell r="I55">
            <v>1</v>
          </cell>
          <cell r="J55">
            <v>1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L</v>
          </cell>
          <cell r="O55" t="str">
            <v>CALMAX</v>
          </cell>
          <cell r="S55">
            <v>18.87</v>
          </cell>
          <cell r="T55">
            <v>18.87</v>
          </cell>
          <cell r="U55">
            <v>18.87</v>
          </cell>
          <cell r="V55">
            <v>18.87</v>
          </cell>
          <cell r="W55">
            <v>18.87</v>
          </cell>
          <cell r="X55">
            <v>18.87</v>
          </cell>
          <cell r="Y55">
            <v>18.87</v>
          </cell>
          <cell r="Z55">
            <v>18.87</v>
          </cell>
          <cell r="AA55">
            <v>18.87</v>
          </cell>
        </row>
        <row r="56">
          <cell r="E56" t="str">
            <v>718-239214-004</v>
          </cell>
          <cell r="F56" t="str">
            <v>FABRICATED</v>
          </cell>
          <cell r="G56" t="str">
            <v>A</v>
          </cell>
          <cell r="H56" t="str">
            <v>MOD,JOINT,UNIV,3/8 BORE,2.69 LG</v>
          </cell>
          <cell r="I56">
            <v>5</v>
          </cell>
          <cell r="J56">
            <v>5</v>
          </cell>
          <cell r="K56" t="str">
            <v>EA</v>
          </cell>
          <cell r="L56" t="str">
            <v>Y</v>
          </cell>
          <cell r="M56" t="str">
            <v xml:space="preserve">   </v>
          </cell>
          <cell r="N56" t="str">
            <v>L</v>
          </cell>
          <cell r="O56" t="str">
            <v>GRANITE MOUNTAIN</v>
          </cell>
          <cell r="S56">
            <v>475</v>
          </cell>
          <cell r="T56">
            <v>2375</v>
          </cell>
          <cell r="U56">
            <v>475</v>
          </cell>
          <cell r="V56">
            <v>2375</v>
          </cell>
          <cell r="W56">
            <v>475</v>
          </cell>
          <cell r="X56">
            <v>2375</v>
          </cell>
          <cell r="Y56">
            <v>475</v>
          </cell>
          <cell r="Z56">
            <v>2375</v>
          </cell>
          <cell r="AA56">
            <v>475</v>
          </cell>
        </row>
        <row r="57">
          <cell r="E57" t="str">
            <v>720-243403-001</v>
          </cell>
          <cell r="G57" t="str">
            <v>A</v>
          </cell>
          <cell r="H57" t="str">
            <v>SSCR,CPT,KNRL GRIP,8-32THD X1/4IN LG,SST</v>
          </cell>
          <cell r="I57">
            <v>2</v>
          </cell>
          <cell r="J57">
            <v>10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L</v>
          </cell>
          <cell r="O57" t="str">
            <v>ZZ</v>
          </cell>
          <cell r="P57" t="str">
            <v>ORDER TO SPECIFICATION</v>
          </cell>
          <cell r="Q57" t="str">
            <v>ORDER TO SPECIFICATION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749-A55681-001</v>
          </cell>
          <cell r="G58" t="str">
            <v>B</v>
          </cell>
          <cell r="H58" t="str">
            <v>CPLG,UNIV JT,3/8BORE SIZE,.750 IN OD,SST</v>
          </cell>
          <cell r="I58">
            <v>1</v>
          </cell>
          <cell r="J58">
            <v>5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L</v>
          </cell>
          <cell r="O58" t="str">
            <v>ZZ</v>
          </cell>
          <cell r="P58" t="str">
            <v>LOVEJOY</v>
          </cell>
          <cell r="Q58">
            <v>68514431161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74-032409-00</v>
          </cell>
          <cell r="G59" t="str">
            <v>C</v>
          </cell>
          <cell r="H59" t="str">
            <v>WORKMANSHIP STANDARDS</v>
          </cell>
          <cell r="I59">
            <v>1</v>
          </cell>
          <cell r="J59">
            <v>5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Z</v>
          </cell>
          <cell r="O59" t="str">
            <v>ZZ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202-065546-001</v>
          </cell>
          <cell r="G60" t="str">
            <v>A</v>
          </cell>
          <cell r="H60" t="str">
            <v>SPEC,VISIBLY CLEAN</v>
          </cell>
          <cell r="I60">
            <v>1</v>
          </cell>
          <cell r="J60">
            <v>5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603-090436-001</v>
          </cell>
          <cell r="G61" t="str">
            <v>J</v>
          </cell>
          <cell r="H61" t="str">
            <v>SPECIFICATION,PACKAGING</v>
          </cell>
          <cell r="I61">
            <v>1</v>
          </cell>
          <cell r="J61">
            <v>5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Z</v>
          </cell>
          <cell r="O61" t="str">
            <v>ZZ</v>
          </cell>
          <cell r="T61">
            <v>0</v>
          </cell>
          <cell r="V61">
            <v>0</v>
          </cell>
          <cell r="X61">
            <v>0</v>
          </cell>
          <cell r="Z61">
            <v>0</v>
          </cell>
        </row>
        <row r="62">
          <cell r="E62" t="str">
            <v>19-122281-00</v>
          </cell>
          <cell r="F62" t="str">
            <v>FABRICATED</v>
          </cell>
          <cell r="G62" t="str">
            <v>H</v>
          </cell>
          <cell r="H62" t="str">
            <v>MITER GEAR BOX,AD-4 W/ KEYWAY,MOD</v>
          </cell>
          <cell r="I62">
            <v>2</v>
          </cell>
          <cell r="J62">
            <v>2</v>
          </cell>
          <cell r="K62" t="str">
            <v>EA</v>
          </cell>
          <cell r="L62" t="str">
            <v>Y</v>
          </cell>
          <cell r="M62" t="str">
            <v xml:space="preserve"> C4</v>
          </cell>
          <cell r="N62" t="str">
            <v>L</v>
          </cell>
          <cell r="O62" t="str">
            <v>LINEAR INDUSTRIES</v>
          </cell>
          <cell r="P62" t="str">
            <v>HUBCITY</v>
          </cell>
          <cell r="Q62" t="str">
            <v>0221-14406</v>
          </cell>
          <cell r="S62">
            <v>533</v>
          </cell>
          <cell r="T62">
            <v>1066</v>
          </cell>
          <cell r="U62">
            <v>533</v>
          </cell>
          <cell r="V62">
            <v>1066</v>
          </cell>
          <cell r="W62">
            <v>533</v>
          </cell>
          <cell r="X62">
            <v>1066</v>
          </cell>
          <cell r="Y62">
            <v>533</v>
          </cell>
          <cell r="Z62">
            <v>1066</v>
          </cell>
          <cell r="AA62">
            <v>533</v>
          </cell>
        </row>
        <row r="63">
          <cell r="E63" t="str">
            <v>67-268813-00</v>
          </cell>
          <cell r="G63" t="str">
            <v>D</v>
          </cell>
          <cell r="H63" t="str">
            <v>STANDARD,MECHANICAL DRAWING</v>
          </cell>
          <cell r="I63">
            <v>1</v>
          </cell>
          <cell r="J63">
            <v>2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Z</v>
          </cell>
          <cell r="O63" t="str">
            <v>ZZ</v>
          </cell>
          <cell r="T63">
            <v>0</v>
          </cell>
          <cell r="V63">
            <v>0</v>
          </cell>
          <cell r="X63">
            <v>0</v>
          </cell>
          <cell r="Z63">
            <v>0</v>
          </cell>
        </row>
        <row r="64">
          <cell r="E64" t="str">
            <v>74-032409-00</v>
          </cell>
          <cell r="G64" t="str">
            <v>C</v>
          </cell>
          <cell r="H64" t="str">
            <v>WORKMANSHIP STANDARDS</v>
          </cell>
          <cell r="I64">
            <v>1</v>
          </cell>
          <cell r="J64">
            <v>2</v>
          </cell>
          <cell r="K64" t="str">
            <v>EA</v>
          </cell>
          <cell r="L64" t="str">
            <v>Y</v>
          </cell>
          <cell r="M64" t="str">
            <v xml:space="preserve">   </v>
          </cell>
          <cell r="N64" t="str">
            <v>Z</v>
          </cell>
          <cell r="O64" t="str">
            <v>ZZ</v>
          </cell>
          <cell r="T64">
            <v>0</v>
          </cell>
          <cell r="V64">
            <v>0</v>
          </cell>
          <cell r="X64">
            <v>0</v>
          </cell>
          <cell r="Z64">
            <v>0</v>
          </cell>
        </row>
        <row r="65">
          <cell r="E65" t="str">
            <v>202-065546-001</v>
          </cell>
          <cell r="G65" t="str">
            <v>A</v>
          </cell>
          <cell r="H65" t="str">
            <v>SPEC,VISIBLY CLEAN</v>
          </cell>
          <cell r="I65">
            <v>1</v>
          </cell>
          <cell r="J65">
            <v>2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Z</v>
          </cell>
          <cell r="O65" t="str">
            <v>ZZ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</row>
        <row r="66">
          <cell r="E66" t="str">
            <v>603-090436-001</v>
          </cell>
          <cell r="G66" t="str">
            <v>J</v>
          </cell>
          <cell r="H66" t="str">
            <v>SPECIFICATION,PACKAGING</v>
          </cell>
          <cell r="I66">
            <v>1</v>
          </cell>
          <cell r="J66">
            <v>2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Z</v>
          </cell>
          <cell r="O66" t="str">
            <v>ZZ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</row>
        <row r="67">
          <cell r="E67" t="str">
            <v>19-129479-00</v>
          </cell>
          <cell r="F67" t="str">
            <v>FABRICATED</v>
          </cell>
          <cell r="G67" t="str">
            <v>C</v>
          </cell>
          <cell r="H67" t="str">
            <v>SHAFT,HOIST,LFTG TOOL,C3</v>
          </cell>
          <cell r="I67">
            <v>1</v>
          </cell>
          <cell r="J67">
            <v>1</v>
          </cell>
          <cell r="K67" t="str">
            <v>EA</v>
          </cell>
          <cell r="L67" t="str">
            <v>Y</v>
          </cell>
          <cell r="M67" t="str">
            <v xml:space="preserve"> C4</v>
          </cell>
          <cell r="N67" t="str">
            <v>L</v>
          </cell>
          <cell r="O67" t="str">
            <v>BENCHMARK</v>
          </cell>
          <cell r="S67">
            <v>157.46</v>
          </cell>
          <cell r="T67">
            <v>157.46</v>
          </cell>
          <cell r="U67">
            <v>157.46</v>
          </cell>
          <cell r="V67">
            <v>157.46</v>
          </cell>
          <cell r="W67">
            <v>157.46</v>
          </cell>
          <cell r="X67">
            <v>157.46</v>
          </cell>
          <cell r="Y67">
            <v>157.46</v>
          </cell>
          <cell r="Z67">
            <v>157.46</v>
          </cell>
          <cell r="AA67">
            <v>157.46</v>
          </cell>
        </row>
        <row r="68">
          <cell r="E68" t="str">
            <v>17-370519-00</v>
          </cell>
          <cell r="F68" t="str">
            <v>FABRICATED</v>
          </cell>
          <cell r="G68" t="str">
            <v>A</v>
          </cell>
          <cell r="H68" t="str">
            <v>PLATE,MTG,SLIDE,RIGHT,HFS PWR SUPPLY,VXT</v>
          </cell>
          <cell r="I68">
            <v>1</v>
          </cell>
          <cell r="J68">
            <v>1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UCT CHANDLER FAB</v>
          </cell>
          <cell r="S68">
            <v>247.11</v>
          </cell>
          <cell r="T68">
            <v>247.11</v>
          </cell>
          <cell r="U68">
            <v>95.67</v>
          </cell>
          <cell r="V68">
            <v>95.67</v>
          </cell>
          <cell r="W68">
            <v>65.38</v>
          </cell>
          <cell r="X68">
            <v>65.38</v>
          </cell>
          <cell r="Y68">
            <v>45.93</v>
          </cell>
          <cell r="Z68">
            <v>45.93</v>
          </cell>
          <cell r="AA68">
            <v>35.83</v>
          </cell>
        </row>
        <row r="69">
          <cell r="E69" t="str">
            <v>17-370858-00</v>
          </cell>
          <cell r="F69" t="str">
            <v>FABRICATED</v>
          </cell>
          <cell r="G69" t="str">
            <v>A</v>
          </cell>
          <cell r="H69" t="str">
            <v>BRKT,MOUNT,IOC,UPPR RF,AMPDS,VXT</v>
          </cell>
          <cell r="I69">
            <v>1</v>
          </cell>
          <cell r="J69">
            <v>1</v>
          </cell>
          <cell r="K69" t="str">
            <v>EA</v>
          </cell>
          <cell r="L69" t="str">
            <v xml:space="preserve"> </v>
          </cell>
          <cell r="M69" t="str">
            <v xml:space="preserve">   </v>
          </cell>
          <cell r="N69" t="str">
            <v>L</v>
          </cell>
          <cell r="O69" t="str">
            <v>UCT CHANDLER FAB</v>
          </cell>
          <cell r="S69">
            <v>241.21</v>
          </cell>
          <cell r="T69">
            <v>241.21</v>
          </cell>
          <cell r="U69">
            <v>86.34</v>
          </cell>
          <cell r="V69">
            <v>86.34</v>
          </cell>
          <cell r="W69">
            <v>55.37</v>
          </cell>
          <cell r="X69">
            <v>55.37</v>
          </cell>
          <cell r="Y69">
            <v>32.130000000000003</v>
          </cell>
          <cell r="Z69">
            <v>32.130000000000003</v>
          </cell>
          <cell r="AA69">
            <v>20.420000000000002</v>
          </cell>
        </row>
        <row r="70">
          <cell r="E70" t="str">
            <v>17-341578-00</v>
          </cell>
          <cell r="F70" t="str">
            <v>FABRICATED</v>
          </cell>
          <cell r="G70" t="str">
            <v>A</v>
          </cell>
          <cell r="H70" t="str">
            <v>BRKT,MNTG,RHS,EOIC,VXT</v>
          </cell>
          <cell r="I70">
            <v>1</v>
          </cell>
          <cell r="J70">
            <v>1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L</v>
          </cell>
          <cell r="O70" t="str">
            <v>UCT CHANDLER FAB</v>
          </cell>
          <cell r="S70">
            <v>188.39</v>
          </cell>
          <cell r="T70">
            <v>188.39</v>
          </cell>
          <cell r="U70">
            <v>67.34</v>
          </cell>
          <cell r="V70">
            <v>67.34</v>
          </cell>
          <cell r="W70">
            <v>43.14</v>
          </cell>
          <cell r="X70">
            <v>43.14</v>
          </cell>
          <cell r="Y70">
            <v>24.98</v>
          </cell>
          <cell r="Z70">
            <v>24.98</v>
          </cell>
          <cell r="AA70">
            <v>14.09</v>
          </cell>
        </row>
        <row r="71">
          <cell r="E71" t="str">
            <v>17-370518-00</v>
          </cell>
          <cell r="F71" t="str">
            <v>FABRICATED</v>
          </cell>
          <cell r="G71" t="str">
            <v>A</v>
          </cell>
          <cell r="H71" t="str">
            <v>PLATE,MTG,SLIDE,LEFT,HF-S PWR SUPPLY,VXT</v>
          </cell>
          <cell r="I71">
            <v>1</v>
          </cell>
          <cell r="J71">
            <v>1</v>
          </cell>
          <cell r="K71" t="str">
            <v>EA</v>
          </cell>
          <cell r="L71" t="str">
            <v xml:space="preserve"> </v>
          </cell>
          <cell r="M71" t="str">
            <v xml:space="preserve">   </v>
          </cell>
          <cell r="N71" t="str">
            <v>L</v>
          </cell>
          <cell r="O71" t="str">
            <v>UCT CHANDLER FAB</v>
          </cell>
          <cell r="S71">
            <v>187.76</v>
          </cell>
          <cell r="T71">
            <v>187.76</v>
          </cell>
          <cell r="U71">
            <v>68.819999999999993</v>
          </cell>
          <cell r="V71">
            <v>68.819999999999993</v>
          </cell>
          <cell r="W71">
            <v>45.03</v>
          </cell>
          <cell r="X71">
            <v>45.03</v>
          </cell>
          <cell r="Y71">
            <v>27.2</v>
          </cell>
          <cell r="Z71">
            <v>27.2</v>
          </cell>
          <cell r="AA71">
            <v>18.059999999999999</v>
          </cell>
        </row>
        <row r="72">
          <cell r="E72" t="str">
            <v>16-364886-00</v>
          </cell>
          <cell r="F72" t="str">
            <v>FABRICATED</v>
          </cell>
          <cell r="G72" t="str">
            <v>B</v>
          </cell>
          <cell r="H72" t="str">
            <v>SUPPORT,HFS GENERATOR,VXT</v>
          </cell>
          <cell r="I72">
            <v>2</v>
          </cell>
          <cell r="J72">
            <v>2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L</v>
          </cell>
          <cell r="O72" t="str">
            <v>UCT CHANDLER FAB</v>
          </cell>
          <cell r="S72">
            <v>648.54</v>
          </cell>
          <cell r="T72">
            <v>1297.08</v>
          </cell>
          <cell r="U72">
            <v>300.99</v>
          </cell>
          <cell r="V72">
            <v>601.98</v>
          </cell>
          <cell r="W72">
            <v>231.47</v>
          </cell>
          <cell r="X72">
            <v>462.94</v>
          </cell>
          <cell r="Y72">
            <v>179.34</v>
          </cell>
          <cell r="Z72">
            <v>358.68</v>
          </cell>
          <cell r="AA72">
            <v>149.19</v>
          </cell>
        </row>
        <row r="73">
          <cell r="E73" t="str">
            <v>17-340413-00</v>
          </cell>
          <cell r="F73" t="str">
            <v>FABRICATED</v>
          </cell>
          <cell r="G73" t="str">
            <v>A</v>
          </cell>
          <cell r="H73" t="str">
            <v>TRAY,MOUNTING,HFS PWR SUPPLY,VXT</v>
          </cell>
          <cell r="I73">
            <v>1</v>
          </cell>
          <cell r="J73">
            <v>1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L</v>
          </cell>
          <cell r="O73" t="str">
            <v>UCT CHANDLER FAB</v>
          </cell>
          <cell r="S73">
            <v>332.01</v>
          </cell>
          <cell r="T73">
            <v>332.01</v>
          </cell>
          <cell r="U73">
            <v>138.22</v>
          </cell>
          <cell r="V73">
            <v>138.22</v>
          </cell>
          <cell r="W73">
            <v>99.45</v>
          </cell>
          <cell r="X73">
            <v>99.45</v>
          </cell>
          <cell r="Y73">
            <v>76.25</v>
          </cell>
          <cell r="Z73">
            <v>76.25</v>
          </cell>
          <cell r="AA73">
            <v>62.33</v>
          </cell>
        </row>
        <row r="74">
          <cell r="E74" t="str">
            <v>714-275319-001</v>
          </cell>
          <cell r="F74" t="str">
            <v>FABRICATED</v>
          </cell>
          <cell r="G74" t="str">
            <v>B</v>
          </cell>
          <cell r="H74" t="str">
            <v>PL,ETHERNET HUB MOUNT,UPR RF</v>
          </cell>
          <cell r="I74">
            <v>1</v>
          </cell>
          <cell r="J74">
            <v>1</v>
          </cell>
          <cell r="K74" t="str">
            <v>EA</v>
          </cell>
          <cell r="L74" t="str">
            <v xml:space="preserve"> </v>
          </cell>
          <cell r="M74" t="str">
            <v xml:space="preserve">   </v>
          </cell>
          <cell r="N74" t="str">
            <v>L</v>
          </cell>
          <cell r="O74" t="str">
            <v>UCT CHANDLER FAB</v>
          </cell>
          <cell r="S74">
            <v>233.05</v>
          </cell>
          <cell r="T74">
            <v>233.05</v>
          </cell>
          <cell r="U74">
            <v>80.459999999999994</v>
          </cell>
          <cell r="V74">
            <v>80.459999999999994</v>
          </cell>
          <cell r="W74">
            <v>49.95</v>
          </cell>
          <cell r="X74">
            <v>49.95</v>
          </cell>
          <cell r="Y74">
            <v>27.07</v>
          </cell>
          <cell r="Z74">
            <v>27.07</v>
          </cell>
          <cell r="AA74">
            <v>13.33</v>
          </cell>
        </row>
        <row r="75">
          <cell r="E75" t="str">
            <v>67-268813-00</v>
          </cell>
          <cell r="G75" t="str">
            <v>D</v>
          </cell>
          <cell r="H75" t="str">
            <v>STANDARD,MECHANICAL DRAWING</v>
          </cell>
          <cell r="I75">
            <v>1</v>
          </cell>
          <cell r="J75">
            <v>1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Z</v>
          </cell>
          <cell r="O75" t="str">
            <v>ZZ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E76" t="str">
            <v>74-032409-00</v>
          </cell>
          <cell r="G76" t="str">
            <v>C</v>
          </cell>
          <cell r="H76" t="str">
            <v>WORKMANSHIP STANDARDS</v>
          </cell>
          <cell r="I76">
            <v>1</v>
          </cell>
          <cell r="J76">
            <v>1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Z</v>
          </cell>
          <cell r="O76" t="str">
            <v>ZZ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77">
          <cell r="E77" t="str">
            <v>202-065546-001</v>
          </cell>
          <cell r="G77" t="str">
            <v>A</v>
          </cell>
          <cell r="H77" t="str">
            <v>SPEC,VISIBLY CLEAN</v>
          </cell>
          <cell r="I77">
            <v>1</v>
          </cell>
          <cell r="J77">
            <v>1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Z</v>
          </cell>
          <cell r="O77" t="str">
            <v>ZZ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</row>
        <row r="78">
          <cell r="E78" t="str">
            <v>603-090436-001</v>
          </cell>
          <cell r="G78" t="str">
            <v>J</v>
          </cell>
          <cell r="H78" t="str">
            <v>SPECIFICATION,PACKAGING</v>
          </cell>
          <cell r="I78">
            <v>1</v>
          </cell>
          <cell r="J78">
            <v>1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Z</v>
          </cell>
          <cell r="O78" t="str">
            <v>ZZ</v>
          </cell>
          <cell r="T78">
            <v>0</v>
          </cell>
          <cell r="V78">
            <v>0</v>
          </cell>
          <cell r="X78">
            <v>0</v>
          </cell>
          <cell r="Z78">
            <v>0</v>
          </cell>
        </row>
        <row r="79">
          <cell r="E79" t="str">
            <v>31-112335-00</v>
          </cell>
          <cell r="F79" t="str">
            <v>OTHERS</v>
          </cell>
          <cell r="G79" t="str">
            <v>B</v>
          </cell>
          <cell r="H79" t="str">
            <v>TIE WRAP, 4.0 POLYPRO</v>
          </cell>
          <cell r="I79">
            <v>31</v>
          </cell>
          <cell r="J79">
            <v>31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NEWARK CORP</v>
          </cell>
          <cell r="P79" t="str">
            <v>PANDUIT</v>
          </cell>
          <cell r="Q79" t="str">
            <v>PLT1M-M109</v>
          </cell>
          <cell r="S79">
            <v>0.02</v>
          </cell>
          <cell r="T79">
            <v>0.62</v>
          </cell>
          <cell r="U79">
            <v>0.02</v>
          </cell>
          <cell r="V79">
            <v>0.62</v>
          </cell>
          <cell r="W79">
            <v>0.02</v>
          </cell>
          <cell r="X79">
            <v>0.62</v>
          </cell>
          <cell r="Y79">
            <v>0.02</v>
          </cell>
          <cell r="Z79">
            <v>0.62</v>
          </cell>
          <cell r="AA79">
            <v>0.02</v>
          </cell>
        </row>
        <row r="80">
          <cell r="E80" t="str">
            <v>22-00190-00</v>
          </cell>
          <cell r="F80" t="str">
            <v>ELECTRO-MECHANICAL</v>
          </cell>
          <cell r="G80" t="str">
            <v>A</v>
          </cell>
          <cell r="H80" t="str">
            <v>FTG,UNION BULKHEAD,3/8SW,SS</v>
          </cell>
          <cell r="I80">
            <v>2</v>
          </cell>
          <cell r="J80">
            <v>2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L</v>
          </cell>
          <cell r="O80" t="str">
            <v>SWAGELOK SW</v>
          </cell>
          <cell r="P80" t="str">
            <v>SWAGELOK</v>
          </cell>
          <cell r="Q80" t="str">
            <v>SS-600-61</v>
          </cell>
          <cell r="S80">
            <v>20.77</v>
          </cell>
          <cell r="T80">
            <v>41.54</v>
          </cell>
          <cell r="U80">
            <v>20.77</v>
          </cell>
          <cell r="V80">
            <v>41.54</v>
          </cell>
          <cell r="W80">
            <v>20.77</v>
          </cell>
          <cell r="X80">
            <v>41.54</v>
          </cell>
          <cell r="Y80">
            <v>20.77</v>
          </cell>
          <cell r="Z80">
            <v>41.54</v>
          </cell>
          <cell r="AA80">
            <v>20.77</v>
          </cell>
        </row>
        <row r="81">
          <cell r="E81" t="str">
            <v>22-315940-00</v>
          </cell>
          <cell r="F81" t="str">
            <v>ELECTRO-MECHANICAL</v>
          </cell>
          <cell r="G81" t="str">
            <v>C</v>
          </cell>
          <cell r="H81" t="str">
            <v>FTG,TUBE,ELBOW,TUBE ADPTR TO 3/8  SWAGE</v>
          </cell>
          <cell r="I81">
            <v>7</v>
          </cell>
          <cell r="J81">
            <v>7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L</v>
          </cell>
          <cell r="O81" t="str">
            <v>SWAGELOK SW</v>
          </cell>
          <cell r="P81" t="str">
            <v>SWAGELOK</v>
          </cell>
          <cell r="Q81" t="str">
            <v>SS-600-2R-6</v>
          </cell>
          <cell r="S81">
            <v>27.28</v>
          </cell>
          <cell r="T81">
            <v>190.96</v>
          </cell>
          <cell r="U81">
            <v>27.28</v>
          </cell>
          <cell r="V81">
            <v>190.96</v>
          </cell>
          <cell r="W81">
            <v>27.28</v>
          </cell>
          <cell r="X81">
            <v>190.96</v>
          </cell>
          <cell r="Y81">
            <v>27.28</v>
          </cell>
          <cell r="Z81">
            <v>190.96</v>
          </cell>
          <cell r="AA81">
            <v>27.28</v>
          </cell>
        </row>
        <row r="82">
          <cell r="E82" t="str">
            <v>31-00228-00</v>
          </cell>
          <cell r="F82" t="str">
            <v>ELECTRO-MECHANICAL</v>
          </cell>
          <cell r="G82" t="str">
            <v>A</v>
          </cell>
          <cell r="H82" t="str">
            <v>TIE MOUNT,SCREW MOUNT</v>
          </cell>
          <cell r="I82">
            <v>37</v>
          </cell>
          <cell r="J82">
            <v>37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L</v>
          </cell>
          <cell r="O82" t="str">
            <v>HEILIND</v>
          </cell>
          <cell r="P82" t="str">
            <v>3rd Party Supplier/Generic Website</v>
          </cell>
          <cell r="Q82" t="str">
            <v>TM3S10-C</v>
          </cell>
          <cell r="S82">
            <v>1.59</v>
          </cell>
          <cell r="T82">
            <v>58.830000000000005</v>
          </cell>
          <cell r="U82">
            <v>1.59</v>
          </cell>
          <cell r="V82">
            <v>58.830000000000005</v>
          </cell>
          <cell r="W82">
            <v>1.59</v>
          </cell>
          <cell r="X82">
            <v>58.830000000000005</v>
          </cell>
          <cell r="Y82">
            <v>1.59</v>
          </cell>
          <cell r="Z82">
            <v>58.830000000000005</v>
          </cell>
          <cell r="AA82">
            <v>1.59</v>
          </cell>
        </row>
        <row r="83">
          <cell r="E83" t="str">
            <v>20-111824-00</v>
          </cell>
          <cell r="F83" t="str">
            <v>ELECTRO-MECHANICAL</v>
          </cell>
          <cell r="G83" t="str">
            <v>A</v>
          </cell>
          <cell r="H83" t="str">
            <v>TUBING,1/8ODX0.030 WALL,PFA</v>
          </cell>
          <cell r="I83">
            <v>40</v>
          </cell>
          <cell r="J83">
            <v>40</v>
          </cell>
          <cell r="K83" t="str">
            <v>FT</v>
          </cell>
          <cell r="L83" t="str">
            <v>Y</v>
          </cell>
          <cell r="M83" t="str">
            <v xml:space="preserve">   </v>
          </cell>
          <cell r="N83" t="str">
            <v>L</v>
          </cell>
          <cell r="O83" t="str">
            <v>SEMITORR</v>
          </cell>
          <cell r="P83" t="str">
            <v>FLUOROLINE</v>
          </cell>
          <cell r="Q83" t="str">
            <v>AT125-030</v>
          </cell>
          <cell r="S83">
            <v>1</v>
          </cell>
          <cell r="T83">
            <v>40</v>
          </cell>
          <cell r="U83">
            <v>1</v>
          </cell>
          <cell r="V83">
            <v>40</v>
          </cell>
          <cell r="W83">
            <v>1</v>
          </cell>
          <cell r="X83">
            <v>40</v>
          </cell>
          <cell r="Y83">
            <v>1</v>
          </cell>
          <cell r="Z83">
            <v>40</v>
          </cell>
          <cell r="AA83">
            <v>1</v>
          </cell>
        </row>
        <row r="84">
          <cell r="E84" t="str">
            <v>31-112444-00</v>
          </cell>
          <cell r="F84" t="str">
            <v>ELECTRO-MECHANICAL</v>
          </cell>
          <cell r="G84" t="str">
            <v>A</v>
          </cell>
          <cell r="H84" t="str">
            <v>MOUNT, TIE WRAP,ADH BACK, 3/4</v>
          </cell>
          <cell r="I84">
            <v>3</v>
          </cell>
          <cell r="J84">
            <v>3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L</v>
          </cell>
          <cell r="O84" t="str">
            <v>SUMMIT ELECTRIC</v>
          </cell>
          <cell r="P84" t="str">
            <v>PANDUIT</v>
          </cell>
          <cell r="Q84" t="str">
            <v>ABMM-AT-C</v>
          </cell>
          <cell r="S84">
            <v>0.62</v>
          </cell>
          <cell r="T84">
            <v>1.8599999999999999</v>
          </cell>
          <cell r="U84">
            <v>0.62</v>
          </cell>
          <cell r="V84">
            <v>1.8599999999999999</v>
          </cell>
          <cell r="W84">
            <v>0.62</v>
          </cell>
          <cell r="X84">
            <v>1.8599999999999999</v>
          </cell>
          <cell r="Y84">
            <v>0.62</v>
          </cell>
          <cell r="Z84">
            <v>1.8599999999999999</v>
          </cell>
          <cell r="AA84">
            <v>0.62</v>
          </cell>
        </row>
        <row r="85">
          <cell r="E85" t="str">
            <v>22-00241-00</v>
          </cell>
          <cell r="F85" t="str">
            <v>ELECTRO-MECHANICAL</v>
          </cell>
          <cell r="G85" t="str">
            <v>B</v>
          </cell>
          <cell r="H85" t="str">
            <v>FTG,TUBE,TEE,UN,ONE-TOUCH,1/8 IN ODT</v>
          </cell>
          <cell r="I85">
            <v>3</v>
          </cell>
          <cell r="J85">
            <v>3</v>
          </cell>
          <cell r="K85" t="str">
            <v>EA</v>
          </cell>
          <cell r="L85" t="str">
            <v>Y</v>
          </cell>
          <cell r="M85" t="str">
            <v xml:space="preserve"> C4</v>
          </cell>
          <cell r="N85" t="str">
            <v>L</v>
          </cell>
          <cell r="O85" t="str">
            <v>FLODRAULIC GROUP</v>
          </cell>
          <cell r="P85" t="str">
            <v>SMC</v>
          </cell>
          <cell r="Q85" t="str">
            <v>KQ2T01-00A</v>
          </cell>
          <cell r="S85">
            <v>2.0699999999999998</v>
          </cell>
          <cell r="T85">
            <v>6.2099999999999991</v>
          </cell>
          <cell r="U85">
            <v>2.0699999999999998</v>
          </cell>
          <cell r="V85">
            <v>6.2099999999999991</v>
          </cell>
          <cell r="W85">
            <v>2.0699999999999998</v>
          </cell>
          <cell r="X85">
            <v>6.2099999999999991</v>
          </cell>
          <cell r="Y85">
            <v>2.0699999999999998</v>
          </cell>
          <cell r="Z85">
            <v>6.2099999999999991</v>
          </cell>
          <cell r="AA85">
            <v>2.0699999999999998</v>
          </cell>
        </row>
        <row r="86">
          <cell r="E86" t="str">
            <v>20-100482-00</v>
          </cell>
          <cell r="F86" t="str">
            <v>ELECTRO-MECHANICAL</v>
          </cell>
          <cell r="G86" t="str">
            <v>E</v>
          </cell>
          <cell r="H86" t="str">
            <v>ACTUATOR,WORM GEAR</v>
          </cell>
          <cell r="I86">
            <v>2</v>
          </cell>
          <cell r="J86">
            <v>2</v>
          </cell>
          <cell r="K86" t="str">
            <v>EA</v>
          </cell>
          <cell r="L86" t="str">
            <v>Y</v>
          </cell>
          <cell r="M86" t="str">
            <v>C4S</v>
          </cell>
          <cell r="N86" t="str">
            <v>L</v>
          </cell>
          <cell r="O86" t="str">
            <v>LINEAR INDUSTRIES</v>
          </cell>
          <cell r="P86" t="str">
            <v>ANALOG DEVICES</v>
          </cell>
          <cell r="Q86" t="str">
            <v>2536624 MODIFIED</v>
          </cell>
          <cell r="S86">
            <v>678</v>
          </cell>
          <cell r="T86">
            <v>1356</v>
          </cell>
          <cell r="U86">
            <v>678</v>
          </cell>
          <cell r="V86">
            <v>1356</v>
          </cell>
          <cell r="W86">
            <v>678</v>
          </cell>
          <cell r="X86">
            <v>1356</v>
          </cell>
          <cell r="Y86">
            <v>678</v>
          </cell>
          <cell r="Z86">
            <v>1356</v>
          </cell>
          <cell r="AA86">
            <v>678</v>
          </cell>
        </row>
        <row r="87">
          <cell r="E87" t="str">
            <v>67-268813-00</v>
          </cell>
          <cell r="G87" t="str">
            <v>D</v>
          </cell>
          <cell r="H87" t="str">
            <v>STANDARD,MECHANICAL DRAWING</v>
          </cell>
          <cell r="I87">
            <v>1</v>
          </cell>
          <cell r="J87">
            <v>2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Z</v>
          </cell>
          <cell r="O87" t="str">
            <v>ZZ</v>
          </cell>
          <cell r="T87">
            <v>0</v>
          </cell>
          <cell r="V87">
            <v>0</v>
          </cell>
          <cell r="X87">
            <v>0</v>
          </cell>
          <cell r="Z87">
            <v>0</v>
          </cell>
        </row>
        <row r="88">
          <cell r="E88" t="str">
            <v>74-160156-00</v>
          </cell>
          <cell r="G88" t="str">
            <v>H</v>
          </cell>
          <cell r="H88" t="str">
            <v>PROC,PACKING REQUIREMENTS</v>
          </cell>
          <cell r="I88">
            <v>1</v>
          </cell>
          <cell r="J88">
            <v>2</v>
          </cell>
          <cell r="K88" t="str">
            <v>EA</v>
          </cell>
          <cell r="L88" t="str">
            <v>Y</v>
          </cell>
          <cell r="M88" t="str">
            <v xml:space="preserve">   </v>
          </cell>
          <cell r="N88" t="str">
            <v>Z</v>
          </cell>
          <cell r="O88" t="str">
            <v>ZZ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22-290124-00</v>
          </cell>
          <cell r="F89" t="str">
            <v>ELECTRO-MECHANICAL</v>
          </cell>
          <cell r="G89" t="str">
            <v>B</v>
          </cell>
          <cell r="H89" t="str">
            <v>CLUTCH,DETENT, TORQ. LMTR.,80 IN-LB, .62</v>
          </cell>
          <cell r="I89">
            <v>1</v>
          </cell>
          <cell r="J89">
            <v>1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HIGH PRECISION INC.</v>
          </cell>
          <cell r="P89" t="str">
            <v>HIGH PRECISION INC.</v>
          </cell>
          <cell r="Q89" t="str">
            <v>M918-2521</v>
          </cell>
          <cell r="S89">
            <v>173.79</v>
          </cell>
          <cell r="T89">
            <v>173.79</v>
          </cell>
          <cell r="U89">
            <v>173.79</v>
          </cell>
          <cell r="V89">
            <v>173.79</v>
          </cell>
          <cell r="W89">
            <v>173.79</v>
          </cell>
          <cell r="X89">
            <v>173.79</v>
          </cell>
          <cell r="Y89">
            <v>173.79</v>
          </cell>
          <cell r="Z89">
            <v>173.79</v>
          </cell>
          <cell r="AA89">
            <v>173.79</v>
          </cell>
        </row>
        <row r="90">
          <cell r="E90" t="str">
            <v>61-380630-00</v>
          </cell>
          <cell r="F90" t="str">
            <v>ELECTRO-MECHANICAL</v>
          </cell>
          <cell r="G90" t="str">
            <v>B</v>
          </cell>
          <cell r="H90" t="str">
            <v>CNTRLR,HEATER,32 CH,E-NET,W/FCT CLIPS</v>
          </cell>
          <cell r="I90">
            <v>1</v>
          </cell>
          <cell r="J90">
            <v>1</v>
          </cell>
          <cell r="K90" t="str">
            <v>EA</v>
          </cell>
          <cell r="L90" t="str">
            <v>Y</v>
          </cell>
          <cell r="M90" t="str">
            <v xml:space="preserve"> C4</v>
          </cell>
          <cell r="N90" t="str">
            <v>L</v>
          </cell>
          <cell r="O90" t="str">
            <v>DIGITAL DYNAMICS</v>
          </cell>
          <cell r="P90" t="str">
            <v>DIGITAL DYNAMICS, INC.</v>
          </cell>
          <cell r="Q90">
            <v>12242</v>
          </cell>
          <cell r="S90">
            <v>2280.4</v>
          </cell>
          <cell r="T90">
            <v>2280.4</v>
          </cell>
          <cell r="U90">
            <v>2280.4</v>
          </cell>
          <cell r="V90">
            <v>2280.4</v>
          </cell>
          <cell r="W90">
            <v>2280.4</v>
          </cell>
          <cell r="X90">
            <v>2280.4</v>
          </cell>
          <cell r="Y90">
            <v>2280.4</v>
          </cell>
          <cell r="Z90">
            <v>2280.4</v>
          </cell>
          <cell r="AA90">
            <v>2280.4</v>
          </cell>
        </row>
        <row r="91">
          <cell r="E91" t="str">
            <v>76-369715-00</v>
          </cell>
          <cell r="G91" t="str">
            <v>A</v>
          </cell>
          <cell r="H91" t="str">
            <v>SCHEM,HEATER,32 CH,E-NET</v>
          </cell>
          <cell r="I91">
            <v>1</v>
          </cell>
          <cell r="J91">
            <v>1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Z</v>
          </cell>
          <cell r="O91" t="str">
            <v>ZZ</v>
          </cell>
          <cell r="T91">
            <v>0</v>
          </cell>
          <cell r="V91">
            <v>0</v>
          </cell>
          <cell r="X91">
            <v>0</v>
          </cell>
          <cell r="Z91">
            <v>0</v>
          </cell>
        </row>
        <row r="92">
          <cell r="E92" t="str">
            <v>75-294283-00</v>
          </cell>
          <cell r="G92" t="str">
            <v>A</v>
          </cell>
          <cell r="H92" t="str">
            <v>SOFTWARE,QNX6 OS IMAGE,6.3.X,ESIOC</v>
          </cell>
          <cell r="I92">
            <v>1</v>
          </cell>
          <cell r="J92">
            <v>1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Z</v>
          </cell>
          <cell r="O92" t="str">
            <v>ZZ</v>
          </cell>
          <cell r="P92" t="str">
            <v>QNX</v>
          </cell>
          <cell r="Q92">
            <v>503767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</row>
        <row r="93">
          <cell r="E93" t="str">
            <v>75-383481-00</v>
          </cell>
          <cell r="G93" t="str">
            <v>A</v>
          </cell>
          <cell r="H93" t="str">
            <v>FIRMWARE,DDI,ESIOC 1.514</v>
          </cell>
          <cell r="I93">
            <v>1</v>
          </cell>
          <cell r="J93">
            <v>1</v>
          </cell>
          <cell r="K93" t="str">
            <v>EA</v>
          </cell>
          <cell r="L93" t="str">
            <v>Y</v>
          </cell>
          <cell r="M93" t="str">
            <v xml:space="preserve"> C4</v>
          </cell>
          <cell r="N93" t="str">
            <v>Z</v>
          </cell>
          <cell r="O93" t="str">
            <v>ZZ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4">
          <cell r="E94" t="str">
            <v>02-399797-00</v>
          </cell>
          <cell r="G94" t="str">
            <v>B</v>
          </cell>
          <cell r="H94" t="str">
            <v>ASSY,BLKHD,TC PASS-THRU,AMPDS,VXT</v>
          </cell>
          <cell r="I94">
            <v>1</v>
          </cell>
          <cell r="J94">
            <v>1</v>
          </cell>
          <cell r="K94" t="str">
            <v>EA</v>
          </cell>
          <cell r="L94" t="str">
            <v xml:space="preserve"> </v>
          </cell>
          <cell r="M94" t="str">
            <v xml:space="preserve">   </v>
          </cell>
          <cell r="N94" t="str">
            <v>L</v>
          </cell>
          <cell r="O94" t="str">
            <v>AA UCT CHANDLER ASSY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</row>
        <row r="95">
          <cell r="E95" t="str">
            <v>17-378590-00</v>
          </cell>
          <cell r="F95" t="str">
            <v>FABRICATED</v>
          </cell>
          <cell r="G95" t="str">
            <v>A</v>
          </cell>
          <cell r="H95" t="str">
            <v>PLATE,TC PASS-THRU,AMPDS,25D&amp;15D,VXT</v>
          </cell>
          <cell r="I95">
            <v>1</v>
          </cell>
          <cell r="J95">
            <v>1</v>
          </cell>
          <cell r="K95" t="str">
            <v>EA</v>
          </cell>
          <cell r="L95" t="str">
            <v xml:space="preserve"> </v>
          </cell>
          <cell r="M95" t="str">
            <v xml:space="preserve">   </v>
          </cell>
          <cell r="N95" t="str">
            <v>L</v>
          </cell>
          <cell r="O95" t="str">
            <v xml:space="preserve">UCT CHANDLER FAB </v>
          </cell>
          <cell r="S95">
            <v>385.15</v>
          </cell>
          <cell r="T95">
            <v>385.15</v>
          </cell>
          <cell r="U95">
            <v>385.15</v>
          </cell>
          <cell r="V95">
            <v>385.15</v>
          </cell>
          <cell r="W95">
            <v>73.569999999999993</v>
          </cell>
          <cell r="X95">
            <v>73.569999999999993</v>
          </cell>
          <cell r="Y95">
            <v>38.93</v>
          </cell>
          <cell r="Z95">
            <v>38.93</v>
          </cell>
          <cell r="AA95">
            <v>18.16</v>
          </cell>
        </row>
        <row r="96">
          <cell r="E96" t="str">
            <v>39-373316-00</v>
          </cell>
          <cell r="F96" t="str">
            <v>ELECTRO-MECHANICAL</v>
          </cell>
          <cell r="G96" t="str">
            <v>A</v>
          </cell>
          <cell r="H96" t="str">
            <v>CONN,SOCKET/PIN ADAPTER,15,DSUB,FILTER C</v>
          </cell>
          <cell r="I96">
            <v>1</v>
          </cell>
          <cell r="J96">
            <v>1</v>
          </cell>
          <cell r="K96" t="str">
            <v>EA</v>
          </cell>
          <cell r="L96" t="str">
            <v xml:space="preserve"> </v>
          </cell>
          <cell r="M96" t="str">
            <v xml:space="preserve">   </v>
          </cell>
          <cell r="N96" t="str">
            <v>L</v>
          </cell>
          <cell r="O96" t="str">
            <v>MOUSER</v>
          </cell>
          <cell r="P96" t="str">
            <v>API TECHNOLOGIES</v>
          </cell>
          <cell r="Q96" t="str">
            <v>56-715-005-LI</v>
          </cell>
          <cell r="S96">
            <v>179.92</v>
          </cell>
          <cell r="T96">
            <v>179.92</v>
          </cell>
          <cell r="U96">
            <v>179.92</v>
          </cell>
          <cell r="V96">
            <v>179.92</v>
          </cell>
          <cell r="W96">
            <v>179.92</v>
          </cell>
          <cell r="X96">
            <v>179.92</v>
          </cell>
          <cell r="Y96">
            <v>179.92</v>
          </cell>
          <cell r="Z96">
            <v>179.92</v>
          </cell>
          <cell r="AA96">
            <v>179.92</v>
          </cell>
        </row>
        <row r="97">
          <cell r="E97" t="str">
            <v>31-114209-00</v>
          </cell>
          <cell r="F97" t="str">
            <v>ELECTRO-MECHANICAL</v>
          </cell>
          <cell r="G97" t="str">
            <v>C</v>
          </cell>
          <cell r="H97" t="str">
            <v>SCREW LOCK ASSY,D-CONNECTOR</v>
          </cell>
          <cell r="I97">
            <v>4</v>
          </cell>
          <cell r="J97">
            <v>4</v>
          </cell>
          <cell r="K97" t="str">
            <v>EA</v>
          </cell>
          <cell r="L97" t="str">
            <v>Y</v>
          </cell>
          <cell r="M97" t="str">
            <v xml:space="preserve"> C4</v>
          </cell>
          <cell r="N97" t="str">
            <v>L</v>
          </cell>
          <cell r="O97" t="str">
            <v>ALLIED ELECTRONICS INC</v>
          </cell>
          <cell r="P97" t="str">
            <v>ITT CANNON</v>
          </cell>
          <cell r="Q97" t="str">
            <v>D20418-134</v>
          </cell>
          <cell r="S97">
            <v>1.77</v>
          </cell>
          <cell r="T97">
            <v>7.08</v>
          </cell>
          <cell r="U97">
            <v>1.77</v>
          </cell>
          <cell r="V97">
            <v>7.08</v>
          </cell>
          <cell r="W97">
            <v>1.77</v>
          </cell>
          <cell r="X97">
            <v>7.08</v>
          </cell>
          <cell r="Y97">
            <v>1.77</v>
          </cell>
          <cell r="Z97">
            <v>7.08</v>
          </cell>
          <cell r="AA97">
            <v>1.77</v>
          </cell>
        </row>
        <row r="98">
          <cell r="E98" t="str">
            <v>61-384817-00</v>
          </cell>
          <cell r="F98" t="str">
            <v>ELECTRO-MECHANICAL</v>
          </cell>
          <cell r="G98" t="str">
            <v>B</v>
          </cell>
          <cell r="H98" t="str">
            <v>CNTRLR,EIOC 0,TOP PLATE,AMP-DS,VXT</v>
          </cell>
          <cell r="I98">
            <v>1</v>
          </cell>
          <cell r="J98">
            <v>1</v>
          </cell>
          <cell r="K98" t="str">
            <v>EA</v>
          </cell>
          <cell r="L98" t="str">
            <v xml:space="preserve"> </v>
          </cell>
          <cell r="M98" t="str">
            <v xml:space="preserve">   </v>
          </cell>
          <cell r="N98" t="str">
            <v>L</v>
          </cell>
          <cell r="O98" t="str">
            <v>DIGITAL DYNAMICS</v>
          </cell>
          <cell r="P98" t="str">
            <v>DDI</v>
          </cell>
          <cell r="Q98" t="str">
            <v>61-384817-00</v>
          </cell>
          <cell r="S98">
            <v>4088.4</v>
          </cell>
          <cell r="T98">
            <v>4088.4</v>
          </cell>
          <cell r="U98">
            <v>4088.4</v>
          </cell>
          <cell r="V98">
            <v>4088.4</v>
          </cell>
          <cell r="W98">
            <v>4088.4</v>
          </cell>
          <cell r="X98">
            <v>4088.4</v>
          </cell>
          <cell r="Y98">
            <v>4047.4</v>
          </cell>
          <cell r="Z98">
            <v>4047.4</v>
          </cell>
          <cell r="AA98">
            <v>4047.4</v>
          </cell>
        </row>
        <row r="99">
          <cell r="E99" t="str">
            <v>27-318164-00</v>
          </cell>
          <cell r="G99" t="str">
            <v>B</v>
          </cell>
          <cell r="H99" t="str">
            <v>MODULE,ESIOC,PPC5200,FLEX,88/88/32/16 DI</v>
          </cell>
          <cell r="I99">
            <v>1</v>
          </cell>
          <cell r="J99">
            <v>1</v>
          </cell>
          <cell r="K99" t="str">
            <v>EA</v>
          </cell>
          <cell r="L99" t="str">
            <v>Y</v>
          </cell>
          <cell r="M99" t="str">
            <v xml:space="preserve"> C4</v>
          </cell>
          <cell r="N99" t="str">
            <v>L</v>
          </cell>
          <cell r="O99" t="str">
            <v>ZZ</v>
          </cell>
          <cell r="P99" t="str">
            <v>DIGITAL DYNAMICS, INC.</v>
          </cell>
          <cell r="Q99">
            <v>10282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75-294283-00</v>
          </cell>
          <cell r="G100" t="str">
            <v>A</v>
          </cell>
          <cell r="H100" t="str">
            <v>SOFTWARE,QNX6 OS IMAGE,6.3.X,ESIOC</v>
          </cell>
          <cell r="I100">
            <v>1</v>
          </cell>
          <cell r="J100">
            <v>1</v>
          </cell>
          <cell r="K100" t="str">
            <v>EA</v>
          </cell>
          <cell r="L100" t="str">
            <v>Y</v>
          </cell>
          <cell r="M100" t="str">
            <v xml:space="preserve">   </v>
          </cell>
          <cell r="N100" t="str">
            <v>L</v>
          </cell>
          <cell r="O100" t="str">
            <v>ZZ</v>
          </cell>
          <cell r="P100" t="str">
            <v>QNX</v>
          </cell>
          <cell r="Q100">
            <v>503767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76-372669-00</v>
          </cell>
          <cell r="G101" t="str">
            <v>A</v>
          </cell>
          <cell r="H101" t="str">
            <v>SCHEM,PCA,FCB,EIOC 0,TOP PLATE,AMP-DS,VX</v>
          </cell>
          <cell r="I101">
            <v>1</v>
          </cell>
          <cell r="J101">
            <v>1</v>
          </cell>
          <cell r="K101" t="str">
            <v>EA</v>
          </cell>
          <cell r="L101" t="str">
            <v xml:space="preserve"> </v>
          </cell>
          <cell r="M101" t="str">
            <v xml:space="preserve">   </v>
          </cell>
          <cell r="N101" t="str">
            <v>Z</v>
          </cell>
          <cell r="O101" t="str">
            <v>ZZ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</row>
        <row r="102">
          <cell r="E102" t="str">
            <v>76-372670-00</v>
          </cell>
          <cell r="G102" t="str">
            <v>A</v>
          </cell>
          <cell r="H102" t="str">
            <v>SCHEM,PCA,ILK,EIOC 0,TOP PLATE,AMP-DS,VX</v>
          </cell>
          <cell r="I102">
            <v>1</v>
          </cell>
          <cell r="J102">
            <v>1</v>
          </cell>
          <cell r="K102" t="str">
            <v>EA</v>
          </cell>
          <cell r="L102" t="str">
            <v xml:space="preserve"> 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75-383481-00</v>
          </cell>
          <cell r="G103" t="str">
            <v>A</v>
          </cell>
          <cell r="H103" t="str">
            <v>FIRMWARE,DDI,ESIOC 1.514</v>
          </cell>
          <cell r="I103">
            <v>1</v>
          </cell>
          <cell r="J103">
            <v>1</v>
          </cell>
          <cell r="K103" t="str">
            <v>EA</v>
          </cell>
          <cell r="L103" t="str">
            <v>Y</v>
          </cell>
          <cell r="M103" t="str">
            <v xml:space="preserve"> C4</v>
          </cell>
          <cell r="N103" t="str">
            <v>L</v>
          </cell>
          <cell r="O103" t="str">
            <v>ZZ</v>
          </cell>
          <cell r="T103">
            <v>0</v>
          </cell>
          <cell r="V103">
            <v>0</v>
          </cell>
          <cell r="X103">
            <v>0</v>
          </cell>
          <cell r="Z103">
            <v>0</v>
          </cell>
        </row>
        <row r="104">
          <cell r="E104" t="str">
            <v>61-338762-00</v>
          </cell>
          <cell r="F104" t="str">
            <v>ELECTRO-MECHANICAL</v>
          </cell>
          <cell r="G104" t="str">
            <v>E</v>
          </cell>
          <cell r="H104" t="str">
            <v>MANF,PILOT VALVE,ILDS,C3VCTR</v>
          </cell>
          <cell r="I104">
            <v>1</v>
          </cell>
          <cell r="J104">
            <v>1</v>
          </cell>
          <cell r="K104" t="str">
            <v>EA</v>
          </cell>
          <cell r="L104" t="str">
            <v>Y</v>
          </cell>
          <cell r="M104" t="str">
            <v xml:space="preserve"> C4</v>
          </cell>
          <cell r="N104" t="str">
            <v>L</v>
          </cell>
          <cell r="O104" t="str">
            <v>SMC</v>
          </cell>
          <cell r="P104" t="str">
            <v>SMC</v>
          </cell>
          <cell r="Q104" t="str">
            <v>SV1000-DUL02231</v>
          </cell>
          <cell r="S104">
            <v>392</v>
          </cell>
          <cell r="T104">
            <v>392</v>
          </cell>
          <cell r="U104">
            <v>392</v>
          </cell>
          <cell r="V104">
            <v>392</v>
          </cell>
          <cell r="W104">
            <v>392</v>
          </cell>
          <cell r="X104">
            <v>392</v>
          </cell>
          <cell r="Y104">
            <v>392</v>
          </cell>
          <cell r="Z104">
            <v>392</v>
          </cell>
          <cell r="AA104">
            <v>392</v>
          </cell>
        </row>
        <row r="105">
          <cell r="E105" t="str">
            <v>20-339905-00</v>
          </cell>
          <cell r="F105" t="str">
            <v>ELECTRO-MECHANICAL</v>
          </cell>
          <cell r="G105" t="str">
            <v>A</v>
          </cell>
          <cell r="H105" t="str">
            <v>SLIDE,DRAWER,22 TRAVEL,233 LBS CAPACITY</v>
          </cell>
          <cell r="I105">
            <v>1</v>
          </cell>
          <cell r="J105">
            <v>1</v>
          </cell>
          <cell r="K105" t="str">
            <v>EA</v>
          </cell>
          <cell r="L105" t="str">
            <v>Y</v>
          </cell>
          <cell r="M105" t="str">
            <v xml:space="preserve"> C4</v>
          </cell>
          <cell r="N105" t="str">
            <v>L</v>
          </cell>
          <cell r="O105" t="str">
            <v>MCMASTER CARR</v>
          </cell>
          <cell r="P105" t="str">
            <v>MCMASTER-CARR</v>
          </cell>
          <cell r="Q105" t="str">
            <v>1277A84</v>
          </cell>
          <cell r="S105">
            <v>90.96</v>
          </cell>
          <cell r="T105">
            <v>90.96</v>
          </cell>
          <cell r="U105">
            <v>90.96</v>
          </cell>
          <cell r="V105">
            <v>90.96</v>
          </cell>
          <cell r="W105">
            <v>90.96</v>
          </cell>
          <cell r="X105">
            <v>90.96</v>
          </cell>
          <cell r="Y105">
            <v>90.96</v>
          </cell>
          <cell r="Z105">
            <v>90.96</v>
          </cell>
          <cell r="AA105">
            <v>90.96</v>
          </cell>
        </row>
        <row r="106">
          <cell r="E106" t="str">
            <v>645-273240-001</v>
          </cell>
          <cell r="F106" t="str">
            <v>ELECTRO-MECHANICAL</v>
          </cell>
          <cell r="G106" t="str">
            <v>A</v>
          </cell>
          <cell r="H106" t="str">
            <v>SW,ETHERNET,8PORT,12-48VDC,15W,DIN RAIL</v>
          </cell>
          <cell r="I106">
            <v>1</v>
          </cell>
          <cell r="J106">
            <v>1</v>
          </cell>
          <cell r="K106" t="str">
            <v>EA</v>
          </cell>
          <cell r="L106" t="str">
            <v xml:space="preserve"> </v>
          </cell>
          <cell r="M106" t="str">
            <v xml:space="preserve">   </v>
          </cell>
          <cell r="N106" t="str">
            <v>L</v>
          </cell>
          <cell r="O106" t="str">
            <v>ANIXTER</v>
          </cell>
          <cell r="P106" t="str">
            <v>ANTAIRA TECHNOLOGIES, LLC.</v>
          </cell>
          <cell r="Q106" t="str">
            <v>LMX-0800</v>
          </cell>
          <cell r="S106">
            <v>480.63</v>
          </cell>
          <cell r="T106">
            <v>480.63</v>
          </cell>
          <cell r="U106">
            <v>480.63</v>
          </cell>
          <cell r="V106">
            <v>480.63</v>
          </cell>
          <cell r="W106">
            <v>480.63</v>
          </cell>
          <cell r="X106">
            <v>480.63</v>
          </cell>
          <cell r="Y106">
            <v>480.63</v>
          </cell>
          <cell r="Z106">
            <v>480.63</v>
          </cell>
          <cell r="AA106">
            <v>480.63</v>
          </cell>
        </row>
        <row r="107">
          <cell r="E107" t="str">
            <v>61-377883-00</v>
          </cell>
          <cell r="F107" t="str">
            <v>ELECTRO-MECHANICAL</v>
          </cell>
          <cell r="G107" t="str">
            <v>B</v>
          </cell>
          <cell r="H107" t="str">
            <v>TC,K,TOP PLATE,90 DEG BOLT</v>
          </cell>
          <cell r="I107">
            <v>1</v>
          </cell>
          <cell r="J107">
            <v>1</v>
          </cell>
          <cell r="K107" t="str">
            <v>EA</v>
          </cell>
          <cell r="L107" t="str">
            <v xml:space="preserve"> </v>
          </cell>
          <cell r="M107" t="str">
            <v xml:space="preserve">   </v>
          </cell>
          <cell r="N107" t="str">
            <v>L</v>
          </cell>
          <cell r="O107" t="str">
            <v>VALIN</v>
          </cell>
          <cell r="P107" t="str">
            <v>VALIN CORP</v>
          </cell>
          <cell r="Q107" t="str">
            <v>M320KC040JC048X</v>
          </cell>
          <cell r="S107">
            <v>218.67</v>
          </cell>
          <cell r="T107">
            <v>218.67</v>
          </cell>
          <cell r="U107">
            <v>218.67</v>
          </cell>
          <cell r="V107">
            <v>218.67</v>
          </cell>
          <cell r="W107">
            <v>218.67</v>
          </cell>
          <cell r="X107">
            <v>218.67</v>
          </cell>
          <cell r="Y107">
            <v>218.67</v>
          </cell>
          <cell r="Z107">
            <v>218.67</v>
          </cell>
          <cell r="AA107">
            <v>218.67</v>
          </cell>
        </row>
        <row r="108">
          <cell r="E108" t="str">
            <v>03-345416-00</v>
          </cell>
          <cell r="F108" t="str">
            <v>CABLES</v>
          </cell>
          <cell r="G108" t="str">
            <v>A</v>
          </cell>
          <cell r="H108" t="str">
            <v>CBL ASSY,WATER SW,HOT TOP PLATE,VXT</v>
          </cell>
          <cell r="I108">
            <v>1</v>
          </cell>
          <cell r="J108">
            <v>1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WINWAY</v>
          </cell>
          <cell r="S108">
            <v>28.9</v>
          </cell>
          <cell r="T108">
            <v>28.9</v>
          </cell>
          <cell r="U108">
            <v>28.9</v>
          </cell>
          <cell r="V108">
            <v>28.9</v>
          </cell>
          <cell r="W108">
            <v>28.9</v>
          </cell>
          <cell r="X108">
            <v>28.9</v>
          </cell>
          <cell r="Y108">
            <v>28.9</v>
          </cell>
          <cell r="Z108">
            <v>28.9</v>
          </cell>
          <cell r="AA108">
            <v>28.9</v>
          </cell>
        </row>
        <row r="109">
          <cell r="E109" t="str">
            <v>76-345416-00</v>
          </cell>
          <cell r="G109" t="str">
            <v>A</v>
          </cell>
          <cell r="H109" t="str">
            <v>SCHEM,CBL ASSY,WATER SW,HOT TOP PLATE,VX</v>
          </cell>
          <cell r="I109">
            <v>1</v>
          </cell>
          <cell r="J109">
            <v>1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Z</v>
          </cell>
          <cell r="O109" t="str">
            <v>ZZ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</row>
        <row r="110">
          <cell r="E110" t="str">
            <v>39-10021-00</v>
          </cell>
          <cell r="G110" t="str">
            <v>B</v>
          </cell>
          <cell r="H110" t="str">
            <v>CONN,9 PIN D MALE CRIMP</v>
          </cell>
          <cell r="I110">
            <v>1</v>
          </cell>
          <cell r="J110">
            <v>1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ZZ</v>
          </cell>
          <cell r="P110" t="str">
            <v>ITT CANNON</v>
          </cell>
          <cell r="Q110" t="str">
            <v>DEU-9P-K87-F0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</row>
        <row r="111">
          <cell r="E111" t="str">
            <v>39-107785-00</v>
          </cell>
          <cell r="G111" t="str">
            <v>A</v>
          </cell>
          <cell r="H111" t="str">
            <v>CONN,2POS RECEPTABLE</v>
          </cell>
          <cell r="I111">
            <v>1</v>
          </cell>
          <cell r="J111">
            <v>1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ZZ</v>
          </cell>
          <cell r="P111" t="str">
            <v>MOLEX, LLC</v>
          </cell>
          <cell r="Q111" t="str">
            <v>19-09-1029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2">
          <cell r="E112" t="str">
            <v>39-00021-01</v>
          </cell>
          <cell r="G112" t="str">
            <v>A</v>
          </cell>
          <cell r="H112" t="str">
            <v>BACKSHELL,9 POS CONN,D-SUB,CBL</v>
          </cell>
          <cell r="I112">
            <v>1</v>
          </cell>
          <cell r="J112">
            <v>1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L</v>
          </cell>
          <cell r="O112" t="str">
            <v>ZZ</v>
          </cell>
          <cell r="P112" t="str">
            <v>NORTHERN TECHNOLOGIES</v>
          </cell>
          <cell r="Q112" t="str">
            <v>C88E000209</v>
          </cell>
          <cell r="T112">
            <v>0</v>
          </cell>
          <cell r="V112">
            <v>0</v>
          </cell>
          <cell r="X112">
            <v>0</v>
          </cell>
          <cell r="Z112">
            <v>0</v>
          </cell>
        </row>
        <row r="113">
          <cell r="E113" t="str">
            <v>31-10019-00</v>
          </cell>
          <cell r="G113" t="str">
            <v>A</v>
          </cell>
          <cell r="H113" t="str">
            <v>CONTACT,PIN,2/22-18AWG,D-SUB</v>
          </cell>
          <cell r="I113">
            <v>2</v>
          </cell>
          <cell r="J113">
            <v>2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ZZ</v>
          </cell>
          <cell r="P113" t="str">
            <v>ITT CANNON</v>
          </cell>
          <cell r="Q113" t="str">
            <v>030-1954-000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</row>
        <row r="114">
          <cell r="E114" t="str">
            <v>39-114829-00</v>
          </cell>
          <cell r="G114" t="str">
            <v>C</v>
          </cell>
          <cell r="H114" t="str">
            <v>CONTACT,SCKT,18-22AWG</v>
          </cell>
          <cell r="I114">
            <v>2</v>
          </cell>
          <cell r="J114">
            <v>2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>ZZ</v>
          </cell>
          <cell r="P114" t="str">
            <v>MOLEX, LLC</v>
          </cell>
          <cell r="Q114">
            <v>1184157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5">
          <cell r="E115" t="str">
            <v>38-10028-00</v>
          </cell>
          <cell r="G115" t="str">
            <v>B</v>
          </cell>
          <cell r="H115" t="str">
            <v>CA,HTM,18AWG,2CORE,300V,SHLD,FEP JKT,CMP</v>
          </cell>
          <cell r="I115">
            <v>7</v>
          </cell>
          <cell r="J115">
            <v>7</v>
          </cell>
          <cell r="K115" t="str">
            <v>FT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ZZ</v>
          </cell>
          <cell r="P115" t="str">
            <v>BELDEN INC.</v>
          </cell>
          <cell r="Q115">
            <v>83652</v>
          </cell>
          <cell r="T115">
            <v>0</v>
          </cell>
          <cell r="V115">
            <v>0</v>
          </cell>
          <cell r="X115">
            <v>0</v>
          </cell>
          <cell r="Z115">
            <v>0</v>
          </cell>
        </row>
        <row r="116">
          <cell r="E116" t="str">
            <v>31-00233-00</v>
          </cell>
          <cell r="G116" t="str">
            <v>A</v>
          </cell>
          <cell r="H116" t="str">
            <v>TAPE,COPPER FOIL,1/2</v>
          </cell>
          <cell r="I116">
            <v>1</v>
          </cell>
          <cell r="J116">
            <v>1</v>
          </cell>
          <cell r="K116" t="str">
            <v>FT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3M</v>
          </cell>
          <cell r="Q116" t="str">
            <v>1181 TAPE (1/2)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10-00060-00</v>
          </cell>
          <cell r="G117" t="str">
            <v>B</v>
          </cell>
          <cell r="H117" t="str">
            <v>HEAT SHRINK TUBING,.25,BLACK</v>
          </cell>
          <cell r="I117">
            <v>0.5</v>
          </cell>
          <cell r="J117">
            <v>0.5</v>
          </cell>
          <cell r="K117" t="str">
            <v>FT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P117" t="str">
            <v>ABB</v>
          </cell>
          <cell r="Q117" t="str">
            <v>CP0250-0-25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79-00021-00</v>
          </cell>
          <cell r="G118" t="str">
            <v>A</v>
          </cell>
          <cell r="H118" t="str">
            <v>LABEL,BLANK 1 X 1/2</v>
          </cell>
          <cell r="I118">
            <v>2</v>
          </cell>
          <cell r="J118">
            <v>2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P118" t="str">
            <v>PANDUIT</v>
          </cell>
          <cell r="Q118" t="str">
            <v>WES-1112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03-381030-00</v>
          </cell>
          <cell r="F119" t="str">
            <v>CABLES</v>
          </cell>
          <cell r="G119" t="str">
            <v>A</v>
          </cell>
          <cell r="H119" t="str">
            <v>CBL ASSY,RELAY CNTRLR,RF PCA,RF DIST,VXT</v>
          </cell>
          <cell r="I119">
            <v>1</v>
          </cell>
          <cell r="J119">
            <v>1</v>
          </cell>
          <cell r="K119" t="str">
            <v>EA</v>
          </cell>
          <cell r="L119" t="str">
            <v xml:space="preserve"> </v>
          </cell>
          <cell r="M119" t="str">
            <v xml:space="preserve">   </v>
          </cell>
          <cell r="N119" t="str">
            <v>L</v>
          </cell>
          <cell r="O119" t="str">
            <v>NPI SOLUTIONS</v>
          </cell>
          <cell r="S119">
            <v>150</v>
          </cell>
          <cell r="T119">
            <v>150</v>
          </cell>
          <cell r="U119">
            <v>101.39</v>
          </cell>
          <cell r="V119">
            <v>101.39</v>
          </cell>
          <cell r="W119">
            <v>89.58</v>
          </cell>
          <cell r="X119">
            <v>89.58</v>
          </cell>
          <cell r="Y119">
            <v>84.53</v>
          </cell>
          <cell r="Z119">
            <v>84.53</v>
          </cell>
          <cell r="AA119">
            <v>80.31</v>
          </cell>
        </row>
        <row r="120">
          <cell r="E120" t="str">
            <v>76-381030-00</v>
          </cell>
          <cell r="G120" t="str">
            <v>A</v>
          </cell>
          <cell r="H120" t="str">
            <v>SCHEM,CBL ASSY,RELAY CNTRLR,RF PCA,RF DI</v>
          </cell>
          <cell r="I120">
            <v>1</v>
          </cell>
          <cell r="J120">
            <v>1</v>
          </cell>
          <cell r="K120" t="str">
            <v>EA</v>
          </cell>
          <cell r="L120" t="str">
            <v xml:space="preserve"> </v>
          </cell>
          <cell r="M120" t="str">
            <v xml:space="preserve">   </v>
          </cell>
          <cell r="N120" t="str">
            <v>Z</v>
          </cell>
          <cell r="O120" t="str">
            <v>ZZ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38-10035-00</v>
          </cell>
          <cell r="G121" t="str">
            <v>A</v>
          </cell>
          <cell r="H121" t="str">
            <v>CABLE,10 COND,150V 22AW</v>
          </cell>
          <cell r="I121">
            <v>7.5</v>
          </cell>
          <cell r="J121">
            <v>7.5</v>
          </cell>
          <cell r="K121" t="str">
            <v>FT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P121" t="str">
            <v>ALPHA WIRE</v>
          </cell>
          <cell r="Q121" t="str">
            <v>1299/10C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39-10021-00</v>
          </cell>
          <cell r="G122" t="str">
            <v>B</v>
          </cell>
          <cell r="H122" t="str">
            <v>CONN,9 PIN D MALE CRIMP</v>
          </cell>
          <cell r="I122">
            <v>1</v>
          </cell>
          <cell r="J122">
            <v>1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L</v>
          </cell>
          <cell r="O122" t="str">
            <v>ZZ</v>
          </cell>
          <cell r="P122" t="str">
            <v>ITT CANNON</v>
          </cell>
          <cell r="Q122" t="str">
            <v>DEU-9P-K87-F0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39-10022-00</v>
          </cell>
          <cell r="G123" t="str">
            <v>B</v>
          </cell>
          <cell r="H123" t="str">
            <v>CONN,9 PIN D FEM CRIMP</v>
          </cell>
          <cell r="I123">
            <v>1</v>
          </cell>
          <cell r="J123">
            <v>1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L</v>
          </cell>
          <cell r="O123" t="str">
            <v>ZZ</v>
          </cell>
          <cell r="P123" t="str">
            <v>ITT CANNON</v>
          </cell>
          <cell r="Q123" t="str">
            <v>DEU9SA197F0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39-10031-00</v>
          </cell>
          <cell r="G124" t="str">
            <v>A</v>
          </cell>
          <cell r="H124" t="str">
            <v>CONTACT,PIN,24-20AWG,D-SUB</v>
          </cell>
          <cell r="I124">
            <v>9</v>
          </cell>
          <cell r="J124">
            <v>9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L</v>
          </cell>
          <cell r="O124" t="str">
            <v>ZZ</v>
          </cell>
          <cell r="P124" t="str">
            <v>ITT CANN</v>
          </cell>
          <cell r="Q124" t="str">
            <v>030-1952-000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39-10032-00</v>
          </cell>
          <cell r="G125" t="str">
            <v>B</v>
          </cell>
          <cell r="H125" t="str">
            <v>CONTACT,SKT,24-20 AWG,D-SUB</v>
          </cell>
          <cell r="I125">
            <v>9</v>
          </cell>
          <cell r="J125">
            <v>9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L</v>
          </cell>
          <cell r="O125" t="str">
            <v>ZZ</v>
          </cell>
          <cell r="P125" t="str">
            <v>ITT CANNON</v>
          </cell>
          <cell r="Q125" t="str">
            <v>030-1953-000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10-00059-00</v>
          </cell>
          <cell r="G126" t="str">
            <v>A</v>
          </cell>
          <cell r="H126" t="str">
            <v>HEAT SHRINK TUBING,.375,BLACK</v>
          </cell>
          <cell r="I126">
            <v>1</v>
          </cell>
          <cell r="J126">
            <v>1</v>
          </cell>
          <cell r="K126" t="str">
            <v>FT</v>
          </cell>
          <cell r="L126" t="str">
            <v>Y</v>
          </cell>
          <cell r="M126" t="str">
            <v xml:space="preserve">   </v>
          </cell>
          <cell r="N126" t="str">
            <v>L</v>
          </cell>
          <cell r="O126" t="str">
            <v>ZZ</v>
          </cell>
          <cell r="P126" t="str">
            <v>ABB</v>
          </cell>
          <cell r="Q126" t="str">
            <v>CP0375-0-25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39-178688-09</v>
          </cell>
          <cell r="G127" t="str">
            <v>D</v>
          </cell>
          <cell r="H127" t="str">
            <v>BACKSHELL,D-SUB,METAL FOR CLIP,FCT</v>
          </cell>
          <cell r="I127">
            <v>1</v>
          </cell>
          <cell r="J127">
            <v>1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L</v>
          </cell>
          <cell r="O127" t="str">
            <v>ZZ</v>
          </cell>
          <cell r="P127" t="str">
            <v>MOLEX</v>
          </cell>
          <cell r="Q127">
            <v>1727040096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39-267251-00</v>
          </cell>
          <cell r="G128" t="str">
            <v>C</v>
          </cell>
          <cell r="H128" t="str">
            <v>BACKSHELL,D-SUB,METAL,90 DEG,9 PIN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L</v>
          </cell>
          <cell r="O128" t="str">
            <v>ZZ</v>
          </cell>
          <cell r="P128" t="str">
            <v>NORTHERN TECHNOLOGIES</v>
          </cell>
          <cell r="Q128" t="str">
            <v>N30E900000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79-00021-00</v>
          </cell>
          <cell r="G129" t="str">
            <v>A</v>
          </cell>
          <cell r="H129" t="str">
            <v>LABEL,BLANK 1 X 1/2</v>
          </cell>
          <cell r="I129">
            <v>2</v>
          </cell>
          <cell r="J129">
            <v>2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L</v>
          </cell>
          <cell r="O129" t="str">
            <v>ZZ</v>
          </cell>
          <cell r="P129" t="str">
            <v>PANDUIT</v>
          </cell>
          <cell r="Q129" t="str">
            <v>WES-1112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31-00233-00</v>
          </cell>
          <cell r="G130" t="str">
            <v>A</v>
          </cell>
          <cell r="H130" t="str">
            <v>TAPE,COPPER FOIL,1/2</v>
          </cell>
          <cell r="I130">
            <v>1</v>
          </cell>
          <cell r="J130">
            <v>1</v>
          </cell>
          <cell r="K130" t="str">
            <v>FT</v>
          </cell>
          <cell r="L130" t="str">
            <v>Y</v>
          </cell>
          <cell r="M130" t="str">
            <v xml:space="preserve">   </v>
          </cell>
          <cell r="N130" t="str">
            <v>L</v>
          </cell>
          <cell r="O130" t="str">
            <v>ZZ</v>
          </cell>
          <cell r="P130" t="str">
            <v>3M</v>
          </cell>
          <cell r="Q130" t="str">
            <v>1181 TAPE (1/2)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03-381309-00</v>
          </cell>
          <cell r="F131" t="str">
            <v>CABLES</v>
          </cell>
          <cell r="G131" t="str">
            <v>A</v>
          </cell>
          <cell r="H131" t="str">
            <v>CBL ASSY,VLV SNS,AMP-DS,CH-A,OUT/DIVRT,R</v>
          </cell>
          <cell r="I131">
            <v>1</v>
          </cell>
          <cell r="J131">
            <v>1</v>
          </cell>
          <cell r="K131" t="str">
            <v>EA</v>
          </cell>
          <cell r="L131" t="str">
            <v xml:space="preserve"> </v>
          </cell>
          <cell r="M131" t="str">
            <v xml:space="preserve">   </v>
          </cell>
          <cell r="N131" t="str">
            <v>L</v>
          </cell>
          <cell r="O131" t="str">
            <v>NPI SOLUTIONS</v>
          </cell>
          <cell r="S131">
            <v>114.5</v>
          </cell>
          <cell r="T131">
            <v>114.5</v>
          </cell>
          <cell r="U131">
            <v>114.5</v>
          </cell>
          <cell r="V131">
            <v>114.5</v>
          </cell>
          <cell r="W131">
            <v>114.5</v>
          </cell>
          <cell r="X131">
            <v>114.5</v>
          </cell>
          <cell r="Y131">
            <v>114.5</v>
          </cell>
          <cell r="Z131">
            <v>114.5</v>
          </cell>
          <cell r="AA131">
            <v>114.5</v>
          </cell>
        </row>
        <row r="132">
          <cell r="E132" t="str">
            <v>76-381309-00</v>
          </cell>
          <cell r="G132" t="str">
            <v>A</v>
          </cell>
          <cell r="H132" t="str">
            <v>SCHEM,CBL ASSY,VLV SNS,AMP-DS,CH-A,OUT/D</v>
          </cell>
          <cell r="I132">
            <v>1</v>
          </cell>
          <cell r="J132">
            <v>1</v>
          </cell>
          <cell r="K132" t="str">
            <v>EA</v>
          </cell>
          <cell r="L132" t="str">
            <v xml:space="preserve"> </v>
          </cell>
          <cell r="M132" t="str">
            <v xml:space="preserve">   </v>
          </cell>
          <cell r="N132" t="str">
            <v>Z</v>
          </cell>
          <cell r="O132" t="str">
            <v>ZZ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38-180682-02</v>
          </cell>
          <cell r="G133" t="str">
            <v>A</v>
          </cell>
          <cell r="H133" t="str">
            <v>CABLE,CORD,3COND,FEM,2METER,THREADED</v>
          </cell>
          <cell r="I133">
            <v>4</v>
          </cell>
          <cell r="J133">
            <v>4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L</v>
          </cell>
          <cell r="O133" t="str">
            <v>ZZ</v>
          </cell>
          <cell r="P133" t="str">
            <v>TURCK</v>
          </cell>
          <cell r="Q133" t="str">
            <v>PKG 3M-2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39-10021-00</v>
          </cell>
          <cell r="G134" t="str">
            <v>B</v>
          </cell>
          <cell r="H134" t="str">
            <v>CONN,9 PIN D MALE CRIMP</v>
          </cell>
          <cell r="I134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L</v>
          </cell>
          <cell r="O134" t="str">
            <v>ZZ</v>
          </cell>
          <cell r="P134" t="str">
            <v>ITT CANNON</v>
          </cell>
          <cell r="Q134" t="str">
            <v>DEU-9P-K87-F0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39-178688-09</v>
          </cell>
          <cell r="G135" t="str">
            <v>D</v>
          </cell>
          <cell r="H135" t="str">
            <v>BACKSHELL,D-SUB,METAL FOR CLIP,FCT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L</v>
          </cell>
          <cell r="O135" t="str">
            <v>ZZ</v>
          </cell>
          <cell r="P135" t="str">
            <v>MOLEX</v>
          </cell>
          <cell r="Q135">
            <v>1727040096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39-10031-00</v>
          </cell>
          <cell r="G136" t="str">
            <v>A</v>
          </cell>
          <cell r="H136" t="str">
            <v>CONTACT,PIN,24-20AWG,D-SUB</v>
          </cell>
          <cell r="I136">
            <v>8</v>
          </cell>
          <cell r="J136">
            <v>8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L</v>
          </cell>
          <cell r="O136" t="str">
            <v>ZZ</v>
          </cell>
          <cell r="P136" t="str">
            <v>ITT CANN</v>
          </cell>
          <cell r="Q136" t="str">
            <v>030-1952-000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10-032623-00</v>
          </cell>
          <cell r="G137" t="str">
            <v>A</v>
          </cell>
          <cell r="H137" t="str">
            <v>HEAT SHRINK TUBING,1,BLACK</v>
          </cell>
          <cell r="I137">
            <v>0.5</v>
          </cell>
          <cell r="J137">
            <v>0.5</v>
          </cell>
          <cell r="K137" t="str">
            <v>FT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P137" t="str">
            <v>ABB</v>
          </cell>
          <cell r="Q137" t="str">
            <v>CP01000-0-25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79-00021-02</v>
          </cell>
          <cell r="G138" t="str">
            <v>A</v>
          </cell>
          <cell r="H138" t="str">
            <v>LABEL,CBL MARKING,1X.5X1.5,BLANK,WRITE-O</v>
          </cell>
          <cell r="I138">
            <v>5</v>
          </cell>
          <cell r="J138">
            <v>5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P138" t="str">
            <v>ABB</v>
          </cell>
          <cell r="Q138" t="str">
            <v>WLP-1112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31-00156-00</v>
          </cell>
          <cell r="G139" t="str">
            <v>A</v>
          </cell>
          <cell r="H139" t="str">
            <v>TIE WRAP,5.5 NYLON</v>
          </cell>
          <cell r="I139">
            <v>1</v>
          </cell>
          <cell r="J139">
            <v>1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P139" t="str">
            <v>ABB</v>
          </cell>
          <cell r="Q139" t="str">
            <v>TY24M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03-453022-00</v>
          </cell>
          <cell r="F140" t="str">
            <v>CABLES</v>
          </cell>
          <cell r="G140" t="str">
            <v>A</v>
          </cell>
          <cell r="H140" t="str">
            <v>CBL ASSY,AMPDS,RF ENCL,TC,BLKHD,VXT</v>
          </cell>
          <cell r="I140">
            <v>1</v>
          </cell>
          <cell r="J140">
            <v>1</v>
          </cell>
          <cell r="K140" t="str">
            <v>EA</v>
          </cell>
          <cell r="L140" t="str">
            <v xml:space="preserve"> </v>
          </cell>
          <cell r="M140" t="str">
            <v xml:space="preserve">   </v>
          </cell>
          <cell r="N140" t="str">
            <v>L</v>
          </cell>
          <cell r="O140" t="str">
            <v>ARIZONA COMPONENTS</v>
          </cell>
          <cell r="S140">
            <v>438.04</v>
          </cell>
          <cell r="T140">
            <v>438.04</v>
          </cell>
          <cell r="U140">
            <v>438.04</v>
          </cell>
          <cell r="V140">
            <v>438.04</v>
          </cell>
          <cell r="W140">
            <v>285.67</v>
          </cell>
          <cell r="X140">
            <v>285.67</v>
          </cell>
          <cell r="Y140">
            <v>273.58</v>
          </cell>
          <cell r="Z140">
            <v>273.58</v>
          </cell>
          <cell r="AA140">
            <v>264.35000000000002</v>
          </cell>
        </row>
        <row r="141">
          <cell r="E141" t="str">
            <v>76-453022-00</v>
          </cell>
          <cell r="G141" t="str">
            <v>A</v>
          </cell>
          <cell r="H141" t="str">
            <v>SCHEM,CBL ASSY,AMPDS,RF ENCL,TC,BLKHD,VX</v>
          </cell>
          <cell r="I141">
            <v>1</v>
          </cell>
          <cell r="J141">
            <v>1</v>
          </cell>
          <cell r="K141" t="str">
            <v>EA</v>
          </cell>
          <cell r="L141" t="str">
            <v xml:space="preserve"> </v>
          </cell>
          <cell r="M141" t="str">
            <v xml:space="preserve">   </v>
          </cell>
          <cell r="N141" t="str">
            <v>Z</v>
          </cell>
          <cell r="O141" t="str">
            <v>ZZ</v>
          </cell>
          <cell r="T141">
            <v>0</v>
          </cell>
          <cell r="V141">
            <v>0</v>
          </cell>
          <cell r="X141">
            <v>0</v>
          </cell>
          <cell r="Z141">
            <v>0</v>
          </cell>
        </row>
        <row r="142">
          <cell r="E142" t="str">
            <v>39-297329-02</v>
          </cell>
          <cell r="G142" t="str">
            <v>B</v>
          </cell>
          <cell r="H142" t="str">
            <v>CONN,D-SUB,25,MALE,CRIMP,CABLE,SIZE 20 C</v>
          </cell>
          <cell r="I142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ZZ</v>
          </cell>
          <cell r="P142" t="str">
            <v>TE CONNECTIVITY</v>
          </cell>
          <cell r="Q142" t="str">
            <v>5205208-1</v>
          </cell>
          <cell r="T142">
            <v>0</v>
          </cell>
          <cell r="V142">
            <v>0</v>
          </cell>
          <cell r="X142">
            <v>0</v>
          </cell>
          <cell r="Z142">
            <v>0</v>
          </cell>
        </row>
        <row r="143">
          <cell r="E143" t="str">
            <v>39-00019-00</v>
          </cell>
          <cell r="G143" t="str">
            <v>B</v>
          </cell>
          <cell r="H143" t="str">
            <v>HOOD, 25 PIN CONNECTOR</v>
          </cell>
          <cell r="I143">
            <v>1</v>
          </cell>
          <cell r="J143">
            <v>1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ZZ</v>
          </cell>
          <cell r="P143" t="str">
            <v>ITT CANNON</v>
          </cell>
          <cell r="Q143" t="str">
            <v>DB24659</v>
          </cell>
          <cell r="T143">
            <v>0</v>
          </cell>
          <cell r="V143">
            <v>0</v>
          </cell>
          <cell r="X143">
            <v>0</v>
          </cell>
          <cell r="Z143">
            <v>0</v>
          </cell>
        </row>
        <row r="144">
          <cell r="E144" t="str">
            <v>39-129297-00</v>
          </cell>
          <cell r="G144" t="str">
            <v>B</v>
          </cell>
          <cell r="H144" t="str">
            <v>CONTACT,DPIN,TC,K,CH</v>
          </cell>
          <cell r="I144">
            <v>9</v>
          </cell>
          <cell r="J144">
            <v>9</v>
          </cell>
          <cell r="K144" t="str">
            <v>EA</v>
          </cell>
          <cell r="L144" t="str">
            <v>Y</v>
          </cell>
          <cell r="M144" t="str">
            <v xml:space="preserve">   </v>
          </cell>
          <cell r="N144" t="str">
            <v>L</v>
          </cell>
          <cell r="O144" t="str">
            <v>ZZ</v>
          </cell>
          <cell r="P144" t="str">
            <v>OMEGA/MAGNETEK</v>
          </cell>
          <cell r="Q144" t="str">
            <v>SMTC-CH-P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45">
          <cell r="E145" t="str">
            <v>39-129299-00</v>
          </cell>
          <cell r="G145" t="str">
            <v>A</v>
          </cell>
          <cell r="H145" t="str">
            <v>CONTACT,DPIN,TC,K,AL</v>
          </cell>
          <cell r="I145">
            <v>9</v>
          </cell>
          <cell r="J145">
            <v>9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L</v>
          </cell>
          <cell r="O145" t="str">
            <v>ZZ</v>
          </cell>
          <cell r="P145" t="str">
            <v>OMEGA</v>
          </cell>
          <cell r="Q145" t="str">
            <v>SMTC-AL-P</v>
          </cell>
          <cell r="T145">
            <v>0</v>
          </cell>
          <cell r="V145">
            <v>0</v>
          </cell>
          <cell r="X145">
            <v>0</v>
          </cell>
          <cell r="Z145">
            <v>0</v>
          </cell>
        </row>
        <row r="146">
          <cell r="E146" t="str">
            <v>31-00233-00</v>
          </cell>
          <cell r="G146" t="str">
            <v>A</v>
          </cell>
          <cell r="H146" t="str">
            <v>TAPE,COPPER FOIL,1/2</v>
          </cell>
          <cell r="I146">
            <v>0.5</v>
          </cell>
          <cell r="J146">
            <v>0.5</v>
          </cell>
          <cell r="K146" t="str">
            <v>FT</v>
          </cell>
          <cell r="L146" t="str">
            <v>Y</v>
          </cell>
          <cell r="M146" t="str">
            <v xml:space="preserve">   </v>
          </cell>
          <cell r="N146" t="str">
            <v>L</v>
          </cell>
          <cell r="O146" t="str">
            <v>ZZ</v>
          </cell>
          <cell r="P146" t="str">
            <v>3M</v>
          </cell>
          <cell r="Q146" t="str">
            <v>1181 TAPE (1/2)</v>
          </cell>
          <cell r="T146">
            <v>0</v>
          </cell>
          <cell r="V146">
            <v>0</v>
          </cell>
          <cell r="X146">
            <v>0</v>
          </cell>
          <cell r="Z146">
            <v>0</v>
          </cell>
        </row>
        <row r="147">
          <cell r="E147" t="str">
            <v>10-00058-00</v>
          </cell>
          <cell r="G147" t="str">
            <v>A</v>
          </cell>
          <cell r="H147" t="str">
            <v>HEAT SHRINK TUBING,.5,BLACK</v>
          </cell>
          <cell r="I147">
            <v>0.5</v>
          </cell>
          <cell r="J147">
            <v>0.5</v>
          </cell>
          <cell r="K147" t="str">
            <v>FT</v>
          </cell>
          <cell r="L147" t="str">
            <v>Y</v>
          </cell>
          <cell r="M147" t="str">
            <v xml:space="preserve">   </v>
          </cell>
          <cell r="N147" t="str">
            <v>L</v>
          </cell>
          <cell r="O147" t="str">
            <v>ZZ</v>
          </cell>
          <cell r="P147" t="str">
            <v>BELL ELECTRICAL SUPPLY</v>
          </cell>
          <cell r="Q147" t="str">
            <v>CP0500-0-25</v>
          </cell>
          <cell r="T147">
            <v>0</v>
          </cell>
          <cell r="V147">
            <v>0</v>
          </cell>
          <cell r="X147">
            <v>0</v>
          </cell>
          <cell r="Z147">
            <v>0</v>
          </cell>
        </row>
        <row r="148">
          <cell r="E148" t="str">
            <v>79-00021-00</v>
          </cell>
          <cell r="G148" t="str">
            <v>A</v>
          </cell>
          <cell r="H148" t="str">
            <v>LABEL,BLANK 1 X 1/2</v>
          </cell>
          <cell r="I148">
            <v>9</v>
          </cell>
          <cell r="J148">
            <v>9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L</v>
          </cell>
          <cell r="O148" t="str">
            <v>ZZ</v>
          </cell>
          <cell r="P148" t="str">
            <v>PANDUIT</v>
          </cell>
          <cell r="Q148" t="str">
            <v>WES-1112</v>
          </cell>
          <cell r="T148">
            <v>0</v>
          </cell>
          <cell r="V148">
            <v>0</v>
          </cell>
          <cell r="X148">
            <v>0</v>
          </cell>
          <cell r="Z148">
            <v>0</v>
          </cell>
        </row>
        <row r="149">
          <cell r="E149" t="str">
            <v>39-143084-00</v>
          </cell>
          <cell r="G149" t="str">
            <v>A</v>
          </cell>
          <cell r="H149" t="str">
            <v>CONN,3P,SUBM,TC,K,F</v>
          </cell>
          <cell r="I149">
            <v>9</v>
          </cell>
          <cell r="J149">
            <v>9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L</v>
          </cell>
          <cell r="O149" t="str">
            <v>ZZ</v>
          </cell>
          <cell r="P149" t="str">
            <v>OMEGA/MAGNETEK</v>
          </cell>
          <cell r="Q149" t="str">
            <v>MTP-K-F</v>
          </cell>
          <cell r="T149">
            <v>0</v>
          </cell>
          <cell r="V149">
            <v>0</v>
          </cell>
          <cell r="X149">
            <v>0</v>
          </cell>
          <cell r="Z149">
            <v>0</v>
          </cell>
        </row>
        <row r="150">
          <cell r="E150" t="str">
            <v>10-00061-00</v>
          </cell>
          <cell r="G150" t="str">
            <v>A</v>
          </cell>
          <cell r="H150" t="str">
            <v>HEAT SHRINK TUBING,.125,BLACK</v>
          </cell>
          <cell r="I150">
            <v>5</v>
          </cell>
          <cell r="J150">
            <v>5</v>
          </cell>
          <cell r="K150" t="str">
            <v>FT</v>
          </cell>
          <cell r="L150" t="str">
            <v>Y</v>
          </cell>
          <cell r="M150" t="str">
            <v xml:space="preserve">   </v>
          </cell>
          <cell r="N150" t="str">
            <v>L</v>
          </cell>
          <cell r="O150" t="str">
            <v>ZZ</v>
          </cell>
          <cell r="P150" t="str">
            <v>GOURMET</v>
          </cell>
          <cell r="Q150" t="str">
            <v>B218-SB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1">
          <cell r="E151" t="str">
            <v>35-137391-00</v>
          </cell>
          <cell r="G151" t="str">
            <v>A</v>
          </cell>
          <cell r="H151" t="str">
            <v>WIRE,TC,TYPE K,24 AWG,TWSH</v>
          </cell>
          <cell r="I151">
            <v>33</v>
          </cell>
          <cell r="J151">
            <v>33</v>
          </cell>
          <cell r="K151" t="str">
            <v>FT</v>
          </cell>
          <cell r="L151" t="str">
            <v>Y</v>
          </cell>
          <cell r="M151" t="str">
            <v xml:space="preserve">   </v>
          </cell>
          <cell r="N151" t="str">
            <v>L</v>
          </cell>
          <cell r="O151" t="str">
            <v>ZZ</v>
          </cell>
          <cell r="P151" t="str">
            <v>OMEGA/MAGNETEK</v>
          </cell>
          <cell r="Q151" t="str">
            <v>FF-K-24-TWSH</v>
          </cell>
          <cell r="T151">
            <v>0</v>
          </cell>
          <cell r="V151">
            <v>0</v>
          </cell>
          <cell r="X151">
            <v>0</v>
          </cell>
          <cell r="Z151">
            <v>0</v>
          </cell>
        </row>
        <row r="152">
          <cell r="E152" t="str">
            <v>20-10344-00</v>
          </cell>
          <cell r="G152" t="str">
            <v>B</v>
          </cell>
          <cell r="H152" t="str">
            <v>SCRW,JACK,3/4 LG</v>
          </cell>
          <cell r="I152">
            <v>2</v>
          </cell>
          <cell r="J152">
            <v>2</v>
          </cell>
          <cell r="K152" t="str">
            <v>EA</v>
          </cell>
          <cell r="L152" t="str">
            <v>Y</v>
          </cell>
          <cell r="M152" t="str">
            <v xml:space="preserve">   </v>
          </cell>
          <cell r="N152" t="str">
            <v>L</v>
          </cell>
          <cell r="O152" t="str">
            <v>ZZ</v>
          </cell>
          <cell r="P152" t="str">
            <v>RAF</v>
          </cell>
          <cell r="Q152" t="str">
            <v>4750-10</v>
          </cell>
          <cell r="T152">
            <v>0</v>
          </cell>
          <cell r="V152">
            <v>0</v>
          </cell>
          <cell r="X152">
            <v>0</v>
          </cell>
          <cell r="Z152">
            <v>0</v>
          </cell>
        </row>
        <row r="153">
          <cell r="E153" t="str">
            <v>31-00155-00</v>
          </cell>
          <cell r="G153" t="str">
            <v>A</v>
          </cell>
          <cell r="H153" t="str">
            <v>TIE WRAP,3.6 NYLON</v>
          </cell>
          <cell r="I153">
            <v>1</v>
          </cell>
          <cell r="J153">
            <v>1</v>
          </cell>
          <cell r="K153" t="str">
            <v>EA</v>
          </cell>
          <cell r="L153" t="str">
            <v>Y</v>
          </cell>
          <cell r="M153" t="str">
            <v xml:space="preserve">   </v>
          </cell>
          <cell r="N153" t="str">
            <v>L</v>
          </cell>
          <cell r="O153" t="str">
            <v>ZZ</v>
          </cell>
          <cell r="P153" t="str">
            <v>ABB</v>
          </cell>
          <cell r="Q153" t="str">
            <v>TY23M</v>
          </cell>
          <cell r="T153">
            <v>0</v>
          </cell>
          <cell r="V153">
            <v>0</v>
          </cell>
          <cell r="X153">
            <v>0</v>
          </cell>
          <cell r="Z153">
            <v>0</v>
          </cell>
        </row>
        <row r="154">
          <cell r="E154" t="str">
            <v>79-00021-01</v>
          </cell>
          <cell r="G154" t="str">
            <v>A</v>
          </cell>
          <cell r="H154" t="str">
            <v>LABEL,BLANK 1 X 1</v>
          </cell>
          <cell r="I154">
            <v>1</v>
          </cell>
          <cell r="J154">
            <v>1</v>
          </cell>
          <cell r="K154" t="str">
            <v>EA</v>
          </cell>
          <cell r="L154" t="str">
            <v>Y</v>
          </cell>
          <cell r="M154" t="str">
            <v xml:space="preserve">   </v>
          </cell>
          <cell r="N154" t="str">
            <v>L</v>
          </cell>
          <cell r="O154" t="str">
            <v>ZZ</v>
          </cell>
          <cell r="P154" t="str">
            <v>PANDUIT</v>
          </cell>
          <cell r="Q154" t="str">
            <v>WES-1334</v>
          </cell>
          <cell r="T154">
            <v>0</v>
          </cell>
          <cell r="V154">
            <v>0</v>
          </cell>
          <cell r="X154">
            <v>0</v>
          </cell>
          <cell r="Z154">
            <v>0</v>
          </cell>
        </row>
        <row r="155">
          <cell r="E155" t="str">
            <v>03-453023-00</v>
          </cell>
          <cell r="F155" t="str">
            <v>CABLES</v>
          </cell>
          <cell r="G155" t="str">
            <v>A</v>
          </cell>
          <cell r="H155" t="str">
            <v>CBL ASSY,AMPDS,RF ENCL,HTRS,BLKHD,VXT</v>
          </cell>
          <cell r="I155">
            <v>1</v>
          </cell>
          <cell r="J155">
            <v>1</v>
          </cell>
          <cell r="K155" t="str">
            <v>EA</v>
          </cell>
          <cell r="L155" t="str">
            <v xml:space="preserve"> </v>
          </cell>
          <cell r="M155" t="str">
            <v xml:space="preserve">   </v>
          </cell>
          <cell r="N155" t="str">
            <v>L</v>
          </cell>
          <cell r="O155" t="str">
            <v>WINWAY</v>
          </cell>
          <cell r="S155">
            <v>74.83</v>
          </cell>
          <cell r="T155">
            <v>74.83</v>
          </cell>
          <cell r="U155">
            <v>74.83</v>
          </cell>
          <cell r="V155">
            <v>74.83</v>
          </cell>
          <cell r="W155">
            <v>74.83</v>
          </cell>
          <cell r="X155">
            <v>74.83</v>
          </cell>
          <cell r="Y155">
            <v>74.83</v>
          </cell>
          <cell r="Z155">
            <v>74.83</v>
          </cell>
          <cell r="AA155">
            <v>74.83</v>
          </cell>
        </row>
        <row r="156">
          <cell r="E156" t="str">
            <v>76-453023-00</v>
          </cell>
          <cell r="G156" t="str">
            <v>A</v>
          </cell>
          <cell r="H156" t="str">
            <v>SCHEM,CBL ASSY,AMPDS,RF ENCL,HTRS,BLKHD,</v>
          </cell>
          <cell r="I156">
            <v>1</v>
          </cell>
          <cell r="J156">
            <v>1</v>
          </cell>
          <cell r="K156" t="str">
            <v>EA</v>
          </cell>
          <cell r="L156" t="str">
            <v xml:space="preserve"> </v>
          </cell>
          <cell r="M156" t="str">
            <v xml:space="preserve">   </v>
          </cell>
          <cell r="N156" t="str">
            <v>Z</v>
          </cell>
          <cell r="O156" t="str">
            <v>ZZ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38-137368-00</v>
          </cell>
          <cell r="G157" t="str">
            <v>A</v>
          </cell>
          <cell r="H157" t="str">
            <v>CABLE,1 TWPR 16AWG,300V</v>
          </cell>
          <cell r="I157">
            <v>31</v>
          </cell>
          <cell r="J157">
            <v>31</v>
          </cell>
          <cell r="K157" t="str">
            <v>FT</v>
          </cell>
          <cell r="L157" t="str">
            <v>Y</v>
          </cell>
          <cell r="M157" t="str">
            <v xml:space="preserve">   </v>
          </cell>
          <cell r="N157" t="str">
            <v>L</v>
          </cell>
          <cell r="O157" t="str">
            <v>ZZ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39-347727-00</v>
          </cell>
          <cell r="G158" t="str">
            <v>A</v>
          </cell>
          <cell r="H158" t="str">
            <v>CONN,CPC,MALE,19 POS,PLUG</v>
          </cell>
          <cell r="I158">
            <v>1</v>
          </cell>
          <cell r="J158">
            <v>1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L</v>
          </cell>
          <cell r="O158" t="str">
            <v>ZZ</v>
          </cell>
          <cell r="P158" t="str">
            <v>TYCO-AMP</v>
          </cell>
          <cell r="Q158" t="str">
            <v>211772-1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39-378269-00</v>
          </cell>
          <cell r="G159" t="str">
            <v>A</v>
          </cell>
          <cell r="H159" t="str">
            <v>CLAMP,CABLE,CPC,17.86MM DIA,THERMOPLASTI</v>
          </cell>
          <cell r="I159">
            <v>1</v>
          </cell>
          <cell r="J159">
            <v>1</v>
          </cell>
          <cell r="K159" t="str">
            <v>EA</v>
          </cell>
          <cell r="L159" t="str">
            <v xml:space="preserve"> </v>
          </cell>
          <cell r="M159" t="str">
            <v xml:space="preserve">   </v>
          </cell>
          <cell r="N159" t="str">
            <v>L</v>
          </cell>
          <cell r="O159" t="str">
            <v>ZZ</v>
          </cell>
          <cell r="P159" t="str">
            <v>TE CONNECTIVITY</v>
          </cell>
          <cell r="Q159" t="str">
            <v>1546350-2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39-00256-00</v>
          </cell>
          <cell r="G160" t="str">
            <v>C</v>
          </cell>
          <cell r="H160" t="str">
            <v>CONTACT,CIRC. PIN,18-16 AWG</v>
          </cell>
          <cell r="I160">
            <v>18</v>
          </cell>
          <cell r="J160">
            <v>18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L</v>
          </cell>
          <cell r="O160" t="str">
            <v>ZZ</v>
          </cell>
          <cell r="P160" t="str">
            <v>TE CONNECTIVITY</v>
          </cell>
          <cell r="Q160" t="str">
            <v>66099-3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10-00057-00</v>
          </cell>
          <cell r="G161" t="str">
            <v>A</v>
          </cell>
          <cell r="H161" t="str">
            <v>HEAT SHRINK TUBING,.75,BLACK</v>
          </cell>
          <cell r="I161">
            <v>0.5</v>
          </cell>
          <cell r="J161">
            <v>0.5</v>
          </cell>
          <cell r="K161" t="str">
            <v>FT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ZZ</v>
          </cell>
          <cell r="P161" t="str">
            <v>BELL ELECTRICAL SUPPLY</v>
          </cell>
          <cell r="Q161" t="str">
            <v>CP0750-O-25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79-00021-01</v>
          </cell>
          <cell r="G162" t="str">
            <v>A</v>
          </cell>
          <cell r="H162" t="str">
            <v>LABEL,BLANK 1 X 1</v>
          </cell>
          <cell r="I162">
            <v>1</v>
          </cell>
          <cell r="J162">
            <v>1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ZZ</v>
          </cell>
          <cell r="P162" t="str">
            <v>PANDUIT</v>
          </cell>
          <cell r="Q162" t="str">
            <v>WES-1334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39-00305-00</v>
          </cell>
          <cell r="G163" t="str">
            <v>A</v>
          </cell>
          <cell r="H163" t="str">
            <v>CONN,AMP FEMALE</v>
          </cell>
          <cell r="I163">
            <v>9</v>
          </cell>
          <cell r="J163">
            <v>9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ZZ</v>
          </cell>
          <cell r="P163" t="str">
            <v>TE CONNECTIVITY</v>
          </cell>
          <cell r="Q163" t="str">
            <v>350767-1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39-138023-00</v>
          </cell>
          <cell r="G164" t="str">
            <v>B</v>
          </cell>
          <cell r="H164" t="str">
            <v>PIN,TERM,14-20 AWG,MATE-N-LOC</v>
          </cell>
          <cell r="I164">
            <v>27</v>
          </cell>
          <cell r="J164">
            <v>27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ZZ</v>
          </cell>
          <cell r="P164" t="str">
            <v>TE CONNECTIVITY</v>
          </cell>
          <cell r="Q164" t="str">
            <v>350547-1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10-00071-00</v>
          </cell>
          <cell r="G165" t="str">
            <v>A</v>
          </cell>
          <cell r="H165" t="str">
            <v>HEAT SHRINK TUBING,.094,BLK</v>
          </cell>
          <cell r="I165">
            <v>4.5</v>
          </cell>
          <cell r="J165">
            <v>4.5</v>
          </cell>
          <cell r="K165" t="str">
            <v>FT</v>
          </cell>
          <cell r="L165" t="str">
            <v>Y</v>
          </cell>
          <cell r="M165" t="str">
            <v xml:space="preserve">   </v>
          </cell>
          <cell r="N165" t="str">
            <v>L</v>
          </cell>
          <cell r="O165" t="str">
            <v>ZZ</v>
          </cell>
          <cell r="P165" t="str">
            <v>ABB</v>
          </cell>
          <cell r="Q165" t="str">
            <v>CP093-0-25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79-00021-00</v>
          </cell>
          <cell r="G166" t="str">
            <v>A</v>
          </cell>
          <cell r="H166" t="str">
            <v>LABEL,BLANK 1 X 1/2</v>
          </cell>
          <cell r="I166">
            <v>9</v>
          </cell>
          <cell r="J166">
            <v>9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L</v>
          </cell>
          <cell r="O166" t="str">
            <v>ZZ</v>
          </cell>
          <cell r="P166" t="str">
            <v>PANDUIT</v>
          </cell>
          <cell r="Q166" t="str">
            <v>WES-1112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03-378394-00</v>
          </cell>
          <cell r="F167" t="str">
            <v>CABLES</v>
          </cell>
          <cell r="G167" t="str">
            <v>A</v>
          </cell>
          <cell r="H167" t="str">
            <v>CBL ASSY,ST1,RF CURRENT SNS</v>
          </cell>
          <cell r="I167">
            <v>1</v>
          </cell>
          <cell r="J167">
            <v>1</v>
          </cell>
          <cell r="K167" t="str">
            <v>EA</v>
          </cell>
          <cell r="L167" t="str">
            <v xml:space="preserve"> </v>
          </cell>
          <cell r="M167" t="str">
            <v xml:space="preserve">   </v>
          </cell>
          <cell r="N167" t="str">
            <v>L</v>
          </cell>
          <cell r="O167" t="str">
            <v>NPI SOLUTIONS</v>
          </cell>
          <cell r="S167">
            <v>81.23</v>
          </cell>
          <cell r="T167">
            <v>81.23</v>
          </cell>
          <cell r="U167">
            <v>81.23</v>
          </cell>
          <cell r="V167">
            <v>81.23</v>
          </cell>
          <cell r="W167">
            <v>81.02</v>
          </cell>
          <cell r="X167">
            <v>81.02</v>
          </cell>
          <cell r="Y167">
            <v>80.8</v>
          </cell>
          <cell r="Z167">
            <v>80.8</v>
          </cell>
          <cell r="AA167">
            <v>80.47</v>
          </cell>
        </row>
        <row r="168">
          <cell r="E168" t="str">
            <v>76-378394-00</v>
          </cell>
          <cell r="G168" t="str">
            <v>A</v>
          </cell>
          <cell r="H168" t="str">
            <v>SCHEM,CBL ASSY,ST1,RF CURRENT SNESOR</v>
          </cell>
          <cell r="I168">
            <v>1</v>
          </cell>
          <cell r="J168">
            <v>1</v>
          </cell>
          <cell r="K168" t="str">
            <v>EA</v>
          </cell>
          <cell r="L168" t="str">
            <v xml:space="preserve"> 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38-354104-05</v>
          </cell>
          <cell r="G169" t="str">
            <v>A</v>
          </cell>
          <cell r="H169" t="str">
            <v>CABLE,COAXIAL,RG316/U,SMA M-M,60 INCH</v>
          </cell>
          <cell r="I169">
            <v>1</v>
          </cell>
          <cell r="J169">
            <v>1</v>
          </cell>
          <cell r="K169" t="str">
            <v>EA</v>
          </cell>
          <cell r="L169" t="str">
            <v xml:space="preserve"> </v>
          </cell>
          <cell r="M169" t="str">
            <v>C4S</v>
          </cell>
          <cell r="N169" t="str">
            <v>L</v>
          </cell>
          <cell r="O169" t="str">
            <v>ZZ</v>
          </cell>
          <cell r="P169" t="str">
            <v>3rd Party Supplier/Generic Website</v>
          </cell>
          <cell r="Q169" t="str">
            <v>PE3573-60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79-00021-00</v>
          </cell>
          <cell r="G170" t="str">
            <v>A</v>
          </cell>
          <cell r="H170" t="str">
            <v>LABEL,BLANK 1 X 1/2</v>
          </cell>
          <cell r="I170">
            <v>2</v>
          </cell>
          <cell r="J170">
            <v>2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L</v>
          </cell>
          <cell r="O170" t="str">
            <v>ZZ</v>
          </cell>
          <cell r="P170" t="str">
            <v>PANDUIT</v>
          </cell>
          <cell r="Q170" t="str">
            <v>WES-1112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03-378397-01</v>
          </cell>
          <cell r="F171" t="str">
            <v>CABLES</v>
          </cell>
          <cell r="G171" t="str">
            <v>A</v>
          </cell>
          <cell r="H171" t="str">
            <v>CBL ASSY,ST2,RF,CURRENT SNS,72 INCH</v>
          </cell>
          <cell r="I171">
            <v>1</v>
          </cell>
          <cell r="J171">
            <v>1</v>
          </cell>
          <cell r="K171" t="str">
            <v>EA</v>
          </cell>
          <cell r="L171" t="str">
            <v xml:space="preserve"> </v>
          </cell>
          <cell r="M171" t="str">
            <v xml:space="preserve">   </v>
          </cell>
          <cell r="N171" t="str">
            <v>L</v>
          </cell>
          <cell r="O171" t="str">
            <v>NPI SOLUTIONS</v>
          </cell>
          <cell r="S171">
            <v>85.05</v>
          </cell>
          <cell r="T171">
            <v>85.05</v>
          </cell>
          <cell r="U171">
            <v>85.05</v>
          </cell>
          <cell r="V171">
            <v>85.05</v>
          </cell>
          <cell r="W171">
            <v>84.43</v>
          </cell>
          <cell r="X171">
            <v>84.43</v>
          </cell>
          <cell r="Y171">
            <v>84.61</v>
          </cell>
          <cell r="Z171">
            <v>84.61</v>
          </cell>
          <cell r="AA171">
            <v>84.29</v>
          </cell>
        </row>
        <row r="172">
          <cell r="E172" t="str">
            <v>76-378397-01</v>
          </cell>
          <cell r="G172" t="str">
            <v>A</v>
          </cell>
          <cell r="H172" t="str">
            <v>SCHEM,CBL ASSY,ST2,RF,CURRENT SNS,72 INC</v>
          </cell>
          <cell r="I172">
            <v>1</v>
          </cell>
          <cell r="J172">
            <v>1</v>
          </cell>
          <cell r="K172" t="str">
            <v>EA</v>
          </cell>
          <cell r="L172" t="str">
            <v xml:space="preserve"> 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79-00021-00</v>
          </cell>
          <cell r="G173" t="str">
            <v>A</v>
          </cell>
          <cell r="H173" t="str">
            <v>LABEL,BLANK 1 X 1/2</v>
          </cell>
          <cell r="I173">
            <v>2</v>
          </cell>
          <cell r="J173">
            <v>2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L</v>
          </cell>
          <cell r="O173" t="str">
            <v>ZZ</v>
          </cell>
          <cell r="P173" t="str">
            <v>PANDUIT</v>
          </cell>
          <cell r="Q173" t="str">
            <v>WES-1112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38-354104-06</v>
          </cell>
          <cell r="G174" t="str">
            <v>A</v>
          </cell>
          <cell r="H174" t="str">
            <v>CABLE,COAXIAL,RG316/U,SMA M-M,72 INCH</v>
          </cell>
          <cell r="I174">
            <v>1</v>
          </cell>
          <cell r="J174">
            <v>1</v>
          </cell>
          <cell r="K174" t="str">
            <v>EA</v>
          </cell>
          <cell r="L174" t="str">
            <v xml:space="preserve"> </v>
          </cell>
          <cell r="M174" t="str">
            <v>C4S</v>
          </cell>
          <cell r="N174" t="str">
            <v>L</v>
          </cell>
          <cell r="O174" t="str">
            <v>ZZ</v>
          </cell>
          <cell r="P174" t="str">
            <v>3rd Party Supplier/Generic Website</v>
          </cell>
          <cell r="Q174" t="str">
            <v>PE3573-72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03-378399-00</v>
          </cell>
          <cell r="F175" t="str">
            <v>CABLES</v>
          </cell>
          <cell r="G175" t="str">
            <v>A</v>
          </cell>
          <cell r="H175" t="str">
            <v>CBL ASSY,ST3,RF CURRENT SNS</v>
          </cell>
          <cell r="I175">
            <v>1</v>
          </cell>
          <cell r="J175">
            <v>1</v>
          </cell>
          <cell r="K175" t="str">
            <v>EA</v>
          </cell>
          <cell r="L175" t="str">
            <v xml:space="preserve"> </v>
          </cell>
          <cell r="M175" t="str">
            <v xml:space="preserve">   </v>
          </cell>
          <cell r="N175" t="str">
            <v>L</v>
          </cell>
          <cell r="O175" t="str">
            <v>NPI SOLUTIONS</v>
          </cell>
          <cell r="S175">
            <v>73.12</v>
          </cell>
          <cell r="T175">
            <v>73.12</v>
          </cell>
          <cell r="U175">
            <v>73.12</v>
          </cell>
          <cell r="V175">
            <v>73.12</v>
          </cell>
          <cell r="W175">
            <v>62.2</v>
          </cell>
          <cell r="X175">
            <v>62.2</v>
          </cell>
          <cell r="Y175">
            <v>61.98</v>
          </cell>
          <cell r="Z175">
            <v>61.98</v>
          </cell>
          <cell r="AA175">
            <v>61.77</v>
          </cell>
        </row>
        <row r="176">
          <cell r="E176" t="str">
            <v>76-378399-00</v>
          </cell>
          <cell r="G176" t="str">
            <v>A</v>
          </cell>
          <cell r="H176" t="str">
            <v>SCHEM,CBL ASSY,ST3,RF CURRENT SNS</v>
          </cell>
          <cell r="I176">
            <v>1</v>
          </cell>
          <cell r="J176">
            <v>1</v>
          </cell>
          <cell r="K176" t="str">
            <v>EA</v>
          </cell>
          <cell r="L176" t="str">
            <v xml:space="preserve"> </v>
          </cell>
          <cell r="M176" t="str">
            <v xml:space="preserve">   </v>
          </cell>
          <cell r="N176" t="str">
            <v>Z</v>
          </cell>
          <cell r="O176" t="str">
            <v>ZZ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38-354104-04</v>
          </cell>
          <cell r="G177" t="str">
            <v>A</v>
          </cell>
          <cell r="H177" t="str">
            <v>CABLE,COAXIAL,RG316/U,SMA M-M,48 INCH</v>
          </cell>
          <cell r="I177">
            <v>1</v>
          </cell>
          <cell r="J177">
            <v>1</v>
          </cell>
          <cell r="K177" t="str">
            <v>EA</v>
          </cell>
          <cell r="L177" t="str">
            <v xml:space="preserve"> </v>
          </cell>
          <cell r="M177" t="str">
            <v>C4S</v>
          </cell>
          <cell r="N177" t="str">
            <v>L</v>
          </cell>
          <cell r="O177" t="str">
            <v>ZZ</v>
          </cell>
          <cell r="P177" t="str">
            <v>PASTERNAK ENTERPRISES</v>
          </cell>
          <cell r="Q177" t="str">
            <v>PE3573-48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79-00021-00</v>
          </cell>
          <cell r="G178" t="str">
            <v>A</v>
          </cell>
          <cell r="H178" t="str">
            <v>LABEL,BLANK 1 X 1/2</v>
          </cell>
          <cell r="I178">
            <v>2</v>
          </cell>
          <cell r="J178">
            <v>2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L</v>
          </cell>
          <cell r="O178" t="str">
            <v>ZZ</v>
          </cell>
          <cell r="P178" t="str">
            <v>PANDUIT</v>
          </cell>
          <cell r="Q178" t="str">
            <v>WES-1112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03-378401-00</v>
          </cell>
          <cell r="F179" t="str">
            <v>CABLES</v>
          </cell>
          <cell r="G179" t="str">
            <v>A</v>
          </cell>
          <cell r="H179" t="str">
            <v>CBL ASSY,STN4,RF CURRENT SNS</v>
          </cell>
          <cell r="I179">
            <v>1</v>
          </cell>
          <cell r="J179">
            <v>1</v>
          </cell>
          <cell r="K179" t="str">
            <v>EA</v>
          </cell>
          <cell r="L179" t="str">
            <v xml:space="preserve"> </v>
          </cell>
          <cell r="M179" t="str">
            <v xml:space="preserve">   </v>
          </cell>
          <cell r="N179" t="str">
            <v>L</v>
          </cell>
          <cell r="O179" t="str">
            <v>NPI SOLUTIONS</v>
          </cell>
          <cell r="S179">
            <v>77.400000000000006</v>
          </cell>
          <cell r="T179">
            <v>77.400000000000006</v>
          </cell>
          <cell r="U179">
            <v>77.400000000000006</v>
          </cell>
          <cell r="V179">
            <v>77.400000000000006</v>
          </cell>
          <cell r="W179">
            <v>77.19</v>
          </cell>
          <cell r="X179">
            <v>77.19</v>
          </cell>
          <cell r="Y179">
            <v>76.97</v>
          </cell>
          <cell r="Z179">
            <v>76.97</v>
          </cell>
          <cell r="AA179">
            <v>76.650000000000006</v>
          </cell>
        </row>
        <row r="180">
          <cell r="E180" t="str">
            <v>76-378401-00</v>
          </cell>
          <cell r="G180" t="str">
            <v>A</v>
          </cell>
          <cell r="H180" t="str">
            <v>SCHEM,CBL ASSY,STN4,RF CURRENT SNS</v>
          </cell>
          <cell r="I180">
            <v>1</v>
          </cell>
          <cell r="J180">
            <v>1</v>
          </cell>
          <cell r="K180" t="str">
            <v>EA</v>
          </cell>
          <cell r="L180" t="str">
            <v xml:space="preserve"> </v>
          </cell>
          <cell r="M180" t="str">
            <v xml:space="preserve">   </v>
          </cell>
          <cell r="N180" t="str">
            <v>Z</v>
          </cell>
          <cell r="O180" t="str">
            <v>ZZ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38-354104-04</v>
          </cell>
          <cell r="G181" t="str">
            <v>A</v>
          </cell>
          <cell r="H181" t="str">
            <v>CABLE,COAXIAL,RG316/U,SMA M-M,48 INCH</v>
          </cell>
          <cell r="I181">
            <v>1</v>
          </cell>
          <cell r="J181">
            <v>1</v>
          </cell>
          <cell r="K181" t="str">
            <v>EA</v>
          </cell>
          <cell r="L181" t="str">
            <v xml:space="preserve"> </v>
          </cell>
          <cell r="M181" t="str">
            <v>C4S</v>
          </cell>
          <cell r="N181" t="str">
            <v>L</v>
          </cell>
          <cell r="O181" t="str">
            <v>ZZ</v>
          </cell>
          <cell r="P181" t="str">
            <v>PASTERNAK ENTERPRISES</v>
          </cell>
          <cell r="Q181" t="str">
            <v>PE3573-48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79-00021-00</v>
          </cell>
          <cell r="G182" t="str">
            <v>A</v>
          </cell>
          <cell r="H182" t="str">
            <v>LABEL,BLANK 1 X 1/2</v>
          </cell>
          <cell r="I182">
            <v>2</v>
          </cell>
          <cell r="J182">
            <v>2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L</v>
          </cell>
          <cell r="O182" t="str">
            <v>ZZ</v>
          </cell>
          <cell r="P182" t="str">
            <v>PANDUIT</v>
          </cell>
          <cell r="Q182" t="str">
            <v>WES-1112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03-379561-00</v>
          </cell>
          <cell r="F183" t="str">
            <v>CABLES</v>
          </cell>
          <cell r="G183" t="str">
            <v>B</v>
          </cell>
          <cell r="H183" t="str">
            <v>CBL ASSY,RPC DIST TC OT CNTRL,LOWER RF</v>
          </cell>
          <cell r="I183">
            <v>1</v>
          </cell>
          <cell r="J183">
            <v>1</v>
          </cell>
          <cell r="K183" t="str">
            <v>EA</v>
          </cell>
          <cell r="L183" t="str">
            <v xml:space="preserve"> </v>
          </cell>
          <cell r="M183" t="str">
            <v xml:space="preserve">   </v>
          </cell>
          <cell r="N183" t="str">
            <v>L</v>
          </cell>
          <cell r="O183" t="str">
            <v>WINWAY</v>
          </cell>
          <cell r="S183">
            <v>103.55</v>
          </cell>
          <cell r="T183">
            <v>103.55</v>
          </cell>
          <cell r="U183">
            <v>103.55</v>
          </cell>
          <cell r="V183">
            <v>103.55</v>
          </cell>
          <cell r="W183">
            <v>103.55</v>
          </cell>
          <cell r="X183">
            <v>103.55</v>
          </cell>
          <cell r="Y183">
            <v>103.55</v>
          </cell>
          <cell r="Z183">
            <v>103.55</v>
          </cell>
          <cell r="AA183">
            <v>103.55</v>
          </cell>
        </row>
        <row r="184">
          <cell r="E184" t="str">
            <v>76-379561-00</v>
          </cell>
          <cell r="G184" t="str">
            <v>B</v>
          </cell>
          <cell r="H184" t="str">
            <v>SCHEM,CBL ASSY,RPC DIST TC OT CNTRL,LOWE</v>
          </cell>
          <cell r="I184">
            <v>1</v>
          </cell>
          <cell r="J184">
            <v>1</v>
          </cell>
          <cell r="K184" t="str">
            <v>EA</v>
          </cell>
          <cell r="L184" t="str">
            <v xml:space="preserve"> </v>
          </cell>
          <cell r="M184" t="str">
            <v xml:space="preserve">   </v>
          </cell>
          <cell r="N184" t="str">
            <v>Z</v>
          </cell>
          <cell r="O184" t="str">
            <v>ZZ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E185" t="str">
            <v>39-261488-00</v>
          </cell>
          <cell r="G185" t="str">
            <v>B</v>
          </cell>
          <cell r="H185" t="str">
            <v>CONN,D-SUB,9 POS,FEM,CRIMP SNAP</v>
          </cell>
          <cell r="I185">
            <v>1</v>
          </cell>
          <cell r="J185">
            <v>1</v>
          </cell>
          <cell r="K185" t="str">
            <v>EA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TE CONNECTIVITY</v>
          </cell>
          <cell r="Q185" t="str">
            <v>205203-8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34-293954-00</v>
          </cell>
          <cell r="G186" t="str">
            <v>A</v>
          </cell>
          <cell r="H186" t="str">
            <v>TC,K TYP,WASHER ARMORED</v>
          </cell>
          <cell r="I186">
            <v>2</v>
          </cell>
          <cell r="J186">
            <v>2</v>
          </cell>
          <cell r="K186" t="str">
            <v>EA</v>
          </cell>
          <cell r="L186" t="str">
            <v xml:space="preserve"> </v>
          </cell>
          <cell r="M186" t="str">
            <v xml:space="preserve">   </v>
          </cell>
          <cell r="N186" t="str">
            <v>L</v>
          </cell>
          <cell r="O186" t="str">
            <v>ZZ</v>
          </cell>
          <cell r="P186" t="str">
            <v>OMEGA/MAGNETEK</v>
          </cell>
          <cell r="Q186" t="str">
            <v>WTK-HD-72-S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39-00021-01</v>
          </cell>
          <cell r="G187" t="str">
            <v>A</v>
          </cell>
          <cell r="H187" t="str">
            <v>BACKSHELL,9 POS CONN,D-SUB,CBL</v>
          </cell>
          <cell r="I187">
            <v>1</v>
          </cell>
          <cell r="J187">
            <v>1</v>
          </cell>
          <cell r="K187" t="str">
            <v>EA</v>
          </cell>
          <cell r="L187" t="str">
            <v>Y</v>
          </cell>
          <cell r="M187" t="str">
            <v xml:space="preserve">   </v>
          </cell>
          <cell r="N187" t="str">
            <v>L</v>
          </cell>
          <cell r="O187" t="str">
            <v>ZZ</v>
          </cell>
          <cell r="P187" t="str">
            <v>NORTHERN TECHNOLOGIES</v>
          </cell>
          <cell r="Q187" t="str">
            <v>C88E000209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39-129298-00</v>
          </cell>
          <cell r="G188" t="str">
            <v>B</v>
          </cell>
          <cell r="H188" t="str">
            <v>CONTACT,DSOCKET,TC,K,CH</v>
          </cell>
          <cell r="I188">
            <v>2</v>
          </cell>
          <cell r="J188">
            <v>2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L</v>
          </cell>
          <cell r="O188" t="str">
            <v>ZZ</v>
          </cell>
          <cell r="P188" t="str">
            <v>OMEGA/MAGNETEK</v>
          </cell>
          <cell r="Q188" t="str">
            <v>SMTC-CH-S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39-129300-00</v>
          </cell>
          <cell r="G189" t="str">
            <v>B</v>
          </cell>
          <cell r="H189" t="str">
            <v>CONTACT,DSOCKET,TC.K,AL</v>
          </cell>
          <cell r="I189">
            <v>2</v>
          </cell>
          <cell r="J189">
            <v>2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ZZ</v>
          </cell>
          <cell r="P189" t="str">
            <v>OMEGA/MAGNETEK</v>
          </cell>
          <cell r="Q189" t="str">
            <v>SMTC-AL-S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31-00233-00</v>
          </cell>
          <cell r="G190" t="str">
            <v>A</v>
          </cell>
          <cell r="H190" t="str">
            <v>TAPE,COPPER FOIL,1/2</v>
          </cell>
          <cell r="I190">
            <v>1</v>
          </cell>
          <cell r="J190">
            <v>1</v>
          </cell>
          <cell r="K190" t="str">
            <v>FT</v>
          </cell>
          <cell r="L190" t="str">
            <v>Y</v>
          </cell>
          <cell r="M190" t="str">
            <v xml:space="preserve">   </v>
          </cell>
          <cell r="N190" t="str">
            <v>L</v>
          </cell>
          <cell r="O190" t="str">
            <v>ZZ</v>
          </cell>
          <cell r="P190" t="str">
            <v>3M</v>
          </cell>
          <cell r="Q190" t="str">
            <v>1181 TAPE (1/2)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10-00058-00</v>
          </cell>
          <cell r="G191" t="str">
            <v>A</v>
          </cell>
          <cell r="H191" t="str">
            <v>HEAT SHRINK TUBING,.5,BLACK</v>
          </cell>
          <cell r="I191">
            <v>0.5</v>
          </cell>
          <cell r="J191">
            <v>0.5</v>
          </cell>
          <cell r="K191" t="str">
            <v>FT</v>
          </cell>
          <cell r="L191" t="str">
            <v>Y</v>
          </cell>
          <cell r="M191" t="str">
            <v xml:space="preserve">   </v>
          </cell>
          <cell r="N191" t="str">
            <v>L</v>
          </cell>
          <cell r="O191" t="str">
            <v>ZZ</v>
          </cell>
          <cell r="P191" t="str">
            <v>BELL ELECTRICAL SUPPLY</v>
          </cell>
          <cell r="Q191" t="str">
            <v>CP0500-0-25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10-00071-00</v>
          </cell>
          <cell r="G192" t="str">
            <v>A</v>
          </cell>
          <cell r="H192" t="str">
            <v>HEAT SHRINK TUBING,.094,BLK</v>
          </cell>
          <cell r="I192">
            <v>0.5</v>
          </cell>
          <cell r="J192">
            <v>0.5</v>
          </cell>
          <cell r="K192" t="str">
            <v>FT</v>
          </cell>
          <cell r="L192" t="str">
            <v>Y</v>
          </cell>
          <cell r="M192" t="str">
            <v xml:space="preserve">   </v>
          </cell>
          <cell r="N192" t="str">
            <v>L</v>
          </cell>
          <cell r="O192" t="str">
            <v>ZZ</v>
          </cell>
          <cell r="P192" t="str">
            <v>ABB</v>
          </cell>
          <cell r="Q192" t="str">
            <v>CP093-0-25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10-00059-00</v>
          </cell>
          <cell r="G193" t="str">
            <v>A</v>
          </cell>
          <cell r="H193" t="str">
            <v>HEAT SHRINK TUBING,.375,BLACK</v>
          </cell>
          <cell r="I193">
            <v>0.5</v>
          </cell>
          <cell r="J193">
            <v>0.5</v>
          </cell>
          <cell r="K193" t="str">
            <v>FT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ZZ</v>
          </cell>
          <cell r="P193" t="str">
            <v>ABB</v>
          </cell>
          <cell r="Q193" t="str">
            <v>CP0375-0-25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79-00021-00</v>
          </cell>
          <cell r="G194" t="str">
            <v>A</v>
          </cell>
          <cell r="H194" t="str">
            <v>LABEL,BLANK 1 X 1/2</v>
          </cell>
          <cell r="I194">
            <v>3</v>
          </cell>
          <cell r="J194">
            <v>3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ZZ</v>
          </cell>
          <cell r="P194" t="str">
            <v>PANDUIT</v>
          </cell>
          <cell r="Q194" t="str">
            <v>WES-1112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31-00155-00</v>
          </cell>
          <cell r="G195" t="str">
            <v>A</v>
          </cell>
          <cell r="H195" t="str">
            <v>TIE WRAP,3.6 NYLON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L</v>
          </cell>
          <cell r="O195" t="str">
            <v>ZZ</v>
          </cell>
          <cell r="P195" t="str">
            <v>ABB</v>
          </cell>
          <cell r="Q195" t="str">
            <v>TY23M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10-00061-00</v>
          </cell>
          <cell r="G196" t="str">
            <v>A</v>
          </cell>
          <cell r="H196" t="str">
            <v>HEAT SHRINK TUBING,.125,BLACK</v>
          </cell>
          <cell r="I196">
            <v>0.5</v>
          </cell>
          <cell r="J196">
            <v>0.5</v>
          </cell>
          <cell r="K196" t="str">
            <v>FT</v>
          </cell>
          <cell r="L196" t="str">
            <v>Y</v>
          </cell>
          <cell r="M196" t="str">
            <v xml:space="preserve">   </v>
          </cell>
          <cell r="N196" t="str">
            <v>L</v>
          </cell>
          <cell r="O196" t="str">
            <v>ZZ</v>
          </cell>
          <cell r="P196" t="str">
            <v>GOURMET</v>
          </cell>
          <cell r="Q196" t="str">
            <v>B218-SB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74-10024-00</v>
          </cell>
          <cell r="G197" t="str">
            <v>P</v>
          </cell>
          <cell r="H197" t="str">
            <v>PROC. ELEC. ASS'Y INSTR.</v>
          </cell>
          <cell r="I197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Z</v>
          </cell>
          <cell r="O197" t="str">
            <v>ZZ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74-024094-00</v>
          </cell>
          <cell r="G198" t="str">
            <v>U</v>
          </cell>
          <cell r="H198" t="str">
            <v>PROC,PART IDENTIFICATION</v>
          </cell>
          <cell r="I198">
            <v>1</v>
          </cell>
          <cell r="J198">
            <v>1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965-208382-001</v>
          </cell>
          <cell r="G199" t="str">
            <v>A</v>
          </cell>
          <cell r="H199" t="str">
            <v>EPOXY,FAST SET,50ML CNTNR SIZE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Z</v>
          </cell>
          <cell r="O199" t="str">
            <v>ZZ</v>
          </cell>
          <cell r="P199" t="str">
            <v>ITW DEVCON, INC.</v>
          </cell>
          <cell r="Q199">
            <v>14270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79-10179-00</v>
          </cell>
          <cell r="G200" t="str">
            <v>A</v>
          </cell>
          <cell r="H200" t="str">
            <v>MARKER, WIRE (1-33)</v>
          </cell>
          <cell r="I200">
            <v>1</v>
          </cell>
          <cell r="J200">
            <v>1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Z</v>
          </cell>
          <cell r="O200" t="str">
            <v>ZZ</v>
          </cell>
          <cell r="P200" t="str">
            <v>BRADY CORPORATION</v>
          </cell>
          <cell r="Q200" t="str">
            <v>WM-1-33-3/4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79-10444-00</v>
          </cell>
          <cell r="G201" t="str">
            <v>B</v>
          </cell>
          <cell r="H201" t="str">
            <v>LABEL,A-Z,0-15,(+),(-),(/),WIRE MARKING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P201" t="str">
            <v>BRADY CORPORATION</v>
          </cell>
          <cell r="Q201" t="str">
            <v>PWM-PK-2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79-10183-00</v>
          </cell>
          <cell r="G202" t="str">
            <v>B</v>
          </cell>
          <cell r="H202" t="str">
            <v>MARKERS,WIRE WRITE ON</v>
          </cell>
          <cell r="I202">
            <v>1</v>
          </cell>
          <cell r="J202">
            <v>1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P202" t="str">
            <v>BRADY CORPORATION</v>
          </cell>
          <cell r="Q202" t="str">
            <v>SLFW-250-PK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79-10179-01</v>
          </cell>
          <cell r="G203" t="str">
            <v>A</v>
          </cell>
          <cell r="H203" t="str">
            <v>MARKER, WIRE, 34-66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Z</v>
          </cell>
          <cell r="O203" t="str">
            <v>ZZ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79-10179-02</v>
          </cell>
          <cell r="G204" t="str">
            <v>A</v>
          </cell>
          <cell r="H204" t="str">
            <v>MARKER, WIRE 67-99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79-00021-00</v>
          </cell>
          <cell r="G205" t="str">
            <v>A</v>
          </cell>
          <cell r="H205" t="str">
            <v>LABEL,BLANK 1 X 1/2</v>
          </cell>
          <cell r="I205">
            <v>1</v>
          </cell>
          <cell r="J205">
            <v>1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P205" t="str">
            <v>PANDUIT</v>
          </cell>
          <cell r="Q205" t="str">
            <v>WES-1112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79-00021-01</v>
          </cell>
          <cell r="G206" t="str">
            <v>A</v>
          </cell>
          <cell r="H206" t="str">
            <v>LABEL,BLANK 1 X 1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Z</v>
          </cell>
          <cell r="O206" t="str">
            <v>ZZ</v>
          </cell>
          <cell r="P206" t="str">
            <v>PANDUIT</v>
          </cell>
          <cell r="Q206" t="str">
            <v>WES-1334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79-00021-02</v>
          </cell>
          <cell r="G207" t="str">
            <v>A</v>
          </cell>
          <cell r="H207" t="str">
            <v>LABEL,CBL MARKING,1X.5X1.5,BLANK,WRITE-O</v>
          </cell>
          <cell r="I207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Z</v>
          </cell>
          <cell r="O207" t="str">
            <v>ZZ</v>
          </cell>
          <cell r="P207" t="str">
            <v>ABB</v>
          </cell>
          <cell r="Q207" t="str">
            <v>WLP-1112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79-00021-03</v>
          </cell>
          <cell r="G208" t="str">
            <v>A</v>
          </cell>
          <cell r="H208" t="str">
            <v>LABEL,CBL MARKING,1X1X3,BLANK,WRITE-ON,S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Z</v>
          </cell>
          <cell r="O208" t="str">
            <v>ZZ</v>
          </cell>
          <cell r="P208" t="str">
            <v>ABB</v>
          </cell>
          <cell r="Q208" t="str">
            <v>WLP-1300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79-00021-04</v>
          </cell>
          <cell r="G209" t="str">
            <v>B</v>
          </cell>
          <cell r="H209" t="str">
            <v>LABEL,CBL MARKING,1X1X5,BLANK,WRITE-ON,S</v>
          </cell>
          <cell r="I209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Z</v>
          </cell>
          <cell r="O209" t="str">
            <v>ZZ</v>
          </cell>
          <cell r="P209" t="str">
            <v>ABB</v>
          </cell>
          <cell r="Q209" t="str">
            <v>THT-139-461-2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74-032409-00</v>
          </cell>
          <cell r="G210" t="str">
            <v>C</v>
          </cell>
          <cell r="H210" t="str">
            <v>WORKMANSHIP STANDARDS</v>
          </cell>
          <cell r="I210">
            <v>1</v>
          </cell>
          <cell r="J210">
            <v>1</v>
          </cell>
          <cell r="K210" t="str">
            <v>EA</v>
          </cell>
          <cell r="L210" t="str">
            <v>Y</v>
          </cell>
          <cell r="M210" t="str">
            <v xml:space="preserve">   </v>
          </cell>
          <cell r="N210" t="str">
            <v>Z</v>
          </cell>
          <cell r="O210" t="str">
            <v>ZZ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202-328325-001</v>
          </cell>
          <cell r="G211" t="str">
            <v>F</v>
          </cell>
          <cell r="H211" t="str">
            <v>PROC,CRIMP TERMINATION GUIDELINE</v>
          </cell>
          <cell r="I211">
            <v>1</v>
          </cell>
          <cell r="J211">
            <v>1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Z</v>
          </cell>
          <cell r="O211" t="str">
            <v>ZZ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74-024094-00</v>
          </cell>
          <cell r="G212" t="str">
            <v>U</v>
          </cell>
          <cell r="H212" t="str">
            <v>PROC,PART IDENTIFICATION</v>
          </cell>
          <cell r="I212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Z</v>
          </cell>
          <cell r="O212" t="str">
            <v>ZZ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603-090436-001</v>
          </cell>
          <cell r="G213" t="str">
            <v>J</v>
          </cell>
          <cell r="H213" t="str">
            <v>SPECIFICATION,PACKAGING</v>
          </cell>
          <cell r="I213">
            <v>1</v>
          </cell>
          <cell r="J213">
            <v>1</v>
          </cell>
          <cell r="K213" t="str">
            <v>EA</v>
          </cell>
          <cell r="L213" t="str">
            <v>Y</v>
          </cell>
          <cell r="M213" t="str">
            <v xml:space="preserve">   </v>
          </cell>
          <cell r="N213" t="str">
            <v>Z</v>
          </cell>
          <cell r="O213" t="str">
            <v>ZZ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20-378267-00</v>
          </cell>
          <cell r="F214" t="str">
            <v>ELECTRO-MECHANICAL</v>
          </cell>
          <cell r="G214" t="str">
            <v>A</v>
          </cell>
          <cell r="H214" t="str">
            <v>CLAMP,MULTI-TUBE,4MM OD,POLYPROPYLENE,BL</v>
          </cell>
          <cell r="I214">
            <v>14</v>
          </cell>
          <cell r="J214">
            <v>14</v>
          </cell>
          <cell r="K214" t="str">
            <v>EA</v>
          </cell>
          <cell r="L214" t="str">
            <v xml:space="preserve"> </v>
          </cell>
          <cell r="M214" t="str">
            <v xml:space="preserve">   </v>
          </cell>
          <cell r="N214" t="str">
            <v>L</v>
          </cell>
          <cell r="O214" t="str">
            <v>FLODRAULIC GROUP</v>
          </cell>
          <cell r="P214" t="str">
            <v>SMC</v>
          </cell>
          <cell r="Q214" t="str">
            <v>TM-04</v>
          </cell>
          <cell r="S214">
            <v>1.31</v>
          </cell>
          <cell r="T214">
            <v>18.34</v>
          </cell>
          <cell r="U214">
            <v>1.31</v>
          </cell>
          <cell r="V214">
            <v>18.34</v>
          </cell>
          <cell r="W214">
            <v>1.31</v>
          </cell>
          <cell r="X214">
            <v>18.34</v>
          </cell>
          <cell r="Y214">
            <v>1.31</v>
          </cell>
          <cell r="Z214">
            <v>18.34</v>
          </cell>
          <cell r="AA214">
            <v>1.31</v>
          </cell>
        </row>
        <row r="215">
          <cell r="E215" t="str">
            <v>21-041269-06</v>
          </cell>
          <cell r="F215" t="str">
            <v>HARDWARE</v>
          </cell>
          <cell r="G215" t="str">
            <v>B</v>
          </cell>
          <cell r="H215" t="str">
            <v>SCRW,SKT,CAP,10-32X.375,SS</v>
          </cell>
          <cell r="I215">
            <v>4</v>
          </cell>
          <cell r="J215">
            <v>4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PRO-STAINLESS</v>
          </cell>
          <cell r="P215" t="str">
            <v>PRO STAINLESS</v>
          </cell>
          <cell r="Q215" t="str">
            <v>SCRW,SKT,CAP,10-32X.375,SS</v>
          </cell>
          <cell r="S215">
            <v>0.05</v>
          </cell>
          <cell r="T215">
            <v>0.2</v>
          </cell>
          <cell r="U215">
            <v>0.05</v>
          </cell>
          <cell r="V215">
            <v>0.2</v>
          </cell>
          <cell r="W215">
            <v>0.05</v>
          </cell>
          <cell r="X215">
            <v>0.2</v>
          </cell>
          <cell r="Y215">
            <v>0.05</v>
          </cell>
          <cell r="Z215">
            <v>0.2</v>
          </cell>
          <cell r="AA215">
            <v>0.05</v>
          </cell>
        </row>
        <row r="216">
          <cell r="E216" t="str">
            <v>21-041270-12</v>
          </cell>
          <cell r="F216" t="str">
            <v>HARDWARE</v>
          </cell>
          <cell r="G216" t="str">
            <v>B</v>
          </cell>
          <cell r="H216" t="str">
            <v>SCRW,SKT,HEX,1/4-20X.75,SS</v>
          </cell>
          <cell r="I216">
            <v>4</v>
          </cell>
          <cell r="J216">
            <v>4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OPTIMAS</v>
          </cell>
          <cell r="P216" t="str">
            <v>PRO STAINLESS</v>
          </cell>
          <cell r="Q216" t="str">
            <v>SCR,SKT HEX,1/4-20</v>
          </cell>
          <cell r="S216">
            <v>0.09</v>
          </cell>
          <cell r="T216">
            <v>0.36</v>
          </cell>
          <cell r="U216">
            <v>0.09</v>
          </cell>
          <cell r="V216">
            <v>0.36</v>
          </cell>
          <cell r="W216">
            <v>0.09</v>
          </cell>
          <cell r="X216">
            <v>0.36</v>
          </cell>
          <cell r="Y216">
            <v>0.09</v>
          </cell>
          <cell r="Z216">
            <v>0.36</v>
          </cell>
          <cell r="AA216">
            <v>0.09</v>
          </cell>
        </row>
        <row r="217">
          <cell r="E217" t="str">
            <v>21-042023-08</v>
          </cell>
          <cell r="F217" t="str">
            <v>HARDWARE</v>
          </cell>
          <cell r="G217" t="str">
            <v>B</v>
          </cell>
          <cell r="H217" t="str">
            <v>WASHER, FLAT, 10, SST</v>
          </cell>
          <cell r="I217">
            <v>29</v>
          </cell>
          <cell r="J217">
            <v>29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PRO-STAINLESS</v>
          </cell>
          <cell r="S217">
            <v>0.02</v>
          </cell>
          <cell r="T217">
            <v>0.57999999999999996</v>
          </cell>
          <cell r="U217">
            <v>0.02</v>
          </cell>
          <cell r="V217">
            <v>0.57999999999999996</v>
          </cell>
          <cell r="W217">
            <v>0.02</v>
          </cell>
          <cell r="X217">
            <v>0.57999999999999996</v>
          </cell>
          <cell r="Y217">
            <v>0.02</v>
          </cell>
          <cell r="Z217">
            <v>0.57999999999999996</v>
          </cell>
          <cell r="AA217">
            <v>0.02</v>
          </cell>
        </row>
        <row r="218">
          <cell r="E218" t="str">
            <v>21-042023-09</v>
          </cell>
          <cell r="F218" t="str">
            <v>HARDWARE</v>
          </cell>
          <cell r="G218" t="str">
            <v>B</v>
          </cell>
          <cell r="H218" t="str">
            <v>WASHER , FLAT, 1 / 4, SST</v>
          </cell>
          <cell r="I218">
            <v>12</v>
          </cell>
          <cell r="J218">
            <v>12</v>
          </cell>
          <cell r="K218" t="str">
            <v>EA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PRO-STAINLESS</v>
          </cell>
          <cell r="S218">
            <v>0.02</v>
          </cell>
          <cell r="T218">
            <v>0.24</v>
          </cell>
          <cell r="U218">
            <v>0.02</v>
          </cell>
          <cell r="V218">
            <v>0.24</v>
          </cell>
          <cell r="W218">
            <v>0.02</v>
          </cell>
          <cell r="X218">
            <v>0.24</v>
          </cell>
          <cell r="Y218">
            <v>0.02</v>
          </cell>
          <cell r="Z218">
            <v>0.24</v>
          </cell>
          <cell r="AA218">
            <v>0.02</v>
          </cell>
        </row>
        <row r="219">
          <cell r="E219" t="str">
            <v>21-042024-07</v>
          </cell>
          <cell r="F219" t="str">
            <v>HARDWARE</v>
          </cell>
          <cell r="G219" t="str">
            <v>A</v>
          </cell>
          <cell r="H219" t="str">
            <v>WASHER,LOCK,10,SS</v>
          </cell>
          <cell r="I219">
            <v>29</v>
          </cell>
          <cell r="J219">
            <v>29</v>
          </cell>
          <cell r="K219" t="str">
            <v>EA</v>
          </cell>
          <cell r="L219" t="str">
            <v>Y</v>
          </cell>
          <cell r="M219" t="str">
            <v xml:space="preserve">   </v>
          </cell>
          <cell r="N219" t="str">
            <v>L</v>
          </cell>
          <cell r="O219" t="str">
            <v>PRO-STAINLESS</v>
          </cell>
          <cell r="P219" t="str">
            <v>PRO STAINLESS</v>
          </cell>
          <cell r="Q219" t="str">
            <v>WASHER,LOCK,#10,SS</v>
          </cell>
          <cell r="S219">
            <v>0.02</v>
          </cell>
          <cell r="T219">
            <v>0.57999999999999996</v>
          </cell>
          <cell r="U219">
            <v>0.02</v>
          </cell>
          <cell r="V219">
            <v>0.57999999999999996</v>
          </cell>
          <cell r="W219">
            <v>0.02</v>
          </cell>
          <cell r="X219">
            <v>0.57999999999999996</v>
          </cell>
          <cell r="Y219">
            <v>0.02</v>
          </cell>
          <cell r="Z219">
            <v>0.57999999999999996</v>
          </cell>
          <cell r="AA219">
            <v>0.02</v>
          </cell>
        </row>
        <row r="220">
          <cell r="E220" t="str">
            <v>21-042024-08</v>
          </cell>
          <cell r="F220" t="str">
            <v>HARDWARE</v>
          </cell>
          <cell r="G220" t="str">
            <v>A</v>
          </cell>
          <cell r="H220" t="str">
            <v>WASHER,LOCK,1/4,SS</v>
          </cell>
          <cell r="I220">
            <v>12</v>
          </cell>
          <cell r="J220">
            <v>12</v>
          </cell>
          <cell r="K220" t="str">
            <v>EA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PRO-STAINLESS</v>
          </cell>
          <cell r="P220" t="str">
            <v>INDUSTRY STD</v>
          </cell>
          <cell r="Q220" t="str">
            <v>WASHER, LOCK, 1/4""</v>
          </cell>
          <cell r="S220">
            <v>0.03</v>
          </cell>
          <cell r="T220">
            <v>0.36</v>
          </cell>
          <cell r="U220">
            <v>0.03</v>
          </cell>
          <cell r="V220">
            <v>0.36</v>
          </cell>
          <cell r="W220">
            <v>0.03</v>
          </cell>
          <cell r="X220">
            <v>0.36</v>
          </cell>
          <cell r="Y220">
            <v>0.03</v>
          </cell>
          <cell r="Z220">
            <v>0.36</v>
          </cell>
          <cell r="AA220">
            <v>0.03</v>
          </cell>
        </row>
        <row r="221">
          <cell r="E221" t="str">
            <v>21-041269-10</v>
          </cell>
          <cell r="F221" t="str">
            <v>HARDWARE</v>
          </cell>
          <cell r="G221" t="str">
            <v>B</v>
          </cell>
          <cell r="H221" t="str">
            <v>SCRW,SKT,CAP,10-32X.625,SS</v>
          </cell>
          <cell r="I221">
            <v>7</v>
          </cell>
          <cell r="J221">
            <v>7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AIH</v>
          </cell>
          <cell r="P221" t="str">
            <v>PRO STAINLESS</v>
          </cell>
          <cell r="Q221" t="str">
            <v>SCRW,SKT,CAP,10-32X.625,SS</v>
          </cell>
          <cell r="S221">
            <v>0.06</v>
          </cell>
          <cell r="T221">
            <v>0.42</v>
          </cell>
          <cell r="U221">
            <v>0.06</v>
          </cell>
          <cell r="V221">
            <v>0.42</v>
          </cell>
          <cell r="W221">
            <v>0.06</v>
          </cell>
          <cell r="X221">
            <v>0.42</v>
          </cell>
          <cell r="Y221">
            <v>0.06</v>
          </cell>
          <cell r="Z221">
            <v>0.42</v>
          </cell>
          <cell r="AA221">
            <v>0.06</v>
          </cell>
        </row>
        <row r="222">
          <cell r="E222" t="str">
            <v>21-041339-04</v>
          </cell>
          <cell r="F222" t="str">
            <v>HARDWARE</v>
          </cell>
          <cell r="G222" t="str">
            <v>A</v>
          </cell>
          <cell r="H222" t="str">
            <v>SCRW,PAN,PHIL,2-56x.25,SS</v>
          </cell>
          <cell r="I222">
            <v>28</v>
          </cell>
          <cell r="J222">
            <v>28</v>
          </cell>
          <cell r="K222" t="str">
            <v>EA</v>
          </cell>
          <cell r="L222" t="str">
            <v xml:space="preserve"> </v>
          </cell>
          <cell r="M222" t="str">
            <v xml:space="preserve">   </v>
          </cell>
          <cell r="N222" t="str">
            <v>L</v>
          </cell>
          <cell r="O222" t="str">
            <v>AIH</v>
          </cell>
          <cell r="P222" t="str">
            <v>PRO STAINLESS</v>
          </cell>
          <cell r="Q222" t="str">
            <v>SCR,PAN HD PHIL2-5</v>
          </cell>
          <cell r="S222">
            <v>0.01</v>
          </cell>
          <cell r="T222">
            <v>0.28000000000000003</v>
          </cell>
          <cell r="U222">
            <v>0.01</v>
          </cell>
          <cell r="V222">
            <v>0.28000000000000003</v>
          </cell>
          <cell r="W222">
            <v>0.01</v>
          </cell>
          <cell r="X222">
            <v>0.28000000000000003</v>
          </cell>
          <cell r="Y222">
            <v>0.01</v>
          </cell>
          <cell r="Z222">
            <v>0.28000000000000003</v>
          </cell>
          <cell r="AA222">
            <v>0.01</v>
          </cell>
        </row>
        <row r="223">
          <cell r="E223" t="str">
            <v>21-041906-04</v>
          </cell>
          <cell r="F223" t="str">
            <v>HARDWARE</v>
          </cell>
          <cell r="G223" t="str">
            <v>A</v>
          </cell>
          <cell r="H223" t="str">
            <v>SCRW,BUT,HEX,10-32x.25,SS</v>
          </cell>
          <cell r="I223">
            <v>28</v>
          </cell>
          <cell r="J223">
            <v>28</v>
          </cell>
          <cell r="K223" t="str">
            <v>EA</v>
          </cell>
          <cell r="L223" t="str">
            <v>Y</v>
          </cell>
          <cell r="M223" t="str">
            <v xml:space="preserve">   </v>
          </cell>
          <cell r="N223" t="str">
            <v>L</v>
          </cell>
          <cell r="O223" t="str">
            <v>AIH</v>
          </cell>
          <cell r="S223">
            <v>0.05</v>
          </cell>
          <cell r="T223">
            <v>1.4000000000000001</v>
          </cell>
          <cell r="U223">
            <v>0.05</v>
          </cell>
          <cell r="V223">
            <v>1.4000000000000001</v>
          </cell>
          <cell r="W223">
            <v>0.05</v>
          </cell>
          <cell r="X223">
            <v>1.4000000000000001</v>
          </cell>
          <cell r="Y223">
            <v>0.05</v>
          </cell>
          <cell r="Z223">
            <v>1.4000000000000001</v>
          </cell>
          <cell r="AA223">
            <v>0.05</v>
          </cell>
        </row>
        <row r="224">
          <cell r="E224" t="str">
            <v>21-041307-20</v>
          </cell>
          <cell r="F224" t="str">
            <v>HARDWARE</v>
          </cell>
          <cell r="G224" t="str">
            <v>A</v>
          </cell>
          <cell r="H224" t="str">
            <v>SCRW,FLAT,HEX,3/8-16x1.25,S</v>
          </cell>
          <cell r="I224">
            <v>1</v>
          </cell>
          <cell r="J224">
            <v>1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AIH</v>
          </cell>
          <cell r="S224">
            <v>0.6</v>
          </cell>
          <cell r="T224">
            <v>0.6</v>
          </cell>
          <cell r="U224">
            <v>0.6</v>
          </cell>
          <cell r="V224">
            <v>0.6</v>
          </cell>
          <cell r="W224">
            <v>0.6</v>
          </cell>
          <cell r="X224">
            <v>0.6</v>
          </cell>
          <cell r="Y224">
            <v>0.6</v>
          </cell>
          <cell r="Z224">
            <v>0.6</v>
          </cell>
          <cell r="AA224">
            <v>0.6</v>
          </cell>
        </row>
        <row r="225">
          <cell r="E225" t="str">
            <v>21-041267-28</v>
          </cell>
          <cell r="F225" t="str">
            <v>HARDWARE</v>
          </cell>
          <cell r="G225" t="str">
            <v>C</v>
          </cell>
          <cell r="H225" t="str">
            <v>SCRW, SKT, CAP, 8-32 X 1-3/4,SS</v>
          </cell>
          <cell r="I225">
            <v>6</v>
          </cell>
          <cell r="J225">
            <v>6</v>
          </cell>
          <cell r="K225" t="str">
            <v>EA</v>
          </cell>
          <cell r="L225" t="str">
            <v>Y</v>
          </cell>
          <cell r="M225" t="str">
            <v xml:space="preserve">   </v>
          </cell>
          <cell r="N225" t="str">
            <v>L</v>
          </cell>
          <cell r="O225" t="str">
            <v>OPTIMAS</v>
          </cell>
          <cell r="P225" t="str">
            <v>ORDER TO SPECIFICATION</v>
          </cell>
          <cell r="Q225" t="str">
            <v>ORDER TO SPECIFICATION</v>
          </cell>
          <cell r="S225">
            <v>0.11</v>
          </cell>
          <cell r="T225">
            <v>0.66</v>
          </cell>
          <cell r="U225">
            <v>0.11</v>
          </cell>
          <cell r="V225">
            <v>0.66</v>
          </cell>
          <cell r="W225">
            <v>0.11</v>
          </cell>
          <cell r="X225">
            <v>0.66</v>
          </cell>
          <cell r="Y225">
            <v>0.11</v>
          </cell>
          <cell r="Z225">
            <v>0.66</v>
          </cell>
          <cell r="AA225">
            <v>0.11</v>
          </cell>
        </row>
        <row r="226">
          <cell r="E226" t="str">
            <v>21-042023-07</v>
          </cell>
          <cell r="F226" t="str">
            <v>HARDWARE</v>
          </cell>
          <cell r="G226" t="str">
            <v>B</v>
          </cell>
          <cell r="H226" t="str">
            <v>WASHER, FLAT, 8, SST</v>
          </cell>
          <cell r="I226">
            <v>20</v>
          </cell>
          <cell r="J226">
            <v>20</v>
          </cell>
          <cell r="K226" t="str">
            <v>EA</v>
          </cell>
          <cell r="L226" t="str">
            <v>Y</v>
          </cell>
          <cell r="M226" t="str">
            <v xml:space="preserve">   </v>
          </cell>
          <cell r="N226" t="str">
            <v>L</v>
          </cell>
          <cell r="O226" t="str">
            <v>AIH</v>
          </cell>
          <cell r="P226" t="str">
            <v>PRO STAINLESS</v>
          </cell>
          <cell r="Q226" t="str">
            <v>ORDER BY DESCRIPTION</v>
          </cell>
          <cell r="S226">
            <v>0.03</v>
          </cell>
          <cell r="T226">
            <v>0.6</v>
          </cell>
          <cell r="U226">
            <v>0.03</v>
          </cell>
          <cell r="V226">
            <v>0.6</v>
          </cell>
          <cell r="W226">
            <v>0.03</v>
          </cell>
          <cell r="X226">
            <v>0.6</v>
          </cell>
          <cell r="Y226">
            <v>0.03</v>
          </cell>
          <cell r="Z226">
            <v>0.6</v>
          </cell>
          <cell r="AA226">
            <v>0.03</v>
          </cell>
        </row>
        <row r="227">
          <cell r="E227" t="str">
            <v>21-041270-16</v>
          </cell>
          <cell r="F227" t="str">
            <v>HARDWARE</v>
          </cell>
          <cell r="G227" t="str">
            <v>B</v>
          </cell>
          <cell r="H227" t="str">
            <v>SCRW,SKT,HEX,1/4-20X1,SS</v>
          </cell>
          <cell r="I227">
            <v>2</v>
          </cell>
          <cell r="J227">
            <v>2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L</v>
          </cell>
          <cell r="O227" t="str">
            <v>AIH</v>
          </cell>
          <cell r="P227" t="str">
            <v>PRO STAINLESS</v>
          </cell>
          <cell r="Q227" t="str">
            <v>SCR,SKT,HEX,1/4-20</v>
          </cell>
          <cell r="S227">
            <v>0.1</v>
          </cell>
          <cell r="T227">
            <v>0.2</v>
          </cell>
          <cell r="U227">
            <v>0.1</v>
          </cell>
          <cell r="V227">
            <v>0.2</v>
          </cell>
          <cell r="W227">
            <v>0.1</v>
          </cell>
          <cell r="X227">
            <v>0.2</v>
          </cell>
          <cell r="Y227">
            <v>0.1</v>
          </cell>
          <cell r="Z227">
            <v>0.2</v>
          </cell>
          <cell r="AA227">
            <v>0.1</v>
          </cell>
        </row>
        <row r="228">
          <cell r="E228" t="str">
            <v>21-041906-06</v>
          </cell>
          <cell r="F228" t="str">
            <v>HARDWARE</v>
          </cell>
          <cell r="G228" t="str">
            <v>A</v>
          </cell>
          <cell r="H228" t="str">
            <v>SCRW,BUT,HEX,10-32x.375,SS</v>
          </cell>
          <cell r="I228">
            <v>6</v>
          </cell>
          <cell r="J228">
            <v>6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L</v>
          </cell>
          <cell r="O228" t="str">
            <v>PRO-STAINLESS INC</v>
          </cell>
          <cell r="P228" t="str">
            <v>PRO STAINLESS</v>
          </cell>
          <cell r="Q228" t="str">
            <v>SCR,BUT,HEX 10-32X</v>
          </cell>
          <cell r="S228">
            <v>0.04</v>
          </cell>
          <cell r="T228">
            <v>0.24</v>
          </cell>
          <cell r="U228">
            <v>0.04</v>
          </cell>
          <cell r="V228">
            <v>0.24</v>
          </cell>
          <cell r="W228">
            <v>0.04</v>
          </cell>
          <cell r="X228">
            <v>0.24</v>
          </cell>
          <cell r="Y228">
            <v>0.04</v>
          </cell>
          <cell r="Z228">
            <v>0.24</v>
          </cell>
          <cell r="AA228">
            <v>0.04</v>
          </cell>
        </row>
        <row r="229">
          <cell r="E229" t="str">
            <v>21-041303-06</v>
          </cell>
          <cell r="F229" t="str">
            <v>HARDWARE</v>
          </cell>
          <cell r="G229" t="str">
            <v>A</v>
          </cell>
          <cell r="H229" t="str">
            <v>SCRW,FLAT,HEX,10-32x.375,SS</v>
          </cell>
          <cell r="I229">
            <v>6</v>
          </cell>
          <cell r="J229">
            <v>6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L</v>
          </cell>
          <cell r="O229" t="str">
            <v>AIH</v>
          </cell>
          <cell r="S229">
            <v>0.06</v>
          </cell>
          <cell r="T229">
            <v>0.36</v>
          </cell>
          <cell r="U229">
            <v>0.06</v>
          </cell>
          <cell r="V229">
            <v>0.36</v>
          </cell>
          <cell r="W229">
            <v>0.06</v>
          </cell>
          <cell r="X229">
            <v>0.36</v>
          </cell>
          <cell r="Y229">
            <v>0.06</v>
          </cell>
          <cell r="Z229">
            <v>0.36</v>
          </cell>
          <cell r="AA229">
            <v>0.06</v>
          </cell>
        </row>
        <row r="230">
          <cell r="E230" t="str">
            <v>21-041269-12</v>
          </cell>
          <cell r="F230" t="str">
            <v>HARDWARE</v>
          </cell>
          <cell r="G230" t="str">
            <v>B</v>
          </cell>
          <cell r="H230" t="str">
            <v>SCRW,SKT,CAP,10-32X.75,SS</v>
          </cell>
          <cell r="I230">
            <v>12</v>
          </cell>
          <cell r="J230">
            <v>12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L</v>
          </cell>
          <cell r="O230" t="str">
            <v>AIH</v>
          </cell>
          <cell r="P230" t="str">
            <v>PRO STAINLESS</v>
          </cell>
          <cell r="Q230" t="str">
            <v>SCRW,SKT,CAP,10-32X.75,SS</v>
          </cell>
          <cell r="S230">
            <v>7.0000000000000007E-2</v>
          </cell>
          <cell r="T230">
            <v>0.84000000000000008</v>
          </cell>
          <cell r="U230">
            <v>7.0000000000000007E-2</v>
          </cell>
          <cell r="V230">
            <v>0.84000000000000008</v>
          </cell>
          <cell r="W230">
            <v>7.0000000000000007E-2</v>
          </cell>
          <cell r="X230">
            <v>0.84000000000000008</v>
          </cell>
          <cell r="Y230">
            <v>7.0000000000000007E-2</v>
          </cell>
          <cell r="Z230">
            <v>0.84000000000000008</v>
          </cell>
          <cell r="AA230">
            <v>7.0000000000000007E-2</v>
          </cell>
        </row>
        <row r="231">
          <cell r="E231" t="str">
            <v>21-041267-08</v>
          </cell>
          <cell r="F231" t="str">
            <v>HARDWARE</v>
          </cell>
          <cell r="G231" t="str">
            <v>C</v>
          </cell>
          <cell r="H231" t="str">
            <v>SCRW, SKT, CAP, 8-32 X 1/2,SS</v>
          </cell>
          <cell r="I231">
            <v>14</v>
          </cell>
          <cell r="J231">
            <v>14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L</v>
          </cell>
          <cell r="O231" t="str">
            <v>AIH</v>
          </cell>
          <cell r="P231" t="str">
            <v>ORDER TO SPECIFICATION</v>
          </cell>
          <cell r="Q231" t="str">
            <v>ORDER TO SPECIFICATION</v>
          </cell>
          <cell r="S231">
            <v>8.5000000000000006E-2</v>
          </cell>
          <cell r="T231">
            <v>1.1900000000000002</v>
          </cell>
          <cell r="U231">
            <v>8.5000000000000006E-2</v>
          </cell>
          <cell r="V231">
            <v>1.1900000000000002</v>
          </cell>
          <cell r="W231">
            <v>8.5000000000000006E-2</v>
          </cell>
          <cell r="X231">
            <v>1.1900000000000002</v>
          </cell>
          <cell r="Y231">
            <v>8.5000000000000006E-2</v>
          </cell>
          <cell r="Z231">
            <v>1.1900000000000002</v>
          </cell>
          <cell r="AA231">
            <v>8.5000000000000006E-2</v>
          </cell>
        </row>
        <row r="232">
          <cell r="E232" t="str">
            <v>21-041270-14</v>
          </cell>
          <cell r="F232" t="str">
            <v>HARDWARE</v>
          </cell>
          <cell r="G232" t="str">
            <v>B</v>
          </cell>
          <cell r="H232" t="str">
            <v>SCRW,SKT,HEX,1/4-20X.875,SS</v>
          </cell>
          <cell r="I232">
            <v>6</v>
          </cell>
          <cell r="J232">
            <v>6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L</v>
          </cell>
          <cell r="O232" t="str">
            <v>AIH</v>
          </cell>
          <cell r="P232" t="str">
            <v>IFI STANDARD</v>
          </cell>
          <cell r="Q232" t="str">
            <v>BY DESCRIPTION</v>
          </cell>
          <cell r="S232">
            <v>0.14000000000000001</v>
          </cell>
          <cell r="T232">
            <v>0.84000000000000008</v>
          </cell>
          <cell r="U232">
            <v>0.14000000000000001</v>
          </cell>
          <cell r="V232">
            <v>0.84000000000000008</v>
          </cell>
          <cell r="W232">
            <v>0.14000000000000001</v>
          </cell>
          <cell r="X232">
            <v>0.84000000000000008</v>
          </cell>
          <cell r="Y232">
            <v>0.14000000000000001</v>
          </cell>
          <cell r="Z232">
            <v>0.84000000000000008</v>
          </cell>
          <cell r="AA232">
            <v>0.14000000000000001</v>
          </cell>
        </row>
        <row r="233">
          <cell r="E233" t="str">
            <v>21-042024-06</v>
          </cell>
          <cell r="F233" t="str">
            <v>HARDWARE</v>
          </cell>
          <cell r="G233" t="str">
            <v>A</v>
          </cell>
          <cell r="H233" t="str">
            <v>WASHER,LOCK,8,SS</v>
          </cell>
          <cell r="I233">
            <v>20</v>
          </cell>
          <cell r="J233">
            <v>20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L</v>
          </cell>
          <cell r="O233" t="str">
            <v>AIH</v>
          </cell>
          <cell r="P233" t="str">
            <v>MCMASTER-CARR</v>
          </cell>
          <cell r="Q233" t="str">
            <v>BY DESCRIPTION</v>
          </cell>
          <cell r="S233">
            <v>0.02</v>
          </cell>
          <cell r="T233">
            <v>0.4</v>
          </cell>
          <cell r="U233">
            <v>0.02</v>
          </cell>
          <cell r="V233">
            <v>0.4</v>
          </cell>
          <cell r="W233">
            <v>0.02</v>
          </cell>
          <cell r="X233">
            <v>0.4</v>
          </cell>
          <cell r="Y233">
            <v>0.02</v>
          </cell>
          <cell r="Z233">
            <v>0.4</v>
          </cell>
          <cell r="AA233">
            <v>0.02</v>
          </cell>
        </row>
        <row r="234">
          <cell r="E234" t="str">
            <v>21-041906-08</v>
          </cell>
          <cell r="F234" t="str">
            <v>HARDWARE</v>
          </cell>
          <cell r="G234" t="str">
            <v>A</v>
          </cell>
          <cell r="H234" t="str">
            <v>SCRW,BUT,HEX,10-32x.5,SS</v>
          </cell>
          <cell r="I234">
            <v>6</v>
          </cell>
          <cell r="J234">
            <v>6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L</v>
          </cell>
          <cell r="O234" t="str">
            <v>AIH</v>
          </cell>
          <cell r="P234" t="str">
            <v>MCMASTER-CARR</v>
          </cell>
          <cell r="Q234" t="str">
            <v>BY DESCRIPTION</v>
          </cell>
          <cell r="S234">
            <v>0.06</v>
          </cell>
          <cell r="T234">
            <v>0.36</v>
          </cell>
          <cell r="U234">
            <v>0.06</v>
          </cell>
          <cell r="V234">
            <v>0.36</v>
          </cell>
          <cell r="W234">
            <v>0.06</v>
          </cell>
          <cell r="X234">
            <v>0.36</v>
          </cell>
          <cell r="Y234">
            <v>0.06</v>
          </cell>
          <cell r="Z234">
            <v>0.36</v>
          </cell>
          <cell r="AA234">
            <v>0.06</v>
          </cell>
        </row>
        <row r="235">
          <cell r="E235" t="str">
            <v>21-041906-10</v>
          </cell>
          <cell r="F235" t="str">
            <v>HARDWARE</v>
          </cell>
          <cell r="G235" t="str">
            <v>A</v>
          </cell>
          <cell r="H235" t="str">
            <v>SCRW,BUT,HEX,10-32x.625,SS</v>
          </cell>
          <cell r="I235">
            <v>9</v>
          </cell>
          <cell r="J235">
            <v>9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L</v>
          </cell>
          <cell r="O235" t="str">
            <v>OPTIMAS</v>
          </cell>
          <cell r="P235" t="str">
            <v>PRO STAINLESS</v>
          </cell>
          <cell r="Q235" t="str">
            <v>SCR,BUT,HEX,10-32X</v>
          </cell>
          <cell r="S235">
            <v>0.08</v>
          </cell>
          <cell r="T235">
            <v>0.72</v>
          </cell>
          <cell r="U235">
            <v>0.08</v>
          </cell>
          <cell r="V235">
            <v>0.72</v>
          </cell>
          <cell r="W235">
            <v>0.08</v>
          </cell>
          <cell r="X235">
            <v>0.72</v>
          </cell>
          <cell r="Y235">
            <v>0.08</v>
          </cell>
          <cell r="Z235">
            <v>0.72</v>
          </cell>
          <cell r="AA235">
            <v>0.08</v>
          </cell>
        </row>
        <row r="236">
          <cell r="E236" t="str">
            <v>785-A15042-001</v>
          </cell>
          <cell r="F236" t="str">
            <v>OTHERS</v>
          </cell>
          <cell r="G236" t="str">
            <v>A</v>
          </cell>
          <cell r="H236" t="str">
            <v>LBL,PNEUMATIC BANK D,MEZZ,VXT TEOS XT</v>
          </cell>
          <cell r="I236">
            <v>1</v>
          </cell>
          <cell r="J236">
            <v>1</v>
          </cell>
          <cell r="K236" t="str">
            <v>EA</v>
          </cell>
          <cell r="L236" t="str">
            <v xml:space="preserve"> </v>
          </cell>
          <cell r="M236" t="str">
            <v xml:space="preserve">   </v>
          </cell>
          <cell r="N236" t="str">
            <v>L</v>
          </cell>
          <cell r="O236" t="str">
            <v>BRADLEY NAMEPLATE</v>
          </cell>
          <cell r="S236">
            <v>120.6</v>
          </cell>
          <cell r="T236">
            <v>120.6</v>
          </cell>
          <cell r="U236">
            <v>40.6</v>
          </cell>
          <cell r="V236">
            <v>40.6</v>
          </cell>
          <cell r="W236">
            <v>24.6</v>
          </cell>
          <cell r="X236">
            <v>24.6</v>
          </cell>
          <cell r="Y236">
            <v>12.6</v>
          </cell>
          <cell r="Z236">
            <v>12.6</v>
          </cell>
          <cell r="AA236">
            <v>5.4</v>
          </cell>
        </row>
        <row r="237">
          <cell r="E237" t="str">
            <v>69-176972-00</v>
          </cell>
          <cell r="F237" t="str">
            <v>OTHERS</v>
          </cell>
          <cell r="G237" t="str">
            <v>C</v>
          </cell>
          <cell r="H237" t="str">
            <v>ADH,LOCTITE,242,BLUE REMOVABLE GRADE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Y</v>
          </cell>
          <cell r="O237" t="str">
            <v>MCMASTER CARR</v>
          </cell>
          <cell r="P237" t="str">
            <v>HENKEL</v>
          </cell>
          <cell r="Q237">
            <v>135354</v>
          </cell>
          <cell r="S237">
            <v>16.260000000000002</v>
          </cell>
          <cell r="T237">
            <v>16.260000000000002</v>
          </cell>
          <cell r="U237">
            <v>16.260000000000002</v>
          </cell>
          <cell r="V237">
            <v>16.260000000000002</v>
          </cell>
          <cell r="W237">
            <v>16.260000000000002</v>
          </cell>
          <cell r="X237">
            <v>16.260000000000002</v>
          </cell>
          <cell r="Y237">
            <v>16.260000000000002</v>
          </cell>
          <cell r="Z237">
            <v>16.260000000000002</v>
          </cell>
          <cell r="AA237">
            <v>16.260000000000002</v>
          </cell>
        </row>
        <row r="238">
          <cell r="E238" t="str">
            <v>718-346305-001</v>
          </cell>
          <cell r="F238" t="str">
            <v>FABRICATED</v>
          </cell>
          <cell r="G238" t="str">
            <v>A</v>
          </cell>
          <cell r="H238" t="str">
            <v>MOD,KEY,STOCK,1/8 X 1/8 X .55 LG</v>
          </cell>
          <cell r="I238">
            <v>10</v>
          </cell>
          <cell r="J238">
            <v>10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L</v>
          </cell>
          <cell r="O238" t="str">
            <v>GRANITE MOUNTAIN</v>
          </cell>
          <cell r="S238">
            <v>125</v>
          </cell>
          <cell r="T238">
            <v>1250</v>
          </cell>
          <cell r="U238">
            <v>125</v>
          </cell>
          <cell r="V238">
            <v>1250</v>
          </cell>
          <cell r="W238">
            <v>125</v>
          </cell>
          <cell r="X238">
            <v>1250</v>
          </cell>
          <cell r="Y238">
            <v>125</v>
          </cell>
          <cell r="Z238">
            <v>1250</v>
          </cell>
          <cell r="AA238">
            <v>125</v>
          </cell>
        </row>
        <row r="239">
          <cell r="E239" t="str">
            <v>67-268813-00</v>
          </cell>
          <cell r="G239" t="str">
            <v>D</v>
          </cell>
          <cell r="H239" t="str">
            <v>STANDARD,MECHANICAL DRAWING</v>
          </cell>
          <cell r="I239">
            <v>1</v>
          </cell>
          <cell r="J239">
            <v>10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74-032409-00</v>
          </cell>
          <cell r="G240" t="str">
            <v>C</v>
          </cell>
          <cell r="H240" t="str">
            <v>WORKMANSHIP STANDARDS</v>
          </cell>
          <cell r="I240">
            <v>1</v>
          </cell>
          <cell r="J240">
            <v>10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202-065546-001</v>
          </cell>
          <cell r="G241" t="str">
            <v>A</v>
          </cell>
          <cell r="H241" t="str">
            <v>SPEC,VISIBLY CLEAN</v>
          </cell>
          <cell r="I241">
            <v>1</v>
          </cell>
          <cell r="J241">
            <v>10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603-090436-001</v>
          </cell>
          <cell r="G242" t="str">
            <v>J</v>
          </cell>
          <cell r="H242" t="str">
            <v>SPECIFICATION,PACKAGING</v>
          </cell>
          <cell r="I242">
            <v>1</v>
          </cell>
          <cell r="J242">
            <v>10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74-032409-00</v>
          </cell>
          <cell r="G243" t="str">
            <v>C</v>
          </cell>
          <cell r="H243" t="str">
            <v>WORKMANSHIP STANDARDS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Z</v>
          </cell>
          <cell r="O243" t="str">
            <v>ZZ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74-119910-00</v>
          </cell>
          <cell r="G244" t="str">
            <v>K</v>
          </cell>
          <cell r="H244" t="str">
            <v>SPEC,TORQUE THREADED FASTENER</v>
          </cell>
          <cell r="I244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Z</v>
          </cell>
          <cell r="O244" t="str">
            <v>ZZ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603-090436-001</v>
          </cell>
          <cell r="G245" t="str">
            <v>J</v>
          </cell>
          <cell r="H245" t="str">
            <v>SPECIFICATION,PACKAGING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Z</v>
          </cell>
          <cell r="O245" t="str">
            <v>ZZ</v>
          </cell>
          <cell r="T245">
            <v>0</v>
          </cell>
          <cell r="V245">
            <v>0</v>
          </cell>
          <cell r="X245">
            <v>0</v>
          </cell>
          <cell r="Z245">
            <v>0</v>
          </cell>
        </row>
        <row r="246">
          <cell r="E246" t="str">
            <v>76-374004-00</v>
          </cell>
          <cell r="G246" t="str">
            <v>E</v>
          </cell>
          <cell r="H246" t="str">
            <v>SCHEM,AMP-DS,PLUMB &amp; PNEUMATIC DIAGRAM,V</v>
          </cell>
          <cell r="I246">
            <v>1</v>
          </cell>
          <cell r="J246">
            <v>1</v>
          </cell>
          <cell r="K246" t="str">
            <v>EA</v>
          </cell>
          <cell r="L246" t="str">
            <v xml:space="preserve"> </v>
          </cell>
          <cell r="M246" t="str">
            <v xml:space="preserve">   </v>
          </cell>
          <cell r="N246" t="str">
            <v>Z</v>
          </cell>
          <cell r="O246" t="str">
            <v>ZZ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LR-50007194</v>
          </cell>
          <cell r="F247" t="str">
            <v>OTHERS</v>
          </cell>
          <cell r="H247" t="str">
            <v>BAGS,POLYETHYLENE</v>
          </cell>
          <cell r="I247">
            <v>2</v>
          </cell>
          <cell r="J247">
            <v>2</v>
          </cell>
          <cell r="K247" t="str">
            <v>EA</v>
          </cell>
          <cell r="N247" t="str">
            <v>L</v>
          </cell>
          <cell r="O247" t="str">
            <v>LANDSBERG</v>
          </cell>
          <cell r="S247">
            <v>67.3</v>
          </cell>
          <cell r="T247">
            <v>134.6</v>
          </cell>
          <cell r="U247">
            <v>67.3</v>
          </cell>
          <cell r="V247">
            <v>134.6</v>
          </cell>
          <cell r="W247">
            <v>67.3</v>
          </cell>
          <cell r="X247">
            <v>134.6</v>
          </cell>
          <cell r="Y247">
            <v>67.3</v>
          </cell>
          <cell r="Z247">
            <v>134.6</v>
          </cell>
          <cell r="AA247">
            <v>67.3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M18"/>
  <sheetViews>
    <sheetView showGridLines="0" zoomScale="90" zoomScaleNormal="90" workbookViewId="0">
      <selection activeCell="M11" sqref="M11"/>
    </sheetView>
  </sheetViews>
  <sheetFormatPr defaultColWidth="9.33203125" defaultRowHeight="13" x14ac:dyDescent="0.3"/>
  <cols>
    <col min="1" max="1" width="28.109375" style="3" customWidth="1"/>
    <col min="2" max="2" width="38.33203125" style="3" bestFit="1" customWidth="1"/>
    <col min="3" max="3" width="11.33203125" style="15" bestFit="1" customWidth="1"/>
    <col min="4" max="4" width="16" style="58" bestFit="1" customWidth="1"/>
    <col min="5" max="5" width="9.6640625" style="59" bestFit="1" customWidth="1"/>
    <col min="6" max="6" width="10.6640625" style="36" bestFit="1" customWidth="1"/>
    <col min="7" max="7" width="10.109375" style="37" bestFit="1" customWidth="1"/>
    <col min="8" max="8" width="11.44140625" style="58" bestFit="1" customWidth="1"/>
    <col min="9" max="9" width="11.6640625" style="58" bestFit="1" customWidth="1"/>
    <col min="10" max="11" width="11.44140625" style="58" bestFit="1" customWidth="1"/>
    <col min="12" max="12" width="12.6640625" style="58" bestFit="1" customWidth="1"/>
    <col min="13" max="13" width="14" style="58" bestFit="1" customWidth="1"/>
    <col min="14" max="16384" width="9.33203125" style="3"/>
  </cols>
  <sheetData>
    <row r="1" spans="1:13" x14ac:dyDescent="0.3">
      <c r="A1" s="63" t="s">
        <v>574</v>
      </c>
    </row>
    <row r="2" spans="1:13" s="4" customFormat="1" ht="26" x14ac:dyDescent="0.3">
      <c r="A2" s="12" t="s">
        <v>8</v>
      </c>
      <c r="B2" s="12" t="s">
        <v>10</v>
      </c>
      <c r="C2" s="12" t="s">
        <v>19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17</v>
      </c>
      <c r="I2" s="13" t="s">
        <v>15</v>
      </c>
      <c r="J2" s="13" t="s">
        <v>39</v>
      </c>
      <c r="K2" s="13" t="s">
        <v>40</v>
      </c>
      <c r="L2" s="13" t="s">
        <v>16</v>
      </c>
      <c r="M2" s="64" t="s">
        <v>569</v>
      </c>
    </row>
    <row r="3" spans="1:13" s="5" customFormat="1" x14ac:dyDescent="0.3">
      <c r="A3" s="102"/>
      <c r="B3" s="103"/>
      <c r="C3" s="103"/>
      <c r="D3" s="103"/>
      <c r="E3" s="38">
        <v>0.05</v>
      </c>
      <c r="F3" s="26"/>
      <c r="G3" s="27"/>
      <c r="H3" s="39">
        <v>35</v>
      </c>
      <c r="I3" s="26"/>
      <c r="J3" s="38">
        <v>0.05</v>
      </c>
      <c r="K3" s="38">
        <v>7.4999999999999997E-2</v>
      </c>
      <c r="L3" s="40"/>
      <c r="M3" s="65"/>
    </row>
    <row r="4" spans="1:13" ht="14.5" x14ac:dyDescent="0.35">
      <c r="A4" s="14" t="s">
        <v>18</v>
      </c>
      <c r="B4" s="18"/>
      <c r="C4" s="19"/>
      <c r="D4" s="41"/>
      <c r="E4" s="42"/>
      <c r="F4" s="28"/>
      <c r="G4" s="29"/>
      <c r="H4" s="43"/>
      <c r="I4" s="43"/>
      <c r="J4" s="42"/>
      <c r="K4" s="42"/>
      <c r="L4" s="44"/>
      <c r="M4" s="45"/>
    </row>
    <row r="5" spans="1:13" ht="15.5" x14ac:dyDescent="0.35">
      <c r="A5" s="20" t="s">
        <v>51</v>
      </c>
      <c r="B5" s="21" t="s">
        <v>52</v>
      </c>
      <c r="C5" s="8">
        <v>1</v>
      </c>
      <c r="D5" s="46">
        <f>'853-229142-014 costed bom'!S248</f>
        <v>19996.665482482764</v>
      </c>
      <c r="E5" s="47">
        <f>D5*E$3</f>
        <v>999.83327412413826</v>
      </c>
      <c r="F5" s="30">
        <v>24.3</v>
      </c>
      <c r="G5" s="31"/>
      <c r="H5" s="48">
        <f>(F5+G5)*H$3</f>
        <v>850.5</v>
      </c>
      <c r="I5" s="48">
        <f>D5+E5+H5</f>
        <v>21846.998756606903</v>
      </c>
      <c r="J5" s="49">
        <f>I5*J3</f>
        <v>1092.3499378303452</v>
      </c>
      <c r="K5" s="49">
        <f>I5*K3</f>
        <v>1638.5249067455177</v>
      </c>
      <c r="L5" s="49">
        <f>I5+J5+K5</f>
        <v>24577.873601182768</v>
      </c>
      <c r="M5" s="50">
        <f>L5+I11+I10</f>
        <v>25613.003601182769</v>
      </c>
    </row>
    <row r="6" spans="1:13" ht="15.5" x14ac:dyDescent="0.35">
      <c r="A6" s="20"/>
      <c r="B6" s="21"/>
      <c r="C6" s="8">
        <v>5</v>
      </c>
      <c r="D6" s="46">
        <f>'853-229142-014 costed bom'!U248</f>
        <v>19709.257190068976</v>
      </c>
      <c r="E6" s="47">
        <f>D6*E$3</f>
        <v>985.46285950344884</v>
      </c>
      <c r="F6" s="30">
        <v>24.3</v>
      </c>
      <c r="G6" s="31"/>
      <c r="H6" s="48">
        <f t="shared" ref="H6:H8" si="0">(F6+G6)*H$3</f>
        <v>850.5</v>
      </c>
      <c r="I6" s="48">
        <f t="shared" ref="I6:I8" si="1">D6+E6+H6</f>
        <v>21545.220049572425</v>
      </c>
      <c r="J6" s="49">
        <f>I6*J3</f>
        <v>1077.2610024786213</v>
      </c>
      <c r="K6" s="49">
        <f>I6*K3</f>
        <v>1615.8915037179318</v>
      </c>
      <c r="L6" s="49">
        <f t="shared" ref="L6:L8" si="2">I6+J6+K6</f>
        <v>24238.37255576898</v>
      </c>
      <c r="M6" s="50">
        <f>L6+I11+I10</f>
        <v>25273.502555768981</v>
      </c>
    </row>
    <row r="7" spans="1:13" ht="15.5" x14ac:dyDescent="0.35">
      <c r="A7" s="20"/>
      <c r="B7" s="21"/>
      <c r="C7" s="8">
        <v>15</v>
      </c>
      <c r="D7" s="46">
        <f>'853-229142-014 costed bom'!W248</f>
        <v>19421.848897655174</v>
      </c>
      <c r="E7" s="47">
        <f t="shared" ref="E7:E8" si="3">D7*E$3</f>
        <v>971.09244488275874</v>
      </c>
      <c r="F7" s="30">
        <v>24.3</v>
      </c>
      <c r="G7" s="31"/>
      <c r="H7" s="48">
        <f t="shared" si="0"/>
        <v>850.5</v>
      </c>
      <c r="I7" s="48">
        <f t="shared" si="1"/>
        <v>21243.441342537932</v>
      </c>
      <c r="J7" s="49">
        <f>I7*J3</f>
        <v>1062.1720671268965</v>
      </c>
      <c r="K7" s="49">
        <f>I7*K3</f>
        <v>1593.2581006903449</v>
      </c>
      <c r="L7" s="49">
        <f t="shared" si="2"/>
        <v>23898.871510355173</v>
      </c>
      <c r="M7" s="50">
        <f>L7+I11+I10</f>
        <v>24934.001510355174</v>
      </c>
    </row>
    <row r="8" spans="1:13" ht="15.5" x14ac:dyDescent="0.35">
      <c r="A8" s="20"/>
      <c r="B8" s="21"/>
      <c r="C8" s="8">
        <v>25</v>
      </c>
      <c r="D8" s="46">
        <f>'853-229142-014 costed bom'!Y248</f>
        <v>19134.440605241387</v>
      </c>
      <c r="E8" s="47">
        <f t="shared" si="3"/>
        <v>956.72203026206944</v>
      </c>
      <c r="F8" s="30">
        <v>24.3</v>
      </c>
      <c r="G8" s="31"/>
      <c r="H8" s="48">
        <f t="shared" si="0"/>
        <v>850.5</v>
      </c>
      <c r="I8" s="48">
        <f t="shared" si="1"/>
        <v>20941.662635503457</v>
      </c>
      <c r="J8" s="49">
        <f>I8*J3</f>
        <v>1047.0831317751729</v>
      </c>
      <c r="K8" s="49">
        <f>I8*K3</f>
        <v>1570.6246976627592</v>
      </c>
      <c r="L8" s="49">
        <f t="shared" si="2"/>
        <v>23559.370464941388</v>
      </c>
      <c r="M8" s="50">
        <f>L8+I11+I10</f>
        <v>24594.50046494139</v>
      </c>
    </row>
    <row r="9" spans="1:13" ht="15.5" x14ac:dyDescent="0.35">
      <c r="A9" s="22"/>
      <c r="B9" s="23"/>
      <c r="C9" s="19"/>
      <c r="D9" s="51"/>
      <c r="E9" s="47"/>
      <c r="F9" s="32"/>
      <c r="G9" s="33"/>
      <c r="H9" s="48"/>
      <c r="I9" s="61"/>
      <c r="J9" s="49"/>
      <c r="K9" s="49"/>
      <c r="L9" s="49"/>
      <c r="M9" s="49"/>
    </row>
    <row r="10" spans="1:13" x14ac:dyDescent="0.3">
      <c r="A10" s="10"/>
      <c r="B10" s="7"/>
      <c r="C10" s="19"/>
      <c r="D10" s="41"/>
      <c r="E10" s="42"/>
      <c r="F10" s="28"/>
      <c r="G10" s="29"/>
      <c r="H10" s="43" t="s">
        <v>567</v>
      </c>
      <c r="I10" s="61">
        <v>800</v>
      </c>
      <c r="J10" s="49"/>
      <c r="K10" s="49"/>
      <c r="L10" s="52"/>
      <c r="M10" s="49"/>
    </row>
    <row r="11" spans="1:13" x14ac:dyDescent="0.3">
      <c r="A11" s="11"/>
      <c r="B11" s="9"/>
      <c r="C11" s="94"/>
      <c r="D11" s="53"/>
      <c r="E11" s="54"/>
      <c r="F11" s="34"/>
      <c r="G11" s="35"/>
      <c r="H11" s="55" t="s">
        <v>568</v>
      </c>
      <c r="I11" s="62">
        <v>235.13</v>
      </c>
      <c r="J11" s="56"/>
      <c r="K11" s="56"/>
      <c r="L11" s="57"/>
      <c r="M11" s="66"/>
    </row>
    <row r="12" spans="1:13" ht="14.5" x14ac:dyDescent="0.35">
      <c r="A12" s="6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M12" s="67"/>
    </row>
    <row r="18" spans="9:10" ht="14.5" x14ac:dyDescent="0.3">
      <c r="I18" s="95"/>
      <c r="J18" s="96"/>
    </row>
  </sheetData>
  <mergeCells count="2">
    <mergeCell ref="A3:D3"/>
    <mergeCell ref="B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D249"/>
  <sheetViews>
    <sheetView tabSelected="1" topLeftCell="P235" zoomScale="90" zoomScaleNormal="90" workbookViewId="0">
      <selection activeCell="Z89" sqref="Z89"/>
    </sheetView>
  </sheetViews>
  <sheetFormatPr defaultColWidth="9.33203125" defaultRowHeight="10.5" x14ac:dyDescent="0.25"/>
  <cols>
    <col min="1" max="1" width="5.109375" style="75" bestFit="1" customWidth="1"/>
    <col min="2" max="2" width="13.109375" style="75" customWidth="1"/>
    <col min="3" max="3" width="7.33203125" style="75" customWidth="1"/>
    <col min="4" max="4" width="21" style="77" bestFit="1" customWidth="1"/>
    <col min="5" max="5" width="22.109375" style="88" bestFit="1" customWidth="1"/>
    <col min="6" max="6" width="22.109375" style="75" bestFit="1" customWidth="1"/>
    <col min="7" max="7" width="11" style="77" customWidth="1"/>
    <col min="8" max="8" width="46.33203125" style="77" bestFit="1" customWidth="1"/>
    <col min="9" max="10" width="8.44140625" style="75" customWidth="1"/>
    <col min="11" max="11" width="6.109375" style="75" customWidth="1"/>
    <col min="12" max="12" width="5.33203125" style="75" customWidth="1"/>
    <col min="13" max="13" width="8.109375" style="75" customWidth="1"/>
    <col min="14" max="14" width="5.33203125" style="75" customWidth="1"/>
    <col min="15" max="15" width="29.6640625" style="75" customWidth="1"/>
    <col min="16" max="16" width="25.44140625" style="75" bestFit="1" customWidth="1"/>
    <col min="17" max="17" width="20.44140625" style="75" bestFit="1" customWidth="1"/>
    <col min="18" max="18" width="11.44140625" style="81" customWidth="1"/>
    <col min="19" max="19" width="13.109375" style="81" bestFit="1" customWidth="1"/>
    <col min="20" max="20" width="11.44140625" style="81" customWidth="1"/>
    <col min="21" max="21" width="13.109375" style="81" bestFit="1" customWidth="1"/>
    <col min="22" max="22" width="11.44140625" style="81" customWidth="1"/>
    <col min="23" max="23" width="15.109375" style="81" bestFit="1" customWidth="1"/>
    <col min="24" max="24" width="11.44140625" style="81" customWidth="1"/>
    <col min="25" max="25" width="15.109375" style="81" bestFit="1" customWidth="1"/>
    <col min="26" max="28" width="15.109375" style="81" customWidth="1"/>
    <col min="29" max="29" width="9" style="89" bestFit="1" customWidth="1"/>
    <col min="30" max="30" width="16.6640625" style="90" bestFit="1" customWidth="1"/>
    <col min="31" max="16384" width="9.33203125" style="17"/>
  </cols>
  <sheetData>
    <row r="1" spans="1:30" x14ac:dyDescent="0.25">
      <c r="A1" s="24"/>
      <c r="B1" s="24"/>
      <c r="C1" s="24"/>
      <c r="D1" s="17"/>
      <c r="E1" s="16"/>
      <c r="F1" s="24"/>
      <c r="G1" s="17"/>
      <c r="H1" s="17"/>
      <c r="I1" s="24"/>
      <c r="J1" s="24"/>
      <c r="K1" s="24"/>
      <c r="L1" s="24"/>
      <c r="M1" s="24"/>
      <c r="N1" s="24"/>
      <c r="O1" s="24"/>
      <c r="P1" s="24"/>
      <c r="Q1" s="24"/>
      <c r="R1" s="106" t="s">
        <v>570</v>
      </c>
      <c r="S1" s="107"/>
      <c r="T1" s="106" t="s">
        <v>571</v>
      </c>
      <c r="U1" s="107"/>
      <c r="V1" s="106" t="s">
        <v>572</v>
      </c>
      <c r="W1" s="107"/>
      <c r="X1" s="106" t="s">
        <v>573</v>
      </c>
      <c r="Y1" s="107"/>
      <c r="Z1" s="108" t="s">
        <v>598</v>
      </c>
      <c r="AA1" s="109"/>
      <c r="AB1" s="109"/>
      <c r="AC1" s="25"/>
      <c r="AD1" s="2"/>
    </row>
    <row r="2" spans="1:30" ht="21" x14ac:dyDescent="0.25">
      <c r="A2" s="68" t="s">
        <v>33</v>
      </c>
      <c r="B2" s="68" t="s">
        <v>35</v>
      </c>
      <c r="C2" s="68" t="s">
        <v>34</v>
      </c>
      <c r="D2" s="69" t="s">
        <v>9</v>
      </c>
      <c r="E2" s="70" t="s">
        <v>8</v>
      </c>
      <c r="F2" s="71" t="s">
        <v>20</v>
      </c>
      <c r="G2" s="70" t="s">
        <v>0</v>
      </c>
      <c r="H2" s="70" t="s">
        <v>1</v>
      </c>
      <c r="I2" s="68" t="s">
        <v>4</v>
      </c>
      <c r="J2" s="68" t="s">
        <v>42</v>
      </c>
      <c r="K2" s="68" t="s">
        <v>5</v>
      </c>
      <c r="L2" s="68" t="s">
        <v>38</v>
      </c>
      <c r="M2" s="68" t="s">
        <v>37</v>
      </c>
      <c r="N2" s="68" t="s">
        <v>43</v>
      </c>
      <c r="O2" s="68" t="s">
        <v>2</v>
      </c>
      <c r="P2" s="71" t="s">
        <v>36</v>
      </c>
      <c r="Q2" s="71" t="s">
        <v>41</v>
      </c>
      <c r="R2" s="72" t="s">
        <v>3</v>
      </c>
      <c r="S2" s="73" t="s">
        <v>6</v>
      </c>
      <c r="T2" s="72" t="s">
        <v>3</v>
      </c>
      <c r="U2" s="73" t="s">
        <v>6</v>
      </c>
      <c r="V2" s="72" t="s">
        <v>3</v>
      </c>
      <c r="W2" s="73" t="s">
        <v>6</v>
      </c>
      <c r="X2" s="72" t="s">
        <v>3</v>
      </c>
      <c r="Y2" s="73" t="s">
        <v>6</v>
      </c>
      <c r="Z2" s="72" t="s">
        <v>3</v>
      </c>
      <c r="AA2" s="73" t="s">
        <v>6</v>
      </c>
      <c r="AB2" s="74" t="s">
        <v>599</v>
      </c>
      <c r="AC2" s="71" t="s">
        <v>7</v>
      </c>
      <c r="AD2" s="69" t="s">
        <v>32</v>
      </c>
    </row>
    <row r="3" spans="1:30" s="16" customFormat="1" x14ac:dyDescent="0.25">
      <c r="A3" s="79">
        <v>0</v>
      </c>
      <c r="B3" s="79">
        <v>1</v>
      </c>
      <c r="C3" s="79">
        <v>0</v>
      </c>
      <c r="D3" s="88" t="s">
        <v>50</v>
      </c>
      <c r="E3" s="88" t="s">
        <v>50</v>
      </c>
      <c r="F3" s="79"/>
      <c r="G3" s="79" t="s">
        <v>54</v>
      </c>
      <c r="H3" s="88" t="s">
        <v>52</v>
      </c>
      <c r="I3" s="91">
        <v>1</v>
      </c>
      <c r="J3" s="91">
        <v>1</v>
      </c>
      <c r="K3" s="79" t="s">
        <v>48</v>
      </c>
      <c r="L3" s="79" t="s">
        <v>53</v>
      </c>
      <c r="M3" s="79" t="s">
        <v>55</v>
      </c>
      <c r="N3" s="79" t="s">
        <v>49</v>
      </c>
      <c r="O3" s="79" t="s">
        <v>45</v>
      </c>
      <c r="P3" s="79"/>
      <c r="Q3" s="79"/>
      <c r="R3" s="92"/>
      <c r="S3" s="80">
        <f>J3*R3</f>
        <v>0</v>
      </c>
      <c r="T3" s="93"/>
      <c r="U3" s="80">
        <f t="shared" ref="U3:U66" si="0">J3*T3</f>
        <v>0</v>
      </c>
      <c r="V3" s="93"/>
      <c r="W3" s="80">
        <f t="shared" ref="W3:W66" si="1">J3*V3</f>
        <v>0</v>
      </c>
      <c r="X3" s="93"/>
      <c r="Y3" s="80">
        <f t="shared" ref="Y3:Y66" si="2">J3*X3</f>
        <v>0</v>
      </c>
      <c r="Z3" s="80"/>
      <c r="AA3" s="80"/>
      <c r="AB3" s="80"/>
      <c r="AC3" s="79"/>
      <c r="AD3" s="92" t="s">
        <v>44</v>
      </c>
    </row>
    <row r="4" spans="1:30" s="60" customFormat="1" ht="10" x14ac:dyDescent="0.2">
      <c r="A4" s="75">
        <v>1</v>
      </c>
      <c r="B4" s="76">
        <v>1</v>
      </c>
      <c r="C4" s="75">
        <v>1</v>
      </c>
      <c r="D4" s="77" t="s">
        <v>50</v>
      </c>
      <c r="E4" s="77" t="s">
        <v>56</v>
      </c>
      <c r="F4" s="75" t="s">
        <v>595</v>
      </c>
      <c r="G4" s="75" t="s">
        <v>58</v>
      </c>
      <c r="H4" s="77" t="s">
        <v>57</v>
      </c>
      <c r="I4" s="78">
        <v>1</v>
      </c>
      <c r="J4" s="78">
        <v>1</v>
      </c>
      <c r="K4" s="75" t="s">
        <v>48</v>
      </c>
      <c r="L4" s="75" t="s">
        <v>53</v>
      </c>
      <c r="M4" s="75" t="s">
        <v>55</v>
      </c>
      <c r="N4" s="75" t="s">
        <v>49</v>
      </c>
      <c r="O4" s="75" t="s">
        <v>575</v>
      </c>
      <c r="P4" s="75"/>
      <c r="Q4" s="75"/>
      <c r="R4" s="80">
        <f>VLOOKUP(E:E,'[1]853-229142-014'!$A:$F,6,0)</f>
        <v>2322</v>
      </c>
      <c r="S4" s="80">
        <f t="shared" ref="S4:S67" si="3">I4*R4</f>
        <v>2322</v>
      </c>
      <c r="T4" s="80">
        <f>VLOOKUP(E:E,'[1]853-229142-014'!$A:$H,8,0)</f>
        <v>2279</v>
      </c>
      <c r="U4" s="80">
        <f t="shared" si="0"/>
        <v>2279</v>
      </c>
      <c r="V4" s="80">
        <f>VLOOKUP(E:E,'[1]853-229142-014'!$A:$J,10,0)</f>
        <v>2236</v>
      </c>
      <c r="W4" s="80">
        <f t="shared" si="1"/>
        <v>2236</v>
      </c>
      <c r="X4" s="80">
        <f>VLOOKUP(E:E,'[1]853-229142-014'!$A:$L,12,0)</f>
        <v>2193</v>
      </c>
      <c r="Y4" s="80">
        <f t="shared" si="2"/>
        <v>2193</v>
      </c>
      <c r="Z4" s="80">
        <f>VLOOKUP(E:E,'[2]costed bom'!$E$2:$AA$247,23,0)</f>
        <v>3278.67</v>
      </c>
      <c r="AA4" s="80">
        <f>J4*Z4</f>
        <v>3278.67</v>
      </c>
      <c r="AB4" s="80">
        <f>Y4-AA4</f>
        <v>-1085.67</v>
      </c>
      <c r="AC4" s="75">
        <v>70</v>
      </c>
      <c r="AD4" s="81" t="s">
        <v>566</v>
      </c>
    </row>
    <row r="5" spans="1:30" s="60" customFormat="1" ht="10" x14ac:dyDescent="0.2">
      <c r="A5" s="82">
        <v>2</v>
      </c>
      <c r="B5" s="83">
        <v>7000</v>
      </c>
      <c r="C5" s="82">
        <v>2</v>
      </c>
      <c r="D5" s="84" t="s">
        <v>56</v>
      </c>
      <c r="E5" s="84" t="s">
        <v>60</v>
      </c>
      <c r="F5" s="82"/>
      <c r="G5" s="82" t="s">
        <v>58</v>
      </c>
      <c r="H5" s="84" t="s">
        <v>61</v>
      </c>
      <c r="I5" s="85">
        <v>1</v>
      </c>
      <c r="J5" s="85">
        <v>1</v>
      </c>
      <c r="K5" s="82" t="s">
        <v>48</v>
      </c>
      <c r="L5" s="82" t="s">
        <v>63</v>
      </c>
      <c r="M5" s="82" t="s">
        <v>55</v>
      </c>
      <c r="N5" s="82" t="s">
        <v>62</v>
      </c>
      <c r="O5" s="82"/>
      <c r="P5" s="82"/>
      <c r="Q5" s="82"/>
      <c r="R5" s="86"/>
      <c r="S5" s="86">
        <f t="shared" si="3"/>
        <v>0</v>
      </c>
      <c r="T5" s="86"/>
      <c r="U5" s="86">
        <f t="shared" si="0"/>
        <v>0</v>
      </c>
      <c r="V5" s="86"/>
      <c r="W5" s="86">
        <f t="shared" si="1"/>
        <v>0</v>
      </c>
      <c r="X5" s="86"/>
      <c r="Y5" s="86">
        <f t="shared" si="2"/>
        <v>0</v>
      </c>
      <c r="Z5" s="86"/>
      <c r="AA5" s="86"/>
      <c r="AB5" s="86"/>
      <c r="AC5" s="82"/>
      <c r="AD5" s="87"/>
    </row>
    <row r="6" spans="1:30" s="60" customFormat="1" ht="10" x14ac:dyDescent="0.2">
      <c r="A6" s="82">
        <v>3</v>
      </c>
      <c r="B6" s="83">
        <v>7001</v>
      </c>
      <c r="C6" s="82">
        <v>2</v>
      </c>
      <c r="D6" s="84" t="s">
        <v>56</v>
      </c>
      <c r="E6" s="84" t="s">
        <v>64</v>
      </c>
      <c r="F6" s="82"/>
      <c r="G6" s="82" t="s">
        <v>66</v>
      </c>
      <c r="H6" s="84" t="s">
        <v>65</v>
      </c>
      <c r="I6" s="85">
        <v>1</v>
      </c>
      <c r="J6" s="85">
        <v>1</v>
      </c>
      <c r="K6" s="82" t="s">
        <v>48</v>
      </c>
      <c r="L6" s="82" t="s">
        <v>63</v>
      </c>
      <c r="M6" s="82" t="s">
        <v>55</v>
      </c>
      <c r="N6" s="82" t="s">
        <v>62</v>
      </c>
      <c r="O6" s="82"/>
      <c r="P6" s="82"/>
      <c r="Q6" s="82"/>
      <c r="R6" s="86"/>
      <c r="S6" s="86">
        <f t="shared" si="3"/>
        <v>0</v>
      </c>
      <c r="T6" s="86"/>
      <c r="U6" s="86">
        <f t="shared" si="0"/>
        <v>0</v>
      </c>
      <c r="V6" s="86"/>
      <c r="W6" s="86">
        <f t="shared" si="1"/>
        <v>0</v>
      </c>
      <c r="X6" s="86"/>
      <c r="Y6" s="86">
        <f t="shared" si="2"/>
        <v>0</v>
      </c>
      <c r="Z6" s="86"/>
      <c r="AA6" s="86"/>
      <c r="AB6" s="86"/>
      <c r="AC6" s="82"/>
      <c r="AD6" s="87"/>
    </row>
    <row r="7" spans="1:30" s="60" customFormat="1" ht="10" x14ac:dyDescent="0.2">
      <c r="A7" s="82">
        <v>4</v>
      </c>
      <c r="B7" s="83">
        <v>7002</v>
      </c>
      <c r="C7" s="82">
        <v>2</v>
      </c>
      <c r="D7" s="84" t="s">
        <v>56</v>
      </c>
      <c r="E7" s="84" t="s">
        <v>67</v>
      </c>
      <c r="F7" s="82"/>
      <c r="G7" s="82" t="s">
        <v>58</v>
      </c>
      <c r="H7" s="84" t="s">
        <v>68</v>
      </c>
      <c r="I7" s="85">
        <v>1</v>
      </c>
      <c r="J7" s="85">
        <v>1</v>
      </c>
      <c r="K7" s="82" t="s">
        <v>48</v>
      </c>
      <c r="L7" s="82" t="s">
        <v>63</v>
      </c>
      <c r="M7" s="82" t="s">
        <v>55</v>
      </c>
      <c r="N7" s="82" t="s">
        <v>62</v>
      </c>
      <c r="O7" s="82"/>
      <c r="P7" s="82"/>
      <c r="Q7" s="82"/>
      <c r="R7" s="86"/>
      <c r="S7" s="86">
        <f t="shared" si="3"/>
        <v>0</v>
      </c>
      <c r="T7" s="86"/>
      <c r="U7" s="86">
        <f t="shared" si="0"/>
        <v>0</v>
      </c>
      <c r="V7" s="86"/>
      <c r="W7" s="86">
        <f t="shared" si="1"/>
        <v>0</v>
      </c>
      <c r="X7" s="86"/>
      <c r="Y7" s="86">
        <f t="shared" si="2"/>
        <v>0</v>
      </c>
      <c r="Z7" s="86"/>
      <c r="AA7" s="86"/>
      <c r="AB7" s="86"/>
      <c r="AC7" s="82"/>
      <c r="AD7" s="87"/>
    </row>
    <row r="8" spans="1:30" s="60" customFormat="1" ht="10" x14ac:dyDescent="0.2">
      <c r="A8" s="82">
        <v>5</v>
      </c>
      <c r="B8" s="83">
        <v>7003</v>
      </c>
      <c r="C8" s="82">
        <v>2</v>
      </c>
      <c r="D8" s="84" t="s">
        <v>56</v>
      </c>
      <c r="E8" s="84" t="s">
        <v>69</v>
      </c>
      <c r="F8" s="82"/>
      <c r="G8" s="82" t="s">
        <v>63</v>
      </c>
      <c r="H8" s="84" t="s">
        <v>70</v>
      </c>
      <c r="I8" s="85">
        <v>1</v>
      </c>
      <c r="J8" s="85">
        <v>1</v>
      </c>
      <c r="K8" s="82" t="s">
        <v>48</v>
      </c>
      <c r="L8" s="82" t="s">
        <v>63</v>
      </c>
      <c r="M8" s="82" t="s">
        <v>55</v>
      </c>
      <c r="N8" s="82" t="s">
        <v>62</v>
      </c>
      <c r="O8" s="82"/>
      <c r="P8" s="82"/>
      <c r="Q8" s="82"/>
      <c r="R8" s="86"/>
      <c r="S8" s="86">
        <f t="shared" si="3"/>
        <v>0</v>
      </c>
      <c r="T8" s="86"/>
      <c r="U8" s="86">
        <f t="shared" si="0"/>
        <v>0</v>
      </c>
      <c r="V8" s="86"/>
      <c r="W8" s="86">
        <f t="shared" si="1"/>
        <v>0</v>
      </c>
      <c r="X8" s="86"/>
      <c r="Y8" s="86">
        <f t="shared" si="2"/>
        <v>0</v>
      </c>
      <c r="Z8" s="86"/>
      <c r="AA8" s="86"/>
      <c r="AB8" s="86"/>
      <c r="AC8" s="82"/>
      <c r="AD8" s="87"/>
    </row>
    <row r="9" spans="1:30" s="60" customFormat="1" ht="10" x14ac:dyDescent="0.2">
      <c r="A9" s="82">
        <v>6</v>
      </c>
      <c r="B9" s="83">
        <v>7004</v>
      </c>
      <c r="C9" s="82">
        <v>2</v>
      </c>
      <c r="D9" s="84" t="s">
        <v>56</v>
      </c>
      <c r="E9" s="84" t="s">
        <v>71</v>
      </c>
      <c r="F9" s="82"/>
      <c r="G9" s="82" t="s">
        <v>59</v>
      </c>
      <c r="H9" s="84" t="s">
        <v>72</v>
      </c>
      <c r="I9" s="85">
        <v>1</v>
      </c>
      <c r="J9" s="85">
        <v>1</v>
      </c>
      <c r="K9" s="82" t="s">
        <v>48</v>
      </c>
      <c r="L9" s="82" t="s">
        <v>63</v>
      </c>
      <c r="M9" s="82" t="s">
        <v>55</v>
      </c>
      <c r="N9" s="82" t="s">
        <v>62</v>
      </c>
      <c r="O9" s="82"/>
      <c r="P9" s="82"/>
      <c r="Q9" s="82"/>
      <c r="R9" s="86"/>
      <c r="S9" s="86">
        <f t="shared" si="3"/>
        <v>0</v>
      </c>
      <c r="T9" s="86"/>
      <c r="U9" s="86">
        <f t="shared" si="0"/>
        <v>0</v>
      </c>
      <c r="V9" s="86"/>
      <c r="W9" s="86">
        <f t="shared" si="1"/>
        <v>0</v>
      </c>
      <c r="X9" s="86"/>
      <c r="Y9" s="86">
        <f t="shared" si="2"/>
        <v>0</v>
      </c>
      <c r="Z9" s="86"/>
      <c r="AA9" s="86"/>
      <c r="AB9" s="86"/>
      <c r="AC9" s="82"/>
      <c r="AD9" s="87"/>
    </row>
    <row r="10" spans="1:30" s="60" customFormat="1" ht="10" x14ac:dyDescent="0.2">
      <c r="A10" s="82">
        <v>7</v>
      </c>
      <c r="B10" s="83">
        <v>7005</v>
      </c>
      <c r="C10" s="82">
        <v>2</v>
      </c>
      <c r="D10" s="84" t="s">
        <v>56</v>
      </c>
      <c r="E10" s="84" t="s">
        <v>73</v>
      </c>
      <c r="F10" s="82"/>
      <c r="G10" s="82" t="s">
        <v>54</v>
      </c>
      <c r="H10" s="84" t="s">
        <v>74</v>
      </c>
      <c r="I10" s="85">
        <v>1</v>
      </c>
      <c r="J10" s="85">
        <v>1</v>
      </c>
      <c r="K10" s="82" t="s">
        <v>48</v>
      </c>
      <c r="L10" s="82" t="s">
        <v>63</v>
      </c>
      <c r="M10" s="82" t="s">
        <v>55</v>
      </c>
      <c r="N10" s="82" t="s">
        <v>62</v>
      </c>
      <c r="O10" s="82"/>
      <c r="P10" s="82"/>
      <c r="Q10" s="82"/>
      <c r="R10" s="86"/>
      <c r="S10" s="86">
        <f t="shared" si="3"/>
        <v>0</v>
      </c>
      <c r="T10" s="86"/>
      <c r="U10" s="86">
        <f t="shared" si="0"/>
        <v>0</v>
      </c>
      <c r="V10" s="86"/>
      <c r="W10" s="86">
        <f t="shared" si="1"/>
        <v>0</v>
      </c>
      <c r="X10" s="86"/>
      <c r="Y10" s="86">
        <f t="shared" si="2"/>
        <v>0</v>
      </c>
      <c r="Z10" s="86"/>
      <c r="AA10" s="86"/>
      <c r="AB10" s="86"/>
      <c r="AC10" s="82"/>
      <c r="AD10" s="87"/>
    </row>
    <row r="11" spans="1:30" s="60" customFormat="1" ht="10" x14ac:dyDescent="0.2">
      <c r="A11" s="82">
        <v>8</v>
      </c>
      <c r="B11" s="83">
        <v>7006</v>
      </c>
      <c r="C11" s="82">
        <v>2</v>
      </c>
      <c r="D11" s="84" t="s">
        <v>56</v>
      </c>
      <c r="E11" s="84" t="s">
        <v>75</v>
      </c>
      <c r="F11" s="82"/>
      <c r="G11" s="82" t="s">
        <v>77</v>
      </c>
      <c r="H11" s="84" t="s">
        <v>76</v>
      </c>
      <c r="I11" s="85">
        <v>1</v>
      </c>
      <c r="J11" s="85">
        <v>1</v>
      </c>
      <c r="K11" s="82" t="s">
        <v>48</v>
      </c>
      <c r="L11" s="82" t="s">
        <v>63</v>
      </c>
      <c r="M11" s="82" t="s">
        <v>55</v>
      </c>
      <c r="N11" s="82" t="s">
        <v>62</v>
      </c>
      <c r="O11" s="82"/>
      <c r="P11" s="82"/>
      <c r="Q11" s="82"/>
      <c r="R11" s="86"/>
      <c r="S11" s="86">
        <f t="shared" si="3"/>
        <v>0</v>
      </c>
      <c r="T11" s="86"/>
      <c r="U11" s="86">
        <f t="shared" si="0"/>
        <v>0</v>
      </c>
      <c r="V11" s="86"/>
      <c r="W11" s="86">
        <f t="shared" si="1"/>
        <v>0</v>
      </c>
      <c r="X11" s="86"/>
      <c r="Y11" s="86">
        <f t="shared" si="2"/>
        <v>0</v>
      </c>
      <c r="Z11" s="86"/>
      <c r="AA11" s="86"/>
      <c r="AB11" s="86"/>
      <c r="AC11" s="82"/>
      <c r="AD11" s="87"/>
    </row>
    <row r="12" spans="1:30" s="60" customFormat="1" ht="10" x14ac:dyDescent="0.2">
      <c r="A12" s="75">
        <v>9</v>
      </c>
      <c r="B12" s="76">
        <v>2</v>
      </c>
      <c r="C12" s="75">
        <v>1</v>
      </c>
      <c r="D12" s="77" t="s">
        <v>50</v>
      </c>
      <c r="E12" s="77" t="s">
        <v>78</v>
      </c>
      <c r="F12" s="75" t="s">
        <v>21</v>
      </c>
      <c r="G12" s="75" t="s">
        <v>54</v>
      </c>
      <c r="H12" s="77" t="s">
        <v>79</v>
      </c>
      <c r="I12" s="78">
        <v>2</v>
      </c>
      <c r="J12" s="78">
        <v>2</v>
      </c>
      <c r="K12" s="75" t="s">
        <v>48</v>
      </c>
      <c r="L12" s="75" t="s">
        <v>53</v>
      </c>
      <c r="M12" s="75" t="s">
        <v>55</v>
      </c>
      <c r="N12" s="75" t="s">
        <v>49</v>
      </c>
      <c r="O12" s="75" t="s">
        <v>575</v>
      </c>
      <c r="P12" s="75"/>
      <c r="Q12" s="75"/>
      <c r="R12" s="80">
        <f>VLOOKUP(E:E,'[1]853-229142-014'!$A:$F,6,0)</f>
        <v>515.86139999999989</v>
      </c>
      <c r="S12" s="80">
        <f t="shared" si="3"/>
        <v>1031.7227999999998</v>
      </c>
      <c r="T12" s="80">
        <f>VLOOKUP(E:E,'[1]853-229142-014'!$A:$H,8,0)</f>
        <v>502.28610000000003</v>
      </c>
      <c r="U12" s="80">
        <f t="shared" si="0"/>
        <v>1004.5722000000001</v>
      </c>
      <c r="V12" s="80">
        <f>VLOOKUP(E:E,'[1]853-229142-014'!$A:$J,10,0)</f>
        <v>488.71080000000001</v>
      </c>
      <c r="W12" s="80">
        <f t="shared" si="1"/>
        <v>977.42160000000001</v>
      </c>
      <c r="X12" s="80">
        <f>VLOOKUP(E:E,'[1]853-229142-014'!$A:$L,12,0)</f>
        <v>475.13550000000004</v>
      </c>
      <c r="Y12" s="80">
        <f t="shared" si="2"/>
        <v>950.27100000000007</v>
      </c>
      <c r="Z12" s="80">
        <f>VLOOKUP(E:E,'[2]costed bom'!$E$2:$AA$247,23,0)</f>
        <v>293.38</v>
      </c>
      <c r="AA12" s="80">
        <f>J12*Z12</f>
        <v>586.76</v>
      </c>
      <c r="AB12" s="80">
        <f>Y12-AA12</f>
        <v>363.51100000000008</v>
      </c>
      <c r="AC12" s="75">
        <v>42</v>
      </c>
      <c r="AD12" s="81" t="s">
        <v>566</v>
      </c>
    </row>
    <row r="13" spans="1:30" s="60" customFormat="1" ht="10" x14ac:dyDescent="0.2">
      <c r="A13" s="82">
        <v>10</v>
      </c>
      <c r="B13" s="83">
        <v>0</v>
      </c>
      <c r="C13" s="82">
        <v>2</v>
      </c>
      <c r="D13" s="84" t="s">
        <v>78</v>
      </c>
      <c r="E13" s="84" t="s">
        <v>80</v>
      </c>
      <c r="F13" s="82"/>
      <c r="G13" s="82" t="s">
        <v>82</v>
      </c>
      <c r="H13" s="84" t="s">
        <v>81</v>
      </c>
      <c r="I13" s="85">
        <v>1</v>
      </c>
      <c r="J13" s="85">
        <v>2</v>
      </c>
      <c r="K13" s="82" t="s">
        <v>48</v>
      </c>
      <c r="L13" s="82" t="s">
        <v>63</v>
      </c>
      <c r="M13" s="82" t="s">
        <v>55</v>
      </c>
      <c r="N13" s="82" t="s">
        <v>62</v>
      </c>
      <c r="O13" s="82"/>
      <c r="P13" s="82"/>
      <c r="Q13" s="82"/>
      <c r="R13" s="86"/>
      <c r="S13" s="86">
        <f t="shared" si="3"/>
        <v>0</v>
      </c>
      <c r="T13" s="86"/>
      <c r="U13" s="86">
        <f t="shared" si="0"/>
        <v>0</v>
      </c>
      <c r="V13" s="86"/>
      <c r="W13" s="86">
        <f t="shared" si="1"/>
        <v>0</v>
      </c>
      <c r="X13" s="86"/>
      <c r="Y13" s="86">
        <f t="shared" si="2"/>
        <v>0</v>
      </c>
      <c r="Z13" s="86"/>
      <c r="AA13" s="86"/>
      <c r="AB13" s="86"/>
      <c r="AC13" s="82"/>
      <c r="AD13" s="87"/>
    </row>
    <row r="14" spans="1:30" s="60" customFormat="1" ht="10" x14ac:dyDescent="0.2">
      <c r="A14" s="82">
        <v>11</v>
      </c>
      <c r="B14" s="83">
        <v>1</v>
      </c>
      <c r="C14" s="82">
        <v>2</v>
      </c>
      <c r="D14" s="84" t="s">
        <v>78</v>
      </c>
      <c r="E14" s="84" t="s">
        <v>83</v>
      </c>
      <c r="F14" s="82"/>
      <c r="G14" s="82" t="s">
        <v>66</v>
      </c>
      <c r="H14" s="84" t="s">
        <v>84</v>
      </c>
      <c r="I14" s="85">
        <v>1</v>
      </c>
      <c r="J14" s="85">
        <v>2</v>
      </c>
      <c r="K14" s="82" t="s">
        <v>48</v>
      </c>
      <c r="L14" s="82" t="s">
        <v>63</v>
      </c>
      <c r="M14" s="82" t="s">
        <v>55</v>
      </c>
      <c r="N14" s="82" t="s">
        <v>49</v>
      </c>
      <c r="O14" s="82"/>
      <c r="P14" s="82" t="s">
        <v>86</v>
      </c>
      <c r="Q14" s="82" t="s">
        <v>85</v>
      </c>
      <c r="R14" s="86"/>
      <c r="S14" s="86">
        <f t="shared" si="3"/>
        <v>0</v>
      </c>
      <c r="T14" s="86"/>
      <c r="U14" s="86">
        <f t="shared" si="0"/>
        <v>0</v>
      </c>
      <c r="V14" s="86"/>
      <c r="W14" s="86">
        <f t="shared" si="1"/>
        <v>0</v>
      </c>
      <c r="X14" s="86"/>
      <c r="Y14" s="86">
        <f t="shared" si="2"/>
        <v>0</v>
      </c>
      <c r="Z14" s="86"/>
      <c r="AA14" s="86"/>
      <c r="AB14" s="86"/>
      <c r="AC14" s="82"/>
      <c r="AD14" s="87"/>
    </row>
    <row r="15" spans="1:30" s="60" customFormat="1" ht="10" x14ac:dyDescent="0.2">
      <c r="A15" s="82">
        <v>12</v>
      </c>
      <c r="B15" s="83">
        <v>2</v>
      </c>
      <c r="C15" s="82">
        <v>2</v>
      </c>
      <c r="D15" s="84" t="s">
        <v>78</v>
      </c>
      <c r="E15" s="84" t="s">
        <v>87</v>
      </c>
      <c r="F15" s="82"/>
      <c r="G15" s="82" t="s">
        <v>54</v>
      </c>
      <c r="H15" s="84" t="s">
        <v>88</v>
      </c>
      <c r="I15" s="85">
        <v>1</v>
      </c>
      <c r="J15" s="85">
        <v>2</v>
      </c>
      <c r="K15" s="82" t="s">
        <v>89</v>
      </c>
      <c r="L15" s="82" t="s">
        <v>63</v>
      </c>
      <c r="M15" s="82" t="s">
        <v>55</v>
      </c>
      <c r="N15" s="82" t="s">
        <v>49</v>
      </c>
      <c r="O15" s="82"/>
      <c r="P15" s="82" t="s">
        <v>91</v>
      </c>
      <c r="Q15" s="82" t="s">
        <v>90</v>
      </c>
      <c r="R15" s="86"/>
      <c r="S15" s="86">
        <f t="shared" si="3"/>
        <v>0</v>
      </c>
      <c r="T15" s="86"/>
      <c r="U15" s="86">
        <f t="shared" si="0"/>
        <v>0</v>
      </c>
      <c r="V15" s="86"/>
      <c r="W15" s="86">
        <f t="shared" si="1"/>
        <v>0</v>
      </c>
      <c r="X15" s="86"/>
      <c r="Y15" s="86">
        <f t="shared" si="2"/>
        <v>0</v>
      </c>
      <c r="Z15" s="86"/>
      <c r="AA15" s="86"/>
      <c r="AB15" s="86"/>
      <c r="AC15" s="82"/>
      <c r="AD15" s="87"/>
    </row>
    <row r="16" spans="1:30" s="60" customFormat="1" ht="10" x14ac:dyDescent="0.2">
      <c r="A16" s="82">
        <v>13</v>
      </c>
      <c r="B16" s="83">
        <v>3</v>
      </c>
      <c r="C16" s="82">
        <v>2</v>
      </c>
      <c r="D16" s="84" t="s">
        <v>78</v>
      </c>
      <c r="E16" s="84" t="s">
        <v>92</v>
      </c>
      <c r="F16" s="82"/>
      <c r="G16" s="82" t="s">
        <v>54</v>
      </c>
      <c r="H16" s="84" t="s">
        <v>93</v>
      </c>
      <c r="I16" s="85">
        <v>2</v>
      </c>
      <c r="J16" s="85">
        <v>4</v>
      </c>
      <c r="K16" s="82" t="s">
        <v>48</v>
      </c>
      <c r="L16" s="82" t="s">
        <v>63</v>
      </c>
      <c r="M16" s="82" t="s">
        <v>55</v>
      </c>
      <c r="N16" s="82" t="s">
        <v>49</v>
      </c>
      <c r="O16" s="82"/>
      <c r="P16" s="82" t="s">
        <v>94</v>
      </c>
      <c r="Q16" s="82">
        <v>1542460</v>
      </c>
      <c r="R16" s="86"/>
      <c r="S16" s="86">
        <f t="shared" si="3"/>
        <v>0</v>
      </c>
      <c r="T16" s="86"/>
      <c r="U16" s="86">
        <f t="shared" si="0"/>
        <v>0</v>
      </c>
      <c r="V16" s="86"/>
      <c r="W16" s="86">
        <f t="shared" si="1"/>
        <v>0</v>
      </c>
      <c r="X16" s="86"/>
      <c r="Y16" s="86">
        <f t="shared" si="2"/>
        <v>0</v>
      </c>
      <c r="Z16" s="86"/>
      <c r="AA16" s="86"/>
      <c r="AB16" s="86"/>
      <c r="AC16" s="82"/>
      <c r="AD16" s="87"/>
    </row>
    <row r="17" spans="1:30" s="60" customFormat="1" ht="10" x14ac:dyDescent="0.2">
      <c r="A17" s="82">
        <v>14</v>
      </c>
      <c r="B17" s="83">
        <v>4</v>
      </c>
      <c r="C17" s="82">
        <v>2</v>
      </c>
      <c r="D17" s="84" t="s">
        <v>78</v>
      </c>
      <c r="E17" s="84" t="s">
        <v>95</v>
      </c>
      <c r="F17" s="82"/>
      <c r="G17" s="82" t="s">
        <v>54</v>
      </c>
      <c r="H17" s="84" t="s">
        <v>96</v>
      </c>
      <c r="I17" s="85">
        <v>1</v>
      </c>
      <c r="J17" s="85">
        <v>2</v>
      </c>
      <c r="K17" s="82" t="s">
        <v>89</v>
      </c>
      <c r="L17" s="82" t="s">
        <v>63</v>
      </c>
      <c r="M17" s="82" t="s">
        <v>55</v>
      </c>
      <c r="N17" s="82" t="s">
        <v>49</v>
      </c>
      <c r="O17" s="82"/>
      <c r="P17" s="82" t="s">
        <v>98</v>
      </c>
      <c r="Q17" s="82" t="s">
        <v>97</v>
      </c>
      <c r="R17" s="86"/>
      <c r="S17" s="86">
        <f t="shared" si="3"/>
        <v>0</v>
      </c>
      <c r="T17" s="86"/>
      <c r="U17" s="86">
        <f t="shared" si="0"/>
        <v>0</v>
      </c>
      <c r="V17" s="86"/>
      <c r="W17" s="86">
        <f t="shared" si="1"/>
        <v>0</v>
      </c>
      <c r="X17" s="86"/>
      <c r="Y17" s="86">
        <f t="shared" si="2"/>
        <v>0</v>
      </c>
      <c r="Z17" s="86"/>
      <c r="AA17" s="86"/>
      <c r="AB17" s="86"/>
      <c r="AC17" s="82"/>
      <c r="AD17" s="87"/>
    </row>
    <row r="18" spans="1:30" s="60" customFormat="1" ht="10" x14ac:dyDescent="0.2">
      <c r="A18" s="82">
        <v>15</v>
      </c>
      <c r="B18" s="83">
        <v>5</v>
      </c>
      <c r="C18" s="82">
        <v>2</v>
      </c>
      <c r="D18" s="84" t="s">
        <v>78</v>
      </c>
      <c r="E18" s="84" t="s">
        <v>99</v>
      </c>
      <c r="F18" s="82"/>
      <c r="G18" s="82" t="s">
        <v>54</v>
      </c>
      <c r="H18" s="84" t="s">
        <v>100</v>
      </c>
      <c r="I18" s="85">
        <v>1</v>
      </c>
      <c r="J18" s="85">
        <v>2</v>
      </c>
      <c r="K18" s="82" t="s">
        <v>48</v>
      </c>
      <c r="L18" s="82" t="s">
        <v>63</v>
      </c>
      <c r="M18" s="82" t="s">
        <v>55</v>
      </c>
      <c r="N18" s="82" t="s">
        <v>49</v>
      </c>
      <c r="O18" s="82"/>
      <c r="P18" s="82" t="s">
        <v>102</v>
      </c>
      <c r="Q18" s="82" t="s">
        <v>101</v>
      </c>
      <c r="R18" s="86"/>
      <c r="S18" s="86">
        <f t="shared" si="3"/>
        <v>0</v>
      </c>
      <c r="T18" s="86"/>
      <c r="U18" s="86">
        <f t="shared" si="0"/>
        <v>0</v>
      </c>
      <c r="V18" s="86"/>
      <c r="W18" s="86">
        <f t="shared" si="1"/>
        <v>0</v>
      </c>
      <c r="X18" s="86"/>
      <c r="Y18" s="86">
        <f t="shared" si="2"/>
        <v>0</v>
      </c>
      <c r="Z18" s="86"/>
      <c r="AA18" s="86"/>
      <c r="AB18" s="86"/>
      <c r="AC18" s="82"/>
      <c r="AD18" s="87"/>
    </row>
    <row r="19" spans="1:30" s="60" customFormat="1" ht="10" x14ac:dyDescent="0.2">
      <c r="A19" s="82">
        <v>16</v>
      </c>
      <c r="B19" s="83">
        <v>6</v>
      </c>
      <c r="C19" s="82">
        <v>2</v>
      </c>
      <c r="D19" s="84" t="s">
        <v>78</v>
      </c>
      <c r="E19" s="84" t="s">
        <v>103</v>
      </c>
      <c r="F19" s="82"/>
      <c r="G19" s="82" t="s">
        <v>54</v>
      </c>
      <c r="H19" s="84" t="s">
        <v>104</v>
      </c>
      <c r="I19" s="85">
        <v>1</v>
      </c>
      <c r="J19" s="85">
        <v>2</v>
      </c>
      <c r="K19" s="82" t="s">
        <v>48</v>
      </c>
      <c r="L19" s="82" t="s">
        <v>63</v>
      </c>
      <c r="M19" s="82" t="s">
        <v>55</v>
      </c>
      <c r="N19" s="82" t="s">
        <v>49</v>
      </c>
      <c r="O19" s="82"/>
      <c r="P19" s="82" t="s">
        <v>94</v>
      </c>
      <c r="Q19" s="82" t="s">
        <v>105</v>
      </c>
      <c r="R19" s="86"/>
      <c r="S19" s="86">
        <f t="shared" si="3"/>
        <v>0</v>
      </c>
      <c r="T19" s="86"/>
      <c r="U19" s="86">
        <f t="shared" si="0"/>
        <v>0</v>
      </c>
      <c r="V19" s="86"/>
      <c r="W19" s="86">
        <f t="shared" si="1"/>
        <v>0</v>
      </c>
      <c r="X19" s="86"/>
      <c r="Y19" s="86">
        <f t="shared" si="2"/>
        <v>0</v>
      </c>
      <c r="Z19" s="86"/>
      <c r="AA19" s="86"/>
      <c r="AB19" s="86"/>
      <c r="AC19" s="82"/>
      <c r="AD19" s="87"/>
    </row>
    <row r="20" spans="1:30" s="60" customFormat="1" ht="10" x14ac:dyDescent="0.2">
      <c r="A20" s="82">
        <v>17</v>
      </c>
      <c r="B20" s="83">
        <v>7</v>
      </c>
      <c r="C20" s="82">
        <v>2</v>
      </c>
      <c r="D20" s="84" t="s">
        <v>78</v>
      </c>
      <c r="E20" s="84" t="s">
        <v>106</v>
      </c>
      <c r="F20" s="82"/>
      <c r="G20" s="82" t="s">
        <v>54</v>
      </c>
      <c r="H20" s="84" t="s">
        <v>107</v>
      </c>
      <c r="I20" s="85">
        <v>1</v>
      </c>
      <c r="J20" s="85">
        <v>2</v>
      </c>
      <c r="K20" s="82" t="s">
        <v>48</v>
      </c>
      <c r="L20" s="82" t="s">
        <v>63</v>
      </c>
      <c r="M20" s="82" t="s">
        <v>55</v>
      </c>
      <c r="N20" s="82" t="s">
        <v>49</v>
      </c>
      <c r="O20" s="82"/>
      <c r="P20" s="82" t="s">
        <v>109</v>
      </c>
      <c r="Q20" s="82" t="s">
        <v>108</v>
      </c>
      <c r="R20" s="86"/>
      <c r="S20" s="86">
        <f t="shared" si="3"/>
        <v>0</v>
      </c>
      <c r="T20" s="86"/>
      <c r="U20" s="86">
        <f t="shared" si="0"/>
        <v>0</v>
      </c>
      <c r="V20" s="86"/>
      <c r="W20" s="86">
        <f t="shared" si="1"/>
        <v>0</v>
      </c>
      <c r="X20" s="86"/>
      <c r="Y20" s="86">
        <f t="shared" si="2"/>
        <v>0</v>
      </c>
      <c r="Z20" s="86"/>
      <c r="AA20" s="86"/>
      <c r="AB20" s="86"/>
      <c r="AC20" s="82"/>
      <c r="AD20" s="87"/>
    </row>
    <row r="21" spans="1:30" s="60" customFormat="1" ht="10" x14ac:dyDescent="0.2">
      <c r="A21" s="82">
        <v>18</v>
      </c>
      <c r="B21" s="83">
        <v>8</v>
      </c>
      <c r="C21" s="82">
        <v>2</v>
      </c>
      <c r="D21" s="84" t="s">
        <v>78</v>
      </c>
      <c r="E21" s="84" t="s">
        <v>110</v>
      </c>
      <c r="F21" s="82"/>
      <c r="G21" s="82" t="s">
        <v>54</v>
      </c>
      <c r="H21" s="84" t="s">
        <v>111</v>
      </c>
      <c r="I21" s="85">
        <v>1</v>
      </c>
      <c r="J21" s="85">
        <v>2</v>
      </c>
      <c r="K21" s="82" t="s">
        <v>48</v>
      </c>
      <c r="L21" s="82" t="s">
        <v>63</v>
      </c>
      <c r="M21" s="82" t="s">
        <v>55</v>
      </c>
      <c r="N21" s="82" t="s">
        <v>49</v>
      </c>
      <c r="O21" s="82"/>
      <c r="P21" s="82" t="s">
        <v>109</v>
      </c>
      <c r="Q21" s="82" t="s">
        <v>112</v>
      </c>
      <c r="R21" s="86"/>
      <c r="S21" s="86">
        <f t="shared" si="3"/>
        <v>0</v>
      </c>
      <c r="T21" s="86"/>
      <c r="U21" s="86">
        <f t="shared" si="0"/>
        <v>0</v>
      </c>
      <c r="V21" s="86"/>
      <c r="W21" s="86">
        <f t="shared" si="1"/>
        <v>0</v>
      </c>
      <c r="X21" s="86"/>
      <c r="Y21" s="86">
        <f t="shared" si="2"/>
        <v>0</v>
      </c>
      <c r="Z21" s="86"/>
      <c r="AA21" s="86"/>
      <c r="AB21" s="86"/>
      <c r="AC21" s="82"/>
      <c r="AD21" s="87"/>
    </row>
    <row r="22" spans="1:30" s="60" customFormat="1" ht="10" x14ac:dyDescent="0.2">
      <c r="A22" s="82">
        <v>19</v>
      </c>
      <c r="B22" s="83">
        <v>9</v>
      </c>
      <c r="C22" s="82">
        <v>2</v>
      </c>
      <c r="D22" s="84" t="s">
        <v>78</v>
      </c>
      <c r="E22" s="84" t="s">
        <v>113</v>
      </c>
      <c r="F22" s="82"/>
      <c r="G22" s="82" t="s">
        <v>66</v>
      </c>
      <c r="H22" s="84" t="s">
        <v>114</v>
      </c>
      <c r="I22" s="85">
        <v>1</v>
      </c>
      <c r="J22" s="85">
        <v>2</v>
      </c>
      <c r="K22" s="82" t="s">
        <v>48</v>
      </c>
      <c r="L22" s="82" t="s">
        <v>63</v>
      </c>
      <c r="M22" s="82" t="s">
        <v>55</v>
      </c>
      <c r="N22" s="82" t="s">
        <v>49</v>
      </c>
      <c r="O22" s="82"/>
      <c r="P22" s="82" t="s">
        <v>109</v>
      </c>
      <c r="Q22" s="82" t="s">
        <v>115</v>
      </c>
      <c r="R22" s="86"/>
      <c r="S22" s="86">
        <f t="shared" si="3"/>
        <v>0</v>
      </c>
      <c r="T22" s="86"/>
      <c r="U22" s="86">
        <f t="shared" si="0"/>
        <v>0</v>
      </c>
      <c r="V22" s="86"/>
      <c r="W22" s="86">
        <f t="shared" si="1"/>
        <v>0</v>
      </c>
      <c r="X22" s="86"/>
      <c r="Y22" s="86">
        <f t="shared" si="2"/>
        <v>0</v>
      </c>
      <c r="Z22" s="86"/>
      <c r="AA22" s="86"/>
      <c r="AB22" s="86"/>
      <c r="AC22" s="82"/>
      <c r="AD22" s="87"/>
    </row>
    <row r="23" spans="1:30" s="60" customFormat="1" ht="10" x14ac:dyDescent="0.2">
      <c r="A23" s="82">
        <v>20</v>
      </c>
      <c r="B23" s="83">
        <v>10</v>
      </c>
      <c r="C23" s="82">
        <v>2</v>
      </c>
      <c r="D23" s="84" t="s">
        <v>78</v>
      </c>
      <c r="E23" s="84" t="s">
        <v>116</v>
      </c>
      <c r="F23" s="82"/>
      <c r="G23" s="82" t="s">
        <v>54</v>
      </c>
      <c r="H23" s="84" t="s">
        <v>117</v>
      </c>
      <c r="I23" s="85">
        <v>1</v>
      </c>
      <c r="J23" s="85">
        <v>2</v>
      </c>
      <c r="K23" s="82" t="s">
        <v>48</v>
      </c>
      <c r="L23" s="82" t="s">
        <v>63</v>
      </c>
      <c r="M23" s="82" t="s">
        <v>55</v>
      </c>
      <c r="N23" s="82" t="s">
        <v>49</v>
      </c>
      <c r="O23" s="82"/>
      <c r="P23" s="82" t="s">
        <v>119</v>
      </c>
      <c r="Q23" s="82" t="s">
        <v>118</v>
      </c>
      <c r="R23" s="86"/>
      <c r="S23" s="86">
        <f t="shared" si="3"/>
        <v>0</v>
      </c>
      <c r="T23" s="86"/>
      <c r="U23" s="86">
        <f t="shared" si="0"/>
        <v>0</v>
      </c>
      <c r="V23" s="86"/>
      <c r="W23" s="86">
        <f t="shared" si="1"/>
        <v>0</v>
      </c>
      <c r="X23" s="86"/>
      <c r="Y23" s="86">
        <f t="shared" si="2"/>
        <v>0</v>
      </c>
      <c r="Z23" s="86"/>
      <c r="AA23" s="86"/>
      <c r="AB23" s="86"/>
      <c r="AC23" s="82"/>
      <c r="AD23" s="87"/>
    </row>
    <row r="24" spans="1:30" s="60" customFormat="1" ht="10" x14ac:dyDescent="0.2">
      <c r="A24" s="82">
        <v>21</v>
      </c>
      <c r="B24" s="83">
        <v>11</v>
      </c>
      <c r="C24" s="82">
        <v>2</v>
      </c>
      <c r="D24" s="84" t="s">
        <v>78</v>
      </c>
      <c r="E24" s="84" t="s">
        <v>120</v>
      </c>
      <c r="F24" s="82"/>
      <c r="G24" s="82" t="s">
        <v>54</v>
      </c>
      <c r="H24" s="84" t="s">
        <v>121</v>
      </c>
      <c r="I24" s="85">
        <v>1</v>
      </c>
      <c r="J24" s="85">
        <v>2</v>
      </c>
      <c r="K24" s="82" t="s">
        <v>48</v>
      </c>
      <c r="L24" s="82" t="s">
        <v>63</v>
      </c>
      <c r="M24" s="82" t="s">
        <v>55</v>
      </c>
      <c r="N24" s="82" t="s">
        <v>49</v>
      </c>
      <c r="O24" s="82"/>
      <c r="P24" s="82" t="s">
        <v>109</v>
      </c>
      <c r="Q24" s="82" t="s">
        <v>122</v>
      </c>
      <c r="R24" s="86"/>
      <c r="S24" s="86">
        <f t="shared" si="3"/>
        <v>0</v>
      </c>
      <c r="T24" s="86"/>
      <c r="U24" s="86">
        <f t="shared" si="0"/>
        <v>0</v>
      </c>
      <c r="V24" s="86"/>
      <c r="W24" s="86">
        <f t="shared" si="1"/>
        <v>0</v>
      </c>
      <c r="X24" s="86"/>
      <c r="Y24" s="86">
        <f t="shared" si="2"/>
        <v>0</v>
      </c>
      <c r="Z24" s="86"/>
      <c r="AA24" s="86"/>
      <c r="AB24" s="86"/>
      <c r="AC24" s="82"/>
      <c r="AD24" s="87"/>
    </row>
    <row r="25" spans="1:30" s="60" customFormat="1" ht="10" x14ac:dyDescent="0.2">
      <c r="A25" s="75">
        <v>22</v>
      </c>
      <c r="B25" s="76">
        <v>3</v>
      </c>
      <c r="C25" s="75">
        <v>1</v>
      </c>
      <c r="D25" s="77" t="s">
        <v>50</v>
      </c>
      <c r="E25" s="77" t="s">
        <v>123</v>
      </c>
      <c r="F25" s="75" t="s">
        <v>21</v>
      </c>
      <c r="G25" s="75" t="s">
        <v>54</v>
      </c>
      <c r="H25" s="77" t="s">
        <v>124</v>
      </c>
      <c r="I25" s="78">
        <v>1</v>
      </c>
      <c r="J25" s="78">
        <v>1</v>
      </c>
      <c r="K25" s="75" t="s">
        <v>48</v>
      </c>
      <c r="L25" s="75" t="s">
        <v>53</v>
      </c>
      <c r="M25" s="75" t="s">
        <v>55</v>
      </c>
      <c r="N25" s="75" t="s">
        <v>49</v>
      </c>
      <c r="O25" s="75" t="s">
        <v>575</v>
      </c>
      <c r="P25" s="75"/>
      <c r="Q25" s="75"/>
      <c r="R25" s="80">
        <f>VLOOKUP(E:E,'[1]853-229142-014'!$A:$F,6,0)</f>
        <v>22.685999999999996</v>
      </c>
      <c r="S25" s="80">
        <f t="shared" si="3"/>
        <v>22.685999999999996</v>
      </c>
      <c r="T25" s="80">
        <f>VLOOKUP(E:E,'[1]853-229142-014'!$A:$H,8,0)</f>
        <v>22.088999999999999</v>
      </c>
      <c r="U25" s="80">
        <f t="shared" si="0"/>
        <v>22.088999999999999</v>
      </c>
      <c r="V25" s="80">
        <f>VLOOKUP(E:E,'[1]853-229142-014'!$A:$J,10,0)</f>
        <v>21.492000000000001</v>
      </c>
      <c r="W25" s="80">
        <f t="shared" si="1"/>
        <v>21.492000000000001</v>
      </c>
      <c r="X25" s="80">
        <f>VLOOKUP(E:E,'[1]853-229142-014'!$A:$L,12,0)</f>
        <v>20.895</v>
      </c>
      <c r="Y25" s="80">
        <f t="shared" si="2"/>
        <v>20.895</v>
      </c>
      <c r="Z25" s="80">
        <f>VLOOKUP(E:E,'[2]costed bom'!$E$2:$AA$247,23,0)</f>
        <v>35.21</v>
      </c>
      <c r="AA25" s="80">
        <f>J25*Z25</f>
        <v>35.21</v>
      </c>
      <c r="AB25" s="80">
        <f>Y25-AA25</f>
        <v>-14.315000000000001</v>
      </c>
      <c r="AC25" s="75">
        <v>70</v>
      </c>
      <c r="AD25" s="81" t="s">
        <v>566</v>
      </c>
    </row>
    <row r="26" spans="1:30" s="60" customFormat="1" ht="10" x14ac:dyDescent="0.2">
      <c r="A26" s="75">
        <v>23</v>
      </c>
      <c r="B26" s="76">
        <v>4</v>
      </c>
      <c r="C26" s="75">
        <v>1</v>
      </c>
      <c r="D26" s="77" t="s">
        <v>50</v>
      </c>
      <c r="E26" s="77" t="s">
        <v>125</v>
      </c>
      <c r="F26" s="75"/>
      <c r="G26" s="75" t="s">
        <v>54</v>
      </c>
      <c r="H26" s="77" t="s">
        <v>126</v>
      </c>
      <c r="I26" s="78">
        <v>1</v>
      </c>
      <c r="J26" s="78">
        <v>1</v>
      </c>
      <c r="K26" s="75" t="s">
        <v>48</v>
      </c>
      <c r="L26" s="75" t="s">
        <v>53</v>
      </c>
      <c r="M26" s="75" t="s">
        <v>55</v>
      </c>
      <c r="N26" s="75" t="s">
        <v>49</v>
      </c>
      <c r="O26" s="75"/>
      <c r="P26" s="75"/>
      <c r="Q26" s="75"/>
      <c r="R26" s="80"/>
      <c r="S26" s="80">
        <f t="shared" si="3"/>
        <v>0</v>
      </c>
      <c r="T26" s="80"/>
      <c r="U26" s="80">
        <f t="shared" si="0"/>
        <v>0</v>
      </c>
      <c r="V26" s="80"/>
      <c r="W26" s="80">
        <f t="shared" si="1"/>
        <v>0</v>
      </c>
      <c r="X26" s="80"/>
      <c r="Y26" s="80">
        <f t="shared" si="2"/>
        <v>0</v>
      </c>
      <c r="Z26" s="80"/>
      <c r="AA26" s="80"/>
      <c r="AB26" s="80"/>
      <c r="AC26" s="75"/>
      <c r="AD26" s="81" t="s">
        <v>44</v>
      </c>
    </row>
    <row r="27" spans="1:30" ht="10" x14ac:dyDescent="0.2">
      <c r="A27" s="75">
        <v>24</v>
      </c>
      <c r="B27" s="76">
        <v>1</v>
      </c>
      <c r="C27" s="75">
        <v>2</v>
      </c>
      <c r="D27" s="77" t="s">
        <v>125</v>
      </c>
      <c r="E27" s="77" t="s">
        <v>127</v>
      </c>
      <c r="F27" s="75" t="s">
        <v>21</v>
      </c>
      <c r="G27" s="75" t="s">
        <v>54</v>
      </c>
      <c r="H27" s="77" t="s">
        <v>128</v>
      </c>
      <c r="I27" s="78">
        <v>1</v>
      </c>
      <c r="J27" s="78">
        <v>1</v>
      </c>
      <c r="K27" s="75" t="s">
        <v>48</v>
      </c>
      <c r="L27" s="75" t="s">
        <v>53</v>
      </c>
      <c r="M27" s="75" t="s">
        <v>55</v>
      </c>
      <c r="N27" s="75" t="s">
        <v>49</v>
      </c>
      <c r="O27" s="75" t="s">
        <v>575</v>
      </c>
      <c r="R27" s="80">
        <f>VLOOKUP(E:E,'[1]853-229142-014'!$A:$F,6,0)</f>
        <v>17.430599999999998</v>
      </c>
      <c r="S27" s="80">
        <f t="shared" si="3"/>
        <v>17.430599999999998</v>
      </c>
      <c r="T27" s="80">
        <f>VLOOKUP(E:E,'[1]853-229142-014'!$A:$H,8,0)</f>
        <v>16.971900000000002</v>
      </c>
      <c r="U27" s="80">
        <f t="shared" si="0"/>
        <v>16.971900000000002</v>
      </c>
      <c r="V27" s="80">
        <f>VLOOKUP(E:E,'[1]853-229142-014'!$A:$J,10,0)</f>
        <v>16.513200000000001</v>
      </c>
      <c r="W27" s="80">
        <f t="shared" si="1"/>
        <v>16.513200000000001</v>
      </c>
      <c r="X27" s="80">
        <f>VLOOKUP(E:E,'[1]853-229142-014'!$A:$L,12,0)</f>
        <v>16.054500000000001</v>
      </c>
      <c r="Y27" s="80">
        <f t="shared" si="2"/>
        <v>16.054500000000001</v>
      </c>
      <c r="Z27" s="80">
        <f>VLOOKUP(E:E,'[2]costed bom'!$E$2:$AA$247,23,0)</f>
        <v>25.85</v>
      </c>
      <c r="AA27" s="80">
        <f t="shared" ref="AA27:AA31" si="4">J27*Z27</f>
        <v>25.85</v>
      </c>
      <c r="AB27" s="80">
        <f t="shared" ref="AB27:AB31" si="5">Y27-AA27</f>
        <v>-9.7955000000000005</v>
      </c>
      <c r="AC27" s="75">
        <v>70</v>
      </c>
      <c r="AD27" s="81" t="s">
        <v>566</v>
      </c>
    </row>
    <row r="28" spans="1:30" ht="10" x14ac:dyDescent="0.2">
      <c r="A28" s="75">
        <v>25</v>
      </c>
      <c r="B28" s="76">
        <v>2</v>
      </c>
      <c r="C28" s="75">
        <v>2</v>
      </c>
      <c r="D28" s="77" t="s">
        <v>125</v>
      </c>
      <c r="E28" s="77" t="s">
        <v>129</v>
      </c>
      <c r="F28" s="75" t="s">
        <v>23</v>
      </c>
      <c r="G28" s="75" t="s">
        <v>66</v>
      </c>
      <c r="H28" s="77" t="s">
        <v>130</v>
      </c>
      <c r="I28" s="78">
        <v>24</v>
      </c>
      <c r="J28" s="78">
        <v>24</v>
      </c>
      <c r="K28" s="75" t="s">
        <v>48</v>
      </c>
      <c r="L28" s="75" t="s">
        <v>63</v>
      </c>
      <c r="M28" s="75" t="s">
        <v>131</v>
      </c>
      <c r="N28" s="75" t="s">
        <v>49</v>
      </c>
      <c r="O28" s="75" t="s">
        <v>576</v>
      </c>
      <c r="P28" s="75" t="s">
        <v>133</v>
      </c>
      <c r="Q28" s="75" t="s">
        <v>132</v>
      </c>
      <c r="R28" s="80">
        <f>VLOOKUP(E:E,'[1]853-229142-014'!$A:$F,6,0)</f>
        <v>1.76</v>
      </c>
      <c r="S28" s="80">
        <f t="shared" si="3"/>
        <v>42.24</v>
      </c>
      <c r="T28" s="80">
        <f>VLOOKUP(E:E,'[1]853-229142-014'!$A:$H,8,0)</f>
        <v>1.76</v>
      </c>
      <c r="U28" s="80">
        <f t="shared" si="0"/>
        <v>42.24</v>
      </c>
      <c r="V28" s="80">
        <f>VLOOKUP(E:E,'[1]853-229142-014'!$A:$J,10,0)</f>
        <v>1.76</v>
      </c>
      <c r="W28" s="80">
        <f t="shared" si="1"/>
        <v>42.24</v>
      </c>
      <c r="X28" s="80">
        <f>VLOOKUP(E:E,'[1]853-229142-014'!$A:$L,12,0)</f>
        <v>1.76</v>
      </c>
      <c r="Y28" s="80">
        <f t="shared" si="2"/>
        <v>42.24</v>
      </c>
      <c r="Z28" s="80">
        <f>VLOOKUP(E:E,'[2]costed bom'!$E$2:$AA$247,23,0)</f>
        <v>1.77</v>
      </c>
      <c r="AA28" s="80">
        <f t="shared" si="4"/>
        <v>42.480000000000004</v>
      </c>
      <c r="AB28" s="80">
        <f t="shared" si="5"/>
        <v>-0.24000000000000199</v>
      </c>
      <c r="AC28" s="75">
        <v>35</v>
      </c>
      <c r="AD28" s="81" t="s">
        <v>566</v>
      </c>
    </row>
    <row r="29" spans="1:30" ht="10" x14ac:dyDescent="0.2">
      <c r="A29" s="75">
        <v>26</v>
      </c>
      <c r="B29" s="76">
        <v>3</v>
      </c>
      <c r="C29" s="75">
        <v>2</v>
      </c>
      <c r="D29" s="77" t="s">
        <v>125</v>
      </c>
      <c r="E29" s="77" t="s">
        <v>134</v>
      </c>
      <c r="F29" s="75" t="s">
        <v>23</v>
      </c>
      <c r="G29" s="75" t="s">
        <v>54</v>
      </c>
      <c r="H29" s="77" t="s">
        <v>135</v>
      </c>
      <c r="I29" s="78">
        <v>6</v>
      </c>
      <c r="J29" s="78">
        <v>6</v>
      </c>
      <c r="K29" s="75" t="s">
        <v>48</v>
      </c>
      <c r="L29" s="75" t="s">
        <v>63</v>
      </c>
      <c r="M29" s="75" t="s">
        <v>55</v>
      </c>
      <c r="N29" s="75" t="s">
        <v>49</v>
      </c>
      <c r="O29" s="75" t="s">
        <v>577</v>
      </c>
      <c r="P29" s="75" t="s">
        <v>137</v>
      </c>
      <c r="Q29" s="75" t="s">
        <v>136</v>
      </c>
      <c r="R29" s="80">
        <f>VLOOKUP(E:E,'[1]853-229142-014'!$A:$F,6,0)</f>
        <v>31.42</v>
      </c>
      <c r="S29" s="80">
        <f t="shared" si="3"/>
        <v>188.52</v>
      </c>
      <c r="T29" s="80">
        <f>VLOOKUP(E:E,'[1]853-229142-014'!$A:$H,8,0)</f>
        <v>31.42</v>
      </c>
      <c r="U29" s="80">
        <f t="shared" si="0"/>
        <v>188.52</v>
      </c>
      <c r="V29" s="80">
        <f>VLOOKUP(E:E,'[1]853-229142-014'!$A:$J,10,0)</f>
        <v>31.42</v>
      </c>
      <c r="W29" s="80">
        <f t="shared" si="1"/>
        <v>188.52</v>
      </c>
      <c r="X29" s="80">
        <f>VLOOKUP(E:E,'[1]853-229142-014'!$A:$L,12,0)</f>
        <v>31.42</v>
      </c>
      <c r="Y29" s="80">
        <f t="shared" si="2"/>
        <v>188.52</v>
      </c>
      <c r="Z29" s="80">
        <f>VLOOKUP(E:E,'[2]costed bom'!$E$2:$AA$247,23,0)</f>
        <v>35.57</v>
      </c>
      <c r="AA29" s="80">
        <f t="shared" si="4"/>
        <v>213.42000000000002</v>
      </c>
      <c r="AB29" s="80">
        <f t="shared" si="5"/>
        <v>-24.900000000000006</v>
      </c>
      <c r="AC29" s="75">
        <v>168</v>
      </c>
      <c r="AD29" s="81" t="s">
        <v>566</v>
      </c>
    </row>
    <row r="30" spans="1:30" s="60" customFormat="1" ht="10" x14ac:dyDescent="0.2">
      <c r="A30" s="75">
        <v>27</v>
      </c>
      <c r="B30" s="76">
        <v>5</v>
      </c>
      <c r="C30" s="75">
        <v>1</v>
      </c>
      <c r="D30" s="77" t="s">
        <v>50</v>
      </c>
      <c r="E30" s="77" t="s">
        <v>138</v>
      </c>
      <c r="F30" s="75" t="s">
        <v>21</v>
      </c>
      <c r="G30" s="75" t="s">
        <v>54</v>
      </c>
      <c r="H30" s="77" t="s">
        <v>139</v>
      </c>
      <c r="I30" s="78">
        <v>2</v>
      </c>
      <c r="J30" s="78">
        <v>2</v>
      </c>
      <c r="K30" s="75" t="s">
        <v>48</v>
      </c>
      <c r="L30" s="75" t="s">
        <v>53</v>
      </c>
      <c r="M30" s="75" t="s">
        <v>55</v>
      </c>
      <c r="N30" s="75" t="s">
        <v>49</v>
      </c>
      <c r="O30" s="75" t="s">
        <v>575</v>
      </c>
      <c r="P30" s="75"/>
      <c r="Q30" s="75"/>
      <c r="R30" s="80">
        <f>VLOOKUP(E:E,'[1]853-229142-014'!$A:$F,6,0)</f>
        <v>6.9391799999999995</v>
      </c>
      <c r="S30" s="80">
        <f t="shared" si="3"/>
        <v>13.878359999999999</v>
      </c>
      <c r="T30" s="80">
        <f>VLOOKUP(E:E,'[1]853-229142-014'!$A:$H,8,0)</f>
        <v>6.75657</v>
      </c>
      <c r="U30" s="80">
        <f t="shared" si="0"/>
        <v>13.51314</v>
      </c>
      <c r="V30" s="80">
        <f>VLOOKUP(E:E,'[1]853-229142-014'!$A:$J,10,0)</f>
        <v>6.5739600000000005</v>
      </c>
      <c r="W30" s="80">
        <f t="shared" si="1"/>
        <v>13.147920000000001</v>
      </c>
      <c r="X30" s="80">
        <f>VLOOKUP(E:E,'[1]853-229142-014'!$A:$L,12,0)</f>
        <v>6.3913500000000001</v>
      </c>
      <c r="Y30" s="80">
        <f t="shared" si="2"/>
        <v>12.7827</v>
      </c>
      <c r="Z30" s="80">
        <f>VLOOKUP(E:E,'[2]costed bom'!$E$2:$AA$247,23,0)</f>
        <v>9.36</v>
      </c>
      <c r="AA30" s="80">
        <f t="shared" si="4"/>
        <v>18.72</v>
      </c>
      <c r="AB30" s="80">
        <f t="shared" si="5"/>
        <v>-5.9372999999999987</v>
      </c>
      <c r="AC30" s="75">
        <v>70</v>
      </c>
      <c r="AD30" s="81" t="s">
        <v>566</v>
      </c>
    </row>
    <row r="31" spans="1:30" s="60" customFormat="1" ht="10" x14ac:dyDescent="0.2">
      <c r="A31" s="75">
        <v>28</v>
      </c>
      <c r="B31" s="76">
        <v>6</v>
      </c>
      <c r="C31" s="75">
        <v>1</v>
      </c>
      <c r="D31" s="77" t="s">
        <v>50</v>
      </c>
      <c r="E31" s="77" t="s">
        <v>140</v>
      </c>
      <c r="F31" s="75" t="s">
        <v>21</v>
      </c>
      <c r="G31" s="75" t="s">
        <v>54</v>
      </c>
      <c r="H31" s="77" t="s">
        <v>141</v>
      </c>
      <c r="I31" s="78">
        <v>1</v>
      </c>
      <c r="J31" s="78">
        <v>1</v>
      </c>
      <c r="K31" s="75" t="s">
        <v>48</v>
      </c>
      <c r="L31" s="75" t="s">
        <v>63</v>
      </c>
      <c r="M31" s="75" t="s">
        <v>55</v>
      </c>
      <c r="N31" s="75" t="s">
        <v>49</v>
      </c>
      <c r="O31" s="75" t="s">
        <v>575</v>
      </c>
      <c r="P31" s="75"/>
      <c r="Q31" s="75"/>
      <c r="R31" s="80">
        <f>VLOOKUP(E:E,'[1]853-229142-014'!$A:$F,6,0)</f>
        <v>769.49999999999989</v>
      </c>
      <c r="S31" s="80">
        <f t="shared" si="3"/>
        <v>769.49999999999989</v>
      </c>
      <c r="T31" s="80">
        <f>VLOOKUP(E:E,'[1]853-229142-014'!$A:$H,8,0)</f>
        <v>749.25000000000011</v>
      </c>
      <c r="U31" s="80">
        <f t="shared" si="0"/>
        <v>749.25000000000011</v>
      </c>
      <c r="V31" s="80">
        <f>VLOOKUP(E:E,'[1]853-229142-014'!$A:$J,10,0)</f>
        <v>729</v>
      </c>
      <c r="W31" s="80">
        <f t="shared" si="1"/>
        <v>729</v>
      </c>
      <c r="X31" s="80">
        <f>VLOOKUP(E:E,'[1]853-229142-014'!$A:$L,12,0)</f>
        <v>708.75</v>
      </c>
      <c r="Y31" s="80">
        <f t="shared" si="2"/>
        <v>708.75</v>
      </c>
      <c r="Z31" s="80">
        <f>VLOOKUP(E:E,'[2]costed bom'!$E$2:$AA$247,23,0)</f>
        <v>675</v>
      </c>
      <c r="AA31" s="80">
        <f t="shared" si="4"/>
        <v>675</v>
      </c>
      <c r="AB31" s="80">
        <f t="shared" si="5"/>
        <v>33.75</v>
      </c>
      <c r="AC31" s="75">
        <v>182</v>
      </c>
      <c r="AD31" s="81" t="s">
        <v>566</v>
      </c>
    </row>
    <row r="32" spans="1:30" s="60" customFormat="1" ht="10" x14ac:dyDescent="0.2">
      <c r="A32" s="82">
        <v>29</v>
      </c>
      <c r="B32" s="83">
        <v>0</v>
      </c>
      <c r="C32" s="82">
        <v>2</v>
      </c>
      <c r="D32" s="84" t="s">
        <v>140</v>
      </c>
      <c r="E32" s="84" t="s">
        <v>142</v>
      </c>
      <c r="F32" s="82"/>
      <c r="G32" s="82" t="s">
        <v>54</v>
      </c>
      <c r="H32" s="84" t="s">
        <v>143</v>
      </c>
      <c r="I32" s="85">
        <v>1</v>
      </c>
      <c r="J32" s="85">
        <v>1</v>
      </c>
      <c r="K32" s="82" t="s">
        <v>48</v>
      </c>
      <c r="L32" s="82" t="s">
        <v>63</v>
      </c>
      <c r="M32" s="82" t="s">
        <v>55</v>
      </c>
      <c r="N32" s="82" t="s">
        <v>62</v>
      </c>
      <c r="O32" s="82"/>
      <c r="P32" s="82"/>
      <c r="Q32" s="82"/>
      <c r="R32" s="86"/>
      <c r="S32" s="86">
        <f t="shared" si="3"/>
        <v>0</v>
      </c>
      <c r="T32" s="86"/>
      <c r="U32" s="86">
        <f t="shared" si="0"/>
        <v>0</v>
      </c>
      <c r="V32" s="86"/>
      <c r="W32" s="86">
        <f t="shared" si="1"/>
        <v>0</v>
      </c>
      <c r="X32" s="86"/>
      <c r="Y32" s="86">
        <f t="shared" si="2"/>
        <v>0</v>
      </c>
      <c r="Z32" s="86"/>
      <c r="AA32" s="86"/>
      <c r="AB32" s="86"/>
      <c r="AC32" s="82"/>
      <c r="AD32" s="87"/>
    </row>
    <row r="33" spans="1:30" s="60" customFormat="1" ht="10" x14ac:dyDescent="0.2">
      <c r="A33" s="82">
        <v>30</v>
      </c>
      <c r="B33" s="83">
        <v>1</v>
      </c>
      <c r="C33" s="82">
        <v>2</v>
      </c>
      <c r="D33" s="84" t="s">
        <v>140</v>
      </c>
      <c r="E33" s="84" t="s">
        <v>144</v>
      </c>
      <c r="F33" s="82"/>
      <c r="G33" s="82" t="s">
        <v>54</v>
      </c>
      <c r="H33" s="84" t="s">
        <v>145</v>
      </c>
      <c r="I33" s="85">
        <v>1</v>
      </c>
      <c r="J33" s="85">
        <v>1</v>
      </c>
      <c r="K33" s="82" t="s">
        <v>48</v>
      </c>
      <c r="L33" s="82" t="s">
        <v>63</v>
      </c>
      <c r="M33" s="82" t="s">
        <v>55</v>
      </c>
      <c r="N33" s="82" t="s">
        <v>49</v>
      </c>
      <c r="O33" s="82"/>
      <c r="P33" s="82" t="s">
        <v>147</v>
      </c>
      <c r="Q33" s="82" t="s">
        <v>146</v>
      </c>
      <c r="R33" s="86"/>
      <c r="S33" s="86">
        <f t="shared" si="3"/>
        <v>0</v>
      </c>
      <c r="T33" s="86"/>
      <c r="U33" s="86">
        <f t="shared" si="0"/>
        <v>0</v>
      </c>
      <c r="V33" s="86"/>
      <c r="W33" s="86">
        <f t="shared" si="1"/>
        <v>0</v>
      </c>
      <c r="X33" s="86"/>
      <c r="Y33" s="86">
        <f t="shared" si="2"/>
        <v>0</v>
      </c>
      <c r="Z33" s="86"/>
      <c r="AA33" s="86"/>
      <c r="AB33" s="86"/>
      <c r="AC33" s="82"/>
      <c r="AD33" s="87"/>
    </row>
    <row r="34" spans="1:30" s="60" customFormat="1" ht="10" x14ac:dyDescent="0.2">
      <c r="A34" s="82">
        <v>31</v>
      </c>
      <c r="B34" s="83">
        <v>2</v>
      </c>
      <c r="C34" s="82">
        <v>2</v>
      </c>
      <c r="D34" s="84" t="s">
        <v>140</v>
      </c>
      <c r="E34" s="84" t="s">
        <v>148</v>
      </c>
      <c r="F34" s="82"/>
      <c r="G34" s="82" t="s">
        <v>54</v>
      </c>
      <c r="H34" s="84" t="s">
        <v>149</v>
      </c>
      <c r="I34" s="85">
        <v>1</v>
      </c>
      <c r="J34" s="85">
        <v>1</v>
      </c>
      <c r="K34" s="82" t="s">
        <v>48</v>
      </c>
      <c r="L34" s="82" t="s">
        <v>63</v>
      </c>
      <c r="M34" s="82" t="s">
        <v>55</v>
      </c>
      <c r="N34" s="82" t="s">
        <v>49</v>
      </c>
      <c r="O34" s="82"/>
      <c r="P34" s="82"/>
      <c r="Q34" s="82"/>
      <c r="R34" s="86"/>
      <c r="S34" s="86">
        <f t="shared" si="3"/>
        <v>0</v>
      </c>
      <c r="T34" s="86"/>
      <c r="U34" s="86">
        <f t="shared" si="0"/>
        <v>0</v>
      </c>
      <c r="V34" s="86"/>
      <c r="W34" s="86">
        <f t="shared" si="1"/>
        <v>0</v>
      </c>
      <c r="X34" s="86"/>
      <c r="Y34" s="86">
        <f t="shared" si="2"/>
        <v>0</v>
      </c>
      <c r="Z34" s="86"/>
      <c r="AA34" s="86"/>
      <c r="AB34" s="86"/>
      <c r="AC34" s="82"/>
      <c r="AD34" s="87"/>
    </row>
    <row r="35" spans="1:30" s="60" customFormat="1" ht="10" x14ac:dyDescent="0.2">
      <c r="A35" s="82">
        <v>32</v>
      </c>
      <c r="B35" s="83">
        <v>3</v>
      </c>
      <c r="C35" s="82">
        <v>2</v>
      </c>
      <c r="D35" s="84" t="s">
        <v>140</v>
      </c>
      <c r="E35" s="84" t="s">
        <v>150</v>
      </c>
      <c r="F35" s="82"/>
      <c r="G35" s="82" t="s">
        <v>54</v>
      </c>
      <c r="H35" s="84" t="s">
        <v>151</v>
      </c>
      <c r="I35" s="85">
        <v>1</v>
      </c>
      <c r="J35" s="85">
        <v>1</v>
      </c>
      <c r="K35" s="82" t="s">
        <v>48</v>
      </c>
      <c r="L35" s="82" t="s">
        <v>63</v>
      </c>
      <c r="M35" s="82" t="s">
        <v>55</v>
      </c>
      <c r="N35" s="82" t="s">
        <v>49</v>
      </c>
      <c r="O35" s="82"/>
      <c r="P35" s="82"/>
      <c r="Q35" s="82"/>
      <c r="R35" s="86"/>
      <c r="S35" s="86">
        <f t="shared" si="3"/>
        <v>0</v>
      </c>
      <c r="T35" s="86"/>
      <c r="U35" s="86">
        <f t="shared" si="0"/>
        <v>0</v>
      </c>
      <c r="V35" s="86"/>
      <c r="W35" s="86">
        <f t="shared" si="1"/>
        <v>0</v>
      </c>
      <c r="X35" s="86"/>
      <c r="Y35" s="86">
        <f t="shared" si="2"/>
        <v>0</v>
      </c>
      <c r="Z35" s="86"/>
      <c r="AA35" s="86"/>
      <c r="AB35" s="86"/>
      <c r="AC35" s="82"/>
      <c r="AD35" s="87"/>
    </row>
    <row r="36" spans="1:30" s="60" customFormat="1" ht="10" x14ac:dyDescent="0.2">
      <c r="A36" s="82">
        <v>33</v>
      </c>
      <c r="B36" s="83">
        <v>4</v>
      </c>
      <c r="C36" s="82">
        <v>2</v>
      </c>
      <c r="D36" s="84" t="s">
        <v>140</v>
      </c>
      <c r="E36" s="84" t="s">
        <v>152</v>
      </c>
      <c r="F36" s="82"/>
      <c r="G36" s="82" t="s">
        <v>54</v>
      </c>
      <c r="H36" s="84" t="s">
        <v>153</v>
      </c>
      <c r="I36" s="85">
        <v>1</v>
      </c>
      <c r="J36" s="85">
        <v>1</v>
      </c>
      <c r="K36" s="82" t="s">
        <v>48</v>
      </c>
      <c r="L36" s="82" t="s">
        <v>63</v>
      </c>
      <c r="M36" s="82" t="s">
        <v>55</v>
      </c>
      <c r="N36" s="82" t="s">
        <v>49</v>
      </c>
      <c r="O36" s="82"/>
      <c r="P36" s="82" t="s">
        <v>155</v>
      </c>
      <c r="Q36" s="82" t="s">
        <v>154</v>
      </c>
      <c r="R36" s="86"/>
      <c r="S36" s="86">
        <f t="shared" si="3"/>
        <v>0</v>
      </c>
      <c r="T36" s="86"/>
      <c r="U36" s="86">
        <f t="shared" si="0"/>
        <v>0</v>
      </c>
      <c r="V36" s="86"/>
      <c r="W36" s="86">
        <f t="shared" si="1"/>
        <v>0</v>
      </c>
      <c r="X36" s="86"/>
      <c r="Y36" s="86">
        <f t="shared" si="2"/>
        <v>0</v>
      </c>
      <c r="Z36" s="86"/>
      <c r="AA36" s="86"/>
      <c r="AB36" s="86"/>
      <c r="AC36" s="82"/>
      <c r="AD36" s="87"/>
    </row>
    <row r="37" spans="1:30" s="60" customFormat="1" ht="10" x14ac:dyDescent="0.2">
      <c r="A37" s="82">
        <v>34</v>
      </c>
      <c r="B37" s="83">
        <v>5</v>
      </c>
      <c r="C37" s="82">
        <v>2</v>
      </c>
      <c r="D37" s="84" t="s">
        <v>140</v>
      </c>
      <c r="E37" s="84" t="s">
        <v>156</v>
      </c>
      <c r="F37" s="82"/>
      <c r="G37" s="82" t="s">
        <v>66</v>
      </c>
      <c r="H37" s="84" t="s">
        <v>157</v>
      </c>
      <c r="I37" s="85">
        <v>5</v>
      </c>
      <c r="J37" s="85">
        <v>5</v>
      </c>
      <c r="K37" s="82" t="s">
        <v>48</v>
      </c>
      <c r="L37" s="82" t="s">
        <v>63</v>
      </c>
      <c r="M37" s="82" t="s">
        <v>55</v>
      </c>
      <c r="N37" s="82" t="s">
        <v>49</v>
      </c>
      <c r="O37" s="82"/>
      <c r="P37" s="82" t="s">
        <v>155</v>
      </c>
      <c r="Q37" s="82" t="s">
        <v>158</v>
      </c>
      <c r="R37" s="86"/>
      <c r="S37" s="86">
        <f t="shared" si="3"/>
        <v>0</v>
      </c>
      <c r="T37" s="86"/>
      <c r="U37" s="86">
        <f t="shared" si="0"/>
        <v>0</v>
      </c>
      <c r="V37" s="86"/>
      <c r="W37" s="86">
        <f t="shared" si="1"/>
        <v>0</v>
      </c>
      <c r="X37" s="86"/>
      <c r="Y37" s="86">
        <f t="shared" si="2"/>
        <v>0</v>
      </c>
      <c r="Z37" s="86"/>
      <c r="AA37" s="86"/>
      <c r="AB37" s="86"/>
      <c r="AC37" s="82"/>
      <c r="AD37" s="87"/>
    </row>
    <row r="38" spans="1:30" s="60" customFormat="1" ht="10" x14ac:dyDescent="0.2">
      <c r="A38" s="82">
        <v>35</v>
      </c>
      <c r="B38" s="83">
        <v>6</v>
      </c>
      <c r="C38" s="82">
        <v>2</v>
      </c>
      <c r="D38" s="84" t="s">
        <v>140</v>
      </c>
      <c r="E38" s="84" t="s">
        <v>159</v>
      </c>
      <c r="F38" s="82"/>
      <c r="G38" s="82" t="s">
        <v>54</v>
      </c>
      <c r="H38" s="84" t="s">
        <v>160</v>
      </c>
      <c r="I38" s="85">
        <v>2</v>
      </c>
      <c r="J38" s="85">
        <v>2</v>
      </c>
      <c r="K38" s="82" t="s">
        <v>48</v>
      </c>
      <c r="L38" s="82" t="s">
        <v>63</v>
      </c>
      <c r="M38" s="82" t="s">
        <v>55</v>
      </c>
      <c r="N38" s="82" t="s">
        <v>49</v>
      </c>
      <c r="O38" s="82"/>
      <c r="P38" s="82" t="s">
        <v>98</v>
      </c>
      <c r="Q38" s="82" t="s">
        <v>161</v>
      </c>
      <c r="R38" s="86"/>
      <c r="S38" s="86">
        <f t="shared" si="3"/>
        <v>0</v>
      </c>
      <c r="T38" s="86"/>
      <c r="U38" s="86">
        <f t="shared" si="0"/>
        <v>0</v>
      </c>
      <c r="V38" s="86"/>
      <c r="W38" s="86">
        <f t="shared" si="1"/>
        <v>0</v>
      </c>
      <c r="X38" s="86"/>
      <c r="Y38" s="86">
        <f t="shared" si="2"/>
        <v>0</v>
      </c>
      <c r="Z38" s="86"/>
      <c r="AA38" s="86"/>
      <c r="AB38" s="86"/>
      <c r="AC38" s="82"/>
      <c r="AD38" s="87"/>
    </row>
    <row r="39" spans="1:30" s="60" customFormat="1" ht="10" x14ac:dyDescent="0.2">
      <c r="A39" s="82">
        <v>36</v>
      </c>
      <c r="B39" s="83">
        <v>7</v>
      </c>
      <c r="C39" s="82">
        <v>2</v>
      </c>
      <c r="D39" s="84" t="s">
        <v>140</v>
      </c>
      <c r="E39" s="84" t="s">
        <v>162</v>
      </c>
      <c r="F39" s="82"/>
      <c r="G39" s="82" t="s">
        <v>54</v>
      </c>
      <c r="H39" s="84" t="s">
        <v>163</v>
      </c>
      <c r="I39" s="85">
        <v>4</v>
      </c>
      <c r="J39" s="85">
        <v>4</v>
      </c>
      <c r="K39" s="82" t="s">
        <v>48</v>
      </c>
      <c r="L39" s="82" t="s">
        <v>63</v>
      </c>
      <c r="M39" s="82" t="s">
        <v>55</v>
      </c>
      <c r="N39" s="82" t="s">
        <v>49</v>
      </c>
      <c r="O39" s="82"/>
      <c r="P39" s="82" t="s">
        <v>166</v>
      </c>
      <c r="Q39" s="82" t="s">
        <v>165</v>
      </c>
      <c r="R39" s="86"/>
      <c r="S39" s="86">
        <f t="shared" si="3"/>
        <v>0</v>
      </c>
      <c r="T39" s="86"/>
      <c r="U39" s="86">
        <f t="shared" si="0"/>
        <v>0</v>
      </c>
      <c r="V39" s="86"/>
      <c r="W39" s="86">
        <f t="shared" si="1"/>
        <v>0</v>
      </c>
      <c r="X39" s="86"/>
      <c r="Y39" s="86">
        <f t="shared" si="2"/>
        <v>0</v>
      </c>
      <c r="Z39" s="86"/>
      <c r="AA39" s="86"/>
      <c r="AB39" s="86"/>
      <c r="AC39" s="82"/>
      <c r="AD39" s="87"/>
    </row>
    <row r="40" spans="1:30" s="60" customFormat="1" ht="10" x14ac:dyDescent="0.2">
      <c r="A40" s="82">
        <v>37</v>
      </c>
      <c r="B40" s="83">
        <v>8</v>
      </c>
      <c r="C40" s="82">
        <v>2</v>
      </c>
      <c r="D40" s="84" t="s">
        <v>140</v>
      </c>
      <c r="E40" s="84" t="s">
        <v>167</v>
      </c>
      <c r="F40" s="82"/>
      <c r="G40" s="82" t="s">
        <v>54</v>
      </c>
      <c r="H40" s="84" t="s">
        <v>168</v>
      </c>
      <c r="I40" s="85">
        <v>4</v>
      </c>
      <c r="J40" s="85">
        <v>4</v>
      </c>
      <c r="K40" s="82" t="s">
        <v>48</v>
      </c>
      <c r="L40" s="82" t="s">
        <v>63</v>
      </c>
      <c r="M40" s="82" t="s">
        <v>55</v>
      </c>
      <c r="N40" s="82" t="s">
        <v>49</v>
      </c>
      <c r="O40" s="82"/>
      <c r="P40" s="82" t="s">
        <v>170</v>
      </c>
      <c r="Q40" s="82" t="s">
        <v>169</v>
      </c>
      <c r="R40" s="86"/>
      <c r="S40" s="86">
        <f t="shared" si="3"/>
        <v>0</v>
      </c>
      <c r="T40" s="86"/>
      <c r="U40" s="86">
        <f t="shared" si="0"/>
        <v>0</v>
      </c>
      <c r="V40" s="86"/>
      <c r="W40" s="86">
        <f t="shared" si="1"/>
        <v>0</v>
      </c>
      <c r="X40" s="86"/>
      <c r="Y40" s="86">
        <f t="shared" si="2"/>
        <v>0</v>
      </c>
      <c r="Z40" s="86"/>
      <c r="AA40" s="86"/>
      <c r="AB40" s="86"/>
      <c r="AC40" s="82"/>
      <c r="AD40" s="87"/>
    </row>
    <row r="41" spans="1:30" s="60" customFormat="1" ht="10" x14ac:dyDescent="0.2">
      <c r="A41" s="82">
        <v>38</v>
      </c>
      <c r="B41" s="83">
        <v>9</v>
      </c>
      <c r="C41" s="82">
        <v>2</v>
      </c>
      <c r="D41" s="84" t="s">
        <v>140</v>
      </c>
      <c r="E41" s="84" t="s">
        <v>171</v>
      </c>
      <c r="F41" s="82"/>
      <c r="G41" s="82" t="s">
        <v>82</v>
      </c>
      <c r="H41" s="84" t="s">
        <v>172</v>
      </c>
      <c r="I41" s="85">
        <v>4</v>
      </c>
      <c r="J41" s="85">
        <v>4</v>
      </c>
      <c r="K41" s="82" t="s">
        <v>48</v>
      </c>
      <c r="L41" s="82" t="s">
        <v>63</v>
      </c>
      <c r="M41" s="82" t="s">
        <v>55</v>
      </c>
      <c r="N41" s="82" t="s">
        <v>49</v>
      </c>
      <c r="O41" s="82"/>
      <c r="P41" s="82" t="s">
        <v>173</v>
      </c>
      <c r="Q41" s="82" t="s">
        <v>173</v>
      </c>
      <c r="R41" s="86"/>
      <c r="S41" s="86">
        <f t="shared" si="3"/>
        <v>0</v>
      </c>
      <c r="T41" s="86"/>
      <c r="U41" s="86">
        <f t="shared" si="0"/>
        <v>0</v>
      </c>
      <c r="V41" s="86"/>
      <c r="W41" s="86">
        <f t="shared" si="1"/>
        <v>0</v>
      </c>
      <c r="X41" s="86"/>
      <c r="Y41" s="86">
        <f t="shared" si="2"/>
        <v>0</v>
      </c>
      <c r="Z41" s="86"/>
      <c r="AA41" s="86"/>
      <c r="AB41" s="86"/>
      <c r="AC41" s="82"/>
      <c r="AD41" s="87"/>
    </row>
    <row r="42" spans="1:30" s="60" customFormat="1" ht="10" x14ac:dyDescent="0.2">
      <c r="A42" s="82">
        <v>39</v>
      </c>
      <c r="B42" s="83">
        <v>7000</v>
      </c>
      <c r="C42" s="82">
        <v>3</v>
      </c>
      <c r="D42" s="84" t="s">
        <v>171</v>
      </c>
      <c r="E42" s="84" t="s">
        <v>174</v>
      </c>
      <c r="F42" s="82"/>
      <c r="G42" s="82" t="s">
        <v>66</v>
      </c>
      <c r="H42" s="84" t="s">
        <v>175</v>
      </c>
      <c r="I42" s="85">
        <v>1</v>
      </c>
      <c r="J42" s="85">
        <v>4</v>
      </c>
      <c r="K42" s="82" t="s">
        <v>48</v>
      </c>
      <c r="L42" s="82" t="s">
        <v>63</v>
      </c>
      <c r="M42" s="82" t="s">
        <v>55</v>
      </c>
      <c r="N42" s="82" t="s">
        <v>62</v>
      </c>
      <c r="O42" s="82"/>
      <c r="P42" s="82"/>
      <c r="Q42" s="82"/>
      <c r="R42" s="86"/>
      <c r="S42" s="86">
        <f t="shared" si="3"/>
        <v>0</v>
      </c>
      <c r="T42" s="86"/>
      <c r="U42" s="86">
        <f t="shared" si="0"/>
        <v>0</v>
      </c>
      <c r="V42" s="86"/>
      <c r="W42" s="86">
        <f t="shared" si="1"/>
        <v>0</v>
      </c>
      <c r="X42" s="86"/>
      <c r="Y42" s="86">
        <f t="shared" si="2"/>
        <v>0</v>
      </c>
      <c r="Z42" s="86"/>
      <c r="AA42" s="86"/>
      <c r="AB42" s="86"/>
      <c r="AC42" s="82"/>
      <c r="AD42" s="87"/>
    </row>
    <row r="43" spans="1:30" s="60" customFormat="1" ht="10" x14ac:dyDescent="0.2">
      <c r="A43" s="82">
        <v>40</v>
      </c>
      <c r="B43" s="83">
        <v>7001</v>
      </c>
      <c r="C43" s="82">
        <v>3</v>
      </c>
      <c r="D43" s="84" t="s">
        <v>171</v>
      </c>
      <c r="E43" s="84" t="s">
        <v>73</v>
      </c>
      <c r="F43" s="82"/>
      <c r="G43" s="82" t="s">
        <v>54</v>
      </c>
      <c r="H43" s="84" t="s">
        <v>74</v>
      </c>
      <c r="I43" s="85">
        <v>1</v>
      </c>
      <c r="J43" s="85">
        <v>4</v>
      </c>
      <c r="K43" s="82" t="s">
        <v>48</v>
      </c>
      <c r="L43" s="82" t="s">
        <v>63</v>
      </c>
      <c r="M43" s="82" t="s">
        <v>55</v>
      </c>
      <c r="N43" s="82" t="s">
        <v>62</v>
      </c>
      <c r="O43" s="82"/>
      <c r="P43" s="82"/>
      <c r="Q43" s="82"/>
      <c r="R43" s="86"/>
      <c r="S43" s="86">
        <f t="shared" si="3"/>
        <v>0</v>
      </c>
      <c r="T43" s="86"/>
      <c r="U43" s="86">
        <f t="shared" si="0"/>
        <v>0</v>
      </c>
      <c r="V43" s="86"/>
      <c r="W43" s="86">
        <f t="shared" si="1"/>
        <v>0</v>
      </c>
      <c r="X43" s="86"/>
      <c r="Y43" s="86">
        <f t="shared" si="2"/>
        <v>0</v>
      </c>
      <c r="Z43" s="86"/>
      <c r="AA43" s="86"/>
      <c r="AB43" s="86"/>
      <c r="AC43" s="82"/>
      <c r="AD43" s="87"/>
    </row>
    <row r="44" spans="1:30" s="60" customFormat="1" ht="10" x14ac:dyDescent="0.2">
      <c r="A44" s="75">
        <v>41</v>
      </c>
      <c r="B44" s="76">
        <v>7</v>
      </c>
      <c r="C44" s="75">
        <v>1</v>
      </c>
      <c r="D44" s="77" t="s">
        <v>50</v>
      </c>
      <c r="E44" s="77" t="s">
        <v>176</v>
      </c>
      <c r="F44" s="75" t="s">
        <v>21</v>
      </c>
      <c r="G44" s="75" t="s">
        <v>54</v>
      </c>
      <c r="H44" s="77" t="s">
        <v>177</v>
      </c>
      <c r="I44" s="78">
        <v>1</v>
      </c>
      <c r="J44" s="78">
        <v>1</v>
      </c>
      <c r="K44" s="75" t="s">
        <v>48</v>
      </c>
      <c r="L44" s="75" t="s">
        <v>63</v>
      </c>
      <c r="M44" s="75" t="s">
        <v>131</v>
      </c>
      <c r="N44" s="75" t="s">
        <v>49</v>
      </c>
      <c r="O44" s="75" t="s">
        <v>575</v>
      </c>
      <c r="P44" s="75"/>
      <c r="Q44" s="75"/>
      <c r="R44" s="80">
        <f>VLOOKUP(E:E,'[1]853-229142-014'!$A:$F,6,0)</f>
        <v>39.9</v>
      </c>
      <c r="S44" s="80">
        <f t="shared" si="3"/>
        <v>39.9</v>
      </c>
      <c r="T44" s="80">
        <f>VLOOKUP(E:E,'[1]853-229142-014'!$A:$H,8,0)</f>
        <v>38.85</v>
      </c>
      <c r="U44" s="80">
        <f t="shared" si="0"/>
        <v>38.85</v>
      </c>
      <c r="V44" s="80">
        <f>VLOOKUP(E:E,'[1]853-229142-014'!$A:$J,10,0)</f>
        <v>37.800000000000004</v>
      </c>
      <c r="W44" s="80">
        <f t="shared" si="1"/>
        <v>37.800000000000004</v>
      </c>
      <c r="X44" s="80">
        <f>VLOOKUP(E:E,'[1]853-229142-014'!$A:$L,12,0)</f>
        <v>36.75</v>
      </c>
      <c r="Y44" s="80">
        <f t="shared" si="2"/>
        <v>36.75</v>
      </c>
      <c r="Z44" s="80">
        <f>VLOOKUP(E:E,'[2]costed bom'!$E$2:$AA$247,23,0)</f>
        <v>48</v>
      </c>
      <c r="AA44" s="80">
        <f t="shared" ref="AA44:AA48" si="6">J44*Z44</f>
        <v>48</v>
      </c>
      <c r="AB44" s="80">
        <f t="shared" ref="AB44:AB48" si="7">Y44-AA44</f>
        <v>-11.25</v>
      </c>
      <c r="AC44" s="75">
        <v>77</v>
      </c>
      <c r="AD44" s="81" t="s">
        <v>566</v>
      </c>
    </row>
    <row r="45" spans="1:30" s="60" customFormat="1" ht="10" x14ac:dyDescent="0.2">
      <c r="A45" s="75">
        <v>42</v>
      </c>
      <c r="B45" s="76">
        <v>8</v>
      </c>
      <c r="C45" s="75">
        <v>1</v>
      </c>
      <c r="D45" s="77" t="s">
        <v>50</v>
      </c>
      <c r="E45" s="77" t="s">
        <v>178</v>
      </c>
      <c r="F45" s="75" t="s">
        <v>21</v>
      </c>
      <c r="G45" s="75" t="s">
        <v>54</v>
      </c>
      <c r="H45" s="77" t="s">
        <v>179</v>
      </c>
      <c r="I45" s="78">
        <v>1</v>
      </c>
      <c r="J45" s="78">
        <v>1</v>
      </c>
      <c r="K45" s="75" t="s">
        <v>48</v>
      </c>
      <c r="L45" s="75" t="s">
        <v>63</v>
      </c>
      <c r="M45" s="75" t="s">
        <v>131</v>
      </c>
      <c r="N45" s="75" t="s">
        <v>49</v>
      </c>
      <c r="O45" s="75" t="s">
        <v>575</v>
      </c>
      <c r="P45" s="75"/>
      <c r="Q45" s="75"/>
      <c r="R45" s="80">
        <f>VLOOKUP(E:E,'[1]853-229142-014'!$A:$F,6,0)</f>
        <v>36.479999999999997</v>
      </c>
      <c r="S45" s="80">
        <f t="shared" si="3"/>
        <v>36.479999999999997</v>
      </c>
      <c r="T45" s="80">
        <f>VLOOKUP(E:E,'[1]853-229142-014'!$A:$H,8,0)</f>
        <v>35.520000000000003</v>
      </c>
      <c r="U45" s="80">
        <f t="shared" si="0"/>
        <v>35.520000000000003</v>
      </c>
      <c r="V45" s="80">
        <f>VLOOKUP(E:E,'[1]853-229142-014'!$A:$J,10,0)</f>
        <v>34.56</v>
      </c>
      <c r="W45" s="80">
        <f t="shared" si="1"/>
        <v>34.56</v>
      </c>
      <c r="X45" s="80">
        <f>VLOOKUP(E:E,'[1]853-229142-014'!$A:$L,12,0)</f>
        <v>33.6</v>
      </c>
      <c r="Y45" s="80">
        <f t="shared" si="2"/>
        <v>33.6</v>
      </c>
      <c r="Z45" s="80">
        <f>VLOOKUP(E:E,'[2]costed bom'!$E$2:$AA$247,23,0)</f>
        <v>46.25</v>
      </c>
      <c r="AA45" s="80">
        <f t="shared" si="6"/>
        <v>46.25</v>
      </c>
      <c r="AB45" s="80">
        <f t="shared" si="7"/>
        <v>-12.649999999999999</v>
      </c>
      <c r="AC45" s="75">
        <v>77</v>
      </c>
      <c r="AD45" s="81" t="s">
        <v>566</v>
      </c>
    </row>
    <row r="46" spans="1:30" s="60" customFormat="1" ht="10" x14ac:dyDescent="0.2">
      <c r="A46" s="75">
        <v>43</v>
      </c>
      <c r="B46" s="76">
        <v>9</v>
      </c>
      <c r="C46" s="75">
        <v>1</v>
      </c>
      <c r="D46" s="77" t="s">
        <v>50</v>
      </c>
      <c r="E46" s="77" t="s">
        <v>180</v>
      </c>
      <c r="F46" s="75" t="s">
        <v>21</v>
      </c>
      <c r="G46" s="75" t="s">
        <v>82</v>
      </c>
      <c r="H46" s="77" t="s">
        <v>181</v>
      </c>
      <c r="I46" s="78">
        <v>1</v>
      </c>
      <c r="J46" s="78">
        <v>1</v>
      </c>
      <c r="K46" s="75" t="s">
        <v>48</v>
      </c>
      <c r="L46" s="75" t="s">
        <v>63</v>
      </c>
      <c r="M46" s="75" t="s">
        <v>55</v>
      </c>
      <c r="N46" s="75" t="s">
        <v>49</v>
      </c>
      <c r="O46" s="75" t="s">
        <v>575</v>
      </c>
      <c r="P46" s="75"/>
      <c r="Q46" s="75"/>
      <c r="R46" s="80">
        <f>VLOOKUP(E:E,'[1]853-229142-014'!$A:$F,6,0)</f>
        <v>11.627999999999998</v>
      </c>
      <c r="S46" s="80">
        <f t="shared" si="3"/>
        <v>11.627999999999998</v>
      </c>
      <c r="T46" s="80">
        <f>VLOOKUP(E:E,'[1]853-229142-014'!$A:$H,8,0)</f>
        <v>11.322000000000001</v>
      </c>
      <c r="U46" s="80">
        <f t="shared" si="0"/>
        <v>11.322000000000001</v>
      </c>
      <c r="V46" s="80">
        <f>VLOOKUP(E:E,'[1]853-229142-014'!$A:$J,10,0)</f>
        <v>11.016</v>
      </c>
      <c r="W46" s="80">
        <f t="shared" si="1"/>
        <v>11.016</v>
      </c>
      <c r="X46" s="80">
        <f>VLOOKUP(E:E,'[1]853-229142-014'!$A:$L,12,0)</f>
        <v>10.709999999999999</v>
      </c>
      <c r="Y46" s="80">
        <f t="shared" si="2"/>
        <v>10.709999999999999</v>
      </c>
      <c r="Z46" s="80">
        <f>VLOOKUP(E:E,'[2]costed bom'!$E$2:$AA$247,23,0)</f>
        <v>29.32</v>
      </c>
      <c r="AA46" s="80">
        <f t="shared" si="6"/>
        <v>29.32</v>
      </c>
      <c r="AB46" s="80">
        <f t="shared" si="7"/>
        <v>-18.61</v>
      </c>
      <c r="AC46" s="75">
        <v>70</v>
      </c>
      <c r="AD46" s="81" t="s">
        <v>566</v>
      </c>
    </row>
    <row r="47" spans="1:30" s="60" customFormat="1" ht="10" x14ac:dyDescent="0.2">
      <c r="A47" s="75">
        <v>44</v>
      </c>
      <c r="B47" s="76">
        <v>10</v>
      </c>
      <c r="C47" s="75">
        <v>1</v>
      </c>
      <c r="D47" s="77" t="s">
        <v>50</v>
      </c>
      <c r="E47" s="77" t="s">
        <v>182</v>
      </c>
      <c r="F47" s="75" t="s">
        <v>21</v>
      </c>
      <c r="G47" s="75" t="s">
        <v>54</v>
      </c>
      <c r="H47" s="77" t="s">
        <v>183</v>
      </c>
      <c r="I47" s="78">
        <v>1</v>
      </c>
      <c r="J47" s="78">
        <v>1</v>
      </c>
      <c r="K47" s="75" t="s">
        <v>48</v>
      </c>
      <c r="L47" s="75" t="s">
        <v>63</v>
      </c>
      <c r="M47" s="75" t="s">
        <v>55</v>
      </c>
      <c r="N47" s="75" t="s">
        <v>49</v>
      </c>
      <c r="O47" s="75" t="s">
        <v>575</v>
      </c>
      <c r="P47" s="75"/>
      <c r="Q47" s="75"/>
      <c r="R47" s="80">
        <f>VLOOKUP(E:E,'[1]853-229142-014'!$A:$F,6,0)</f>
        <v>106.00859999999999</v>
      </c>
      <c r="S47" s="80">
        <f t="shared" si="3"/>
        <v>106.00859999999999</v>
      </c>
      <c r="T47" s="80">
        <f>VLOOKUP(E:E,'[1]853-229142-014'!$A:$H,8,0)</f>
        <v>103.2189</v>
      </c>
      <c r="U47" s="80">
        <f t="shared" si="0"/>
        <v>103.2189</v>
      </c>
      <c r="V47" s="80">
        <f>VLOOKUP(E:E,'[1]853-229142-014'!$A:$J,10,0)</f>
        <v>100.42919999999999</v>
      </c>
      <c r="W47" s="80">
        <f t="shared" si="1"/>
        <v>100.42919999999999</v>
      </c>
      <c r="X47" s="80">
        <f>VLOOKUP(E:E,'[1]853-229142-014'!$A:$L,12,0)</f>
        <v>97.639499999999998</v>
      </c>
      <c r="Y47" s="80">
        <f t="shared" si="2"/>
        <v>97.639499999999998</v>
      </c>
      <c r="Z47" s="80">
        <f>VLOOKUP(E:E,'[2]costed bom'!$E$2:$AA$247,23,0)</f>
        <v>72</v>
      </c>
      <c r="AA47" s="80">
        <f t="shared" si="6"/>
        <v>72</v>
      </c>
      <c r="AB47" s="80">
        <f t="shared" si="7"/>
        <v>25.639499999999998</v>
      </c>
      <c r="AC47" s="75">
        <v>70</v>
      </c>
      <c r="AD47" s="81" t="s">
        <v>566</v>
      </c>
    </row>
    <row r="48" spans="1:30" s="60" customFormat="1" ht="10" x14ac:dyDescent="0.2">
      <c r="A48" s="75">
        <v>45</v>
      </c>
      <c r="B48" s="76">
        <v>11</v>
      </c>
      <c r="C48" s="75">
        <v>1</v>
      </c>
      <c r="D48" s="77" t="s">
        <v>50</v>
      </c>
      <c r="E48" s="77" t="s">
        <v>184</v>
      </c>
      <c r="F48" s="75" t="s">
        <v>21</v>
      </c>
      <c r="G48" s="75" t="s">
        <v>82</v>
      </c>
      <c r="H48" s="77" t="s">
        <v>185</v>
      </c>
      <c r="I48" s="78">
        <v>1</v>
      </c>
      <c r="J48" s="78">
        <v>1</v>
      </c>
      <c r="K48" s="75" t="s">
        <v>48</v>
      </c>
      <c r="L48" s="75" t="s">
        <v>63</v>
      </c>
      <c r="M48" s="75" t="s">
        <v>55</v>
      </c>
      <c r="N48" s="75" t="s">
        <v>49</v>
      </c>
      <c r="O48" s="75" t="s">
        <v>575</v>
      </c>
      <c r="P48" s="75"/>
      <c r="Q48" s="75"/>
      <c r="R48" s="80">
        <f>VLOOKUP(E:E,'[1]853-229142-014'!$A:$F,6,0)</f>
        <v>59.051999999999992</v>
      </c>
      <c r="S48" s="80">
        <f t="shared" si="3"/>
        <v>59.051999999999992</v>
      </c>
      <c r="T48" s="80">
        <f>VLOOKUP(E:E,'[1]853-229142-014'!$A:$H,8,0)</f>
        <v>57.498000000000005</v>
      </c>
      <c r="U48" s="80">
        <f t="shared" si="0"/>
        <v>57.498000000000005</v>
      </c>
      <c r="V48" s="80">
        <f>VLOOKUP(E:E,'[1]853-229142-014'!$A:$J,10,0)</f>
        <v>55.944000000000003</v>
      </c>
      <c r="W48" s="80">
        <f t="shared" si="1"/>
        <v>55.944000000000003</v>
      </c>
      <c r="X48" s="80">
        <f>VLOOKUP(E:E,'[1]853-229142-014'!$A:$L,12,0)</f>
        <v>54.39</v>
      </c>
      <c r="Y48" s="80">
        <f t="shared" si="2"/>
        <v>54.39</v>
      </c>
      <c r="Z48" s="80">
        <f>VLOOKUP(E:E,'[2]costed bom'!$E$2:$AA$247,23,0)</f>
        <v>67.849999999999994</v>
      </c>
      <c r="AA48" s="80">
        <f t="shared" si="6"/>
        <v>67.849999999999994</v>
      </c>
      <c r="AB48" s="80">
        <f t="shared" si="7"/>
        <v>-13.459999999999994</v>
      </c>
      <c r="AC48" s="75">
        <v>70</v>
      </c>
      <c r="AD48" s="81" t="s">
        <v>566</v>
      </c>
    </row>
    <row r="49" spans="1:30" s="60" customFormat="1" ht="10" x14ac:dyDescent="0.2">
      <c r="A49" s="82">
        <v>46</v>
      </c>
      <c r="B49" s="83">
        <v>7000</v>
      </c>
      <c r="C49" s="82">
        <v>2</v>
      </c>
      <c r="D49" s="84" t="s">
        <v>184</v>
      </c>
      <c r="E49" s="84" t="s">
        <v>60</v>
      </c>
      <c r="F49" s="82"/>
      <c r="G49" s="82" t="s">
        <v>58</v>
      </c>
      <c r="H49" s="84" t="s">
        <v>61</v>
      </c>
      <c r="I49" s="85">
        <v>1</v>
      </c>
      <c r="J49" s="85">
        <v>1</v>
      </c>
      <c r="K49" s="82" t="s">
        <v>48</v>
      </c>
      <c r="L49" s="82" t="s">
        <v>63</v>
      </c>
      <c r="M49" s="82" t="s">
        <v>55</v>
      </c>
      <c r="N49" s="82" t="s">
        <v>62</v>
      </c>
      <c r="O49" s="82"/>
      <c r="P49" s="82"/>
      <c r="Q49" s="82"/>
      <c r="R49" s="86"/>
      <c r="S49" s="86">
        <f t="shared" si="3"/>
        <v>0</v>
      </c>
      <c r="T49" s="86"/>
      <c r="U49" s="86">
        <f t="shared" si="0"/>
        <v>0</v>
      </c>
      <c r="V49" s="86"/>
      <c r="W49" s="86">
        <f t="shared" si="1"/>
        <v>0</v>
      </c>
      <c r="X49" s="86"/>
      <c r="Y49" s="86">
        <f t="shared" si="2"/>
        <v>0</v>
      </c>
      <c r="Z49" s="86"/>
      <c r="AA49" s="86"/>
      <c r="AB49" s="86"/>
      <c r="AC49" s="82"/>
      <c r="AD49" s="87"/>
    </row>
    <row r="50" spans="1:30" s="60" customFormat="1" ht="10" x14ac:dyDescent="0.2">
      <c r="A50" s="82">
        <v>47</v>
      </c>
      <c r="B50" s="83">
        <v>7001</v>
      </c>
      <c r="C50" s="82">
        <v>2</v>
      </c>
      <c r="D50" s="84" t="s">
        <v>184</v>
      </c>
      <c r="E50" s="84" t="s">
        <v>64</v>
      </c>
      <c r="F50" s="82"/>
      <c r="G50" s="82" t="s">
        <v>66</v>
      </c>
      <c r="H50" s="84" t="s">
        <v>65</v>
      </c>
      <c r="I50" s="85">
        <v>1</v>
      </c>
      <c r="J50" s="85">
        <v>1</v>
      </c>
      <c r="K50" s="82" t="s">
        <v>48</v>
      </c>
      <c r="L50" s="82" t="s">
        <v>63</v>
      </c>
      <c r="M50" s="82" t="s">
        <v>55</v>
      </c>
      <c r="N50" s="82" t="s">
        <v>62</v>
      </c>
      <c r="O50" s="82"/>
      <c r="P50" s="82"/>
      <c r="Q50" s="82"/>
      <c r="R50" s="86"/>
      <c r="S50" s="86">
        <f t="shared" si="3"/>
        <v>0</v>
      </c>
      <c r="T50" s="86"/>
      <c r="U50" s="86">
        <f t="shared" si="0"/>
        <v>0</v>
      </c>
      <c r="V50" s="86"/>
      <c r="W50" s="86">
        <f t="shared" si="1"/>
        <v>0</v>
      </c>
      <c r="X50" s="86"/>
      <c r="Y50" s="86">
        <f t="shared" si="2"/>
        <v>0</v>
      </c>
      <c r="Z50" s="86"/>
      <c r="AA50" s="86"/>
      <c r="AB50" s="86"/>
      <c r="AC50" s="82"/>
      <c r="AD50" s="87"/>
    </row>
    <row r="51" spans="1:30" s="60" customFormat="1" ht="10" x14ac:dyDescent="0.2">
      <c r="A51" s="82">
        <v>48</v>
      </c>
      <c r="B51" s="83">
        <v>7002</v>
      </c>
      <c r="C51" s="82">
        <v>2</v>
      </c>
      <c r="D51" s="84" t="s">
        <v>184</v>
      </c>
      <c r="E51" s="84" t="s">
        <v>186</v>
      </c>
      <c r="F51" s="82"/>
      <c r="G51" s="82" t="s">
        <v>188</v>
      </c>
      <c r="H51" s="84" t="s">
        <v>187</v>
      </c>
      <c r="I51" s="85">
        <v>1</v>
      </c>
      <c r="J51" s="85">
        <v>1</v>
      </c>
      <c r="K51" s="82" t="s">
        <v>48</v>
      </c>
      <c r="L51" s="82" t="s">
        <v>63</v>
      </c>
      <c r="M51" s="82" t="s">
        <v>55</v>
      </c>
      <c r="N51" s="82" t="s">
        <v>62</v>
      </c>
      <c r="O51" s="82"/>
      <c r="P51" s="82"/>
      <c r="Q51" s="82"/>
      <c r="R51" s="86"/>
      <c r="S51" s="86">
        <f t="shared" si="3"/>
        <v>0</v>
      </c>
      <c r="T51" s="86"/>
      <c r="U51" s="86">
        <f t="shared" si="0"/>
        <v>0</v>
      </c>
      <c r="V51" s="86"/>
      <c r="W51" s="86">
        <f t="shared" si="1"/>
        <v>0</v>
      </c>
      <c r="X51" s="86"/>
      <c r="Y51" s="86">
        <f t="shared" si="2"/>
        <v>0</v>
      </c>
      <c r="Z51" s="86"/>
      <c r="AA51" s="86"/>
      <c r="AB51" s="86"/>
      <c r="AC51" s="82"/>
      <c r="AD51" s="87"/>
    </row>
    <row r="52" spans="1:30" s="60" customFormat="1" ht="10" x14ac:dyDescent="0.2">
      <c r="A52" s="82">
        <v>49</v>
      </c>
      <c r="B52" s="83">
        <v>7003</v>
      </c>
      <c r="C52" s="82">
        <v>2</v>
      </c>
      <c r="D52" s="84" t="s">
        <v>184</v>
      </c>
      <c r="E52" s="84" t="s">
        <v>189</v>
      </c>
      <c r="F52" s="82"/>
      <c r="G52" s="82" t="s">
        <v>191</v>
      </c>
      <c r="H52" s="84" t="s">
        <v>190</v>
      </c>
      <c r="I52" s="85">
        <v>1</v>
      </c>
      <c r="J52" s="85">
        <v>1</v>
      </c>
      <c r="K52" s="82" t="s">
        <v>48</v>
      </c>
      <c r="L52" s="82" t="s">
        <v>63</v>
      </c>
      <c r="M52" s="82" t="s">
        <v>55</v>
      </c>
      <c r="N52" s="82" t="s">
        <v>62</v>
      </c>
      <c r="O52" s="82"/>
      <c r="P52" s="82"/>
      <c r="Q52" s="82"/>
      <c r="R52" s="86"/>
      <c r="S52" s="86">
        <f t="shared" si="3"/>
        <v>0</v>
      </c>
      <c r="T52" s="86"/>
      <c r="U52" s="86">
        <f t="shared" si="0"/>
        <v>0</v>
      </c>
      <c r="V52" s="86"/>
      <c r="W52" s="86">
        <f t="shared" si="1"/>
        <v>0</v>
      </c>
      <c r="X52" s="86"/>
      <c r="Y52" s="86">
        <f t="shared" si="2"/>
        <v>0</v>
      </c>
      <c r="Z52" s="86"/>
      <c r="AA52" s="86"/>
      <c r="AB52" s="86"/>
      <c r="AC52" s="82"/>
      <c r="AD52" s="87"/>
    </row>
    <row r="53" spans="1:30" s="60" customFormat="1" ht="10" x14ac:dyDescent="0.2">
      <c r="A53" s="82">
        <v>50</v>
      </c>
      <c r="B53" s="83">
        <v>7004</v>
      </c>
      <c r="C53" s="82">
        <v>2</v>
      </c>
      <c r="D53" s="84" t="s">
        <v>184</v>
      </c>
      <c r="E53" s="84" t="s">
        <v>192</v>
      </c>
      <c r="F53" s="82"/>
      <c r="G53" s="82" t="s">
        <v>194</v>
      </c>
      <c r="H53" s="84" t="s">
        <v>193</v>
      </c>
      <c r="I53" s="85">
        <v>1</v>
      </c>
      <c r="J53" s="85">
        <v>1</v>
      </c>
      <c r="K53" s="82" t="s">
        <v>48</v>
      </c>
      <c r="L53" s="82" t="s">
        <v>63</v>
      </c>
      <c r="M53" s="82" t="s">
        <v>55</v>
      </c>
      <c r="N53" s="82" t="s">
        <v>62</v>
      </c>
      <c r="O53" s="82"/>
      <c r="P53" s="82"/>
      <c r="Q53" s="82"/>
      <c r="R53" s="86"/>
      <c r="S53" s="86">
        <f t="shared" si="3"/>
        <v>0</v>
      </c>
      <c r="T53" s="86"/>
      <c r="U53" s="86">
        <f t="shared" si="0"/>
        <v>0</v>
      </c>
      <c r="V53" s="86"/>
      <c r="W53" s="86">
        <f t="shared" si="1"/>
        <v>0</v>
      </c>
      <c r="X53" s="86"/>
      <c r="Y53" s="86">
        <f t="shared" si="2"/>
        <v>0</v>
      </c>
      <c r="Z53" s="86"/>
      <c r="AA53" s="86"/>
      <c r="AB53" s="86"/>
      <c r="AC53" s="82"/>
      <c r="AD53" s="87"/>
    </row>
    <row r="54" spans="1:30" s="60" customFormat="1" ht="10" x14ac:dyDescent="0.2">
      <c r="A54" s="75">
        <v>51</v>
      </c>
      <c r="B54" s="76">
        <v>12</v>
      </c>
      <c r="C54" s="75">
        <v>1</v>
      </c>
      <c r="D54" s="77" t="s">
        <v>50</v>
      </c>
      <c r="E54" s="77" t="s">
        <v>195</v>
      </c>
      <c r="F54" s="75" t="s">
        <v>21</v>
      </c>
      <c r="G54" s="75" t="s">
        <v>54</v>
      </c>
      <c r="H54" s="77" t="s">
        <v>196</v>
      </c>
      <c r="I54" s="78">
        <v>1</v>
      </c>
      <c r="J54" s="78">
        <v>1</v>
      </c>
      <c r="K54" s="75" t="s">
        <v>48</v>
      </c>
      <c r="L54" s="75" t="s">
        <v>63</v>
      </c>
      <c r="M54" s="75" t="s">
        <v>55</v>
      </c>
      <c r="N54" s="75" t="s">
        <v>49</v>
      </c>
      <c r="O54" s="75" t="s">
        <v>575</v>
      </c>
      <c r="P54" s="75"/>
      <c r="Q54" s="75"/>
      <c r="R54" s="80">
        <f>VLOOKUP(E:E,'[1]853-229142-014'!$A:$F,6,0)</f>
        <v>189.13739999999999</v>
      </c>
      <c r="S54" s="80">
        <f t="shared" si="3"/>
        <v>189.13739999999999</v>
      </c>
      <c r="T54" s="80">
        <f>VLOOKUP(E:E,'[1]853-229142-014'!$A:$H,8,0)</f>
        <v>184.1601</v>
      </c>
      <c r="U54" s="80">
        <f t="shared" si="0"/>
        <v>184.1601</v>
      </c>
      <c r="V54" s="80">
        <f>VLOOKUP(E:E,'[1]853-229142-014'!$A:$J,10,0)</f>
        <v>179.18280000000001</v>
      </c>
      <c r="W54" s="80">
        <f t="shared" si="1"/>
        <v>179.18280000000001</v>
      </c>
      <c r="X54" s="80">
        <f>VLOOKUP(E:E,'[1]853-229142-014'!$A:$L,12,0)</f>
        <v>174.2055</v>
      </c>
      <c r="Y54" s="80">
        <f t="shared" si="2"/>
        <v>174.2055</v>
      </c>
      <c r="Z54" s="80">
        <f>VLOOKUP(E:E,'[2]costed bom'!$E$2:$AA$247,23,0)</f>
        <v>186.84</v>
      </c>
      <c r="AA54" s="80">
        <f t="shared" ref="AA54:AA56" si="8">J54*Z54</f>
        <v>186.84</v>
      </c>
      <c r="AB54" s="80">
        <f t="shared" ref="AB54:AB56" si="9">Y54-AA54</f>
        <v>-12.634500000000003</v>
      </c>
      <c r="AC54" s="75">
        <v>70</v>
      </c>
      <c r="AD54" s="81" t="s">
        <v>566</v>
      </c>
    </row>
    <row r="55" spans="1:30" s="60" customFormat="1" ht="10" x14ac:dyDescent="0.2">
      <c r="A55" s="75">
        <v>52</v>
      </c>
      <c r="B55" s="76">
        <v>13</v>
      </c>
      <c r="C55" s="75">
        <v>1</v>
      </c>
      <c r="D55" s="77" t="s">
        <v>50</v>
      </c>
      <c r="E55" s="77" t="s">
        <v>197</v>
      </c>
      <c r="F55" s="75" t="s">
        <v>21</v>
      </c>
      <c r="G55" s="75" t="s">
        <v>54</v>
      </c>
      <c r="H55" s="77" t="s">
        <v>198</v>
      </c>
      <c r="I55" s="78">
        <v>1</v>
      </c>
      <c r="J55" s="78">
        <v>1</v>
      </c>
      <c r="K55" s="75" t="s">
        <v>48</v>
      </c>
      <c r="L55" s="75" t="s">
        <v>63</v>
      </c>
      <c r="M55" s="75" t="s">
        <v>55</v>
      </c>
      <c r="N55" s="75" t="s">
        <v>49</v>
      </c>
      <c r="O55" s="75" t="s">
        <v>575</v>
      </c>
      <c r="P55" s="75"/>
      <c r="Q55" s="75"/>
      <c r="R55" s="80">
        <f>VLOOKUP(E:E,'[1]853-229142-014'!$A:$F,6,0)</f>
        <v>21.625799999999998</v>
      </c>
      <c r="S55" s="80">
        <f t="shared" si="3"/>
        <v>21.625799999999998</v>
      </c>
      <c r="T55" s="80">
        <f>VLOOKUP(E:E,'[1]853-229142-014'!$A:$H,8,0)</f>
        <v>21.056699999999999</v>
      </c>
      <c r="U55" s="80">
        <f t="shared" si="0"/>
        <v>21.056699999999999</v>
      </c>
      <c r="V55" s="80">
        <f>VLOOKUP(E:E,'[1]853-229142-014'!$A:$J,10,0)</f>
        <v>20.4876</v>
      </c>
      <c r="W55" s="80">
        <f t="shared" si="1"/>
        <v>20.4876</v>
      </c>
      <c r="X55" s="80">
        <f>VLOOKUP(E:E,'[1]853-229142-014'!$A:$L,12,0)</f>
        <v>19.918499999999998</v>
      </c>
      <c r="Y55" s="80">
        <f t="shared" si="2"/>
        <v>19.918499999999998</v>
      </c>
      <c r="Z55" s="80">
        <f>VLOOKUP(E:E,'[2]costed bom'!$E$2:$AA$247,23,0)</f>
        <v>18.87</v>
      </c>
      <c r="AA55" s="80">
        <f t="shared" si="8"/>
        <v>18.87</v>
      </c>
      <c r="AB55" s="80">
        <f t="shared" si="9"/>
        <v>1.0484999999999971</v>
      </c>
      <c r="AC55" s="75">
        <v>84</v>
      </c>
      <c r="AD55" s="81" t="s">
        <v>566</v>
      </c>
    </row>
    <row r="56" spans="1:30" s="60" customFormat="1" ht="10" x14ac:dyDescent="0.2">
      <c r="A56" s="75">
        <v>53</v>
      </c>
      <c r="B56" s="76">
        <v>14</v>
      </c>
      <c r="C56" s="75">
        <v>1</v>
      </c>
      <c r="D56" s="77" t="s">
        <v>50</v>
      </c>
      <c r="E56" s="77" t="s">
        <v>199</v>
      </c>
      <c r="F56" s="75" t="s">
        <v>21</v>
      </c>
      <c r="G56" s="75" t="s">
        <v>54</v>
      </c>
      <c r="H56" s="77" t="s">
        <v>200</v>
      </c>
      <c r="I56" s="78">
        <v>5</v>
      </c>
      <c r="J56" s="78">
        <v>5</v>
      </c>
      <c r="K56" s="75" t="s">
        <v>48</v>
      </c>
      <c r="L56" s="75" t="s">
        <v>63</v>
      </c>
      <c r="M56" s="75" t="s">
        <v>55</v>
      </c>
      <c r="N56" s="75" t="s">
        <v>49</v>
      </c>
      <c r="O56" s="75" t="s">
        <v>575</v>
      </c>
      <c r="P56" s="75"/>
      <c r="Q56" s="75"/>
      <c r="R56" s="80">
        <f>VLOOKUP(E:E,'[1]853-229142-014'!$A:$F,6,0)</f>
        <v>453.71999999999997</v>
      </c>
      <c r="S56" s="80">
        <f t="shared" si="3"/>
        <v>2268.6</v>
      </c>
      <c r="T56" s="80">
        <f>VLOOKUP(E:E,'[1]853-229142-014'!$A:$H,8,0)</f>
        <v>441.78000000000003</v>
      </c>
      <c r="U56" s="80">
        <f t="shared" si="0"/>
        <v>2208.9</v>
      </c>
      <c r="V56" s="80">
        <f>VLOOKUP(E:E,'[1]853-229142-014'!$A:$J,10,0)</f>
        <v>429.84000000000003</v>
      </c>
      <c r="W56" s="80">
        <f t="shared" si="1"/>
        <v>2149.2000000000003</v>
      </c>
      <c r="X56" s="80">
        <f>VLOOKUP(E:E,'[1]853-229142-014'!$A:$L,12,0)</f>
        <v>417.90000000000003</v>
      </c>
      <c r="Y56" s="80">
        <f t="shared" si="2"/>
        <v>2089.5</v>
      </c>
      <c r="Z56" s="80">
        <f>VLOOKUP(E:E,'[2]costed bom'!$E$2:$AA$247,23,0)</f>
        <v>475</v>
      </c>
      <c r="AA56" s="80">
        <f t="shared" si="8"/>
        <v>2375</v>
      </c>
      <c r="AB56" s="80">
        <f t="shared" si="9"/>
        <v>-285.5</v>
      </c>
      <c r="AC56" s="75">
        <v>112</v>
      </c>
      <c r="AD56" s="81" t="s">
        <v>566</v>
      </c>
    </row>
    <row r="57" spans="1:30" s="60" customFormat="1" ht="10" x14ac:dyDescent="0.2">
      <c r="A57" s="82">
        <v>54</v>
      </c>
      <c r="B57" s="83">
        <v>1</v>
      </c>
      <c r="C57" s="82">
        <v>2</v>
      </c>
      <c r="D57" s="84" t="s">
        <v>199</v>
      </c>
      <c r="E57" s="84" t="s">
        <v>201</v>
      </c>
      <c r="F57" s="82"/>
      <c r="G57" s="82" t="s">
        <v>54</v>
      </c>
      <c r="H57" s="84" t="s">
        <v>202</v>
      </c>
      <c r="I57" s="85">
        <v>2</v>
      </c>
      <c r="J57" s="85">
        <v>10</v>
      </c>
      <c r="K57" s="82" t="s">
        <v>48</v>
      </c>
      <c r="L57" s="82" t="s">
        <v>63</v>
      </c>
      <c r="M57" s="82" t="s">
        <v>55</v>
      </c>
      <c r="N57" s="82" t="s">
        <v>49</v>
      </c>
      <c r="O57" s="82"/>
      <c r="P57" s="82" t="s">
        <v>173</v>
      </c>
      <c r="Q57" s="82" t="s">
        <v>173</v>
      </c>
      <c r="R57" s="86"/>
      <c r="S57" s="86">
        <f t="shared" si="3"/>
        <v>0</v>
      </c>
      <c r="T57" s="86"/>
      <c r="U57" s="86">
        <f t="shared" si="0"/>
        <v>0</v>
      </c>
      <c r="V57" s="86"/>
      <c r="W57" s="86">
        <f t="shared" si="1"/>
        <v>0</v>
      </c>
      <c r="X57" s="86"/>
      <c r="Y57" s="86">
        <f t="shared" si="2"/>
        <v>0</v>
      </c>
      <c r="Z57" s="86"/>
      <c r="AA57" s="86"/>
      <c r="AB57" s="86"/>
      <c r="AC57" s="82"/>
      <c r="AD57" s="87"/>
    </row>
    <row r="58" spans="1:30" s="60" customFormat="1" ht="10" x14ac:dyDescent="0.2">
      <c r="A58" s="82">
        <v>55</v>
      </c>
      <c r="B58" s="83">
        <v>2</v>
      </c>
      <c r="C58" s="82">
        <v>2</v>
      </c>
      <c r="D58" s="84" t="s">
        <v>199</v>
      </c>
      <c r="E58" s="84" t="s">
        <v>203</v>
      </c>
      <c r="F58" s="82"/>
      <c r="G58" s="82" t="s">
        <v>82</v>
      </c>
      <c r="H58" s="84" t="s">
        <v>204</v>
      </c>
      <c r="I58" s="85">
        <v>1</v>
      </c>
      <c r="J58" s="85">
        <v>5</v>
      </c>
      <c r="K58" s="82" t="s">
        <v>48</v>
      </c>
      <c r="L58" s="82" t="s">
        <v>63</v>
      </c>
      <c r="M58" s="82" t="s">
        <v>55</v>
      </c>
      <c r="N58" s="82" t="s">
        <v>49</v>
      </c>
      <c r="O58" s="82"/>
      <c r="P58" s="82" t="s">
        <v>205</v>
      </c>
      <c r="Q58" s="82">
        <v>68514431161</v>
      </c>
      <c r="R58" s="86"/>
      <c r="S58" s="86">
        <f t="shared" si="3"/>
        <v>0</v>
      </c>
      <c r="T58" s="86"/>
      <c r="U58" s="86">
        <f t="shared" si="0"/>
        <v>0</v>
      </c>
      <c r="V58" s="86"/>
      <c r="W58" s="86">
        <f t="shared" si="1"/>
        <v>0</v>
      </c>
      <c r="X58" s="86"/>
      <c r="Y58" s="86">
        <f t="shared" si="2"/>
        <v>0</v>
      </c>
      <c r="Z58" s="86"/>
      <c r="AA58" s="86"/>
      <c r="AB58" s="86"/>
      <c r="AC58" s="82"/>
      <c r="AD58" s="87"/>
    </row>
    <row r="59" spans="1:30" s="60" customFormat="1" ht="10" x14ac:dyDescent="0.2">
      <c r="A59" s="82">
        <v>56</v>
      </c>
      <c r="B59" s="83">
        <v>7001</v>
      </c>
      <c r="C59" s="82">
        <v>2</v>
      </c>
      <c r="D59" s="84" t="s">
        <v>199</v>
      </c>
      <c r="E59" s="84" t="s">
        <v>64</v>
      </c>
      <c r="F59" s="82"/>
      <c r="G59" s="82" t="s">
        <v>66</v>
      </c>
      <c r="H59" s="84" t="s">
        <v>65</v>
      </c>
      <c r="I59" s="85">
        <v>1</v>
      </c>
      <c r="J59" s="85">
        <v>5</v>
      </c>
      <c r="K59" s="82" t="s">
        <v>48</v>
      </c>
      <c r="L59" s="82" t="s">
        <v>63</v>
      </c>
      <c r="M59" s="82" t="s">
        <v>55</v>
      </c>
      <c r="N59" s="82" t="s">
        <v>62</v>
      </c>
      <c r="O59" s="82"/>
      <c r="P59" s="82"/>
      <c r="Q59" s="82"/>
      <c r="R59" s="86"/>
      <c r="S59" s="86">
        <f t="shared" si="3"/>
        <v>0</v>
      </c>
      <c r="T59" s="86"/>
      <c r="U59" s="86">
        <f t="shared" si="0"/>
        <v>0</v>
      </c>
      <c r="V59" s="86"/>
      <c r="W59" s="86">
        <f t="shared" si="1"/>
        <v>0</v>
      </c>
      <c r="X59" s="86"/>
      <c r="Y59" s="86">
        <f t="shared" si="2"/>
        <v>0</v>
      </c>
      <c r="Z59" s="86"/>
      <c r="AA59" s="86"/>
      <c r="AB59" s="86"/>
      <c r="AC59" s="82"/>
      <c r="AD59" s="87"/>
    </row>
    <row r="60" spans="1:30" s="60" customFormat="1" ht="10" x14ac:dyDescent="0.2">
      <c r="A60" s="82">
        <v>57</v>
      </c>
      <c r="B60" s="83">
        <v>7002</v>
      </c>
      <c r="C60" s="82">
        <v>2</v>
      </c>
      <c r="D60" s="84" t="s">
        <v>199</v>
      </c>
      <c r="E60" s="84" t="s">
        <v>73</v>
      </c>
      <c r="F60" s="82"/>
      <c r="G60" s="82" t="s">
        <v>54</v>
      </c>
      <c r="H60" s="84" t="s">
        <v>74</v>
      </c>
      <c r="I60" s="85">
        <v>1</v>
      </c>
      <c r="J60" s="85">
        <v>5</v>
      </c>
      <c r="K60" s="82" t="s">
        <v>48</v>
      </c>
      <c r="L60" s="82" t="s">
        <v>63</v>
      </c>
      <c r="M60" s="82" t="s">
        <v>55</v>
      </c>
      <c r="N60" s="82" t="s">
        <v>62</v>
      </c>
      <c r="O60" s="82"/>
      <c r="P60" s="82"/>
      <c r="Q60" s="82"/>
      <c r="R60" s="86"/>
      <c r="S60" s="86">
        <f t="shared" si="3"/>
        <v>0</v>
      </c>
      <c r="T60" s="86"/>
      <c r="U60" s="86">
        <f t="shared" si="0"/>
        <v>0</v>
      </c>
      <c r="V60" s="86"/>
      <c r="W60" s="86">
        <f t="shared" si="1"/>
        <v>0</v>
      </c>
      <c r="X60" s="86"/>
      <c r="Y60" s="86">
        <f t="shared" si="2"/>
        <v>0</v>
      </c>
      <c r="Z60" s="86"/>
      <c r="AA60" s="86"/>
      <c r="AB60" s="86"/>
      <c r="AC60" s="82"/>
      <c r="AD60" s="87"/>
    </row>
    <row r="61" spans="1:30" s="60" customFormat="1" ht="10" x14ac:dyDescent="0.2">
      <c r="A61" s="82">
        <v>58</v>
      </c>
      <c r="B61" s="83">
        <v>7003</v>
      </c>
      <c r="C61" s="82">
        <v>2</v>
      </c>
      <c r="D61" s="84" t="s">
        <v>199</v>
      </c>
      <c r="E61" s="84" t="s">
        <v>75</v>
      </c>
      <c r="F61" s="82"/>
      <c r="G61" s="82" t="s">
        <v>77</v>
      </c>
      <c r="H61" s="84" t="s">
        <v>76</v>
      </c>
      <c r="I61" s="85">
        <v>1</v>
      </c>
      <c r="J61" s="85">
        <v>5</v>
      </c>
      <c r="K61" s="82" t="s">
        <v>48</v>
      </c>
      <c r="L61" s="82" t="s">
        <v>63</v>
      </c>
      <c r="M61" s="82" t="s">
        <v>55</v>
      </c>
      <c r="N61" s="82" t="s">
        <v>62</v>
      </c>
      <c r="O61" s="82"/>
      <c r="P61" s="82"/>
      <c r="Q61" s="82"/>
      <c r="R61" s="86"/>
      <c r="S61" s="86">
        <f t="shared" si="3"/>
        <v>0</v>
      </c>
      <c r="T61" s="86"/>
      <c r="U61" s="86">
        <f t="shared" si="0"/>
        <v>0</v>
      </c>
      <c r="V61" s="86"/>
      <c r="W61" s="86">
        <f t="shared" si="1"/>
        <v>0</v>
      </c>
      <c r="X61" s="86"/>
      <c r="Y61" s="86">
        <f t="shared" si="2"/>
        <v>0</v>
      </c>
      <c r="Z61" s="86"/>
      <c r="AA61" s="86"/>
      <c r="AB61" s="86"/>
      <c r="AC61" s="82"/>
      <c r="AD61" s="87"/>
    </row>
    <row r="62" spans="1:30" s="60" customFormat="1" ht="10" x14ac:dyDescent="0.2">
      <c r="A62" s="75">
        <v>59</v>
      </c>
      <c r="B62" s="76">
        <v>15</v>
      </c>
      <c r="C62" s="75">
        <v>1</v>
      </c>
      <c r="D62" s="77" t="s">
        <v>50</v>
      </c>
      <c r="E62" s="77" t="s">
        <v>206</v>
      </c>
      <c r="F62" s="75" t="s">
        <v>21</v>
      </c>
      <c r="G62" s="75" t="s">
        <v>191</v>
      </c>
      <c r="H62" s="77" t="s">
        <v>207</v>
      </c>
      <c r="I62" s="78">
        <v>2</v>
      </c>
      <c r="J62" s="78">
        <v>2</v>
      </c>
      <c r="K62" s="75" t="s">
        <v>48</v>
      </c>
      <c r="L62" s="75" t="s">
        <v>63</v>
      </c>
      <c r="M62" s="75" t="s">
        <v>131</v>
      </c>
      <c r="N62" s="75" t="s">
        <v>49</v>
      </c>
      <c r="O62" s="75" t="s">
        <v>575</v>
      </c>
      <c r="P62" s="75" t="s">
        <v>209</v>
      </c>
      <c r="Q62" s="75" t="s">
        <v>208</v>
      </c>
      <c r="R62" s="80">
        <f>VLOOKUP(E:E,'[1]853-229142-014'!$A:$F,6,0)</f>
        <v>607.62</v>
      </c>
      <c r="S62" s="80">
        <f t="shared" si="3"/>
        <v>1215.24</v>
      </c>
      <c r="T62" s="80">
        <f>VLOOKUP(E:E,'[1]853-229142-014'!$A:$H,8,0)</f>
        <v>591.63</v>
      </c>
      <c r="U62" s="80">
        <f t="shared" si="0"/>
        <v>1183.26</v>
      </c>
      <c r="V62" s="80">
        <f>VLOOKUP(E:E,'[1]853-229142-014'!$A:$J,10,0)</f>
        <v>575.64</v>
      </c>
      <c r="W62" s="80">
        <f t="shared" si="1"/>
        <v>1151.28</v>
      </c>
      <c r="X62" s="80">
        <f>VLOOKUP(E:E,'[1]853-229142-014'!$A:$L,12,0)</f>
        <v>559.65</v>
      </c>
      <c r="Y62" s="80">
        <f t="shared" si="2"/>
        <v>1119.3</v>
      </c>
      <c r="Z62" s="80">
        <f>VLOOKUP(E:E,'[2]costed bom'!$E$2:$AA$247,23,0)</f>
        <v>533</v>
      </c>
      <c r="AA62" s="80">
        <f>J62*Z62</f>
        <v>1066</v>
      </c>
      <c r="AB62" s="80">
        <f>Y62-AA62</f>
        <v>53.299999999999955</v>
      </c>
      <c r="AC62" s="75">
        <v>112</v>
      </c>
      <c r="AD62" s="81" t="s">
        <v>566</v>
      </c>
    </row>
    <row r="63" spans="1:30" s="60" customFormat="1" ht="10" x14ac:dyDescent="0.2">
      <c r="A63" s="82">
        <v>60</v>
      </c>
      <c r="B63" s="83">
        <v>7000</v>
      </c>
      <c r="C63" s="82">
        <v>2</v>
      </c>
      <c r="D63" s="84" t="s">
        <v>206</v>
      </c>
      <c r="E63" s="84" t="s">
        <v>60</v>
      </c>
      <c r="F63" s="82"/>
      <c r="G63" s="82" t="s">
        <v>58</v>
      </c>
      <c r="H63" s="84" t="s">
        <v>61</v>
      </c>
      <c r="I63" s="85">
        <v>1</v>
      </c>
      <c r="J63" s="85">
        <v>2</v>
      </c>
      <c r="K63" s="82" t="s">
        <v>48</v>
      </c>
      <c r="L63" s="82" t="s">
        <v>63</v>
      </c>
      <c r="M63" s="82" t="s">
        <v>55</v>
      </c>
      <c r="N63" s="82" t="s">
        <v>62</v>
      </c>
      <c r="O63" s="82"/>
      <c r="P63" s="82"/>
      <c r="Q63" s="82"/>
      <c r="R63" s="86"/>
      <c r="S63" s="86">
        <f t="shared" si="3"/>
        <v>0</v>
      </c>
      <c r="T63" s="86"/>
      <c r="U63" s="86">
        <f t="shared" si="0"/>
        <v>0</v>
      </c>
      <c r="V63" s="86"/>
      <c r="W63" s="86">
        <f t="shared" si="1"/>
        <v>0</v>
      </c>
      <c r="X63" s="86"/>
      <c r="Y63" s="86">
        <f t="shared" si="2"/>
        <v>0</v>
      </c>
      <c r="Z63" s="86"/>
      <c r="AA63" s="86"/>
      <c r="AB63" s="86"/>
      <c r="AC63" s="82"/>
      <c r="AD63" s="87"/>
    </row>
    <row r="64" spans="1:30" s="60" customFormat="1" ht="10" x14ac:dyDescent="0.2">
      <c r="A64" s="82">
        <v>61</v>
      </c>
      <c r="B64" s="83">
        <v>7001</v>
      </c>
      <c r="C64" s="82">
        <v>2</v>
      </c>
      <c r="D64" s="84" t="s">
        <v>206</v>
      </c>
      <c r="E64" s="84" t="s">
        <v>64</v>
      </c>
      <c r="F64" s="82"/>
      <c r="G64" s="82" t="s">
        <v>66</v>
      </c>
      <c r="H64" s="84" t="s">
        <v>65</v>
      </c>
      <c r="I64" s="85">
        <v>1</v>
      </c>
      <c r="J64" s="85">
        <v>2</v>
      </c>
      <c r="K64" s="82" t="s">
        <v>48</v>
      </c>
      <c r="L64" s="82" t="s">
        <v>63</v>
      </c>
      <c r="M64" s="82" t="s">
        <v>55</v>
      </c>
      <c r="N64" s="82" t="s">
        <v>62</v>
      </c>
      <c r="O64" s="82"/>
      <c r="P64" s="82"/>
      <c r="Q64" s="82"/>
      <c r="R64" s="86"/>
      <c r="S64" s="86">
        <f t="shared" si="3"/>
        <v>0</v>
      </c>
      <c r="T64" s="86"/>
      <c r="U64" s="86">
        <f t="shared" si="0"/>
        <v>0</v>
      </c>
      <c r="V64" s="86"/>
      <c r="W64" s="86">
        <f t="shared" si="1"/>
        <v>0</v>
      </c>
      <c r="X64" s="86"/>
      <c r="Y64" s="86">
        <f t="shared" si="2"/>
        <v>0</v>
      </c>
      <c r="Z64" s="86"/>
      <c r="AA64" s="86"/>
      <c r="AB64" s="86"/>
      <c r="AC64" s="82"/>
      <c r="AD64" s="87"/>
    </row>
    <row r="65" spans="1:30" s="60" customFormat="1" ht="10" x14ac:dyDescent="0.2">
      <c r="A65" s="82">
        <v>62</v>
      </c>
      <c r="B65" s="83">
        <v>7002</v>
      </c>
      <c r="C65" s="82">
        <v>2</v>
      </c>
      <c r="D65" s="84" t="s">
        <v>206</v>
      </c>
      <c r="E65" s="84" t="s">
        <v>73</v>
      </c>
      <c r="F65" s="82"/>
      <c r="G65" s="82" t="s">
        <v>54</v>
      </c>
      <c r="H65" s="84" t="s">
        <v>74</v>
      </c>
      <c r="I65" s="85">
        <v>1</v>
      </c>
      <c r="J65" s="85">
        <v>2</v>
      </c>
      <c r="K65" s="82" t="s">
        <v>48</v>
      </c>
      <c r="L65" s="82" t="s">
        <v>63</v>
      </c>
      <c r="M65" s="82" t="s">
        <v>55</v>
      </c>
      <c r="N65" s="82" t="s">
        <v>62</v>
      </c>
      <c r="O65" s="82"/>
      <c r="P65" s="82"/>
      <c r="Q65" s="82"/>
      <c r="R65" s="86"/>
      <c r="S65" s="86">
        <f t="shared" si="3"/>
        <v>0</v>
      </c>
      <c r="T65" s="86"/>
      <c r="U65" s="86">
        <f t="shared" si="0"/>
        <v>0</v>
      </c>
      <c r="V65" s="86"/>
      <c r="W65" s="86">
        <f t="shared" si="1"/>
        <v>0</v>
      </c>
      <c r="X65" s="86"/>
      <c r="Y65" s="86">
        <f t="shared" si="2"/>
        <v>0</v>
      </c>
      <c r="Z65" s="86"/>
      <c r="AA65" s="86"/>
      <c r="AB65" s="86"/>
      <c r="AC65" s="82"/>
      <c r="AD65" s="87"/>
    </row>
    <row r="66" spans="1:30" s="60" customFormat="1" ht="10" x14ac:dyDescent="0.2">
      <c r="A66" s="82">
        <v>63</v>
      </c>
      <c r="B66" s="83">
        <v>7003</v>
      </c>
      <c r="C66" s="82">
        <v>2</v>
      </c>
      <c r="D66" s="84" t="s">
        <v>206</v>
      </c>
      <c r="E66" s="84" t="s">
        <v>75</v>
      </c>
      <c r="F66" s="82"/>
      <c r="G66" s="82" t="s">
        <v>77</v>
      </c>
      <c r="H66" s="84" t="s">
        <v>76</v>
      </c>
      <c r="I66" s="85">
        <v>1</v>
      </c>
      <c r="J66" s="85">
        <v>2</v>
      </c>
      <c r="K66" s="82" t="s">
        <v>48</v>
      </c>
      <c r="L66" s="82" t="s">
        <v>63</v>
      </c>
      <c r="M66" s="82" t="s">
        <v>55</v>
      </c>
      <c r="N66" s="82" t="s">
        <v>62</v>
      </c>
      <c r="O66" s="82"/>
      <c r="P66" s="82"/>
      <c r="Q66" s="82"/>
      <c r="R66" s="86"/>
      <c r="S66" s="86">
        <f t="shared" si="3"/>
        <v>0</v>
      </c>
      <c r="T66" s="86"/>
      <c r="U66" s="86">
        <f t="shared" si="0"/>
        <v>0</v>
      </c>
      <c r="V66" s="86"/>
      <c r="W66" s="86">
        <f t="shared" si="1"/>
        <v>0</v>
      </c>
      <c r="X66" s="86"/>
      <c r="Y66" s="86">
        <f t="shared" si="2"/>
        <v>0</v>
      </c>
      <c r="Z66" s="86"/>
      <c r="AA66" s="86"/>
      <c r="AB66" s="86"/>
      <c r="AC66" s="82"/>
      <c r="AD66" s="87"/>
    </row>
    <row r="67" spans="1:30" s="60" customFormat="1" ht="10" x14ac:dyDescent="0.2">
      <c r="A67" s="75">
        <v>64</v>
      </c>
      <c r="B67" s="76">
        <v>16</v>
      </c>
      <c r="C67" s="75">
        <v>1</v>
      </c>
      <c r="D67" s="77" t="s">
        <v>50</v>
      </c>
      <c r="E67" s="77" t="s">
        <v>210</v>
      </c>
      <c r="F67" s="75" t="s">
        <v>21</v>
      </c>
      <c r="G67" s="75" t="s">
        <v>66</v>
      </c>
      <c r="H67" s="77" t="s">
        <v>211</v>
      </c>
      <c r="I67" s="78">
        <v>1</v>
      </c>
      <c r="J67" s="78">
        <v>1</v>
      </c>
      <c r="K67" s="75" t="s">
        <v>48</v>
      </c>
      <c r="L67" s="75" t="s">
        <v>63</v>
      </c>
      <c r="M67" s="75" t="s">
        <v>131</v>
      </c>
      <c r="N67" s="75" t="s">
        <v>49</v>
      </c>
      <c r="O67" s="75" t="s">
        <v>575</v>
      </c>
      <c r="P67" s="75"/>
      <c r="Q67" s="75"/>
      <c r="R67" s="80">
        <f>VLOOKUP(E:E,'[1]853-229142-014'!$A:$F,6,0)</f>
        <v>179.5044</v>
      </c>
      <c r="S67" s="80">
        <f t="shared" si="3"/>
        <v>179.5044</v>
      </c>
      <c r="T67" s="80">
        <f>VLOOKUP(E:E,'[1]853-229142-014'!$A:$H,8,0)</f>
        <v>174.78060000000002</v>
      </c>
      <c r="U67" s="80">
        <f t="shared" ref="U67:U130" si="10">J67*T67</f>
        <v>174.78060000000002</v>
      </c>
      <c r="V67" s="80">
        <f>VLOOKUP(E:E,'[1]853-229142-014'!$A:$J,10,0)</f>
        <v>170.05680000000001</v>
      </c>
      <c r="W67" s="80">
        <f t="shared" ref="W67:W130" si="11">J67*V67</f>
        <v>170.05680000000001</v>
      </c>
      <c r="X67" s="80">
        <f>VLOOKUP(E:E,'[1]853-229142-014'!$A:$L,12,0)</f>
        <v>165.33300000000003</v>
      </c>
      <c r="Y67" s="80">
        <f t="shared" ref="Y67:Y130" si="12">J67*X67</f>
        <v>165.33300000000003</v>
      </c>
      <c r="Z67" s="80">
        <f>VLOOKUP(E:E,'[2]costed bom'!$E$2:$AA$247,23,0)</f>
        <v>157.46</v>
      </c>
      <c r="AA67" s="80">
        <f t="shared" ref="AA67:AA74" si="13">J67*Z67</f>
        <v>157.46</v>
      </c>
      <c r="AB67" s="80">
        <f t="shared" ref="AB67:AB74" si="14">Y67-AA67</f>
        <v>7.8730000000000189</v>
      </c>
      <c r="AC67" s="75">
        <v>56</v>
      </c>
      <c r="AD67" s="81" t="s">
        <v>566</v>
      </c>
    </row>
    <row r="68" spans="1:30" s="60" customFormat="1" ht="10" x14ac:dyDescent="0.2">
      <c r="A68" s="75">
        <v>65</v>
      </c>
      <c r="B68" s="76">
        <v>17</v>
      </c>
      <c r="C68" s="75">
        <v>1</v>
      </c>
      <c r="D68" s="77" t="s">
        <v>50</v>
      </c>
      <c r="E68" s="77" t="s">
        <v>212</v>
      </c>
      <c r="F68" s="75" t="s">
        <v>21</v>
      </c>
      <c r="G68" s="75" t="s">
        <v>54</v>
      </c>
      <c r="H68" s="77" t="s">
        <v>213</v>
      </c>
      <c r="I68" s="78">
        <v>1</v>
      </c>
      <c r="J68" s="78">
        <v>1</v>
      </c>
      <c r="K68" s="75" t="s">
        <v>48</v>
      </c>
      <c r="L68" s="75" t="s">
        <v>63</v>
      </c>
      <c r="M68" s="75" t="s">
        <v>55</v>
      </c>
      <c r="N68" s="75" t="s">
        <v>49</v>
      </c>
      <c r="O68" s="75" t="s">
        <v>575</v>
      </c>
      <c r="P68" s="75"/>
      <c r="Q68" s="75"/>
      <c r="R68" s="80">
        <f>VLOOKUP(E:E,'[1]853-229142-014'!$A:$F,6,0)</f>
        <v>77.736599999999996</v>
      </c>
      <c r="S68" s="80">
        <f t="shared" ref="S68:S131" si="15">I68*R68</f>
        <v>77.736599999999996</v>
      </c>
      <c r="T68" s="80">
        <f>VLOOKUP(E:E,'[1]853-229142-014'!$A:$H,8,0)</f>
        <v>75.690899999999999</v>
      </c>
      <c r="U68" s="80">
        <f t="shared" si="10"/>
        <v>75.690899999999999</v>
      </c>
      <c r="V68" s="80">
        <f>VLOOKUP(E:E,'[1]853-229142-014'!$A:$J,10,0)</f>
        <v>73.645200000000003</v>
      </c>
      <c r="W68" s="80">
        <f t="shared" si="11"/>
        <v>73.645200000000003</v>
      </c>
      <c r="X68" s="80">
        <f>VLOOKUP(E:E,'[1]853-229142-014'!$A:$L,12,0)</f>
        <v>71.599500000000006</v>
      </c>
      <c r="Y68" s="80">
        <f t="shared" si="12"/>
        <v>71.599500000000006</v>
      </c>
      <c r="Z68" s="80">
        <f>VLOOKUP(E:E,'[2]costed bom'!$E$2:$AA$247,23,0)</f>
        <v>35.83</v>
      </c>
      <c r="AA68" s="80">
        <f t="shared" si="13"/>
        <v>35.83</v>
      </c>
      <c r="AB68" s="80">
        <f t="shared" si="14"/>
        <v>35.769500000000008</v>
      </c>
      <c r="AC68" s="75">
        <v>70</v>
      </c>
      <c r="AD68" s="81" t="s">
        <v>566</v>
      </c>
    </row>
    <row r="69" spans="1:30" s="60" customFormat="1" ht="10" x14ac:dyDescent="0.2">
      <c r="A69" s="75">
        <v>66</v>
      </c>
      <c r="B69" s="76">
        <v>20</v>
      </c>
      <c r="C69" s="75">
        <v>1</v>
      </c>
      <c r="D69" s="77" t="s">
        <v>50</v>
      </c>
      <c r="E69" s="77" t="s">
        <v>214</v>
      </c>
      <c r="F69" s="75" t="s">
        <v>21</v>
      </c>
      <c r="G69" s="75" t="s">
        <v>54</v>
      </c>
      <c r="H69" s="77" t="s">
        <v>215</v>
      </c>
      <c r="I69" s="78">
        <v>1</v>
      </c>
      <c r="J69" s="78">
        <v>1</v>
      </c>
      <c r="K69" s="75" t="s">
        <v>48</v>
      </c>
      <c r="L69" s="75" t="s">
        <v>53</v>
      </c>
      <c r="M69" s="75" t="s">
        <v>55</v>
      </c>
      <c r="N69" s="75" t="s">
        <v>49</v>
      </c>
      <c r="O69" s="75" t="s">
        <v>575</v>
      </c>
      <c r="P69" s="75"/>
      <c r="Q69" s="75"/>
      <c r="R69" s="80">
        <f>VLOOKUP(E:E,'[1]853-229142-014'!$A:$F,6,0)</f>
        <v>40.059599999999996</v>
      </c>
      <c r="S69" s="80">
        <f t="shared" si="15"/>
        <v>40.059599999999996</v>
      </c>
      <c r="T69" s="80">
        <f>VLOOKUP(E:E,'[1]853-229142-014'!$A:$H,8,0)</f>
        <v>39.005400000000002</v>
      </c>
      <c r="U69" s="80">
        <f t="shared" si="10"/>
        <v>39.005400000000002</v>
      </c>
      <c r="V69" s="80">
        <f>VLOOKUP(E:E,'[1]853-229142-014'!$A:$J,10,0)</f>
        <v>37.9512</v>
      </c>
      <c r="W69" s="80">
        <f t="shared" si="11"/>
        <v>37.9512</v>
      </c>
      <c r="X69" s="80">
        <f>VLOOKUP(E:E,'[1]853-229142-014'!$A:$L,12,0)</f>
        <v>36.897000000000006</v>
      </c>
      <c r="Y69" s="80">
        <f t="shared" si="12"/>
        <v>36.897000000000006</v>
      </c>
      <c r="Z69" s="80">
        <f>VLOOKUP(E:E,'[2]costed bom'!$E$2:$AA$247,23,0)</f>
        <v>20.420000000000002</v>
      </c>
      <c r="AA69" s="80">
        <f t="shared" si="13"/>
        <v>20.420000000000002</v>
      </c>
      <c r="AB69" s="80">
        <f t="shared" si="14"/>
        <v>16.477000000000004</v>
      </c>
      <c r="AC69" s="75">
        <v>70</v>
      </c>
      <c r="AD69" s="81" t="s">
        <v>566</v>
      </c>
    </row>
    <row r="70" spans="1:30" s="60" customFormat="1" ht="10" x14ac:dyDescent="0.2">
      <c r="A70" s="75">
        <v>67</v>
      </c>
      <c r="B70" s="76">
        <v>21</v>
      </c>
      <c r="C70" s="75">
        <v>1</v>
      </c>
      <c r="D70" s="77" t="s">
        <v>50</v>
      </c>
      <c r="E70" s="77" t="s">
        <v>216</v>
      </c>
      <c r="F70" s="75" t="s">
        <v>21</v>
      </c>
      <c r="G70" s="75" t="s">
        <v>54</v>
      </c>
      <c r="H70" s="77" t="s">
        <v>217</v>
      </c>
      <c r="I70" s="78">
        <v>1</v>
      </c>
      <c r="J70" s="78">
        <v>1</v>
      </c>
      <c r="K70" s="75" t="s">
        <v>48</v>
      </c>
      <c r="L70" s="75" t="s">
        <v>63</v>
      </c>
      <c r="M70" s="75" t="s">
        <v>55</v>
      </c>
      <c r="N70" s="75" t="s">
        <v>49</v>
      </c>
      <c r="O70" s="75" t="s">
        <v>575</v>
      </c>
      <c r="P70" s="75"/>
      <c r="Q70" s="75"/>
      <c r="R70" s="80">
        <f>VLOOKUP(E:E,'[1]853-229142-014'!$A:$F,6,0)</f>
        <v>7.8659999999999997</v>
      </c>
      <c r="S70" s="80">
        <f t="shared" si="15"/>
        <v>7.8659999999999997</v>
      </c>
      <c r="T70" s="80">
        <f>VLOOKUP(E:E,'[1]853-229142-014'!$A:$H,8,0)</f>
        <v>7.6590000000000007</v>
      </c>
      <c r="U70" s="80">
        <f t="shared" si="10"/>
        <v>7.6590000000000007</v>
      </c>
      <c r="V70" s="80">
        <f>VLOOKUP(E:E,'[1]853-229142-014'!$A:$J,10,0)</f>
        <v>7.4520000000000008</v>
      </c>
      <c r="W70" s="80">
        <f t="shared" si="11"/>
        <v>7.4520000000000008</v>
      </c>
      <c r="X70" s="80">
        <f>VLOOKUP(E:E,'[1]853-229142-014'!$A:$L,12,0)</f>
        <v>7.245000000000001</v>
      </c>
      <c r="Y70" s="80">
        <f t="shared" si="12"/>
        <v>7.245000000000001</v>
      </c>
      <c r="Z70" s="80">
        <f>VLOOKUP(E:E,'[2]costed bom'!$E$2:$AA$247,23,0)</f>
        <v>14.09</v>
      </c>
      <c r="AA70" s="80">
        <f t="shared" si="13"/>
        <v>14.09</v>
      </c>
      <c r="AB70" s="80">
        <f t="shared" si="14"/>
        <v>-6.8449999999999989</v>
      </c>
      <c r="AC70" s="75">
        <v>70</v>
      </c>
      <c r="AD70" s="81" t="s">
        <v>566</v>
      </c>
    </row>
    <row r="71" spans="1:30" s="60" customFormat="1" ht="10" x14ac:dyDescent="0.2">
      <c r="A71" s="75">
        <v>68</v>
      </c>
      <c r="B71" s="76">
        <v>23</v>
      </c>
      <c r="C71" s="75">
        <v>1</v>
      </c>
      <c r="D71" s="77" t="s">
        <v>50</v>
      </c>
      <c r="E71" s="77" t="s">
        <v>218</v>
      </c>
      <c r="F71" s="75" t="s">
        <v>21</v>
      </c>
      <c r="G71" s="75" t="s">
        <v>54</v>
      </c>
      <c r="H71" s="77" t="s">
        <v>219</v>
      </c>
      <c r="I71" s="78">
        <v>1</v>
      </c>
      <c r="J71" s="78">
        <v>1</v>
      </c>
      <c r="K71" s="75" t="s">
        <v>48</v>
      </c>
      <c r="L71" s="75" t="s">
        <v>53</v>
      </c>
      <c r="M71" s="75" t="s">
        <v>55</v>
      </c>
      <c r="N71" s="75" t="s">
        <v>49</v>
      </c>
      <c r="O71" s="75" t="s">
        <v>575</v>
      </c>
      <c r="P71" s="75"/>
      <c r="Q71" s="75"/>
      <c r="R71" s="80">
        <f>VLOOKUP(E:E,'[1]853-229142-014'!$A:$F,6,0)</f>
        <v>18.855599999999999</v>
      </c>
      <c r="S71" s="80">
        <f t="shared" si="15"/>
        <v>18.855599999999999</v>
      </c>
      <c r="T71" s="80">
        <f>VLOOKUP(E:E,'[1]853-229142-014'!$A:$H,8,0)</f>
        <v>18.359400000000001</v>
      </c>
      <c r="U71" s="80">
        <f t="shared" si="10"/>
        <v>18.359400000000001</v>
      </c>
      <c r="V71" s="80">
        <f>VLOOKUP(E:E,'[1]853-229142-014'!$A:$J,10,0)</f>
        <v>17.863199999999999</v>
      </c>
      <c r="W71" s="80">
        <f t="shared" si="11"/>
        <v>17.863199999999999</v>
      </c>
      <c r="X71" s="80">
        <f>VLOOKUP(E:E,'[1]853-229142-014'!$A:$L,12,0)</f>
        <v>17.367000000000001</v>
      </c>
      <c r="Y71" s="80">
        <f t="shared" si="12"/>
        <v>17.367000000000001</v>
      </c>
      <c r="Z71" s="80">
        <f>VLOOKUP(E:E,'[2]costed bom'!$E$2:$AA$247,23,0)</f>
        <v>18.059999999999999</v>
      </c>
      <c r="AA71" s="80">
        <f t="shared" si="13"/>
        <v>18.059999999999999</v>
      </c>
      <c r="AB71" s="80">
        <f t="shared" si="14"/>
        <v>-0.69299999999999784</v>
      </c>
      <c r="AC71" s="75">
        <v>70</v>
      </c>
      <c r="AD71" s="81" t="s">
        <v>566</v>
      </c>
    </row>
    <row r="72" spans="1:30" s="60" customFormat="1" ht="10" x14ac:dyDescent="0.2">
      <c r="A72" s="75">
        <v>69</v>
      </c>
      <c r="B72" s="76">
        <v>25</v>
      </c>
      <c r="C72" s="75">
        <v>1</v>
      </c>
      <c r="D72" s="77" t="s">
        <v>50</v>
      </c>
      <c r="E72" s="77" t="s">
        <v>220</v>
      </c>
      <c r="F72" s="75" t="s">
        <v>21</v>
      </c>
      <c r="G72" s="75" t="s">
        <v>82</v>
      </c>
      <c r="H72" s="77" t="s">
        <v>221</v>
      </c>
      <c r="I72" s="78">
        <v>2</v>
      </c>
      <c r="J72" s="78">
        <v>2</v>
      </c>
      <c r="K72" s="75" t="s">
        <v>48</v>
      </c>
      <c r="L72" s="75" t="s">
        <v>63</v>
      </c>
      <c r="M72" s="75" t="s">
        <v>55</v>
      </c>
      <c r="N72" s="75" t="s">
        <v>49</v>
      </c>
      <c r="O72" s="75" t="s">
        <v>575</v>
      </c>
      <c r="P72" s="75"/>
      <c r="Q72" s="75"/>
      <c r="R72" s="80">
        <f>VLOOKUP(E:E,'[1]853-229142-014'!$A:$F,6,0)</f>
        <v>122.3334</v>
      </c>
      <c r="S72" s="80">
        <f t="shared" si="15"/>
        <v>244.66679999999999</v>
      </c>
      <c r="T72" s="80">
        <f>VLOOKUP(E:E,'[1]853-229142-014'!$A:$H,8,0)</f>
        <v>119.11410000000001</v>
      </c>
      <c r="U72" s="80">
        <f t="shared" si="10"/>
        <v>238.22820000000002</v>
      </c>
      <c r="V72" s="80">
        <f>VLOOKUP(E:E,'[1]853-229142-014'!$A:$J,10,0)</f>
        <v>115.8948</v>
      </c>
      <c r="W72" s="80">
        <f t="shared" si="11"/>
        <v>231.78960000000001</v>
      </c>
      <c r="X72" s="80">
        <f>VLOOKUP(E:E,'[1]853-229142-014'!$A:$L,12,0)</f>
        <v>112.67550000000001</v>
      </c>
      <c r="Y72" s="80">
        <f t="shared" si="12"/>
        <v>225.35100000000003</v>
      </c>
      <c r="Z72" s="80">
        <f>VLOOKUP(E:E,'[2]costed bom'!$E$2:$AA$247,23,0)</f>
        <v>149.19</v>
      </c>
      <c r="AA72" s="80">
        <f t="shared" si="13"/>
        <v>298.38</v>
      </c>
      <c r="AB72" s="80">
        <f t="shared" si="14"/>
        <v>-73.028999999999968</v>
      </c>
      <c r="AC72" s="75">
        <v>70</v>
      </c>
      <c r="AD72" s="81" t="s">
        <v>566</v>
      </c>
    </row>
    <row r="73" spans="1:30" s="60" customFormat="1" ht="10" x14ac:dyDescent="0.2">
      <c r="A73" s="75">
        <v>70</v>
      </c>
      <c r="B73" s="76">
        <v>26</v>
      </c>
      <c r="C73" s="75">
        <v>1</v>
      </c>
      <c r="D73" s="77" t="s">
        <v>50</v>
      </c>
      <c r="E73" s="77" t="s">
        <v>222</v>
      </c>
      <c r="F73" s="75" t="s">
        <v>21</v>
      </c>
      <c r="G73" s="75" t="s">
        <v>54</v>
      </c>
      <c r="H73" s="77" t="s">
        <v>223</v>
      </c>
      <c r="I73" s="78">
        <v>1</v>
      </c>
      <c r="J73" s="78">
        <v>1</v>
      </c>
      <c r="K73" s="75" t="s">
        <v>48</v>
      </c>
      <c r="L73" s="75" t="s">
        <v>63</v>
      </c>
      <c r="M73" s="75" t="s">
        <v>55</v>
      </c>
      <c r="N73" s="75" t="s">
        <v>49</v>
      </c>
      <c r="O73" s="75" t="s">
        <v>575</v>
      </c>
      <c r="P73" s="75"/>
      <c r="Q73" s="75"/>
      <c r="R73" s="80">
        <f>VLOOKUP(E:E,'[1]853-229142-014'!$A:$F,6,0)</f>
        <v>146.90039999999999</v>
      </c>
      <c r="S73" s="80">
        <f t="shared" si="15"/>
        <v>146.90039999999999</v>
      </c>
      <c r="T73" s="80">
        <f>VLOOKUP(E:E,'[1]853-229142-014'!$A:$H,8,0)</f>
        <v>143.03460000000004</v>
      </c>
      <c r="U73" s="80">
        <f t="shared" si="10"/>
        <v>143.03460000000004</v>
      </c>
      <c r="V73" s="80">
        <f>VLOOKUP(E:E,'[1]853-229142-014'!$A:$J,10,0)</f>
        <v>139.16880000000003</v>
      </c>
      <c r="W73" s="80">
        <f t="shared" si="11"/>
        <v>139.16880000000003</v>
      </c>
      <c r="X73" s="80">
        <f>VLOOKUP(E:E,'[1]853-229142-014'!$A:$L,12,0)</f>
        <v>135.30300000000003</v>
      </c>
      <c r="Y73" s="80">
        <f t="shared" si="12"/>
        <v>135.30300000000003</v>
      </c>
      <c r="Z73" s="80">
        <f>VLOOKUP(E:E,'[2]costed bom'!$E$2:$AA$247,23,0)</f>
        <v>62.33</v>
      </c>
      <c r="AA73" s="80">
        <f t="shared" si="13"/>
        <v>62.33</v>
      </c>
      <c r="AB73" s="80">
        <f t="shared" si="14"/>
        <v>72.973000000000027</v>
      </c>
      <c r="AC73" s="75">
        <v>70</v>
      </c>
      <c r="AD73" s="81" t="s">
        <v>566</v>
      </c>
    </row>
    <row r="74" spans="1:30" s="60" customFormat="1" ht="10" x14ac:dyDescent="0.2">
      <c r="A74" s="75">
        <v>71</v>
      </c>
      <c r="B74" s="76">
        <v>27</v>
      </c>
      <c r="C74" s="75">
        <v>1</v>
      </c>
      <c r="D74" s="77" t="s">
        <v>50</v>
      </c>
      <c r="E74" s="77" t="s">
        <v>224</v>
      </c>
      <c r="F74" s="75" t="s">
        <v>21</v>
      </c>
      <c r="G74" s="75" t="s">
        <v>82</v>
      </c>
      <c r="H74" s="77" t="s">
        <v>225</v>
      </c>
      <c r="I74" s="78">
        <v>1</v>
      </c>
      <c r="J74" s="78">
        <v>1</v>
      </c>
      <c r="K74" s="75" t="s">
        <v>48</v>
      </c>
      <c r="L74" s="75" t="s">
        <v>53</v>
      </c>
      <c r="M74" s="75" t="s">
        <v>55</v>
      </c>
      <c r="N74" s="75" t="s">
        <v>49</v>
      </c>
      <c r="O74" s="75" t="s">
        <v>575</v>
      </c>
      <c r="P74" s="75"/>
      <c r="Q74" s="75"/>
      <c r="R74" s="80">
        <f>VLOOKUP(E:E,'[1]853-229142-014'!$A:$F,6,0)</f>
        <v>8.8919999999999995</v>
      </c>
      <c r="S74" s="80">
        <f t="shared" si="15"/>
        <v>8.8919999999999995</v>
      </c>
      <c r="T74" s="80">
        <f>VLOOKUP(E:E,'[1]853-229142-014'!$A:$H,8,0)</f>
        <v>8.6580000000000013</v>
      </c>
      <c r="U74" s="80">
        <f t="shared" si="10"/>
        <v>8.6580000000000013</v>
      </c>
      <c r="V74" s="80">
        <f>VLOOKUP(E:E,'[1]853-229142-014'!$A:$J,10,0)</f>
        <v>8.4239999999999995</v>
      </c>
      <c r="W74" s="80">
        <f t="shared" si="11"/>
        <v>8.4239999999999995</v>
      </c>
      <c r="X74" s="80">
        <f>VLOOKUP(E:E,'[1]853-229142-014'!$A:$L,12,0)</f>
        <v>8.19</v>
      </c>
      <c r="Y74" s="80">
        <f t="shared" si="12"/>
        <v>8.19</v>
      </c>
      <c r="Z74" s="80">
        <f>VLOOKUP(E:E,'[2]costed bom'!$E$2:$AA$247,23,0)</f>
        <v>13.33</v>
      </c>
      <c r="AA74" s="80">
        <f t="shared" si="13"/>
        <v>13.33</v>
      </c>
      <c r="AB74" s="80">
        <f t="shared" si="14"/>
        <v>-5.1400000000000006</v>
      </c>
      <c r="AC74" s="75">
        <v>70</v>
      </c>
      <c r="AD74" s="81" t="s">
        <v>566</v>
      </c>
    </row>
    <row r="75" spans="1:30" s="60" customFormat="1" ht="10" x14ac:dyDescent="0.2">
      <c r="A75" s="82">
        <v>72</v>
      </c>
      <c r="B75" s="83">
        <v>7000</v>
      </c>
      <c r="C75" s="82">
        <v>2</v>
      </c>
      <c r="D75" s="84" t="s">
        <v>224</v>
      </c>
      <c r="E75" s="84" t="s">
        <v>60</v>
      </c>
      <c r="F75" s="82"/>
      <c r="G75" s="82" t="s">
        <v>58</v>
      </c>
      <c r="H75" s="84" t="s">
        <v>61</v>
      </c>
      <c r="I75" s="85">
        <v>1</v>
      </c>
      <c r="J75" s="85">
        <v>1</v>
      </c>
      <c r="K75" s="82" t="s">
        <v>48</v>
      </c>
      <c r="L75" s="82" t="s">
        <v>63</v>
      </c>
      <c r="M75" s="82" t="s">
        <v>55</v>
      </c>
      <c r="N75" s="82" t="s">
        <v>62</v>
      </c>
      <c r="O75" s="82"/>
      <c r="P75" s="82"/>
      <c r="Q75" s="82"/>
      <c r="R75" s="86"/>
      <c r="S75" s="86">
        <f t="shared" si="15"/>
        <v>0</v>
      </c>
      <c r="T75" s="86"/>
      <c r="U75" s="86">
        <f t="shared" si="10"/>
        <v>0</v>
      </c>
      <c r="V75" s="86"/>
      <c r="W75" s="86">
        <f t="shared" si="11"/>
        <v>0</v>
      </c>
      <c r="X75" s="86"/>
      <c r="Y75" s="86">
        <f t="shared" si="12"/>
        <v>0</v>
      </c>
      <c r="Z75" s="86"/>
      <c r="AA75" s="86"/>
      <c r="AB75" s="86"/>
      <c r="AC75" s="82"/>
      <c r="AD75" s="87"/>
    </row>
    <row r="76" spans="1:30" s="60" customFormat="1" ht="10" x14ac:dyDescent="0.2">
      <c r="A76" s="82">
        <v>73</v>
      </c>
      <c r="B76" s="83">
        <v>7001</v>
      </c>
      <c r="C76" s="82">
        <v>2</v>
      </c>
      <c r="D76" s="84" t="s">
        <v>224</v>
      </c>
      <c r="E76" s="84" t="s">
        <v>64</v>
      </c>
      <c r="F76" s="82"/>
      <c r="G76" s="82" t="s">
        <v>66</v>
      </c>
      <c r="H76" s="84" t="s">
        <v>65</v>
      </c>
      <c r="I76" s="85">
        <v>1</v>
      </c>
      <c r="J76" s="85">
        <v>1</v>
      </c>
      <c r="K76" s="82" t="s">
        <v>48</v>
      </c>
      <c r="L76" s="82" t="s">
        <v>63</v>
      </c>
      <c r="M76" s="82" t="s">
        <v>55</v>
      </c>
      <c r="N76" s="82" t="s">
        <v>62</v>
      </c>
      <c r="O76" s="82"/>
      <c r="P76" s="82"/>
      <c r="Q76" s="82"/>
      <c r="R76" s="86"/>
      <c r="S76" s="86">
        <f t="shared" si="15"/>
        <v>0</v>
      </c>
      <c r="T76" s="86"/>
      <c r="U76" s="86">
        <f t="shared" si="10"/>
        <v>0</v>
      </c>
      <c r="V76" s="86"/>
      <c r="W76" s="86">
        <f t="shared" si="11"/>
        <v>0</v>
      </c>
      <c r="X76" s="86"/>
      <c r="Y76" s="86">
        <f t="shared" si="12"/>
        <v>0</v>
      </c>
      <c r="Z76" s="86"/>
      <c r="AA76" s="86"/>
      <c r="AB76" s="86"/>
      <c r="AC76" s="82"/>
      <c r="AD76" s="87"/>
    </row>
    <row r="77" spans="1:30" s="60" customFormat="1" ht="10" x14ac:dyDescent="0.2">
      <c r="A77" s="82">
        <v>74</v>
      </c>
      <c r="B77" s="83">
        <v>7002</v>
      </c>
      <c r="C77" s="82">
        <v>2</v>
      </c>
      <c r="D77" s="84" t="s">
        <v>224</v>
      </c>
      <c r="E77" s="84" t="s">
        <v>73</v>
      </c>
      <c r="F77" s="82"/>
      <c r="G77" s="82" t="s">
        <v>54</v>
      </c>
      <c r="H77" s="84" t="s">
        <v>74</v>
      </c>
      <c r="I77" s="85">
        <v>1</v>
      </c>
      <c r="J77" s="85">
        <v>1</v>
      </c>
      <c r="K77" s="82" t="s">
        <v>48</v>
      </c>
      <c r="L77" s="82" t="s">
        <v>63</v>
      </c>
      <c r="M77" s="82" t="s">
        <v>55</v>
      </c>
      <c r="N77" s="82" t="s">
        <v>62</v>
      </c>
      <c r="O77" s="82"/>
      <c r="P77" s="82"/>
      <c r="Q77" s="82"/>
      <c r="R77" s="86"/>
      <c r="S77" s="86">
        <f t="shared" si="15"/>
        <v>0</v>
      </c>
      <c r="T77" s="86"/>
      <c r="U77" s="86">
        <f t="shared" si="10"/>
        <v>0</v>
      </c>
      <c r="V77" s="86"/>
      <c r="W77" s="86">
        <f t="shared" si="11"/>
        <v>0</v>
      </c>
      <c r="X77" s="86"/>
      <c r="Y77" s="86">
        <f t="shared" si="12"/>
        <v>0</v>
      </c>
      <c r="Z77" s="86"/>
      <c r="AA77" s="86"/>
      <c r="AB77" s="86"/>
      <c r="AC77" s="82"/>
      <c r="AD77" s="87"/>
    </row>
    <row r="78" spans="1:30" s="60" customFormat="1" ht="10" x14ac:dyDescent="0.2">
      <c r="A78" s="82">
        <v>75</v>
      </c>
      <c r="B78" s="83">
        <v>7003</v>
      </c>
      <c r="C78" s="82">
        <v>2</v>
      </c>
      <c r="D78" s="84" t="s">
        <v>224</v>
      </c>
      <c r="E78" s="84" t="s">
        <v>75</v>
      </c>
      <c r="F78" s="82"/>
      <c r="G78" s="82" t="s">
        <v>77</v>
      </c>
      <c r="H78" s="84" t="s">
        <v>76</v>
      </c>
      <c r="I78" s="85">
        <v>1</v>
      </c>
      <c r="J78" s="85">
        <v>1</v>
      </c>
      <c r="K78" s="82" t="s">
        <v>48</v>
      </c>
      <c r="L78" s="82" t="s">
        <v>63</v>
      </c>
      <c r="M78" s="82" t="s">
        <v>55</v>
      </c>
      <c r="N78" s="82" t="s">
        <v>62</v>
      </c>
      <c r="O78" s="82"/>
      <c r="P78" s="82"/>
      <c r="Q78" s="82"/>
      <c r="R78" s="86"/>
      <c r="S78" s="86">
        <f t="shared" si="15"/>
        <v>0</v>
      </c>
      <c r="T78" s="86"/>
      <c r="U78" s="86">
        <f t="shared" si="10"/>
        <v>0</v>
      </c>
      <c r="V78" s="86"/>
      <c r="W78" s="86">
        <f t="shared" si="11"/>
        <v>0</v>
      </c>
      <c r="X78" s="86"/>
      <c r="Y78" s="86">
        <f t="shared" si="12"/>
        <v>0</v>
      </c>
      <c r="Z78" s="86"/>
      <c r="AA78" s="86"/>
      <c r="AB78" s="86"/>
      <c r="AC78" s="82"/>
      <c r="AD78" s="87"/>
    </row>
    <row r="79" spans="1:30" s="60" customFormat="1" ht="10" x14ac:dyDescent="0.2">
      <c r="A79" s="75">
        <v>76</v>
      </c>
      <c r="B79" s="76">
        <v>28</v>
      </c>
      <c r="C79" s="75">
        <v>1</v>
      </c>
      <c r="D79" s="77" t="s">
        <v>50</v>
      </c>
      <c r="E79" s="77" t="s">
        <v>226</v>
      </c>
      <c r="F79" s="75" t="s">
        <v>23</v>
      </c>
      <c r="G79" s="75" t="s">
        <v>82</v>
      </c>
      <c r="H79" s="77" t="s">
        <v>227</v>
      </c>
      <c r="I79" s="78">
        <v>31</v>
      </c>
      <c r="J79" s="78">
        <v>31</v>
      </c>
      <c r="K79" s="75" t="s">
        <v>48</v>
      </c>
      <c r="L79" s="75" t="s">
        <v>63</v>
      </c>
      <c r="M79" s="75" t="s">
        <v>55</v>
      </c>
      <c r="N79" s="75" t="s">
        <v>49</v>
      </c>
      <c r="O79" s="75" t="s">
        <v>578</v>
      </c>
      <c r="P79" s="75" t="s">
        <v>102</v>
      </c>
      <c r="Q79" s="75" t="s">
        <v>228</v>
      </c>
      <c r="R79" s="80">
        <f>VLOOKUP(E:E,'[1]853-229142-014'!$A:$F,6,0)</f>
        <v>2.3439999999999999E-2</v>
      </c>
      <c r="S79" s="80">
        <f t="shared" si="15"/>
        <v>0.72663999999999995</v>
      </c>
      <c r="T79" s="80">
        <f>VLOOKUP(E:E,'[1]853-229142-014'!$A:$H,8,0)</f>
        <v>2.3439999999999999E-2</v>
      </c>
      <c r="U79" s="80">
        <f t="shared" si="10"/>
        <v>0.72663999999999995</v>
      </c>
      <c r="V79" s="80">
        <f>VLOOKUP(E:E,'[1]853-229142-014'!$A:$J,10,0)</f>
        <v>2.3439999999999999E-2</v>
      </c>
      <c r="W79" s="80">
        <f t="shared" si="11"/>
        <v>0.72663999999999995</v>
      </c>
      <c r="X79" s="80">
        <f>VLOOKUP(E:E,'[1]853-229142-014'!$A:$L,12,0)</f>
        <v>2.3439999999999999E-2</v>
      </c>
      <c r="Y79" s="80">
        <f t="shared" si="12"/>
        <v>0.72663999999999995</v>
      </c>
      <c r="Z79" s="80">
        <f>VLOOKUP(E:E,'[2]costed bom'!$E$2:$AA$247,23,0)</f>
        <v>0.02</v>
      </c>
      <c r="AA79" s="80">
        <f t="shared" ref="AA79:AA86" si="16">J79*Z79</f>
        <v>0.62</v>
      </c>
      <c r="AB79" s="80">
        <f t="shared" ref="AB79:AB86" si="17">Y79-AA79</f>
        <v>0.10663999999999996</v>
      </c>
      <c r="AC79" s="75">
        <v>126</v>
      </c>
      <c r="AD79" s="81" t="s">
        <v>566</v>
      </c>
    </row>
    <row r="80" spans="1:30" s="60" customFormat="1" ht="10" x14ac:dyDescent="0.2">
      <c r="A80" s="75">
        <v>77</v>
      </c>
      <c r="B80" s="76">
        <v>29</v>
      </c>
      <c r="C80" s="75">
        <v>1</v>
      </c>
      <c r="D80" s="77" t="s">
        <v>50</v>
      </c>
      <c r="E80" s="77" t="s">
        <v>229</v>
      </c>
      <c r="F80" s="75" t="s">
        <v>23</v>
      </c>
      <c r="G80" s="75" t="s">
        <v>54</v>
      </c>
      <c r="H80" s="77" t="s">
        <v>230</v>
      </c>
      <c r="I80" s="78">
        <v>2</v>
      </c>
      <c r="J80" s="78">
        <v>2</v>
      </c>
      <c r="K80" s="75" t="s">
        <v>48</v>
      </c>
      <c r="L80" s="75" t="s">
        <v>63</v>
      </c>
      <c r="M80" s="75" t="s">
        <v>55</v>
      </c>
      <c r="N80" s="75" t="s">
        <v>49</v>
      </c>
      <c r="O80" s="75" t="s">
        <v>579</v>
      </c>
      <c r="P80" s="75" t="s">
        <v>109</v>
      </c>
      <c r="Q80" s="75" t="s">
        <v>231</v>
      </c>
      <c r="R80" s="80">
        <f>VLOOKUP(E:E,'[1]853-229142-014'!$A:$F,6,0)</f>
        <v>15.18</v>
      </c>
      <c r="S80" s="80">
        <f t="shared" si="15"/>
        <v>30.36</v>
      </c>
      <c r="T80" s="80">
        <f>VLOOKUP(E:E,'[1]853-229142-014'!$A:$H,8,0)</f>
        <v>15.18</v>
      </c>
      <c r="U80" s="80">
        <f t="shared" si="10"/>
        <v>30.36</v>
      </c>
      <c r="V80" s="80">
        <f>VLOOKUP(E:E,'[1]853-229142-014'!$A:$J,10,0)</f>
        <v>15.18</v>
      </c>
      <c r="W80" s="80">
        <f t="shared" si="11"/>
        <v>30.36</v>
      </c>
      <c r="X80" s="80">
        <f>VLOOKUP(E:E,'[1]853-229142-014'!$A:$L,12,0)</f>
        <v>15.18</v>
      </c>
      <c r="Y80" s="80">
        <f t="shared" si="12"/>
        <v>30.36</v>
      </c>
      <c r="Z80" s="80">
        <f>VLOOKUP(E:E,'[2]costed bom'!$E$2:$AA$247,23,0)</f>
        <v>20.77</v>
      </c>
      <c r="AA80" s="80">
        <f t="shared" si="16"/>
        <v>41.54</v>
      </c>
      <c r="AB80" s="80">
        <f t="shared" si="17"/>
        <v>-11.18</v>
      </c>
      <c r="AC80" s="75">
        <v>28</v>
      </c>
      <c r="AD80" s="81" t="s">
        <v>566</v>
      </c>
    </row>
    <row r="81" spans="1:30" s="60" customFormat="1" ht="10" x14ac:dyDescent="0.2">
      <c r="A81" s="75">
        <v>78</v>
      </c>
      <c r="B81" s="76">
        <v>30</v>
      </c>
      <c r="C81" s="75">
        <v>1</v>
      </c>
      <c r="D81" s="77" t="s">
        <v>50</v>
      </c>
      <c r="E81" s="77" t="s">
        <v>113</v>
      </c>
      <c r="F81" s="75" t="s">
        <v>23</v>
      </c>
      <c r="G81" s="75" t="s">
        <v>66</v>
      </c>
      <c r="H81" s="77" t="s">
        <v>114</v>
      </c>
      <c r="I81" s="78">
        <v>7</v>
      </c>
      <c r="J81" s="78">
        <v>7</v>
      </c>
      <c r="K81" s="75" t="s">
        <v>48</v>
      </c>
      <c r="L81" s="75" t="s">
        <v>63</v>
      </c>
      <c r="M81" s="75" t="s">
        <v>55</v>
      </c>
      <c r="N81" s="75" t="s">
        <v>49</v>
      </c>
      <c r="O81" s="75" t="s">
        <v>579</v>
      </c>
      <c r="P81" s="75" t="s">
        <v>109</v>
      </c>
      <c r="Q81" s="75" t="s">
        <v>115</v>
      </c>
      <c r="R81" s="80">
        <f>VLOOKUP(E:E,'[1]853-229142-014'!$A:$F,6,0)</f>
        <v>22.91</v>
      </c>
      <c r="S81" s="80">
        <f t="shared" si="15"/>
        <v>160.37</v>
      </c>
      <c r="T81" s="80">
        <f>VLOOKUP(E:E,'[1]853-229142-014'!$A:$H,8,0)</f>
        <v>22.91</v>
      </c>
      <c r="U81" s="80">
        <f t="shared" si="10"/>
        <v>160.37</v>
      </c>
      <c r="V81" s="80">
        <f>VLOOKUP(E:E,'[1]853-229142-014'!$A:$J,10,0)</f>
        <v>22.91</v>
      </c>
      <c r="W81" s="80">
        <f t="shared" si="11"/>
        <v>160.37</v>
      </c>
      <c r="X81" s="80">
        <f>VLOOKUP(E:E,'[1]853-229142-014'!$A:$L,12,0)</f>
        <v>22.91</v>
      </c>
      <c r="Y81" s="80">
        <f t="shared" si="12"/>
        <v>160.37</v>
      </c>
      <c r="Z81" s="110">
        <v>27.28</v>
      </c>
      <c r="AA81" s="80">
        <f t="shared" si="16"/>
        <v>190.96</v>
      </c>
      <c r="AB81" s="80">
        <f t="shared" si="17"/>
        <v>-30.590000000000003</v>
      </c>
      <c r="AC81" s="75">
        <v>28</v>
      </c>
      <c r="AD81" s="81" t="s">
        <v>566</v>
      </c>
    </row>
    <row r="82" spans="1:30" s="60" customFormat="1" ht="10" x14ac:dyDescent="0.2">
      <c r="A82" s="75">
        <v>79</v>
      </c>
      <c r="B82" s="76">
        <v>31</v>
      </c>
      <c r="C82" s="75">
        <v>1</v>
      </c>
      <c r="D82" s="77" t="s">
        <v>50</v>
      </c>
      <c r="E82" s="77" t="s">
        <v>232</v>
      </c>
      <c r="F82" s="75" t="s">
        <v>23</v>
      </c>
      <c r="G82" s="75" t="s">
        <v>54</v>
      </c>
      <c r="H82" s="77" t="s">
        <v>233</v>
      </c>
      <c r="I82" s="78">
        <v>37</v>
      </c>
      <c r="J82" s="78">
        <v>37</v>
      </c>
      <c r="K82" s="75" t="s">
        <v>48</v>
      </c>
      <c r="L82" s="75" t="s">
        <v>63</v>
      </c>
      <c r="M82" s="75" t="s">
        <v>55</v>
      </c>
      <c r="N82" s="75" t="s">
        <v>49</v>
      </c>
      <c r="O82" s="75" t="s">
        <v>577</v>
      </c>
      <c r="P82" s="75" t="s">
        <v>235</v>
      </c>
      <c r="Q82" s="75" t="s">
        <v>234</v>
      </c>
      <c r="R82" s="80">
        <f>VLOOKUP(E:E,'[1]853-229142-014'!$A:$F,6,0)</f>
        <v>0.76838000000000006</v>
      </c>
      <c r="S82" s="80">
        <f t="shared" si="15"/>
        <v>28.430060000000001</v>
      </c>
      <c r="T82" s="80">
        <f>VLOOKUP(E:E,'[1]853-229142-014'!$A:$H,8,0)</f>
        <v>0.76838000000000006</v>
      </c>
      <c r="U82" s="80">
        <f t="shared" si="10"/>
        <v>28.430060000000001</v>
      </c>
      <c r="V82" s="80">
        <f>VLOOKUP(E:E,'[1]853-229142-014'!$A:$J,10,0)</f>
        <v>0.76838000000000006</v>
      </c>
      <c r="W82" s="80">
        <f t="shared" si="11"/>
        <v>28.430060000000001</v>
      </c>
      <c r="X82" s="80">
        <f>VLOOKUP(E:E,'[1]853-229142-014'!$A:$L,12,0)</f>
        <v>0.76838000000000006</v>
      </c>
      <c r="Y82" s="80">
        <f t="shared" si="12"/>
        <v>28.430060000000001</v>
      </c>
      <c r="Z82" s="80">
        <f>VLOOKUP(E:E,'[2]costed bom'!$E$2:$AA$247,23,0)</f>
        <v>1.59</v>
      </c>
      <c r="AA82" s="80">
        <f t="shared" si="16"/>
        <v>58.830000000000005</v>
      </c>
      <c r="AB82" s="80">
        <f t="shared" si="17"/>
        <v>-30.399940000000004</v>
      </c>
      <c r="AC82" s="75">
        <v>175</v>
      </c>
      <c r="AD82" s="81" t="s">
        <v>566</v>
      </c>
    </row>
    <row r="83" spans="1:30" s="60" customFormat="1" ht="10" x14ac:dyDescent="0.2">
      <c r="A83" s="75">
        <v>80</v>
      </c>
      <c r="B83" s="76">
        <v>32</v>
      </c>
      <c r="C83" s="75">
        <v>1</v>
      </c>
      <c r="D83" s="77" t="s">
        <v>50</v>
      </c>
      <c r="E83" s="77" t="s">
        <v>236</v>
      </c>
      <c r="F83" s="75" t="s">
        <v>23</v>
      </c>
      <c r="G83" s="75" t="s">
        <v>54</v>
      </c>
      <c r="H83" s="77" t="s">
        <v>237</v>
      </c>
      <c r="I83" s="78">
        <v>40</v>
      </c>
      <c r="J83" s="78">
        <v>40</v>
      </c>
      <c r="K83" s="75" t="s">
        <v>89</v>
      </c>
      <c r="L83" s="75" t="s">
        <v>63</v>
      </c>
      <c r="M83" s="75" t="s">
        <v>55</v>
      </c>
      <c r="N83" s="75" t="s">
        <v>49</v>
      </c>
      <c r="O83" s="75" t="s">
        <v>580</v>
      </c>
      <c r="P83" s="75" t="s">
        <v>239</v>
      </c>
      <c r="Q83" s="75" t="s">
        <v>238</v>
      </c>
      <c r="R83" s="80">
        <f>VLOOKUP(E:E,'[1]853-229142-014'!$A:$F,6,0)</f>
        <v>1</v>
      </c>
      <c r="S83" s="80">
        <f t="shared" si="15"/>
        <v>40</v>
      </c>
      <c r="T83" s="80">
        <f>VLOOKUP(E:E,'[1]853-229142-014'!$A:$H,8,0)</f>
        <v>1</v>
      </c>
      <c r="U83" s="80">
        <f t="shared" si="10"/>
        <v>40</v>
      </c>
      <c r="V83" s="80">
        <f>VLOOKUP(E:E,'[1]853-229142-014'!$A:$J,10,0)</f>
        <v>1</v>
      </c>
      <c r="W83" s="80">
        <f t="shared" si="11"/>
        <v>40</v>
      </c>
      <c r="X83" s="80">
        <f>VLOOKUP(E:E,'[1]853-229142-014'!$A:$L,12,0)</f>
        <v>1</v>
      </c>
      <c r="Y83" s="80">
        <f t="shared" si="12"/>
        <v>40</v>
      </c>
      <c r="Z83" s="80">
        <f>VLOOKUP(E:E,'[2]costed bom'!$E$2:$AA$247,23,0)</f>
        <v>1</v>
      </c>
      <c r="AA83" s="80">
        <f t="shared" si="16"/>
        <v>40</v>
      </c>
      <c r="AB83" s="80">
        <f t="shared" si="17"/>
        <v>0</v>
      </c>
      <c r="AC83" s="75">
        <v>245</v>
      </c>
      <c r="AD83" s="81" t="s">
        <v>566</v>
      </c>
    </row>
    <row r="84" spans="1:30" s="60" customFormat="1" ht="10" x14ac:dyDescent="0.2">
      <c r="A84" s="75">
        <v>81</v>
      </c>
      <c r="B84" s="76">
        <v>33</v>
      </c>
      <c r="C84" s="75">
        <v>1</v>
      </c>
      <c r="D84" s="77" t="s">
        <v>50</v>
      </c>
      <c r="E84" s="77" t="s">
        <v>240</v>
      </c>
      <c r="F84" s="75" t="s">
        <v>23</v>
      </c>
      <c r="G84" s="75" t="s">
        <v>54</v>
      </c>
      <c r="H84" s="77" t="s">
        <v>241</v>
      </c>
      <c r="I84" s="78">
        <v>3</v>
      </c>
      <c r="J84" s="78">
        <v>3</v>
      </c>
      <c r="K84" s="75" t="s">
        <v>48</v>
      </c>
      <c r="L84" s="75" t="s">
        <v>63</v>
      </c>
      <c r="M84" s="75" t="s">
        <v>55</v>
      </c>
      <c r="N84" s="75" t="s">
        <v>49</v>
      </c>
      <c r="O84" s="75" t="s">
        <v>581</v>
      </c>
      <c r="P84" s="75" t="s">
        <v>102</v>
      </c>
      <c r="Q84" s="75" t="s">
        <v>242</v>
      </c>
      <c r="R84" s="80">
        <f>VLOOKUP(E:E,'[1]853-229142-014'!$A:$F,6,0)</f>
        <v>0.37</v>
      </c>
      <c r="S84" s="80">
        <f t="shared" si="15"/>
        <v>1.1099999999999999</v>
      </c>
      <c r="T84" s="80">
        <f>VLOOKUP(E:E,'[1]853-229142-014'!$A:$H,8,0)</f>
        <v>0.37</v>
      </c>
      <c r="U84" s="80">
        <f t="shared" si="10"/>
        <v>1.1099999999999999</v>
      </c>
      <c r="V84" s="80">
        <f>VLOOKUP(E:E,'[1]853-229142-014'!$A:$J,10,0)</f>
        <v>0.37</v>
      </c>
      <c r="W84" s="80">
        <f t="shared" si="11"/>
        <v>1.1099999999999999</v>
      </c>
      <c r="X84" s="80">
        <f>VLOOKUP(E:E,'[1]853-229142-014'!$A:$L,12,0)</f>
        <v>0.37</v>
      </c>
      <c r="Y84" s="80">
        <f t="shared" si="12"/>
        <v>1.1099999999999999</v>
      </c>
      <c r="Z84" s="80">
        <f>VLOOKUP(E:E,'[2]costed bom'!$E$2:$AA$247,23,0)</f>
        <v>0.62</v>
      </c>
      <c r="AA84" s="80">
        <f t="shared" si="16"/>
        <v>1.8599999999999999</v>
      </c>
      <c r="AB84" s="80">
        <f t="shared" si="17"/>
        <v>-0.75</v>
      </c>
      <c r="AC84" s="75">
        <v>126</v>
      </c>
      <c r="AD84" s="81" t="s">
        <v>566</v>
      </c>
    </row>
    <row r="85" spans="1:30" s="60" customFormat="1" ht="10" x14ac:dyDescent="0.2">
      <c r="A85" s="75">
        <v>82</v>
      </c>
      <c r="B85" s="76">
        <v>34</v>
      </c>
      <c r="C85" s="75">
        <v>1</v>
      </c>
      <c r="D85" s="77" t="s">
        <v>50</v>
      </c>
      <c r="E85" s="77" t="s">
        <v>243</v>
      </c>
      <c r="F85" s="75" t="s">
        <v>23</v>
      </c>
      <c r="G85" s="75" t="s">
        <v>82</v>
      </c>
      <c r="H85" s="77" t="s">
        <v>244</v>
      </c>
      <c r="I85" s="78">
        <v>3</v>
      </c>
      <c r="J85" s="78">
        <v>3</v>
      </c>
      <c r="K85" s="75" t="s">
        <v>48</v>
      </c>
      <c r="L85" s="75" t="s">
        <v>63</v>
      </c>
      <c r="M85" s="75" t="s">
        <v>131</v>
      </c>
      <c r="N85" s="75" t="s">
        <v>49</v>
      </c>
      <c r="O85" s="75" t="s">
        <v>582</v>
      </c>
      <c r="P85" s="75" t="s">
        <v>246</v>
      </c>
      <c r="Q85" s="75" t="s">
        <v>245</v>
      </c>
      <c r="R85" s="80">
        <f>VLOOKUP(E:E,'[1]853-229142-014'!$A:$F,6,0)</f>
        <v>1.94</v>
      </c>
      <c r="S85" s="80">
        <f t="shared" si="15"/>
        <v>5.82</v>
      </c>
      <c r="T85" s="80">
        <f>VLOOKUP(E:E,'[1]853-229142-014'!$A:$H,8,0)</f>
        <v>1.94</v>
      </c>
      <c r="U85" s="80">
        <f t="shared" si="10"/>
        <v>5.82</v>
      </c>
      <c r="V85" s="80">
        <f>VLOOKUP(E:E,'[1]853-229142-014'!$A:$J,10,0)</f>
        <v>1.94</v>
      </c>
      <c r="W85" s="80">
        <f t="shared" si="11"/>
        <v>5.82</v>
      </c>
      <c r="X85" s="80">
        <f>VLOOKUP(E:E,'[1]853-229142-014'!$A:$L,12,0)</f>
        <v>1.94</v>
      </c>
      <c r="Y85" s="80">
        <f t="shared" si="12"/>
        <v>5.82</v>
      </c>
      <c r="Z85" s="80">
        <f>VLOOKUP(E:E,'[2]costed bom'!$E$2:$AA$247,23,0)</f>
        <v>2.0699999999999998</v>
      </c>
      <c r="AA85" s="80">
        <f t="shared" si="16"/>
        <v>6.2099999999999991</v>
      </c>
      <c r="AB85" s="80">
        <f t="shared" si="17"/>
        <v>-0.38999999999999879</v>
      </c>
      <c r="AC85" s="75">
        <v>42</v>
      </c>
      <c r="AD85" s="81" t="s">
        <v>566</v>
      </c>
    </row>
    <row r="86" spans="1:30" s="60" customFormat="1" ht="10" x14ac:dyDescent="0.2">
      <c r="A86" s="75">
        <v>83</v>
      </c>
      <c r="B86" s="76">
        <v>35</v>
      </c>
      <c r="C86" s="75">
        <v>1</v>
      </c>
      <c r="D86" s="77" t="s">
        <v>50</v>
      </c>
      <c r="E86" s="77" t="s">
        <v>247</v>
      </c>
      <c r="F86" s="75" t="s">
        <v>21</v>
      </c>
      <c r="G86" s="75" t="s">
        <v>59</v>
      </c>
      <c r="H86" s="77" t="s">
        <v>248</v>
      </c>
      <c r="I86" s="78">
        <v>2</v>
      </c>
      <c r="J86" s="78">
        <v>2</v>
      </c>
      <c r="K86" s="75" t="s">
        <v>48</v>
      </c>
      <c r="L86" s="75" t="s">
        <v>63</v>
      </c>
      <c r="M86" s="75" t="s">
        <v>249</v>
      </c>
      <c r="N86" s="75" t="s">
        <v>49</v>
      </c>
      <c r="O86" s="75" t="s">
        <v>575</v>
      </c>
      <c r="P86" s="75" t="s">
        <v>251</v>
      </c>
      <c r="Q86" s="75" t="s">
        <v>250</v>
      </c>
      <c r="R86" s="80">
        <f>VLOOKUP(E:E,'[1]853-229142-014'!$A:$F,6,0)</f>
        <v>772.92</v>
      </c>
      <c r="S86" s="80">
        <f t="shared" si="15"/>
        <v>1545.84</v>
      </c>
      <c r="T86" s="80">
        <f>VLOOKUP(E:E,'[1]853-229142-014'!$A:$H,8,0)</f>
        <v>752.58</v>
      </c>
      <c r="U86" s="80">
        <f t="shared" si="10"/>
        <v>1505.16</v>
      </c>
      <c r="V86" s="80">
        <f>VLOOKUP(E:E,'[1]853-229142-014'!$A:$J,10,0)</f>
        <v>732.24</v>
      </c>
      <c r="W86" s="80">
        <f t="shared" si="11"/>
        <v>1464.48</v>
      </c>
      <c r="X86" s="80">
        <f>VLOOKUP(E:E,'[1]853-229142-014'!$A:$L,12,0)</f>
        <v>711.9</v>
      </c>
      <c r="Y86" s="80">
        <f t="shared" si="12"/>
        <v>1423.8</v>
      </c>
      <c r="Z86" s="80">
        <f>VLOOKUP(E:E,'[2]costed bom'!$E$2:$AA$247,23,0)</f>
        <v>678</v>
      </c>
      <c r="AA86" s="80">
        <f t="shared" si="16"/>
        <v>1356</v>
      </c>
      <c r="AB86" s="80">
        <f t="shared" si="17"/>
        <v>67.799999999999955</v>
      </c>
      <c r="AC86" s="75">
        <v>112</v>
      </c>
      <c r="AD86" s="81" t="s">
        <v>566</v>
      </c>
    </row>
    <row r="87" spans="1:30" s="60" customFormat="1" ht="10" x14ac:dyDescent="0.2">
      <c r="A87" s="82">
        <v>84</v>
      </c>
      <c r="B87" s="83">
        <v>7000</v>
      </c>
      <c r="C87" s="82">
        <v>2</v>
      </c>
      <c r="D87" s="84" t="s">
        <v>247</v>
      </c>
      <c r="E87" s="84" t="s">
        <v>60</v>
      </c>
      <c r="F87" s="82"/>
      <c r="G87" s="82" t="s">
        <v>58</v>
      </c>
      <c r="H87" s="84" t="s">
        <v>61</v>
      </c>
      <c r="I87" s="85">
        <v>1</v>
      </c>
      <c r="J87" s="85">
        <v>2</v>
      </c>
      <c r="K87" s="82" t="s">
        <v>48</v>
      </c>
      <c r="L87" s="82" t="s">
        <v>63</v>
      </c>
      <c r="M87" s="82" t="s">
        <v>55</v>
      </c>
      <c r="N87" s="82" t="s">
        <v>62</v>
      </c>
      <c r="O87" s="82"/>
      <c r="P87" s="82"/>
      <c r="Q87" s="82"/>
      <c r="R87" s="86"/>
      <c r="S87" s="86">
        <f t="shared" si="15"/>
        <v>0</v>
      </c>
      <c r="T87" s="86"/>
      <c r="U87" s="86">
        <f t="shared" si="10"/>
        <v>0</v>
      </c>
      <c r="V87" s="86"/>
      <c r="W87" s="86">
        <f t="shared" si="11"/>
        <v>0</v>
      </c>
      <c r="X87" s="86"/>
      <c r="Y87" s="86">
        <f t="shared" si="12"/>
        <v>0</v>
      </c>
      <c r="Z87" s="86"/>
      <c r="AA87" s="86"/>
      <c r="AB87" s="86"/>
      <c r="AC87" s="82"/>
      <c r="AD87" s="87"/>
    </row>
    <row r="88" spans="1:30" s="60" customFormat="1" ht="10" x14ac:dyDescent="0.2">
      <c r="A88" s="82">
        <v>85</v>
      </c>
      <c r="B88" s="83">
        <v>7001</v>
      </c>
      <c r="C88" s="82">
        <v>2</v>
      </c>
      <c r="D88" s="84" t="s">
        <v>247</v>
      </c>
      <c r="E88" s="84" t="s">
        <v>189</v>
      </c>
      <c r="F88" s="82"/>
      <c r="G88" s="82" t="s">
        <v>191</v>
      </c>
      <c r="H88" s="84" t="s">
        <v>190</v>
      </c>
      <c r="I88" s="85">
        <v>1</v>
      </c>
      <c r="J88" s="85">
        <v>2</v>
      </c>
      <c r="K88" s="82" t="s">
        <v>48</v>
      </c>
      <c r="L88" s="82" t="s">
        <v>63</v>
      </c>
      <c r="M88" s="82" t="s">
        <v>55</v>
      </c>
      <c r="N88" s="82" t="s">
        <v>62</v>
      </c>
      <c r="O88" s="82"/>
      <c r="P88" s="82"/>
      <c r="Q88" s="82"/>
      <c r="R88" s="86"/>
      <c r="S88" s="86">
        <f t="shared" si="15"/>
        <v>0</v>
      </c>
      <c r="T88" s="86"/>
      <c r="U88" s="86">
        <f t="shared" si="10"/>
        <v>0</v>
      </c>
      <c r="V88" s="86"/>
      <c r="W88" s="86">
        <f t="shared" si="11"/>
        <v>0</v>
      </c>
      <c r="X88" s="86"/>
      <c r="Y88" s="86">
        <f t="shared" si="12"/>
        <v>0</v>
      </c>
      <c r="Z88" s="86"/>
      <c r="AA88" s="86"/>
      <c r="AB88" s="86"/>
      <c r="AC88" s="82"/>
      <c r="AD88" s="87"/>
    </row>
    <row r="89" spans="1:30" s="60" customFormat="1" ht="10" x14ac:dyDescent="0.2">
      <c r="A89" s="75">
        <v>86</v>
      </c>
      <c r="B89" s="76">
        <v>36</v>
      </c>
      <c r="C89" s="75">
        <v>1</v>
      </c>
      <c r="D89" s="77" t="s">
        <v>50</v>
      </c>
      <c r="E89" s="77" t="s">
        <v>252</v>
      </c>
      <c r="F89" s="75" t="s">
        <v>23</v>
      </c>
      <c r="G89" s="75" t="s">
        <v>82</v>
      </c>
      <c r="H89" s="77" t="s">
        <v>253</v>
      </c>
      <c r="I89" s="78">
        <v>1</v>
      </c>
      <c r="J89" s="78">
        <v>1</v>
      </c>
      <c r="K89" s="75" t="s">
        <v>48</v>
      </c>
      <c r="L89" s="75" t="s">
        <v>63</v>
      </c>
      <c r="M89" s="75" t="s">
        <v>55</v>
      </c>
      <c r="N89" s="75" t="s">
        <v>49</v>
      </c>
      <c r="O89" s="75" t="s">
        <v>583</v>
      </c>
      <c r="P89" s="75" t="s">
        <v>255</v>
      </c>
      <c r="Q89" s="75" t="s">
        <v>254</v>
      </c>
      <c r="R89" s="80">
        <f>VLOOKUP(E:E,'[1]853-229142-014'!$A:$F,6,0)</f>
        <v>194.13</v>
      </c>
      <c r="S89" s="80">
        <f t="shared" si="15"/>
        <v>194.13</v>
      </c>
      <c r="T89" s="80">
        <f>VLOOKUP(E:E,'[1]853-229142-014'!$A:$H,8,0)</f>
        <v>194.13</v>
      </c>
      <c r="U89" s="80">
        <f t="shared" si="10"/>
        <v>194.13</v>
      </c>
      <c r="V89" s="80">
        <f>VLOOKUP(E:E,'[1]853-229142-014'!$A:$J,10,0)</f>
        <v>194.13</v>
      </c>
      <c r="W89" s="80">
        <f t="shared" si="11"/>
        <v>194.13</v>
      </c>
      <c r="X89" s="80">
        <f>VLOOKUP(E:E,'[1]853-229142-014'!$A:$L,12,0)</f>
        <v>194.13</v>
      </c>
      <c r="Y89" s="80">
        <f t="shared" si="12"/>
        <v>194.13</v>
      </c>
      <c r="Z89" s="80">
        <f>VLOOKUP(E:E,'[2]costed bom'!$E$2:$AA$247,23,0)</f>
        <v>173.79</v>
      </c>
      <c r="AA89" s="80">
        <f t="shared" ref="AA89:AA90" si="18">J89*Z89</f>
        <v>173.79</v>
      </c>
      <c r="AB89" s="80">
        <f t="shared" ref="AB89:AB90" si="19">Y89-AA89</f>
        <v>20.340000000000003</v>
      </c>
      <c r="AC89" s="75">
        <v>28</v>
      </c>
      <c r="AD89" s="81" t="s">
        <v>566</v>
      </c>
    </row>
    <row r="90" spans="1:30" s="60" customFormat="1" ht="10" x14ac:dyDescent="0.2">
      <c r="A90" s="75">
        <v>87</v>
      </c>
      <c r="B90" s="76">
        <v>39</v>
      </c>
      <c r="C90" s="75">
        <v>1</v>
      </c>
      <c r="D90" s="77" t="s">
        <v>50</v>
      </c>
      <c r="E90" s="77" t="s">
        <v>256</v>
      </c>
      <c r="F90" s="75" t="s">
        <v>23</v>
      </c>
      <c r="G90" s="75" t="s">
        <v>82</v>
      </c>
      <c r="H90" s="77" t="s">
        <v>257</v>
      </c>
      <c r="I90" s="78">
        <v>1</v>
      </c>
      <c r="J90" s="78">
        <v>1</v>
      </c>
      <c r="K90" s="75" t="s">
        <v>48</v>
      </c>
      <c r="L90" s="75" t="s">
        <v>63</v>
      </c>
      <c r="M90" s="75" t="s">
        <v>131</v>
      </c>
      <c r="N90" s="75" t="s">
        <v>49</v>
      </c>
      <c r="O90" s="75" t="s">
        <v>584</v>
      </c>
      <c r="P90" s="75" t="s">
        <v>258</v>
      </c>
      <c r="Q90" s="75">
        <v>12242</v>
      </c>
      <c r="R90" s="80">
        <f>VLOOKUP(E:E,'[1]853-229142-014'!$A:$F,6,0)</f>
        <v>2236.4</v>
      </c>
      <c r="S90" s="80">
        <f t="shared" si="15"/>
        <v>2236.4</v>
      </c>
      <c r="T90" s="80">
        <f>VLOOKUP(E:E,'[1]853-229142-014'!$A:$H,8,0)</f>
        <v>2236.4</v>
      </c>
      <c r="U90" s="80">
        <f t="shared" si="10"/>
        <v>2236.4</v>
      </c>
      <c r="V90" s="80">
        <f>VLOOKUP(E:E,'[1]853-229142-014'!$A:$J,10,0)</f>
        <v>2236.4</v>
      </c>
      <c r="W90" s="80">
        <f t="shared" si="11"/>
        <v>2236.4</v>
      </c>
      <c r="X90" s="80">
        <f>VLOOKUP(E:E,'[1]853-229142-014'!$A:$L,12,0)</f>
        <v>2236.4</v>
      </c>
      <c r="Y90" s="80">
        <f t="shared" si="12"/>
        <v>2236.4</v>
      </c>
      <c r="Z90" s="80">
        <f>VLOOKUP(E:E,'[2]costed bom'!$E$2:$AA$247,23,0)</f>
        <v>2280.4</v>
      </c>
      <c r="AA90" s="80">
        <f t="shared" si="18"/>
        <v>2280.4</v>
      </c>
      <c r="AB90" s="80">
        <f t="shared" si="19"/>
        <v>-44</v>
      </c>
      <c r="AC90" s="75">
        <v>112</v>
      </c>
      <c r="AD90" s="81" t="s">
        <v>566</v>
      </c>
    </row>
    <row r="91" spans="1:30" s="60" customFormat="1" ht="10" x14ac:dyDescent="0.2">
      <c r="A91" s="82">
        <v>88</v>
      </c>
      <c r="B91" s="83">
        <v>1</v>
      </c>
      <c r="C91" s="82">
        <v>2</v>
      </c>
      <c r="D91" s="84" t="s">
        <v>256</v>
      </c>
      <c r="E91" s="84" t="s">
        <v>259</v>
      </c>
      <c r="F91" s="82"/>
      <c r="G91" s="82" t="s">
        <v>54</v>
      </c>
      <c r="H91" s="84" t="s">
        <v>260</v>
      </c>
      <c r="I91" s="85">
        <v>1</v>
      </c>
      <c r="J91" s="85">
        <v>1</v>
      </c>
      <c r="K91" s="82" t="s">
        <v>48</v>
      </c>
      <c r="L91" s="82" t="s">
        <v>63</v>
      </c>
      <c r="M91" s="82" t="s">
        <v>55</v>
      </c>
      <c r="N91" s="82" t="s">
        <v>62</v>
      </c>
      <c r="O91" s="82"/>
      <c r="P91" s="82"/>
      <c r="Q91" s="82"/>
      <c r="R91" s="86"/>
      <c r="S91" s="86">
        <f t="shared" si="15"/>
        <v>0</v>
      </c>
      <c r="T91" s="86"/>
      <c r="U91" s="86">
        <f t="shared" si="10"/>
        <v>0</v>
      </c>
      <c r="V91" s="86"/>
      <c r="W91" s="86">
        <f t="shared" si="11"/>
        <v>0</v>
      </c>
      <c r="X91" s="86"/>
      <c r="Y91" s="86">
        <f t="shared" si="12"/>
        <v>0</v>
      </c>
      <c r="Z91" s="86"/>
      <c r="AA91" s="86"/>
      <c r="AB91" s="86"/>
      <c r="AC91" s="82"/>
      <c r="AD91" s="87"/>
    </row>
    <row r="92" spans="1:30" s="60" customFormat="1" ht="10" x14ac:dyDescent="0.2">
      <c r="A92" s="82">
        <v>89</v>
      </c>
      <c r="B92" s="83">
        <v>4</v>
      </c>
      <c r="C92" s="82">
        <v>2</v>
      </c>
      <c r="D92" s="84" t="s">
        <v>256</v>
      </c>
      <c r="E92" s="84" t="s">
        <v>261</v>
      </c>
      <c r="F92" s="82"/>
      <c r="G92" s="82" t="s">
        <v>54</v>
      </c>
      <c r="H92" s="84" t="s">
        <v>262</v>
      </c>
      <c r="I92" s="85">
        <v>1</v>
      </c>
      <c r="J92" s="85">
        <v>1</v>
      </c>
      <c r="K92" s="82" t="s">
        <v>48</v>
      </c>
      <c r="L92" s="82" t="s">
        <v>63</v>
      </c>
      <c r="M92" s="82" t="s">
        <v>55</v>
      </c>
      <c r="N92" s="82" t="s">
        <v>62</v>
      </c>
      <c r="O92" s="82"/>
      <c r="P92" s="82" t="s">
        <v>263</v>
      </c>
      <c r="Q92" s="82">
        <v>503767</v>
      </c>
      <c r="R92" s="86"/>
      <c r="S92" s="86">
        <f t="shared" si="15"/>
        <v>0</v>
      </c>
      <c r="T92" s="86"/>
      <c r="U92" s="86">
        <f t="shared" si="10"/>
        <v>0</v>
      </c>
      <c r="V92" s="86"/>
      <c r="W92" s="86">
        <f t="shared" si="11"/>
        <v>0</v>
      </c>
      <c r="X92" s="86"/>
      <c r="Y92" s="86">
        <f t="shared" si="12"/>
        <v>0</v>
      </c>
      <c r="Z92" s="86"/>
      <c r="AA92" s="86"/>
      <c r="AB92" s="86"/>
      <c r="AC92" s="82"/>
      <c r="AD92" s="87"/>
    </row>
    <row r="93" spans="1:30" s="60" customFormat="1" ht="10" x14ac:dyDescent="0.2">
      <c r="A93" s="82">
        <v>90</v>
      </c>
      <c r="B93" s="83">
        <v>5</v>
      </c>
      <c r="C93" s="82">
        <v>2</v>
      </c>
      <c r="D93" s="84" t="s">
        <v>256</v>
      </c>
      <c r="E93" s="84" t="s">
        <v>264</v>
      </c>
      <c r="F93" s="82"/>
      <c r="G93" s="82" t="s">
        <v>54</v>
      </c>
      <c r="H93" s="84" t="s">
        <v>265</v>
      </c>
      <c r="I93" s="85">
        <v>1</v>
      </c>
      <c r="J93" s="85">
        <v>1</v>
      </c>
      <c r="K93" s="82" t="s">
        <v>48</v>
      </c>
      <c r="L93" s="82" t="s">
        <v>63</v>
      </c>
      <c r="M93" s="82" t="s">
        <v>131</v>
      </c>
      <c r="N93" s="82" t="s">
        <v>62</v>
      </c>
      <c r="O93" s="82"/>
      <c r="P93" s="82"/>
      <c r="Q93" s="82"/>
      <c r="R93" s="86"/>
      <c r="S93" s="86">
        <f t="shared" si="15"/>
        <v>0</v>
      </c>
      <c r="T93" s="86"/>
      <c r="U93" s="86">
        <f t="shared" si="10"/>
        <v>0</v>
      </c>
      <c r="V93" s="86"/>
      <c r="W93" s="86">
        <f t="shared" si="11"/>
        <v>0</v>
      </c>
      <c r="X93" s="86"/>
      <c r="Y93" s="86">
        <f t="shared" si="12"/>
        <v>0</v>
      </c>
      <c r="Z93" s="86"/>
      <c r="AA93" s="86"/>
      <c r="AB93" s="86"/>
      <c r="AC93" s="82"/>
      <c r="AD93" s="87"/>
    </row>
    <row r="94" spans="1:30" s="60" customFormat="1" ht="10" x14ac:dyDescent="0.2">
      <c r="A94" s="75">
        <v>91</v>
      </c>
      <c r="B94" s="76">
        <v>40</v>
      </c>
      <c r="C94" s="75">
        <v>1</v>
      </c>
      <c r="D94" s="77" t="s">
        <v>50</v>
      </c>
      <c r="E94" s="77" t="s">
        <v>266</v>
      </c>
      <c r="F94" s="75"/>
      <c r="G94" s="75" t="s">
        <v>82</v>
      </c>
      <c r="H94" s="77" t="s">
        <v>267</v>
      </c>
      <c r="I94" s="78">
        <v>1</v>
      </c>
      <c r="J94" s="78">
        <v>1</v>
      </c>
      <c r="K94" s="75" t="s">
        <v>48</v>
      </c>
      <c r="L94" s="75" t="s">
        <v>53</v>
      </c>
      <c r="M94" s="75" t="s">
        <v>55</v>
      </c>
      <c r="N94" s="75" t="s">
        <v>49</v>
      </c>
      <c r="O94" s="75"/>
      <c r="P94" s="75"/>
      <c r="Q94" s="75"/>
      <c r="R94" s="80"/>
      <c r="S94" s="80">
        <f t="shared" si="15"/>
        <v>0</v>
      </c>
      <c r="T94" s="80"/>
      <c r="U94" s="80">
        <f t="shared" si="10"/>
        <v>0</v>
      </c>
      <c r="V94" s="80"/>
      <c r="W94" s="80">
        <f t="shared" si="11"/>
        <v>0</v>
      </c>
      <c r="X94" s="80"/>
      <c r="Y94" s="80">
        <f t="shared" si="12"/>
        <v>0</v>
      </c>
      <c r="Z94" s="80"/>
      <c r="AA94" s="80"/>
      <c r="AB94" s="80"/>
      <c r="AC94" s="75"/>
      <c r="AD94" s="81" t="s">
        <v>44</v>
      </c>
    </row>
    <row r="95" spans="1:30" ht="10" x14ac:dyDescent="0.2">
      <c r="A95" s="75">
        <v>92</v>
      </c>
      <c r="B95" s="76">
        <v>1</v>
      </c>
      <c r="C95" s="75">
        <v>2</v>
      </c>
      <c r="D95" s="77" t="s">
        <v>266</v>
      </c>
      <c r="E95" s="77" t="s">
        <v>268</v>
      </c>
      <c r="F95" s="75" t="s">
        <v>21</v>
      </c>
      <c r="G95" s="75" t="s">
        <v>54</v>
      </c>
      <c r="H95" s="77" t="s">
        <v>269</v>
      </c>
      <c r="I95" s="78">
        <v>1</v>
      </c>
      <c r="J95" s="78">
        <v>1</v>
      </c>
      <c r="K95" s="75" t="s">
        <v>48</v>
      </c>
      <c r="L95" s="75" t="s">
        <v>53</v>
      </c>
      <c r="M95" s="75" t="s">
        <v>55</v>
      </c>
      <c r="N95" s="75" t="s">
        <v>49</v>
      </c>
      <c r="O95" s="75" t="s">
        <v>575</v>
      </c>
      <c r="R95" s="80">
        <f>VLOOKUP(E:E,'[1]853-229142-014'!$A:$F,6,0)</f>
        <v>8.9147999999999996</v>
      </c>
      <c r="S95" s="80">
        <f t="shared" si="15"/>
        <v>8.9147999999999996</v>
      </c>
      <c r="T95" s="80">
        <f>VLOOKUP(E:E,'[1]853-229142-014'!$A:$H,8,0)</f>
        <v>8.680200000000001</v>
      </c>
      <c r="U95" s="80">
        <f t="shared" si="10"/>
        <v>8.680200000000001</v>
      </c>
      <c r="V95" s="80">
        <f>VLOOKUP(E:E,'[1]853-229142-014'!$A:$J,10,0)</f>
        <v>8.4456000000000007</v>
      </c>
      <c r="W95" s="80">
        <f t="shared" si="11"/>
        <v>8.4456000000000007</v>
      </c>
      <c r="X95" s="80">
        <f>VLOOKUP(E:E,'[1]853-229142-014'!$A:$L,12,0)</f>
        <v>8.2110000000000003</v>
      </c>
      <c r="Y95" s="80">
        <f t="shared" si="12"/>
        <v>8.2110000000000003</v>
      </c>
      <c r="Z95" s="80">
        <f>VLOOKUP(E:E,'[2]costed bom'!$E$2:$AA$247,23,0)</f>
        <v>18.16</v>
      </c>
      <c r="AA95" s="80">
        <f t="shared" ref="AA95:AA98" si="20">J95*Z95</f>
        <v>18.16</v>
      </c>
      <c r="AB95" s="80">
        <f t="shared" ref="AB95:AB98" si="21">Y95-AA95</f>
        <v>-9.9489999999999998</v>
      </c>
      <c r="AC95" s="75">
        <v>70</v>
      </c>
      <c r="AD95" s="81" t="s">
        <v>566</v>
      </c>
    </row>
    <row r="96" spans="1:30" ht="10" x14ac:dyDescent="0.2">
      <c r="A96" s="75">
        <v>93</v>
      </c>
      <c r="B96" s="76">
        <v>2</v>
      </c>
      <c r="C96" s="75">
        <v>2</v>
      </c>
      <c r="D96" s="77" t="s">
        <v>266</v>
      </c>
      <c r="E96" s="77" t="s">
        <v>270</v>
      </c>
      <c r="F96" s="75" t="s">
        <v>23</v>
      </c>
      <c r="G96" s="75" t="s">
        <v>54</v>
      </c>
      <c r="H96" s="77" t="s">
        <v>271</v>
      </c>
      <c r="I96" s="78">
        <v>1</v>
      </c>
      <c r="J96" s="78">
        <v>1</v>
      </c>
      <c r="K96" s="75" t="s">
        <v>48</v>
      </c>
      <c r="L96" s="75" t="s">
        <v>53</v>
      </c>
      <c r="M96" s="75" t="s">
        <v>55</v>
      </c>
      <c r="N96" s="75" t="s">
        <v>49</v>
      </c>
      <c r="O96" s="75" t="s">
        <v>577</v>
      </c>
      <c r="P96" s="75" t="s">
        <v>137</v>
      </c>
      <c r="Q96" s="75" t="s">
        <v>272</v>
      </c>
      <c r="R96" s="80">
        <f>VLOOKUP(E:E,'[1]853-229142-014'!$A:$F,6,0)</f>
        <v>108.97</v>
      </c>
      <c r="S96" s="80">
        <f t="shared" si="15"/>
        <v>108.97</v>
      </c>
      <c r="T96" s="80">
        <f>VLOOKUP(E:E,'[1]853-229142-014'!$A:$H,8,0)</f>
        <v>108.97</v>
      </c>
      <c r="U96" s="80">
        <f t="shared" si="10"/>
        <v>108.97</v>
      </c>
      <c r="V96" s="80">
        <f>VLOOKUP(E:E,'[1]853-229142-014'!$A:$J,10,0)</f>
        <v>108.97</v>
      </c>
      <c r="W96" s="80">
        <f t="shared" si="11"/>
        <v>108.97</v>
      </c>
      <c r="X96" s="80">
        <f>VLOOKUP(E:E,'[1]853-229142-014'!$A:$L,12,0)</f>
        <v>108.97</v>
      </c>
      <c r="Y96" s="80">
        <f t="shared" si="12"/>
        <v>108.97</v>
      </c>
      <c r="Z96" s="80">
        <f>VLOOKUP(E:E,'[2]costed bom'!$E$2:$AA$247,23,0)</f>
        <v>179.92</v>
      </c>
      <c r="AA96" s="80">
        <f t="shared" si="20"/>
        <v>179.92</v>
      </c>
      <c r="AB96" s="80">
        <f t="shared" si="21"/>
        <v>-70.949999999999989</v>
      </c>
      <c r="AC96" s="75">
        <v>98</v>
      </c>
      <c r="AD96" s="81" t="s">
        <v>566</v>
      </c>
    </row>
    <row r="97" spans="1:30" ht="10" x14ac:dyDescent="0.2">
      <c r="A97" s="75">
        <v>94</v>
      </c>
      <c r="B97" s="76">
        <v>3</v>
      </c>
      <c r="C97" s="75">
        <v>2</v>
      </c>
      <c r="D97" s="77" t="s">
        <v>266</v>
      </c>
      <c r="E97" s="77" t="s">
        <v>129</v>
      </c>
      <c r="F97" s="75" t="s">
        <v>23</v>
      </c>
      <c r="G97" s="75" t="s">
        <v>66</v>
      </c>
      <c r="H97" s="77" t="s">
        <v>130</v>
      </c>
      <c r="I97" s="78">
        <v>4</v>
      </c>
      <c r="J97" s="78">
        <v>4</v>
      </c>
      <c r="K97" s="75" t="s">
        <v>48</v>
      </c>
      <c r="L97" s="75" t="s">
        <v>63</v>
      </c>
      <c r="M97" s="75" t="s">
        <v>131</v>
      </c>
      <c r="N97" s="75" t="s">
        <v>49</v>
      </c>
      <c r="O97" s="75" t="s">
        <v>576</v>
      </c>
      <c r="P97" s="75" t="s">
        <v>133</v>
      </c>
      <c r="Q97" s="75" t="s">
        <v>132</v>
      </c>
      <c r="R97" s="80">
        <f>VLOOKUP(E:E,'[1]853-229142-014'!$A:$F,6,0)</f>
        <v>1.76</v>
      </c>
      <c r="S97" s="80">
        <f t="shared" si="15"/>
        <v>7.04</v>
      </c>
      <c r="T97" s="80">
        <f>VLOOKUP(E:E,'[1]853-229142-014'!$A:$H,8,0)</f>
        <v>1.76</v>
      </c>
      <c r="U97" s="80">
        <f t="shared" si="10"/>
        <v>7.04</v>
      </c>
      <c r="V97" s="80">
        <f>VLOOKUP(E:E,'[1]853-229142-014'!$A:$J,10,0)</f>
        <v>1.76</v>
      </c>
      <c r="W97" s="80">
        <f t="shared" si="11"/>
        <v>7.04</v>
      </c>
      <c r="X97" s="80">
        <f>VLOOKUP(E:E,'[1]853-229142-014'!$A:$L,12,0)</f>
        <v>1.76</v>
      </c>
      <c r="Y97" s="80">
        <f t="shared" si="12"/>
        <v>7.04</v>
      </c>
      <c r="Z97" s="80">
        <f>VLOOKUP(E:E,'[2]costed bom'!$E$2:$AA$247,23,0)</f>
        <v>1.77</v>
      </c>
      <c r="AA97" s="80">
        <f t="shared" si="20"/>
        <v>7.08</v>
      </c>
      <c r="AB97" s="80">
        <f t="shared" si="21"/>
        <v>-4.0000000000000036E-2</v>
      </c>
      <c r="AC97" s="75">
        <v>35</v>
      </c>
      <c r="AD97" s="81" t="s">
        <v>566</v>
      </c>
    </row>
    <row r="98" spans="1:30" s="60" customFormat="1" ht="10" x14ac:dyDescent="0.2">
      <c r="A98" s="75">
        <v>95</v>
      </c>
      <c r="B98" s="76">
        <v>41</v>
      </c>
      <c r="C98" s="75">
        <v>1</v>
      </c>
      <c r="D98" s="77" t="s">
        <v>50</v>
      </c>
      <c r="E98" s="77" t="s">
        <v>273</v>
      </c>
      <c r="F98" s="75" t="s">
        <v>23</v>
      </c>
      <c r="G98" s="75" t="s">
        <v>82</v>
      </c>
      <c r="H98" s="77" t="s">
        <v>274</v>
      </c>
      <c r="I98" s="78">
        <v>1</v>
      </c>
      <c r="J98" s="78">
        <v>1</v>
      </c>
      <c r="K98" s="75" t="s">
        <v>48</v>
      </c>
      <c r="L98" s="75" t="s">
        <v>53</v>
      </c>
      <c r="M98" s="75" t="s">
        <v>55</v>
      </c>
      <c r="N98" s="75" t="s">
        <v>49</v>
      </c>
      <c r="O98" s="75" t="s">
        <v>584</v>
      </c>
      <c r="P98" s="75" t="s">
        <v>275</v>
      </c>
      <c r="Q98" s="75" t="s">
        <v>273</v>
      </c>
      <c r="R98" s="80">
        <f>VLOOKUP(E:E,'[1]853-229142-014'!$A:$F,6,0)</f>
        <v>4007.4</v>
      </c>
      <c r="S98" s="80">
        <f t="shared" si="15"/>
        <v>4007.4</v>
      </c>
      <c r="T98" s="80">
        <f>VLOOKUP(E:E,'[1]853-229142-014'!$A:$H,8,0)</f>
        <v>4007.4</v>
      </c>
      <c r="U98" s="80">
        <f t="shared" si="10"/>
        <v>4007.4</v>
      </c>
      <c r="V98" s="80">
        <f>VLOOKUP(E:E,'[1]853-229142-014'!$A:$J,10,0)</f>
        <v>4007.4</v>
      </c>
      <c r="W98" s="80">
        <f t="shared" si="11"/>
        <v>4007.4</v>
      </c>
      <c r="X98" s="80">
        <f>VLOOKUP(E:E,'[1]853-229142-014'!$A:$L,12,0)</f>
        <v>4007.4</v>
      </c>
      <c r="Y98" s="80">
        <f t="shared" si="12"/>
        <v>4007.4</v>
      </c>
      <c r="Z98" s="80">
        <f>VLOOKUP(E:E,'[2]costed bom'!$E$2:$AA$247,23,0)</f>
        <v>4047.4</v>
      </c>
      <c r="AA98" s="80">
        <f t="shared" si="20"/>
        <v>4047.4</v>
      </c>
      <c r="AB98" s="80">
        <f t="shared" si="21"/>
        <v>-40</v>
      </c>
      <c r="AC98" s="75">
        <v>112</v>
      </c>
      <c r="AD98" s="81" t="s">
        <v>566</v>
      </c>
    </row>
    <row r="99" spans="1:30" ht="10" x14ac:dyDescent="0.2">
      <c r="A99" s="82">
        <v>96</v>
      </c>
      <c r="B99" s="83">
        <v>3</v>
      </c>
      <c r="C99" s="82">
        <v>2</v>
      </c>
      <c r="D99" s="84" t="s">
        <v>273</v>
      </c>
      <c r="E99" s="84" t="s">
        <v>276</v>
      </c>
      <c r="F99" s="82"/>
      <c r="G99" s="82" t="s">
        <v>82</v>
      </c>
      <c r="H99" s="84" t="s">
        <v>277</v>
      </c>
      <c r="I99" s="85">
        <v>1</v>
      </c>
      <c r="J99" s="85">
        <v>1</v>
      </c>
      <c r="K99" s="82" t="s">
        <v>48</v>
      </c>
      <c r="L99" s="82" t="s">
        <v>63</v>
      </c>
      <c r="M99" s="82" t="s">
        <v>131</v>
      </c>
      <c r="N99" s="82" t="s">
        <v>49</v>
      </c>
      <c r="O99" s="82"/>
      <c r="P99" s="82" t="s">
        <v>258</v>
      </c>
      <c r="Q99" s="82">
        <v>10282</v>
      </c>
      <c r="R99" s="86"/>
      <c r="S99" s="86">
        <f t="shared" si="15"/>
        <v>0</v>
      </c>
      <c r="T99" s="86"/>
      <c r="U99" s="86">
        <f t="shared" si="10"/>
        <v>0</v>
      </c>
      <c r="V99" s="86"/>
      <c r="W99" s="86">
        <f t="shared" si="11"/>
        <v>0</v>
      </c>
      <c r="X99" s="86"/>
      <c r="Y99" s="86">
        <f t="shared" si="12"/>
        <v>0</v>
      </c>
      <c r="Z99" s="86"/>
      <c r="AA99" s="86"/>
      <c r="AB99" s="86"/>
      <c r="AC99" s="82"/>
      <c r="AD99" s="87"/>
    </row>
    <row r="100" spans="1:30" ht="10" x14ac:dyDescent="0.2">
      <c r="A100" s="82">
        <v>97</v>
      </c>
      <c r="B100" s="83">
        <v>4</v>
      </c>
      <c r="C100" s="82">
        <v>2</v>
      </c>
      <c r="D100" s="84" t="s">
        <v>273</v>
      </c>
      <c r="E100" s="84" t="s">
        <v>261</v>
      </c>
      <c r="F100" s="82"/>
      <c r="G100" s="82" t="s">
        <v>54</v>
      </c>
      <c r="H100" s="84" t="s">
        <v>262</v>
      </c>
      <c r="I100" s="85">
        <v>1</v>
      </c>
      <c r="J100" s="85">
        <v>1</v>
      </c>
      <c r="K100" s="82" t="s">
        <v>48</v>
      </c>
      <c r="L100" s="82" t="s">
        <v>63</v>
      </c>
      <c r="M100" s="82" t="s">
        <v>55</v>
      </c>
      <c r="N100" s="82" t="s">
        <v>49</v>
      </c>
      <c r="O100" s="82"/>
      <c r="P100" s="82" t="s">
        <v>263</v>
      </c>
      <c r="Q100" s="82">
        <v>503767</v>
      </c>
      <c r="R100" s="86"/>
      <c r="S100" s="86">
        <f t="shared" si="15"/>
        <v>0</v>
      </c>
      <c r="T100" s="86"/>
      <c r="U100" s="86">
        <f t="shared" si="10"/>
        <v>0</v>
      </c>
      <c r="V100" s="86"/>
      <c r="W100" s="86">
        <f t="shared" si="11"/>
        <v>0</v>
      </c>
      <c r="X100" s="86"/>
      <c r="Y100" s="86">
        <f t="shared" si="12"/>
        <v>0</v>
      </c>
      <c r="Z100" s="86"/>
      <c r="AA100" s="86"/>
      <c r="AB100" s="86"/>
      <c r="AC100" s="82"/>
      <c r="AD100" s="87"/>
    </row>
    <row r="101" spans="1:30" ht="10" x14ac:dyDescent="0.2">
      <c r="A101" s="82">
        <v>98</v>
      </c>
      <c r="B101" s="83">
        <v>6</v>
      </c>
      <c r="C101" s="82">
        <v>2</v>
      </c>
      <c r="D101" s="84" t="s">
        <v>273</v>
      </c>
      <c r="E101" s="84" t="s">
        <v>278</v>
      </c>
      <c r="F101" s="82"/>
      <c r="G101" s="82" t="s">
        <v>54</v>
      </c>
      <c r="H101" s="84" t="s">
        <v>279</v>
      </c>
      <c r="I101" s="85">
        <v>1</v>
      </c>
      <c r="J101" s="85">
        <v>1</v>
      </c>
      <c r="K101" s="82" t="s">
        <v>48</v>
      </c>
      <c r="L101" s="82" t="s">
        <v>53</v>
      </c>
      <c r="M101" s="82" t="s">
        <v>55</v>
      </c>
      <c r="N101" s="82" t="s">
        <v>62</v>
      </c>
      <c r="O101" s="82"/>
      <c r="P101" s="82"/>
      <c r="Q101" s="82"/>
      <c r="R101" s="86"/>
      <c r="S101" s="86">
        <f t="shared" si="15"/>
        <v>0</v>
      </c>
      <c r="T101" s="86"/>
      <c r="U101" s="86">
        <f t="shared" si="10"/>
        <v>0</v>
      </c>
      <c r="V101" s="86"/>
      <c r="W101" s="86">
        <f t="shared" si="11"/>
        <v>0</v>
      </c>
      <c r="X101" s="86"/>
      <c r="Y101" s="86">
        <f t="shared" si="12"/>
        <v>0</v>
      </c>
      <c r="Z101" s="86"/>
      <c r="AA101" s="86"/>
      <c r="AB101" s="86"/>
      <c r="AC101" s="82"/>
      <c r="AD101" s="87"/>
    </row>
    <row r="102" spans="1:30" ht="10" x14ac:dyDescent="0.2">
      <c r="A102" s="82">
        <v>99</v>
      </c>
      <c r="B102" s="83">
        <v>7</v>
      </c>
      <c r="C102" s="82">
        <v>2</v>
      </c>
      <c r="D102" s="84" t="s">
        <v>273</v>
      </c>
      <c r="E102" s="84" t="s">
        <v>280</v>
      </c>
      <c r="F102" s="82"/>
      <c r="G102" s="82" t="s">
        <v>54</v>
      </c>
      <c r="H102" s="84" t="s">
        <v>281</v>
      </c>
      <c r="I102" s="85">
        <v>1</v>
      </c>
      <c r="J102" s="85">
        <v>1</v>
      </c>
      <c r="K102" s="82" t="s">
        <v>48</v>
      </c>
      <c r="L102" s="82" t="s">
        <v>53</v>
      </c>
      <c r="M102" s="82" t="s">
        <v>55</v>
      </c>
      <c r="N102" s="82" t="s">
        <v>62</v>
      </c>
      <c r="O102" s="82"/>
      <c r="P102" s="82"/>
      <c r="Q102" s="82"/>
      <c r="R102" s="86"/>
      <c r="S102" s="86">
        <f t="shared" si="15"/>
        <v>0</v>
      </c>
      <c r="T102" s="86"/>
      <c r="U102" s="86">
        <f t="shared" si="10"/>
        <v>0</v>
      </c>
      <c r="V102" s="86"/>
      <c r="W102" s="86">
        <f t="shared" si="11"/>
        <v>0</v>
      </c>
      <c r="X102" s="86"/>
      <c r="Y102" s="86">
        <f t="shared" si="12"/>
        <v>0</v>
      </c>
      <c r="Z102" s="86"/>
      <c r="AA102" s="86"/>
      <c r="AB102" s="86"/>
      <c r="AC102" s="82"/>
      <c r="AD102" s="87"/>
    </row>
    <row r="103" spans="1:30" ht="10" x14ac:dyDescent="0.2">
      <c r="A103" s="82">
        <v>100</v>
      </c>
      <c r="B103" s="83">
        <v>8</v>
      </c>
      <c r="C103" s="82">
        <v>2</v>
      </c>
      <c r="D103" s="84" t="s">
        <v>273</v>
      </c>
      <c r="E103" s="84" t="s">
        <v>264</v>
      </c>
      <c r="F103" s="82"/>
      <c r="G103" s="82" t="s">
        <v>54</v>
      </c>
      <c r="H103" s="84" t="s">
        <v>265</v>
      </c>
      <c r="I103" s="85">
        <v>1</v>
      </c>
      <c r="J103" s="85">
        <v>1</v>
      </c>
      <c r="K103" s="82" t="s">
        <v>48</v>
      </c>
      <c r="L103" s="82" t="s">
        <v>63</v>
      </c>
      <c r="M103" s="82" t="s">
        <v>131</v>
      </c>
      <c r="N103" s="82" t="s">
        <v>49</v>
      </c>
      <c r="O103" s="82"/>
      <c r="P103" s="82"/>
      <c r="Q103" s="82"/>
      <c r="R103" s="86"/>
      <c r="S103" s="86">
        <f t="shared" si="15"/>
        <v>0</v>
      </c>
      <c r="T103" s="86"/>
      <c r="U103" s="86">
        <f t="shared" si="10"/>
        <v>0</v>
      </c>
      <c r="V103" s="86"/>
      <c r="W103" s="86">
        <f t="shared" si="11"/>
        <v>0</v>
      </c>
      <c r="X103" s="86"/>
      <c r="Y103" s="86">
        <f t="shared" si="12"/>
        <v>0</v>
      </c>
      <c r="Z103" s="86"/>
      <c r="AA103" s="86"/>
      <c r="AB103" s="86"/>
      <c r="AC103" s="82"/>
      <c r="AD103" s="87"/>
    </row>
    <row r="104" spans="1:30" ht="10" x14ac:dyDescent="0.2">
      <c r="A104" s="75">
        <v>101</v>
      </c>
      <c r="B104" s="76">
        <v>42</v>
      </c>
      <c r="C104" s="75">
        <v>1</v>
      </c>
      <c r="D104" s="77" t="s">
        <v>50</v>
      </c>
      <c r="E104" s="77" t="s">
        <v>282</v>
      </c>
      <c r="F104" s="75" t="s">
        <v>23</v>
      </c>
      <c r="G104" s="75" t="s">
        <v>59</v>
      </c>
      <c r="H104" s="77" t="s">
        <v>283</v>
      </c>
      <c r="I104" s="78">
        <v>1</v>
      </c>
      <c r="J104" s="78">
        <v>1</v>
      </c>
      <c r="K104" s="75" t="s">
        <v>48</v>
      </c>
      <c r="L104" s="75" t="s">
        <v>63</v>
      </c>
      <c r="M104" s="75" t="s">
        <v>131</v>
      </c>
      <c r="N104" s="75" t="s">
        <v>49</v>
      </c>
      <c r="O104" s="75" t="s">
        <v>582</v>
      </c>
      <c r="P104" s="75" t="s">
        <v>246</v>
      </c>
      <c r="Q104" s="75" t="s">
        <v>284</v>
      </c>
      <c r="R104" s="80">
        <f>VLOOKUP(E:E,'[1]853-229142-014'!$A:$F,6,0)</f>
        <v>392</v>
      </c>
      <c r="S104" s="80">
        <f t="shared" si="15"/>
        <v>392</v>
      </c>
      <c r="T104" s="80">
        <f>VLOOKUP(E:E,'[1]853-229142-014'!$A:$H,8,0)</f>
        <v>392</v>
      </c>
      <c r="U104" s="80">
        <f t="shared" si="10"/>
        <v>392</v>
      </c>
      <c r="V104" s="80">
        <f>VLOOKUP(E:E,'[1]853-229142-014'!$A:$J,10,0)</f>
        <v>392</v>
      </c>
      <c r="W104" s="80">
        <f t="shared" si="11"/>
        <v>392</v>
      </c>
      <c r="X104" s="80">
        <f>VLOOKUP(E:E,'[1]853-229142-014'!$A:$L,12,0)</f>
        <v>392</v>
      </c>
      <c r="Y104" s="80">
        <f t="shared" si="12"/>
        <v>392</v>
      </c>
      <c r="Z104" s="80">
        <f>VLOOKUP(E:E,'[2]costed bom'!$E$2:$AA$247,23,0)</f>
        <v>392</v>
      </c>
      <c r="AA104" s="80">
        <f t="shared" ref="AA104:AA108" si="22">J104*Z104</f>
        <v>392</v>
      </c>
      <c r="AB104" s="80">
        <f t="shared" ref="AB104:AB108" si="23">Y104-AA104</f>
        <v>0</v>
      </c>
      <c r="AC104" s="75">
        <v>126</v>
      </c>
      <c r="AD104" s="81" t="s">
        <v>566</v>
      </c>
    </row>
    <row r="105" spans="1:30" ht="10" x14ac:dyDescent="0.2">
      <c r="A105" s="75">
        <v>102</v>
      </c>
      <c r="B105" s="76">
        <v>43</v>
      </c>
      <c r="C105" s="75">
        <v>1</v>
      </c>
      <c r="D105" s="77" t="s">
        <v>50</v>
      </c>
      <c r="E105" s="77" t="s">
        <v>285</v>
      </c>
      <c r="F105" s="75" t="s">
        <v>23</v>
      </c>
      <c r="G105" s="75" t="s">
        <v>54</v>
      </c>
      <c r="H105" s="77" t="s">
        <v>286</v>
      </c>
      <c r="I105" s="78">
        <v>1</v>
      </c>
      <c r="J105" s="78">
        <v>1</v>
      </c>
      <c r="K105" s="75" t="s">
        <v>48</v>
      </c>
      <c r="L105" s="75" t="s">
        <v>63</v>
      </c>
      <c r="M105" s="75" t="s">
        <v>131</v>
      </c>
      <c r="N105" s="75" t="s">
        <v>49</v>
      </c>
      <c r="O105" s="75" t="s">
        <v>585</v>
      </c>
      <c r="P105" s="75" t="s">
        <v>170</v>
      </c>
      <c r="Q105" s="75" t="s">
        <v>287</v>
      </c>
      <c r="R105" s="80">
        <f>VLOOKUP(E:E,'[1]853-229142-014'!$A:$F,6,0)</f>
        <v>45.48</v>
      </c>
      <c r="S105" s="80">
        <f t="shared" si="15"/>
        <v>45.48</v>
      </c>
      <c r="T105" s="80">
        <f>VLOOKUP(E:E,'[1]853-229142-014'!$A:$H,8,0)</f>
        <v>45.48</v>
      </c>
      <c r="U105" s="80">
        <f t="shared" si="10"/>
        <v>45.48</v>
      </c>
      <c r="V105" s="80">
        <f>VLOOKUP(E:E,'[1]853-229142-014'!$A:$J,10,0)</f>
        <v>45.48</v>
      </c>
      <c r="W105" s="80">
        <f t="shared" si="11"/>
        <v>45.48</v>
      </c>
      <c r="X105" s="80">
        <f>VLOOKUP(E:E,'[1]853-229142-014'!$A:$L,12,0)</f>
        <v>45.48</v>
      </c>
      <c r="Y105" s="80">
        <f t="shared" si="12"/>
        <v>45.48</v>
      </c>
      <c r="Z105" s="80">
        <f>VLOOKUP(E:E,'[2]costed bom'!$E$2:$AA$247,23,0)</f>
        <v>90.96</v>
      </c>
      <c r="AA105" s="80">
        <f t="shared" si="22"/>
        <v>90.96</v>
      </c>
      <c r="AB105" s="80">
        <f t="shared" si="23"/>
        <v>-45.48</v>
      </c>
      <c r="AC105" s="75">
        <v>35</v>
      </c>
      <c r="AD105" s="81" t="s">
        <v>566</v>
      </c>
    </row>
    <row r="106" spans="1:30" ht="10" x14ac:dyDescent="0.2">
      <c r="A106" s="75">
        <v>103</v>
      </c>
      <c r="B106" s="76">
        <v>44</v>
      </c>
      <c r="C106" s="75">
        <v>1</v>
      </c>
      <c r="D106" s="77" t="s">
        <v>50</v>
      </c>
      <c r="E106" s="77" t="s">
        <v>288</v>
      </c>
      <c r="F106" s="75" t="s">
        <v>23</v>
      </c>
      <c r="G106" s="75" t="s">
        <v>54</v>
      </c>
      <c r="H106" s="77" t="s">
        <v>289</v>
      </c>
      <c r="I106" s="78">
        <v>1</v>
      </c>
      <c r="J106" s="78">
        <v>1</v>
      </c>
      <c r="K106" s="75" t="s">
        <v>48</v>
      </c>
      <c r="L106" s="75" t="s">
        <v>53</v>
      </c>
      <c r="M106" s="75" t="s">
        <v>55</v>
      </c>
      <c r="N106" s="75" t="s">
        <v>49</v>
      </c>
      <c r="O106" s="75" t="s">
        <v>586</v>
      </c>
      <c r="P106" s="75" t="s">
        <v>291</v>
      </c>
      <c r="Q106" s="75" t="s">
        <v>290</v>
      </c>
      <c r="R106" s="80">
        <f>VLOOKUP(E:E,'[1]853-229142-014'!$A:$F,6,0)</f>
        <v>480.63</v>
      </c>
      <c r="S106" s="80">
        <f t="shared" si="15"/>
        <v>480.63</v>
      </c>
      <c r="T106" s="80">
        <f>VLOOKUP(E:E,'[1]853-229142-014'!$A:$H,8,0)</f>
        <v>480.63</v>
      </c>
      <c r="U106" s="80">
        <f t="shared" si="10"/>
        <v>480.63</v>
      </c>
      <c r="V106" s="80">
        <f>VLOOKUP(E:E,'[1]853-229142-014'!$A:$J,10,0)</f>
        <v>480.63</v>
      </c>
      <c r="W106" s="80">
        <f t="shared" si="11"/>
        <v>480.63</v>
      </c>
      <c r="X106" s="80">
        <f>VLOOKUP(E:E,'[1]853-229142-014'!$A:$L,12,0)</f>
        <v>480.63</v>
      </c>
      <c r="Y106" s="80">
        <f t="shared" si="12"/>
        <v>480.63</v>
      </c>
      <c r="Z106" s="80">
        <f>VLOOKUP(E:E,'[2]costed bom'!$E$2:$AA$247,23,0)</f>
        <v>480.63</v>
      </c>
      <c r="AA106" s="80">
        <f t="shared" si="22"/>
        <v>480.63</v>
      </c>
      <c r="AB106" s="80">
        <f t="shared" si="23"/>
        <v>0</v>
      </c>
      <c r="AC106" s="75">
        <v>245</v>
      </c>
      <c r="AD106" s="81" t="s">
        <v>566</v>
      </c>
    </row>
    <row r="107" spans="1:30" ht="10" x14ac:dyDescent="0.2">
      <c r="A107" s="75">
        <v>104</v>
      </c>
      <c r="B107" s="76">
        <v>45</v>
      </c>
      <c r="C107" s="75">
        <v>1</v>
      </c>
      <c r="D107" s="77" t="s">
        <v>50</v>
      </c>
      <c r="E107" s="77" t="s">
        <v>292</v>
      </c>
      <c r="F107" s="75" t="s">
        <v>23</v>
      </c>
      <c r="G107" s="75" t="s">
        <v>82</v>
      </c>
      <c r="H107" s="77" t="s">
        <v>293</v>
      </c>
      <c r="I107" s="78">
        <v>1</v>
      </c>
      <c r="J107" s="78">
        <v>1</v>
      </c>
      <c r="K107" s="75" t="s">
        <v>48</v>
      </c>
      <c r="L107" s="75" t="s">
        <v>53</v>
      </c>
      <c r="M107" s="75" t="s">
        <v>55</v>
      </c>
      <c r="N107" s="75" t="s">
        <v>49</v>
      </c>
      <c r="O107" s="75" t="s">
        <v>295</v>
      </c>
      <c r="P107" s="75" t="s">
        <v>295</v>
      </c>
      <c r="Q107" s="75" t="s">
        <v>294</v>
      </c>
      <c r="R107" s="80">
        <f>VLOOKUP(E:E,'[1]853-229142-014'!$A:$F,6,0)</f>
        <v>218.67</v>
      </c>
      <c r="S107" s="80">
        <f t="shared" si="15"/>
        <v>218.67</v>
      </c>
      <c r="T107" s="80">
        <f>VLOOKUP(E:E,'[1]853-229142-014'!$A:$H,8,0)</f>
        <v>218.67</v>
      </c>
      <c r="U107" s="80">
        <f t="shared" si="10"/>
        <v>218.67</v>
      </c>
      <c r="V107" s="80">
        <f>VLOOKUP(E:E,'[1]853-229142-014'!$A:$J,10,0)</f>
        <v>218.67</v>
      </c>
      <c r="W107" s="80">
        <f t="shared" si="11"/>
        <v>218.67</v>
      </c>
      <c r="X107" s="80">
        <f>VLOOKUP(E:E,'[1]853-229142-014'!$A:$L,12,0)</f>
        <v>218.67</v>
      </c>
      <c r="Y107" s="80">
        <f t="shared" si="12"/>
        <v>218.67</v>
      </c>
      <c r="Z107" s="80">
        <f>VLOOKUP(E:E,'[2]costed bom'!$E$2:$AA$247,23,0)</f>
        <v>218.67</v>
      </c>
      <c r="AA107" s="80">
        <f t="shared" si="22"/>
        <v>218.67</v>
      </c>
      <c r="AB107" s="80">
        <f t="shared" si="23"/>
        <v>0</v>
      </c>
      <c r="AC107" s="75">
        <v>203</v>
      </c>
      <c r="AD107" s="81" t="s">
        <v>566</v>
      </c>
    </row>
    <row r="108" spans="1:30" ht="10" x14ac:dyDescent="0.2">
      <c r="A108" s="75">
        <v>105</v>
      </c>
      <c r="B108" s="76">
        <v>46</v>
      </c>
      <c r="C108" s="75">
        <v>1</v>
      </c>
      <c r="D108" s="77" t="s">
        <v>50</v>
      </c>
      <c r="E108" s="77" t="s">
        <v>296</v>
      </c>
      <c r="F108" s="75" t="s">
        <v>596</v>
      </c>
      <c r="G108" s="75" t="s">
        <v>54</v>
      </c>
      <c r="H108" s="77" t="s">
        <v>297</v>
      </c>
      <c r="I108" s="78">
        <v>1</v>
      </c>
      <c r="J108" s="78">
        <v>1</v>
      </c>
      <c r="K108" s="75" t="s">
        <v>48</v>
      </c>
      <c r="L108" s="75" t="s">
        <v>63</v>
      </c>
      <c r="M108" s="75" t="s">
        <v>55</v>
      </c>
      <c r="N108" s="75" t="s">
        <v>49</v>
      </c>
      <c r="O108" s="75" t="s">
        <v>575</v>
      </c>
      <c r="R108" s="80">
        <f>VLOOKUP(E:E,'[1]853-229142-014'!$A:$F,6,0)</f>
        <v>36.799199999999999</v>
      </c>
      <c r="S108" s="80">
        <f t="shared" si="15"/>
        <v>36.799199999999999</v>
      </c>
      <c r="T108" s="80">
        <f>VLOOKUP(E:E,'[1]853-229142-014'!$A:$H,8,0)</f>
        <v>35.830800000000004</v>
      </c>
      <c r="U108" s="80">
        <f t="shared" si="10"/>
        <v>35.830800000000004</v>
      </c>
      <c r="V108" s="80">
        <f>VLOOKUP(E:E,'[1]853-229142-014'!$A:$J,10,0)</f>
        <v>34.862400000000001</v>
      </c>
      <c r="W108" s="80">
        <f t="shared" si="11"/>
        <v>34.862400000000001</v>
      </c>
      <c r="X108" s="80">
        <f>VLOOKUP(E:E,'[1]853-229142-014'!$A:$L,12,0)</f>
        <v>33.894000000000005</v>
      </c>
      <c r="Y108" s="80">
        <f t="shared" si="12"/>
        <v>33.894000000000005</v>
      </c>
      <c r="Z108" s="80">
        <f>VLOOKUP(E:E,'[2]costed bom'!$E$2:$AA$247,23,0)</f>
        <v>28.9</v>
      </c>
      <c r="AA108" s="80">
        <f t="shared" si="22"/>
        <v>28.9</v>
      </c>
      <c r="AB108" s="80">
        <f t="shared" si="23"/>
        <v>4.9940000000000069</v>
      </c>
      <c r="AC108" s="75">
        <v>14</v>
      </c>
      <c r="AD108" s="81" t="s">
        <v>566</v>
      </c>
    </row>
    <row r="109" spans="1:30" ht="10" x14ac:dyDescent="0.2">
      <c r="A109" s="82">
        <v>106</v>
      </c>
      <c r="B109" s="83">
        <v>0</v>
      </c>
      <c r="C109" s="82">
        <v>2</v>
      </c>
      <c r="D109" s="84" t="s">
        <v>296</v>
      </c>
      <c r="E109" s="84" t="s">
        <v>298</v>
      </c>
      <c r="F109" s="82"/>
      <c r="G109" s="82" t="s">
        <v>54</v>
      </c>
      <c r="H109" s="84" t="s">
        <v>299</v>
      </c>
      <c r="I109" s="85">
        <v>1</v>
      </c>
      <c r="J109" s="85">
        <v>1</v>
      </c>
      <c r="K109" s="82" t="s">
        <v>48</v>
      </c>
      <c r="L109" s="82" t="s">
        <v>63</v>
      </c>
      <c r="M109" s="82" t="s">
        <v>55</v>
      </c>
      <c r="N109" s="82" t="s">
        <v>62</v>
      </c>
      <c r="O109" s="82"/>
      <c r="P109" s="82"/>
      <c r="Q109" s="82"/>
      <c r="R109" s="86"/>
      <c r="S109" s="86">
        <f t="shared" si="15"/>
        <v>0</v>
      </c>
      <c r="T109" s="86"/>
      <c r="U109" s="86">
        <f t="shared" si="10"/>
        <v>0</v>
      </c>
      <c r="V109" s="86"/>
      <c r="W109" s="86">
        <f t="shared" si="11"/>
        <v>0</v>
      </c>
      <c r="X109" s="86"/>
      <c r="Y109" s="86">
        <f t="shared" si="12"/>
        <v>0</v>
      </c>
      <c r="Z109" s="86"/>
      <c r="AA109" s="86"/>
      <c r="AB109" s="86"/>
      <c r="AC109" s="82"/>
      <c r="AD109" s="87"/>
    </row>
    <row r="110" spans="1:30" ht="10" x14ac:dyDescent="0.2">
      <c r="A110" s="82">
        <v>107</v>
      </c>
      <c r="B110" s="83">
        <v>1</v>
      </c>
      <c r="C110" s="82">
        <v>2</v>
      </c>
      <c r="D110" s="84" t="s">
        <v>296</v>
      </c>
      <c r="E110" s="84" t="s">
        <v>300</v>
      </c>
      <c r="F110" s="82"/>
      <c r="G110" s="82" t="s">
        <v>82</v>
      </c>
      <c r="H110" s="84" t="s">
        <v>301</v>
      </c>
      <c r="I110" s="85">
        <v>1</v>
      </c>
      <c r="J110" s="85">
        <v>1</v>
      </c>
      <c r="K110" s="82" t="s">
        <v>48</v>
      </c>
      <c r="L110" s="82" t="s">
        <v>63</v>
      </c>
      <c r="M110" s="82" t="s">
        <v>55</v>
      </c>
      <c r="N110" s="82" t="s">
        <v>49</v>
      </c>
      <c r="O110" s="82"/>
      <c r="P110" s="82" t="s">
        <v>133</v>
      </c>
      <c r="Q110" s="82" t="s">
        <v>302</v>
      </c>
      <c r="R110" s="86"/>
      <c r="S110" s="86">
        <f t="shared" si="15"/>
        <v>0</v>
      </c>
      <c r="T110" s="86"/>
      <c r="U110" s="86">
        <f t="shared" si="10"/>
        <v>0</v>
      </c>
      <c r="V110" s="86"/>
      <c r="W110" s="86">
        <f t="shared" si="11"/>
        <v>0</v>
      </c>
      <c r="X110" s="86"/>
      <c r="Y110" s="86">
        <f t="shared" si="12"/>
        <v>0</v>
      </c>
      <c r="Z110" s="86"/>
      <c r="AA110" s="86"/>
      <c r="AB110" s="86"/>
      <c r="AC110" s="82"/>
      <c r="AD110" s="87"/>
    </row>
    <row r="111" spans="1:30" ht="10" x14ac:dyDescent="0.2">
      <c r="A111" s="82">
        <v>108</v>
      </c>
      <c r="B111" s="83">
        <v>2</v>
      </c>
      <c r="C111" s="82">
        <v>2</v>
      </c>
      <c r="D111" s="84" t="s">
        <v>296</v>
      </c>
      <c r="E111" s="84" t="s">
        <v>303</v>
      </c>
      <c r="F111" s="82"/>
      <c r="G111" s="82" t="s">
        <v>54</v>
      </c>
      <c r="H111" s="84" t="s">
        <v>304</v>
      </c>
      <c r="I111" s="85">
        <v>1</v>
      </c>
      <c r="J111" s="85">
        <v>1</v>
      </c>
      <c r="K111" s="82" t="s">
        <v>48</v>
      </c>
      <c r="L111" s="82" t="s">
        <v>63</v>
      </c>
      <c r="M111" s="82" t="s">
        <v>55</v>
      </c>
      <c r="N111" s="82" t="s">
        <v>49</v>
      </c>
      <c r="O111" s="82"/>
      <c r="P111" s="82" t="s">
        <v>94</v>
      </c>
      <c r="Q111" s="82" t="s">
        <v>305</v>
      </c>
      <c r="R111" s="86"/>
      <c r="S111" s="86">
        <f t="shared" si="15"/>
        <v>0</v>
      </c>
      <c r="T111" s="86"/>
      <c r="U111" s="86">
        <f t="shared" si="10"/>
        <v>0</v>
      </c>
      <c r="V111" s="86"/>
      <c r="W111" s="86">
        <f t="shared" si="11"/>
        <v>0</v>
      </c>
      <c r="X111" s="86"/>
      <c r="Y111" s="86">
        <f t="shared" si="12"/>
        <v>0</v>
      </c>
      <c r="Z111" s="86"/>
      <c r="AA111" s="86"/>
      <c r="AB111" s="86"/>
      <c r="AC111" s="82"/>
      <c r="AD111" s="87"/>
    </row>
    <row r="112" spans="1:30" ht="10" x14ac:dyDescent="0.2">
      <c r="A112" s="82">
        <v>109</v>
      </c>
      <c r="B112" s="83">
        <v>3</v>
      </c>
      <c r="C112" s="82">
        <v>2</v>
      </c>
      <c r="D112" s="84" t="s">
        <v>296</v>
      </c>
      <c r="E112" s="84" t="s">
        <v>306</v>
      </c>
      <c r="F112" s="82"/>
      <c r="G112" s="82" t="s">
        <v>54</v>
      </c>
      <c r="H112" s="84" t="s">
        <v>307</v>
      </c>
      <c r="I112" s="85">
        <v>1</v>
      </c>
      <c r="J112" s="85">
        <v>1</v>
      </c>
      <c r="K112" s="82" t="s">
        <v>48</v>
      </c>
      <c r="L112" s="82" t="s">
        <v>63</v>
      </c>
      <c r="M112" s="82" t="s">
        <v>55</v>
      </c>
      <c r="N112" s="82" t="s">
        <v>49</v>
      </c>
      <c r="O112" s="82"/>
      <c r="P112" s="82" t="s">
        <v>309</v>
      </c>
      <c r="Q112" s="82" t="s">
        <v>308</v>
      </c>
      <c r="R112" s="86"/>
      <c r="S112" s="86">
        <f t="shared" si="15"/>
        <v>0</v>
      </c>
      <c r="T112" s="86"/>
      <c r="U112" s="86">
        <f t="shared" si="10"/>
        <v>0</v>
      </c>
      <c r="V112" s="86"/>
      <c r="W112" s="86">
        <f t="shared" si="11"/>
        <v>0</v>
      </c>
      <c r="X112" s="86"/>
      <c r="Y112" s="86">
        <f t="shared" si="12"/>
        <v>0</v>
      </c>
      <c r="Z112" s="86"/>
      <c r="AA112" s="86"/>
      <c r="AB112" s="86"/>
      <c r="AC112" s="82"/>
      <c r="AD112" s="87"/>
    </row>
    <row r="113" spans="1:30" ht="10" x14ac:dyDescent="0.2">
      <c r="A113" s="82">
        <v>110</v>
      </c>
      <c r="B113" s="83">
        <v>4</v>
      </c>
      <c r="C113" s="82">
        <v>2</v>
      </c>
      <c r="D113" s="84" t="s">
        <v>296</v>
      </c>
      <c r="E113" s="84" t="s">
        <v>310</v>
      </c>
      <c r="F113" s="82"/>
      <c r="G113" s="82" t="s">
        <v>54</v>
      </c>
      <c r="H113" s="84" t="s">
        <v>311</v>
      </c>
      <c r="I113" s="85">
        <v>2</v>
      </c>
      <c r="J113" s="85">
        <v>2</v>
      </c>
      <c r="K113" s="82" t="s">
        <v>48</v>
      </c>
      <c r="L113" s="82" t="s">
        <v>63</v>
      </c>
      <c r="M113" s="82" t="s">
        <v>55</v>
      </c>
      <c r="N113" s="82" t="s">
        <v>49</v>
      </c>
      <c r="O113" s="82"/>
      <c r="P113" s="82" t="s">
        <v>133</v>
      </c>
      <c r="Q113" s="82" t="s">
        <v>312</v>
      </c>
      <c r="R113" s="86"/>
      <c r="S113" s="86">
        <f t="shared" si="15"/>
        <v>0</v>
      </c>
      <c r="T113" s="86"/>
      <c r="U113" s="86">
        <f t="shared" si="10"/>
        <v>0</v>
      </c>
      <c r="V113" s="86"/>
      <c r="W113" s="86">
        <f t="shared" si="11"/>
        <v>0</v>
      </c>
      <c r="X113" s="86"/>
      <c r="Y113" s="86">
        <f t="shared" si="12"/>
        <v>0</v>
      </c>
      <c r="Z113" s="86"/>
      <c r="AA113" s="86"/>
      <c r="AB113" s="86"/>
      <c r="AC113" s="82"/>
      <c r="AD113" s="87"/>
    </row>
    <row r="114" spans="1:30" ht="10" x14ac:dyDescent="0.2">
      <c r="A114" s="82">
        <v>111</v>
      </c>
      <c r="B114" s="83">
        <v>5</v>
      </c>
      <c r="C114" s="82">
        <v>2</v>
      </c>
      <c r="D114" s="84" t="s">
        <v>296</v>
      </c>
      <c r="E114" s="84" t="s">
        <v>313</v>
      </c>
      <c r="F114" s="82"/>
      <c r="G114" s="82" t="s">
        <v>66</v>
      </c>
      <c r="H114" s="84" t="s">
        <v>314</v>
      </c>
      <c r="I114" s="85">
        <v>2</v>
      </c>
      <c r="J114" s="85">
        <v>2</v>
      </c>
      <c r="K114" s="82" t="s">
        <v>48</v>
      </c>
      <c r="L114" s="82" t="s">
        <v>63</v>
      </c>
      <c r="M114" s="82" t="s">
        <v>55</v>
      </c>
      <c r="N114" s="82" t="s">
        <v>49</v>
      </c>
      <c r="O114" s="82"/>
      <c r="P114" s="82" t="s">
        <v>94</v>
      </c>
      <c r="Q114" s="82">
        <v>1184157</v>
      </c>
      <c r="R114" s="86"/>
      <c r="S114" s="86">
        <f t="shared" si="15"/>
        <v>0</v>
      </c>
      <c r="T114" s="86"/>
      <c r="U114" s="86">
        <f t="shared" si="10"/>
        <v>0</v>
      </c>
      <c r="V114" s="86"/>
      <c r="W114" s="86">
        <f t="shared" si="11"/>
        <v>0</v>
      </c>
      <c r="X114" s="86"/>
      <c r="Y114" s="86">
        <f t="shared" si="12"/>
        <v>0</v>
      </c>
      <c r="Z114" s="86"/>
      <c r="AA114" s="86"/>
      <c r="AB114" s="86"/>
      <c r="AC114" s="82"/>
      <c r="AD114" s="87"/>
    </row>
    <row r="115" spans="1:30" ht="10" x14ac:dyDescent="0.2">
      <c r="A115" s="82">
        <v>112</v>
      </c>
      <c r="B115" s="83">
        <v>6</v>
      </c>
      <c r="C115" s="82">
        <v>2</v>
      </c>
      <c r="D115" s="84" t="s">
        <v>296</v>
      </c>
      <c r="E115" s="84" t="s">
        <v>315</v>
      </c>
      <c r="F115" s="82"/>
      <c r="G115" s="82" t="s">
        <v>82</v>
      </c>
      <c r="H115" s="84" t="s">
        <v>316</v>
      </c>
      <c r="I115" s="85">
        <v>7</v>
      </c>
      <c r="J115" s="85">
        <v>7</v>
      </c>
      <c r="K115" s="82" t="s">
        <v>89</v>
      </c>
      <c r="L115" s="82" t="s">
        <v>63</v>
      </c>
      <c r="M115" s="82" t="s">
        <v>55</v>
      </c>
      <c r="N115" s="82" t="s">
        <v>49</v>
      </c>
      <c r="O115" s="82"/>
      <c r="P115" s="82" t="s">
        <v>317</v>
      </c>
      <c r="Q115" s="82">
        <v>83652</v>
      </c>
      <c r="R115" s="86"/>
      <c r="S115" s="86">
        <f t="shared" si="15"/>
        <v>0</v>
      </c>
      <c r="T115" s="86"/>
      <c r="U115" s="86">
        <f t="shared" si="10"/>
        <v>0</v>
      </c>
      <c r="V115" s="86"/>
      <c r="W115" s="86">
        <f t="shared" si="11"/>
        <v>0</v>
      </c>
      <c r="X115" s="86"/>
      <c r="Y115" s="86">
        <f t="shared" si="12"/>
        <v>0</v>
      </c>
      <c r="Z115" s="86"/>
      <c r="AA115" s="86"/>
      <c r="AB115" s="86"/>
      <c r="AC115" s="82"/>
      <c r="AD115" s="87"/>
    </row>
    <row r="116" spans="1:30" ht="10" x14ac:dyDescent="0.2">
      <c r="A116" s="82">
        <v>113</v>
      </c>
      <c r="B116" s="83">
        <v>7</v>
      </c>
      <c r="C116" s="82">
        <v>2</v>
      </c>
      <c r="D116" s="84" t="s">
        <v>296</v>
      </c>
      <c r="E116" s="84" t="s">
        <v>318</v>
      </c>
      <c r="F116" s="82"/>
      <c r="G116" s="82" t="s">
        <v>54</v>
      </c>
      <c r="H116" s="84" t="s">
        <v>319</v>
      </c>
      <c r="I116" s="85">
        <v>1</v>
      </c>
      <c r="J116" s="85">
        <v>1</v>
      </c>
      <c r="K116" s="82" t="s">
        <v>89</v>
      </c>
      <c r="L116" s="82" t="s">
        <v>63</v>
      </c>
      <c r="M116" s="82" t="s">
        <v>55</v>
      </c>
      <c r="N116" s="82" t="s">
        <v>49</v>
      </c>
      <c r="O116" s="82"/>
      <c r="P116" s="82" t="s">
        <v>321</v>
      </c>
      <c r="Q116" s="82" t="s">
        <v>320</v>
      </c>
      <c r="R116" s="86"/>
      <c r="S116" s="86">
        <f t="shared" si="15"/>
        <v>0</v>
      </c>
      <c r="T116" s="86"/>
      <c r="U116" s="86">
        <f t="shared" si="10"/>
        <v>0</v>
      </c>
      <c r="V116" s="86"/>
      <c r="W116" s="86">
        <f t="shared" si="11"/>
        <v>0</v>
      </c>
      <c r="X116" s="86"/>
      <c r="Y116" s="86">
        <f t="shared" si="12"/>
        <v>0</v>
      </c>
      <c r="Z116" s="86"/>
      <c r="AA116" s="86"/>
      <c r="AB116" s="86"/>
      <c r="AC116" s="82"/>
      <c r="AD116" s="87"/>
    </row>
    <row r="117" spans="1:30" ht="10" x14ac:dyDescent="0.2">
      <c r="A117" s="82">
        <v>114</v>
      </c>
      <c r="B117" s="83">
        <v>8</v>
      </c>
      <c r="C117" s="82">
        <v>2</v>
      </c>
      <c r="D117" s="84" t="s">
        <v>296</v>
      </c>
      <c r="E117" s="84" t="s">
        <v>322</v>
      </c>
      <c r="F117" s="82"/>
      <c r="G117" s="82" t="s">
        <v>82</v>
      </c>
      <c r="H117" s="84" t="s">
        <v>323</v>
      </c>
      <c r="I117" s="85">
        <v>0.5</v>
      </c>
      <c r="J117" s="85">
        <v>0.5</v>
      </c>
      <c r="K117" s="82" t="s">
        <v>89</v>
      </c>
      <c r="L117" s="82" t="s">
        <v>63</v>
      </c>
      <c r="M117" s="82" t="s">
        <v>55</v>
      </c>
      <c r="N117" s="82" t="s">
        <v>49</v>
      </c>
      <c r="O117" s="82"/>
      <c r="P117" s="82" t="s">
        <v>325</v>
      </c>
      <c r="Q117" s="82" t="s">
        <v>324</v>
      </c>
      <c r="R117" s="86"/>
      <c r="S117" s="86">
        <f t="shared" si="15"/>
        <v>0</v>
      </c>
      <c r="T117" s="86"/>
      <c r="U117" s="86">
        <f t="shared" si="10"/>
        <v>0</v>
      </c>
      <c r="V117" s="86"/>
      <c r="W117" s="86">
        <f t="shared" si="11"/>
        <v>0</v>
      </c>
      <c r="X117" s="86"/>
      <c r="Y117" s="86">
        <f t="shared" si="12"/>
        <v>0</v>
      </c>
      <c r="Z117" s="86"/>
      <c r="AA117" s="86"/>
      <c r="AB117" s="86"/>
      <c r="AC117" s="82"/>
      <c r="AD117" s="87"/>
    </row>
    <row r="118" spans="1:30" ht="10" x14ac:dyDescent="0.2">
      <c r="A118" s="82">
        <v>115</v>
      </c>
      <c r="B118" s="83">
        <v>9</v>
      </c>
      <c r="C118" s="82">
        <v>2</v>
      </c>
      <c r="D118" s="84" t="s">
        <v>296</v>
      </c>
      <c r="E118" s="84" t="s">
        <v>99</v>
      </c>
      <c r="F118" s="82"/>
      <c r="G118" s="82" t="s">
        <v>54</v>
      </c>
      <c r="H118" s="84" t="s">
        <v>100</v>
      </c>
      <c r="I118" s="85">
        <v>2</v>
      </c>
      <c r="J118" s="85">
        <v>2</v>
      </c>
      <c r="K118" s="82" t="s">
        <v>48</v>
      </c>
      <c r="L118" s="82" t="s">
        <v>63</v>
      </c>
      <c r="M118" s="82" t="s">
        <v>55</v>
      </c>
      <c r="N118" s="82" t="s">
        <v>49</v>
      </c>
      <c r="O118" s="82"/>
      <c r="P118" s="82" t="s">
        <v>102</v>
      </c>
      <c r="Q118" s="82" t="s">
        <v>101</v>
      </c>
      <c r="R118" s="86"/>
      <c r="S118" s="86">
        <f t="shared" si="15"/>
        <v>0</v>
      </c>
      <c r="T118" s="86"/>
      <c r="U118" s="86">
        <f t="shared" si="10"/>
        <v>0</v>
      </c>
      <c r="V118" s="86"/>
      <c r="W118" s="86">
        <f t="shared" si="11"/>
        <v>0</v>
      </c>
      <c r="X118" s="86"/>
      <c r="Y118" s="86">
        <f t="shared" si="12"/>
        <v>0</v>
      </c>
      <c r="Z118" s="86"/>
      <c r="AA118" s="86"/>
      <c r="AB118" s="86"/>
      <c r="AC118" s="82"/>
      <c r="AD118" s="87"/>
    </row>
    <row r="119" spans="1:30" ht="10" x14ac:dyDescent="0.2">
      <c r="A119" s="75">
        <v>116</v>
      </c>
      <c r="B119" s="76">
        <v>47</v>
      </c>
      <c r="C119" s="75">
        <v>1</v>
      </c>
      <c r="D119" s="77" t="s">
        <v>50</v>
      </c>
      <c r="E119" s="77" t="s">
        <v>326</v>
      </c>
      <c r="F119" s="75" t="s">
        <v>596</v>
      </c>
      <c r="G119" s="75" t="s">
        <v>54</v>
      </c>
      <c r="H119" s="77" t="s">
        <v>327</v>
      </c>
      <c r="I119" s="78">
        <v>1</v>
      </c>
      <c r="J119" s="78">
        <v>1</v>
      </c>
      <c r="K119" s="75" t="s">
        <v>48</v>
      </c>
      <c r="L119" s="75" t="s">
        <v>53</v>
      </c>
      <c r="M119" s="75" t="s">
        <v>55</v>
      </c>
      <c r="N119" s="75" t="s">
        <v>49</v>
      </c>
      <c r="O119" s="75" t="s">
        <v>575</v>
      </c>
      <c r="R119" s="80">
        <f>VLOOKUP(E:E,'[1]853-229142-014'!$A:$F,6,0)</f>
        <v>52.7136</v>
      </c>
      <c r="S119" s="80">
        <f t="shared" si="15"/>
        <v>52.7136</v>
      </c>
      <c r="T119" s="80">
        <f>VLOOKUP(E:E,'[1]853-229142-014'!$A:$H,8,0)</f>
        <v>51.326400000000007</v>
      </c>
      <c r="U119" s="80">
        <f t="shared" si="10"/>
        <v>51.326400000000007</v>
      </c>
      <c r="V119" s="80">
        <f>VLOOKUP(E:E,'[1]853-229142-014'!$A:$J,10,0)</f>
        <v>49.939200000000007</v>
      </c>
      <c r="W119" s="80">
        <f t="shared" si="11"/>
        <v>49.939200000000007</v>
      </c>
      <c r="X119" s="80">
        <f>VLOOKUP(E:E,'[1]853-229142-014'!$A:$L,12,0)</f>
        <v>48.552000000000007</v>
      </c>
      <c r="Y119" s="80">
        <f t="shared" si="12"/>
        <v>48.552000000000007</v>
      </c>
      <c r="Z119" s="80">
        <f>VLOOKUP(E:E,'[2]costed bom'!$E$2:$AA$247,23,0)</f>
        <v>80.31</v>
      </c>
      <c r="AA119" s="80">
        <f>J119*Z119</f>
        <v>80.31</v>
      </c>
      <c r="AB119" s="80">
        <f>Y119-AA119</f>
        <v>-31.757999999999996</v>
      </c>
      <c r="AC119" s="75">
        <v>154</v>
      </c>
      <c r="AD119" s="81" t="s">
        <v>566</v>
      </c>
    </row>
    <row r="120" spans="1:30" ht="10" x14ac:dyDescent="0.2">
      <c r="A120" s="82">
        <v>117</v>
      </c>
      <c r="B120" s="83">
        <v>0</v>
      </c>
      <c r="C120" s="82">
        <v>2</v>
      </c>
      <c r="D120" s="84" t="s">
        <v>326</v>
      </c>
      <c r="E120" s="84" t="s">
        <v>328</v>
      </c>
      <c r="F120" s="82"/>
      <c r="G120" s="82" t="s">
        <v>54</v>
      </c>
      <c r="H120" s="84" t="s">
        <v>329</v>
      </c>
      <c r="I120" s="85">
        <v>1</v>
      </c>
      <c r="J120" s="85">
        <v>1</v>
      </c>
      <c r="K120" s="82" t="s">
        <v>48</v>
      </c>
      <c r="L120" s="82" t="s">
        <v>53</v>
      </c>
      <c r="M120" s="82" t="s">
        <v>55</v>
      </c>
      <c r="N120" s="82" t="s">
        <v>62</v>
      </c>
      <c r="O120" s="82"/>
      <c r="P120" s="82"/>
      <c r="Q120" s="82"/>
      <c r="R120" s="86"/>
      <c r="S120" s="86">
        <f t="shared" si="15"/>
        <v>0</v>
      </c>
      <c r="T120" s="86"/>
      <c r="U120" s="86">
        <f t="shared" si="10"/>
        <v>0</v>
      </c>
      <c r="V120" s="86"/>
      <c r="W120" s="86">
        <f t="shared" si="11"/>
        <v>0</v>
      </c>
      <c r="X120" s="86"/>
      <c r="Y120" s="86">
        <f t="shared" si="12"/>
        <v>0</v>
      </c>
      <c r="Z120" s="86"/>
      <c r="AA120" s="86"/>
      <c r="AB120" s="86"/>
      <c r="AC120" s="82"/>
      <c r="AD120" s="87"/>
    </row>
    <row r="121" spans="1:30" ht="10" x14ac:dyDescent="0.2">
      <c r="A121" s="82">
        <v>118</v>
      </c>
      <c r="B121" s="83">
        <v>1</v>
      </c>
      <c r="C121" s="82">
        <v>2</v>
      </c>
      <c r="D121" s="84" t="s">
        <v>326</v>
      </c>
      <c r="E121" s="84" t="s">
        <v>330</v>
      </c>
      <c r="F121" s="82"/>
      <c r="G121" s="82" t="s">
        <v>54</v>
      </c>
      <c r="H121" s="84" t="s">
        <v>331</v>
      </c>
      <c r="I121" s="85">
        <v>7.5</v>
      </c>
      <c r="J121" s="85">
        <v>7.5</v>
      </c>
      <c r="K121" s="82" t="s">
        <v>89</v>
      </c>
      <c r="L121" s="82" t="s">
        <v>63</v>
      </c>
      <c r="M121" s="82" t="s">
        <v>55</v>
      </c>
      <c r="N121" s="82" t="s">
        <v>49</v>
      </c>
      <c r="O121" s="82"/>
      <c r="P121" s="82" t="s">
        <v>333</v>
      </c>
      <c r="Q121" s="82" t="s">
        <v>332</v>
      </c>
      <c r="R121" s="86"/>
      <c r="S121" s="86">
        <f t="shared" si="15"/>
        <v>0</v>
      </c>
      <c r="T121" s="86"/>
      <c r="U121" s="86">
        <f t="shared" si="10"/>
        <v>0</v>
      </c>
      <c r="V121" s="86"/>
      <c r="W121" s="86">
        <f t="shared" si="11"/>
        <v>0</v>
      </c>
      <c r="X121" s="86"/>
      <c r="Y121" s="86">
        <f t="shared" si="12"/>
        <v>0</v>
      </c>
      <c r="Z121" s="86"/>
      <c r="AA121" s="86"/>
      <c r="AB121" s="86"/>
      <c r="AC121" s="82"/>
      <c r="AD121" s="87"/>
    </row>
    <row r="122" spans="1:30" ht="10" x14ac:dyDescent="0.2">
      <c r="A122" s="82">
        <v>119</v>
      </c>
      <c r="B122" s="83">
        <v>2</v>
      </c>
      <c r="C122" s="82">
        <v>2</v>
      </c>
      <c r="D122" s="84" t="s">
        <v>326</v>
      </c>
      <c r="E122" s="84" t="s">
        <v>300</v>
      </c>
      <c r="F122" s="82"/>
      <c r="G122" s="82" t="s">
        <v>82</v>
      </c>
      <c r="H122" s="84" t="s">
        <v>301</v>
      </c>
      <c r="I122" s="85">
        <v>1</v>
      </c>
      <c r="J122" s="85">
        <v>1</v>
      </c>
      <c r="K122" s="82" t="s">
        <v>48</v>
      </c>
      <c r="L122" s="82" t="s">
        <v>63</v>
      </c>
      <c r="M122" s="82" t="s">
        <v>55</v>
      </c>
      <c r="N122" s="82" t="s">
        <v>49</v>
      </c>
      <c r="O122" s="82"/>
      <c r="P122" s="82" t="s">
        <v>133</v>
      </c>
      <c r="Q122" s="82" t="s">
        <v>302</v>
      </c>
      <c r="R122" s="86"/>
      <c r="S122" s="86">
        <f t="shared" si="15"/>
        <v>0</v>
      </c>
      <c r="T122" s="86"/>
      <c r="U122" s="86">
        <f t="shared" si="10"/>
        <v>0</v>
      </c>
      <c r="V122" s="86"/>
      <c r="W122" s="86">
        <f t="shared" si="11"/>
        <v>0</v>
      </c>
      <c r="X122" s="86"/>
      <c r="Y122" s="86">
        <f t="shared" si="12"/>
        <v>0</v>
      </c>
      <c r="Z122" s="86"/>
      <c r="AA122" s="86"/>
      <c r="AB122" s="86"/>
      <c r="AC122" s="82"/>
      <c r="AD122" s="87"/>
    </row>
    <row r="123" spans="1:30" ht="10" x14ac:dyDescent="0.2">
      <c r="A123" s="82">
        <v>120</v>
      </c>
      <c r="B123" s="83">
        <v>3</v>
      </c>
      <c r="C123" s="82">
        <v>2</v>
      </c>
      <c r="D123" s="84" t="s">
        <v>326</v>
      </c>
      <c r="E123" s="84" t="s">
        <v>334</v>
      </c>
      <c r="F123" s="82"/>
      <c r="G123" s="82" t="s">
        <v>82</v>
      </c>
      <c r="H123" s="84" t="s">
        <v>335</v>
      </c>
      <c r="I123" s="85">
        <v>1</v>
      </c>
      <c r="J123" s="85">
        <v>1</v>
      </c>
      <c r="K123" s="82" t="s">
        <v>48</v>
      </c>
      <c r="L123" s="82" t="s">
        <v>63</v>
      </c>
      <c r="M123" s="82" t="s">
        <v>55</v>
      </c>
      <c r="N123" s="82" t="s">
        <v>49</v>
      </c>
      <c r="O123" s="82"/>
      <c r="P123" s="82" t="s">
        <v>133</v>
      </c>
      <c r="Q123" s="82" t="s">
        <v>336</v>
      </c>
      <c r="R123" s="86"/>
      <c r="S123" s="86">
        <f t="shared" si="15"/>
        <v>0</v>
      </c>
      <c r="T123" s="86"/>
      <c r="U123" s="86">
        <f t="shared" si="10"/>
        <v>0</v>
      </c>
      <c r="V123" s="86"/>
      <c r="W123" s="86">
        <f t="shared" si="11"/>
        <v>0</v>
      </c>
      <c r="X123" s="86"/>
      <c r="Y123" s="86">
        <f t="shared" si="12"/>
        <v>0</v>
      </c>
      <c r="Z123" s="86"/>
      <c r="AA123" s="86"/>
      <c r="AB123" s="86"/>
      <c r="AC123" s="82"/>
      <c r="AD123" s="87"/>
    </row>
    <row r="124" spans="1:30" ht="10" x14ac:dyDescent="0.2">
      <c r="A124" s="82">
        <v>121</v>
      </c>
      <c r="B124" s="83">
        <v>4</v>
      </c>
      <c r="C124" s="82">
        <v>2</v>
      </c>
      <c r="D124" s="84" t="s">
        <v>326</v>
      </c>
      <c r="E124" s="84" t="s">
        <v>337</v>
      </c>
      <c r="F124" s="82"/>
      <c r="G124" s="82" t="s">
        <v>54</v>
      </c>
      <c r="H124" s="84" t="s">
        <v>338</v>
      </c>
      <c r="I124" s="85">
        <v>9</v>
      </c>
      <c r="J124" s="85">
        <v>9</v>
      </c>
      <c r="K124" s="82" t="s">
        <v>48</v>
      </c>
      <c r="L124" s="82" t="s">
        <v>63</v>
      </c>
      <c r="M124" s="82" t="s">
        <v>55</v>
      </c>
      <c r="N124" s="82" t="s">
        <v>49</v>
      </c>
      <c r="O124" s="82"/>
      <c r="P124" s="82" t="s">
        <v>340</v>
      </c>
      <c r="Q124" s="82" t="s">
        <v>339</v>
      </c>
      <c r="R124" s="86"/>
      <c r="S124" s="86">
        <f t="shared" si="15"/>
        <v>0</v>
      </c>
      <c r="T124" s="86"/>
      <c r="U124" s="86">
        <f t="shared" si="10"/>
        <v>0</v>
      </c>
      <c r="V124" s="86"/>
      <c r="W124" s="86">
        <f t="shared" si="11"/>
        <v>0</v>
      </c>
      <c r="X124" s="86"/>
      <c r="Y124" s="86">
        <f t="shared" si="12"/>
        <v>0</v>
      </c>
      <c r="Z124" s="86"/>
      <c r="AA124" s="86"/>
      <c r="AB124" s="86"/>
      <c r="AC124" s="82"/>
      <c r="AD124" s="87"/>
    </row>
    <row r="125" spans="1:30" ht="10" x14ac:dyDescent="0.2">
      <c r="A125" s="82">
        <v>122</v>
      </c>
      <c r="B125" s="83">
        <v>5</v>
      </c>
      <c r="C125" s="82">
        <v>2</v>
      </c>
      <c r="D125" s="84" t="s">
        <v>326</v>
      </c>
      <c r="E125" s="84" t="s">
        <v>341</v>
      </c>
      <c r="F125" s="82"/>
      <c r="G125" s="82" t="s">
        <v>82</v>
      </c>
      <c r="H125" s="84" t="s">
        <v>342</v>
      </c>
      <c r="I125" s="85">
        <v>9</v>
      </c>
      <c r="J125" s="85">
        <v>9</v>
      </c>
      <c r="K125" s="82" t="s">
        <v>48</v>
      </c>
      <c r="L125" s="82" t="s">
        <v>63</v>
      </c>
      <c r="M125" s="82" t="s">
        <v>55</v>
      </c>
      <c r="N125" s="82" t="s">
        <v>49</v>
      </c>
      <c r="O125" s="82"/>
      <c r="P125" s="82" t="s">
        <v>133</v>
      </c>
      <c r="Q125" s="82" t="s">
        <v>343</v>
      </c>
      <c r="R125" s="86"/>
      <c r="S125" s="86">
        <f t="shared" si="15"/>
        <v>0</v>
      </c>
      <c r="T125" s="86"/>
      <c r="U125" s="86">
        <f t="shared" si="10"/>
        <v>0</v>
      </c>
      <c r="V125" s="86"/>
      <c r="W125" s="86">
        <f t="shared" si="11"/>
        <v>0</v>
      </c>
      <c r="X125" s="86"/>
      <c r="Y125" s="86">
        <f t="shared" si="12"/>
        <v>0</v>
      </c>
      <c r="Z125" s="86"/>
      <c r="AA125" s="86"/>
      <c r="AB125" s="86"/>
      <c r="AC125" s="82"/>
      <c r="AD125" s="87"/>
    </row>
    <row r="126" spans="1:30" ht="10" x14ac:dyDescent="0.2">
      <c r="A126" s="82">
        <v>123</v>
      </c>
      <c r="B126" s="83">
        <v>6</v>
      </c>
      <c r="C126" s="82">
        <v>2</v>
      </c>
      <c r="D126" s="84" t="s">
        <v>326</v>
      </c>
      <c r="E126" s="84" t="s">
        <v>344</v>
      </c>
      <c r="F126" s="82"/>
      <c r="G126" s="82" t="s">
        <v>54</v>
      </c>
      <c r="H126" s="84" t="s">
        <v>345</v>
      </c>
      <c r="I126" s="85">
        <v>1</v>
      </c>
      <c r="J126" s="85">
        <v>1</v>
      </c>
      <c r="K126" s="82" t="s">
        <v>89</v>
      </c>
      <c r="L126" s="82" t="s">
        <v>63</v>
      </c>
      <c r="M126" s="82" t="s">
        <v>55</v>
      </c>
      <c r="N126" s="82" t="s">
        <v>49</v>
      </c>
      <c r="O126" s="82"/>
      <c r="P126" s="82" t="s">
        <v>325</v>
      </c>
      <c r="Q126" s="82" t="s">
        <v>346</v>
      </c>
      <c r="R126" s="86"/>
      <c r="S126" s="86">
        <f t="shared" si="15"/>
        <v>0</v>
      </c>
      <c r="T126" s="86"/>
      <c r="U126" s="86">
        <f t="shared" si="10"/>
        <v>0</v>
      </c>
      <c r="V126" s="86"/>
      <c r="W126" s="86">
        <f t="shared" si="11"/>
        <v>0</v>
      </c>
      <c r="X126" s="86"/>
      <c r="Y126" s="86">
        <f t="shared" si="12"/>
        <v>0</v>
      </c>
      <c r="Z126" s="86"/>
      <c r="AA126" s="86"/>
      <c r="AB126" s="86"/>
      <c r="AC126" s="82"/>
      <c r="AD126" s="87"/>
    </row>
    <row r="127" spans="1:30" ht="10" x14ac:dyDescent="0.2">
      <c r="A127" s="82">
        <v>124</v>
      </c>
      <c r="B127" s="83">
        <v>7</v>
      </c>
      <c r="C127" s="82">
        <v>2</v>
      </c>
      <c r="D127" s="84" t="s">
        <v>326</v>
      </c>
      <c r="E127" s="84" t="s">
        <v>347</v>
      </c>
      <c r="F127" s="82"/>
      <c r="G127" s="82" t="s">
        <v>58</v>
      </c>
      <c r="H127" s="84" t="s">
        <v>348</v>
      </c>
      <c r="I127" s="85">
        <v>1</v>
      </c>
      <c r="J127" s="85">
        <v>1</v>
      </c>
      <c r="K127" s="82" t="s">
        <v>48</v>
      </c>
      <c r="L127" s="82" t="s">
        <v>63</v>
      </c>
      <c r="M127" s="82" t="s">
        <v>55</v>
      </c>
      <c r="N127" s="82" t="s">
        <v>49</v>
      </c>
      <c r="O127" s="82"/>
      <c r="P127" s="82" t="s">
        <v>349</v>
      </c>
      <c r="Q127" s="82">
        <v>1727040096</v>
      </c>
      <c r="R127" s="86"/>
      <c r="S127" s="86">
        <f t="shared" si="15"/>
        <v>0</v>
      </c>
      <c r="T127" s="86"/>
      <c r="U127" s="86">
        <f t="shared" si="10"/>
        <v>0</v>
      </c>
      <c r="V127" s="86"/>
      <c r="W127" s="86">
        <f t="shared" si="11"/>
        <v>0</v>
      </c>
      <c r="X127" s="86"/>
      <c r="Y127" s="86">
        <f t="shared" si="12"/>
        <v>0</v>
      </c>
      <c r="Z127" s="86"/>
      <c r="AA127" s="86"/>
      <c r="AB127" s="86"/>
      <c r="AC127" s="82"/>
      <c r="AD127" s="87"/>
    </row>
    <row r="128" spans="1:30" ht="10" x14ac:dyDescent="0.2">
      <c r="A128" s="82">
        <v>125</v>
      </c>
      <c r="B128" s="83">
        <v>8</v>
      </c>
      <c r="C128" s="82">
        <v>2</v>
      </c>
      <c r="D128" s="84" t="s">
        <v>326</v>
      </c>
      <c r="E128" s="84" t="s">
        <v>350</v>
      </c>
      <c r="F128" s="82"/>
      <c r="G128" s="82" t="s">
        <v>66</v>
      </c>
      <c r="H128" s="84" t="s">
        <v>351</v>
      </c>
      <c r="I128" s="85">
        <v>1</v>
      </c>
      <c r="J128" s="85">
        <v>1</v>
      </c>
      <c r="K128" s="82" t="s">
        <v>48</v>
      </c>
      <c r="L128" s="82" t="s">
        <v>63</v>
      </c>
      <c r="M128" s="82" t="s">
        <v>55</v>
      </c>
      <c r="N128" s="82" t="s">
        <v>49</v>
      </c>
      <c r="O128" s="82"/>
      <c r="P128" s="82" t="s">
        <v>309</v>
      </c>
      <c r="Q128" s="82" t="s">
        <v>352</v>
      </c>
      <c r="R128" s="86"/>
      <c r="S128" s="86">
        <f t="shared" si="15"/>
        <v>0</v>
      </c>
      <c r="T128" s="86"/>
      <c r="U128" s="86">
        <f t="shared" si="10"/>
        <v>0</v>
      </c>
      <c r="V128" s="86"/>
      <c r="W128" s="86">
        <f t="shared" si="11"/>
        <v>0</v>
      </c>
      <c r="X128" s="86"/>
      <c r="Y128" s="86">
        <f t="shared" si="12"/>
        <v>0</v>
      </c>
      <c r="Z128" s="86"/>
      <c r="AA128" s="86"/>
      <c r="AB128" s="86"/>
      <c r="AC128" s="82"/>
      <c r="AD128" s="87"/>
    </row>
    <row r="129" spans="1:30" ht="10" x14ac:dyDescent="0.2">
      <c r="A129" s="82">
        <v>126</v>
      </c>
      <c r="B129" s="83">
        <v>9</v>
      </c>
      <c r="C129" s="82">
        <v>2</v>
      </c>
      <c r="D129" s="84" t="s">
        <v>326</v>
      </c>
      <c r="E129" s="84" t="s">
        <v>99</v>
      </c>
      <c r="F129" s="82"/>
      <c r="G129" s="82" t="s">
        <v>54</v>
      </c>
      <c r="H129" s="84" t="s">
        <v>100</v>
      </c>
      <c r="I129" s="85">
        <v>2</v>
      </c>
      <c r="J129" s="85">
        <v>2</v>
      </c>
      <c r="K129" s="82" t="s">
        <v>48</v>
      </c>
      <c r="L129" s="82" t="s">
        <v>63</v>
      </c>
      <c r="M129" s="82" t="s">
        <v>55</v>
      </c>
      <c r="N129" s="82" t="s">
        <v>49</v>
      </c>
      <c r="O129" s="82"/>
      <c r="P129" s="82" t="s">
        <v>102</v>
      </c>
      <c r="Q129" s="82" t="s">
        <v>101</v>
      </c>
      <c r="R129" s="86"/>
      <c r="S129" s="86">
        <f t="shared" si="15"/>
        <v>0</v>
      </c>
      <c r="T129" s="86"/>
      <c r="U129" s="86">
        <f t="shared" si="10"/>
        <v>0</v>
      </c>
      <c r="V129" s="86"/>
      <c r="W129" s="86">
        <f t="shared" si="11"/>
        <v>0</v>
      </c>
      <c r="X129" s="86"/>
      <c r="Y129" s="86">
        <f t="shared" si="12"/>
        <v>0</v>
      </c>
      <c r="Z129" s="86"/>
      <c r="AA129" s="86"/>
      <c r="AB129" s="86"/>
      <c r="AC129" s="82"/>
      <c r="AD129" s="87"/>
    </row>
    <row r="130" spans="1:30" ht="10" x14ac:dyDescent="0.2">
      <c r="A130" s="82">
        <v>127</v>
      </c>
      <c r="B130" s="83">
        <v>10</v>
      </c>
      <c r="C130" s="82">
        <v>2</v>
      </c>
      <c r="D130" s="84" t="s">
        <v>326</v>
      </c>
      <c r="E130" s="84" t="s">
        <v>318</v>
      </c>
      <c r="F130" s="82"/>
      <c r="G130" s="82" t="s">
        <v>54</v>
      </c>
      <c r="H130" s="84" t="s">
        <v>319</v>
      </c>
      <c r="I130" s="85">
        <v>1</v>
      </c>
      <c r="J130" s="85">
        <v>1</v>
      </c>
      <c r="K130" s="82" t="s">
        <v>89</v>
      </c>
      <c r="L130" s="82" t="s">
        <v>63</v>
      </c>
      <c r="M130" s="82" t="s">
        <v>55</v>
      </c>
      <c r="N130" s="82" t="s">
        <v>49</v>
      </c>
      <c r="O130" s="82"/>
      <c r="P130" s="82" t="s">
        <v>321</v>
      </c>
      <c r="Q130" s="82" t="s">
        <v>320</v>
      </c>
      <c r="R130" s="86"/>
      <c r="S130" s="86">
        <f t="shared" si="15"/>
        <v>0</v>
      </c>
      <c r="T130" s="86"/>
      <c r="U130" s="86">
        <f t="shared" si="10"/>
        <v>0</v>
      </c>
      <c r="V130" s="86"/>
      <c r="W130" s="86">
        <f t="shared" si="11"/>
        <v>0</v>
      </c>
      <c r="X130" s="86"/>
      <c r="Y130" s="86">
        <f t="shared" si="12"/>
        <v>0</v>
      </c>
      <c r="Z130" s="86"/>
      <c r="AA130" s="86"/>
      <c r="AB130" s="86"/>
      <c r="AC130" s="82"/>
      <c r="AD130" s="87"/>
    </row>
    <row r="131" spans="1:30" ht="10" x14ac:dyDescent="0.2">
      <c r="A131" s="75">
        <v>128</v>
      </c>
      <c r="B131" s="76">
        <v>48</v>
      </c>
      <c r="C131" s="75">
        <v>1</v>
      </c>
      <c r="D131" s="77" t="s">
        <v>50</v>
      </c>
      <c r="E131" s="77" t="s">
        <v>353</v>
      </c>
      <c r="F131" s="75" t="s">
        <v>596</v>
      </c>
      <c r="G131" s="75" t="s">
        <v>54</v>
      </c>
      <c r="H131" s="77" t="s">
        <v>354</v>
      </c>
      <c r="I131" s="78">
        <v>1</v>
      </c>
      <c r="J131" s="78">
        <v>1</v>
      </c>
      <c r="K131" s="75" t="s">
        <v>48</v>
      </c>
      <c r="L131" s="75" t="s">
        <v>53</v>
      </c>
      <c r="M131" s="75" t="s">
        <v>55</v>
      </c>
      <c r="N131" s="75" t="s">
        <v>49</v>
      </c>
      <c r="O131" s="75" t="s">
        <v>575</v>
      </c>
      <c r="R131" s="80">
        <f>VLOOKUP(E:E,'[1]853-229142-014'!$A:$F,6,0)</f>
        <v>85.146599999999992</v>
      </c>
      <c r="S131" s="80">
        <f t="shared" si="15"/>
        <v>85.146599999999992</v>
      </c>
      <c r="T131" s="80">
        <f>VLOOKUP(E:E,'[1]853-229142-014'!$A:$H,8,0)</f>
        <v>82.905900000000003</v>
      </c>
      <c r="U131" s="80">
        <f t="shared" ref="U131:U194" si="24">J131*T131</f>
        <v>82.905900000000003</v>
      </c>
      <c r="V131" s="80">
        <f>VLOOKUP(E:E,'[1]853-229142-014'!$A:$J,10,0)</f>
        <v>80.665199999999999</v>
      </c>
      <c r="W131" s="80">
        <f t="shared" ref="W131:W194" si="25">J131*V131</f>
        <v>80.665199999999999</v>
      </c>
      <c r="X131" s="80">
        <f>VLOOKUP(E:E,'[1]853-229142-014'!$A:$L,12,0)</f>
        <v>78.424499999999995</v>
      </c>
      <c r="Y131" s="80">
        <f t="shared" ref="Y131:Y194" si="26">J131*X131</f>
        <v>78.424499999999995</v>
      </c>
      <c r="Z131" s="80">
        <f>VLOOKUP(E:E,'[2]costed bom'!$E$2:$AA$247,23,0)</f>
        <v>114.5</v>
      </c>
      <c r="AA131" s="80">
        <f>J131*Z131</f>
        <v>114.5</v>
      </c>
      <c r="AB131" s="80">
        <f>Y131-AA131</f>
        <v>-36.075500000000005</v>
      </c>
      <c r="AC131" s="75">
        <v>154</v>
      </c>
      <c r="AD131" s="81" t="s">
        <v>566</v>
      </c>
    </row>
    <row r="132" spans="1:30" ht="10" x14ac:dyDescent="0.2">
      <c r="A132" s="82">
        <v>129</v>
      </c>
      <c r="B132" s="83">
        <v>0</v>
      </c>
      <c r="C132" s="82">
        <v>2</v>
      </c>
      <c r="D132" s="84" t="s">
        <v>353</v>
      </c>
      <c r="E132" s="84" t="s">
        <v>355</v>
      </c>
      <c r="F132" s="82"/>
      <c r="G132" s="82" t="s">
        <v>54</v>
      </c>
      <c r="H132" s="84" t="s">
        <v>356</v>
      </c>
      <c r="I132" s="85">
        <v>1</v>
      </c>
      <c r="J132" s="85">
        <v>1</v>
      </c>
      <c r="K132" s="82" t="s">
        <v>48</v>
      </c>
      <c r="L132" s="82" t="s">
        <v>53</v>
      </c>
      <c r="M132" s="82" t="s">
        <v>55</v>
      </c>
      <c r="N132" s="82" t="s">
        <v>62</v>
      </c>
      <c r="O132" s="82"/>
      <c r="P132" s="82"/>
      <c r="Q132" s="82"/>
      <c r="R132" s="86"/>
      <c r="S132" s="86">
        <f t="shared" ref="S132:S195" si="27">I132*R132</f>
        <v>0</v>
      </c>
      <c r="T132" s="86"/>
      <c r="U132" s="86">
        <f t="shared" si="24"/>
        <v>0</v>
      </c>
      <c r="V132" s="86"/>
      <c r="W132" s="86">
        <f t="shared" si="25"/>
        <v>0</v>
      </c>
      <c r="X132" s="86"/>
      <c r="Y132" s="86">
        <f t="shared" si="26"/>
        <v>0</v>
      </c>
      <c r="Z132" s="86"/>
      <c r="AA132" s="86"/>
      <c r="AB132" s="86"/>
      <c r="AC132" s="82"/>
      <c r="AD132" s="87"/>
    </row>
    <row r="133" spans="1:30" ht="10" x14ac:dyDescent="0.2">
      <c r="A133" s="82">
        <v>130</v>
      </c>
      <c r="B133" s="83">
        <v>1</v>
      </c>
      <c r="C133" s="82">
        <v>2</v>
      </c>
      <c r="D133" s="84" t="s">
        <v>353</v>
      </c>
      <c r="E133" s="84" t="s">
        <v>357</v>
      </c>
      <c r="F133" s="82"/>
      <c r="G133" s="82" t="s">
        <v>54</v>
      </c>
      <c r="H133" s="84" t="s">
        <v>358</v>
      </c>
      <c r="I133" s="85">
        <v>4</v>
      </c>
      <c r="J133" s="85">
        <v>4</v>
      </c>
      <c r="K133" s="82" t="s">
        <v>48</v>
      </c>
      <c r="L133" s="82" t="s">
        <v>63</v>
      </c>
      <c r="M133" s="82" t="s">
        <v>55</v>
      </c>
      <c r="N133" s="82" t="s">
        <v>49</v>
      </c>
      <c r="O133" s="82"/>
      <c r="P133" s="82" t="s">
        <v>360</v>
      </c>
      <c r="Q133" s="82" t="s">
        <v>359</v>
      </c>
      <c r="R133" s="86"/>
      <c r="S133" s="86">
        <f t="shared" si="27"/>
        <v>0</v>
      </c>
      <c r="T133" s="86"/>
      <c r="U133" s="86">
        <f t="shared" si="24"/>
        <v>0</v>
      </c>
      <c r="V133" s="86"/>
      <c r="W133" s="86">
        <f t="shared" si="25"/>
        <v>0</v>
      </c>
      <c r="X133" s="86"/>
      <c r="Y133" s="86">
        <f t="shared" si="26"/>
        <v>0</v>
      </c>
      <c r="Z133" s="86"/>
      <c r="AA133" s="86"/>
      <c r="AB133" s="86"/>
      <c r="AC133" s="82"/>
      <c r="AD133" s="87"/>
    </row>
    <row r="134" spans="1:30" ht="10" x14ac:dyDescent="0.2">
      <c r="A134" s="82">
        <v>131</v>
      </c>
      <c r="B134" s="83">
        <v>2</v>
      </c>
      <c r="C134" s="82">
        <v>2</v>
      </c>
      <c r="D134" s="84" t="s">
        <v>353</v>
      </c>
      <c r="E134" s="84" t="s">
        <v>300</v>
      </c>
      <c r="F134" s="82"/>
      <c r="G134" s="82" t="s">
        <v>82</v>
      </c>
      <c r="H134" s="84" t="s">
        <v>301</v>
      </c>
      <c r="I134" s="85">
        <v>1</v>
      </c>
      <c r="J134" s="85">
        <v>1</v>
      </c>
      <c r="K134" s="82" t="s">
        <v>48</v>
      </c>
      <c r="L134" s="82" t="s">
        <v>63</v>
      </c>
      <c r="M134" s="82" t="s">
        <v>55</v>
      </c>
      <c r="N134" s="82" t="s">
        <v>49</v>
      </c>
      <c r="O134" s="82"/>
      <c r="P134" s="82" t="s">
        <v>133</v>
      </c>
      <c r="Q134" s="82" t="s">
        <v>302</v>
      </c>
      <c r="R134" s="86"/>
      <c r="S134" s="86">
        <f t="shared" si="27"/>
        <v>0</v>
      </c>
      <c r="T134" s="86"/>
      <c r="U134" s="86">
        <f t="shared" si="24"/>
        <v>0</v>
      </c>
      <c r="V134" s="86"/>
      <c r="W134" s="86">
        <f t="shared" si="25"/>
        <v>0</v>
      </c>
      <c r="X134" s="86"/>
      <c r="Y134" s="86">
        <f t="shared" si="26"/>
        <v>0</v>
      </c>
      <c r="Z134" s="86"/>
      <c r="AA134" s="86"/>
      <c r="AB134" s="86"/>
      <c r="AC134" s="82"/>
      <c r="AD134" s="87"/>
    </row>
    <row r="135" spans="1:30" ht="10" x14ac:dyDescent="0.2">
      <c r="A135" s="82">
        <v>132</v>
      </c>
      <c r="B135" s="83">
        <v>3</v>
      </c>
      <c r="C135" s="82">
        <v>2</v>
      </c>
      <c r="D135" s="84" t="s">
        <v>353</v>
      </c>
      <c r="E135" s="84" t="s">
        <v>347</v>
      </c>
      <c r="F135" s="82"/>
      <c r="G135" s="82" t="s">
        <v>58</v>
      </c>
      <c r="H135" s="84" t="s">
        <v>348</v>
      </c>
      <c r="I135" s="85">
        <v>1</v>
      </c>
      <c r="J135" s="85">
        <v>1</v>
      </c>
      <c r="K135" s="82" t="s">
        <v>48</v>
      </c>
      <c r="L135" s="82" t="s">
        <v>63</v>
      </c>
      <c r="M135" s="82" t="s">
        <v>55</v>
      </c>
      <c r="N135" s="82" t="s">
        <v>49</v>
      </c>
      <c r="O135" s="82"/>
      <c r="P135" s="82" t="s">
        <v>349</v>
      </c>
      <c r="Q135" s="82">
        <v>1727040096</v>
      </c>
      <c r="R135" s="86"/>
      <c r="S135" s="86">
        <f t="shared" si="27"/>
        <v>0</v>
      </c>
      <c r="T135" s="86"/>
      <c r="U135" s="86">
        <f t="shared" si="24"/>
        <v>0</v>
      </c>
      <c r="V135" s="86"/>
      <c r="W135" s="86">
        <f t="shared" si="25"/>
        <v>0</v>
      </c>
      <c r="X135" s="86"/>
      <c r="Y135" s="86">
        <f t="shared" si="26"/>
        <v>0</v>
      </c>
      <c r="Z135" s="86"/>
      <c r="AA135" s="86"/>
      <c r="AB135" s="86"/>
      <c r="AC135" s="82"/>
      <c r="AD135" s="87"/>
    </row>
    <row r="136" spans="1:30" ht="10" x14ac:dyDescent="0.2">
      <c r="A136" s="82">
        <v>133</v>
      </c>
      <c r="B136" s="83">
        <v>4</v>
      </c>
      <c r="C136" s="82">
        <v>2</v>
      </c>
      <c r="D136" s="84" t="s">
        <v>353</v>
      </c>
      <c r="E136" s="84" t="s">
        <v>337</v>
      </c>
      <c r="F136" s="82"/>
      <c r="G136" s="82" t="s">
        <v>54</v>
      </c>
      <c r="H136" s="84" t="s">
        <v>338</v>
      </c>
      <c r="I136" s="85">
        <v>8</v>
      </c>
      <c r="J136" s="85">
        <v>8</v>
      </c>
      <c r="K136" s="82" t="s">
        <v>48</v>
      </c>
      <c r="L136" s="82" t="s">
        <v>63</v>
      </c>
      <c r="M136" s="82" t="s">
        <v>55</v>
      </c>
      <c r="N136" s="82" t="s">
        <v>49</v>
      </c>
      <c r="O136" s="82"/>
      <c r="P136" s="82" t="s">
        <v>340</v>
      </c>
      <c r="Q136" s="82" t="s">
        <v>339</v>
      </c>
      <c r="R136" s="86"/>
      <c r="S136" s="86">
        <f t="shared" si="27"/>
        <v>0</v>
      </c>
      <c r="T136" s="86"/>
      <c r="U136" s="86">
        <f t="shared" si="24"/>
        <v>0</v>
      </c>
      <c r="V136" s="86"/>
      <c r="W136" s="86">
        <f t="shared" si="25"/>
        <v>0</v>
      </c>
      <c r="X136" s="86"/>
      <c r="Y136" s="86">
        <f t="shared" si="26"/>
        <v>0</v>
      </c>
      <c r="Z136" s="86"/>
      <c r="AA136" s="86"/>
      <c r="AB136" s="86"/>
      <c r="AC136" s="82"/>
      <c r="AD136" s="87"/>
    </row>
    <row r="137" spans="1:30" ht="10" x14ac:dyDescent="0.2">
      <c r="A137" s="82">
        <v>134</v>
      </c>
      <c r="B137" s="83">
        <v>5</v>
      </c>
      <c r="C137" s="82">
        <v>2</v>
      </c>
      <c r="D137" s="84" t="s">
        <v>353</v>
      </c>
      <c r="E137" s="84" t="s">
        <v>361</v>
      </c>
      <c r="F137" s="82"/>
      <c r="G137" s="82" t="s">
        <v>54</v>
      </c>
      <c r="H137" s="84" t="s">
        <v>362</v>
      </c>
      <c r="I137" s="85">
        <v>0.5</v>
      </c>
      <c r="J137" s="85">
        <v>0.5</v>
      </c>
      <c r="K137" s="82" t="s">
        <v>89</v>
      </c>
      <c r="L137" s="82" t="s">
        <v>63</v>
      </c>
      <c r="M137" s="82" t="s">
        <v>55</v>
      </c>
      <c r="N137" s="82" t="s">
        <v>49</v>
      </c>
      <c r="O137" s="82"/>
      <c r="P137" s="82" t="s">
        <v>325</v>
      </c>
      <c r="Q137" s="82" t="s">
        <v>363</v>
      </c>
      <c r="R137" s="86"/>
      <c r="S137" s="86">
        <f t="shared" si="27"/>
        <v>0</v>
      </c>
      <c r="T137" s="86"/>
      <c r="U137" s="86">
        <f t="shared" si="24"/>
        <v>0</v>
      </c>
      <c r="V137" s="86"/>
      <c r="W137" s="86">
        <f t="shared" si="25"/>
        <v>0</v>
      </c>
      <c r="X137" s="86"/>
      <c r="Y137" s="86">
        <f t="shared" si="26"/>
        <v>0</v>
      </c>
      <c r="Z137" s="86"/>
      <c r="AA137" s="86"/>
      <c r="AB137" s="86"/>
      <c r="AC137" s="82"/>
      <c r="AD137" s="87"/>
    </row>
    <row r="138" spans="1:30" ht="10" x14ac:dyDescent="0.2">
      <c r="A138" s="82">
        <v>135</v>
      </c>
      <c r="B138" s="83">
        <v>6</v>
      </c>
      <c r="C138" s="82">
        <v>2</v>
      </c>
      <c r="D138" s="84" t="s">
        <v>353</v>
      </c>
      <c r="E138" s="84" t="s">
        <v>364</v>
      </c>
      <c r="F138" s="82"/>
      <c r="G138" s="82" t="s">
        <v>54</v>
      </c>
      <c r="H138" s="84" t="s">
        <v>365</v>
      </c>
      <c r="I138" s="85">
        <v>5</v>
      </c>
      <c r="J138" s="85">
        <v>5</v>
      </c>
      <c r="K138" s="82" t="s">
        <v>48</v>
      </c>
      <c r="L138" s="82" t="s">
        <v>63</v>
      </c>
      <c r="M138" s="82" t="s">
        <v>55</v>
      </c>
      <c r="N138" s="82" t="s">
        <v>49</v>
      </c>
      <c r="O138" s="82"/>
      <c r="P138" s="82" t="s">
        <v>325</v>
      </c>
      <c r="Q138" s="82" t="s">
        <v>366</v>
      </c>
      <c r="R138" s="86"/>
      <c r="S138" s="86">
        <f t="shared" si="27"/>
        <v>0</v>
      </c>
      <c r="T138" s="86"/>
      <c r="U138" s="86">
        <f t="shared" si="24"/>
        <v>0</v>
      </c>
      <c r="V138" s="86"/>
      <c r="W138" s="86">
        <f t="shared" si="25"/>
        <v>0</v>
      </c>
      <c r="X138" s="86"/>
      <c r="Y138" s="86">
        <f t="shared" si="26"/>
        <v>0</v>
      </c>
      <c r="Z138" s="86"/>
      <c r="AA138" s="86"/>
      <c r="AB138" s="86"/>
      <c r="AC138" s="82"/>
      <c r="AD138" s="87"/>
    </row>
    <row r="139" spans="1:30" ht="10" x14ac:dyDescent="0.2">
      <c r="A139" s="82">
        <v>136</v>
      </c>
      <c r="B139" s="83">
        <v>7</v>
      </c>
      <c r="C139" s="82">
        <v>2</v>
      </c>
      <c r="D139" s="84" t="s">
        <v>353</v>
      </c>
      <c r="E139" s="84" t="s">
        <v>367</v>
      </c>
      <c r="F139" s="82"/>
      <c r="G139" s="82" t="s">
        <v>54</v>
      </c>
      <c r="H139" s="84" t="s">
        <v>368</v>
      </c>
      <c r="I139" s="85">
        <v>1</v>
      </c>
      <c r="J139" s="85">
        <v>1</v>
      </c>
      <c r="K139" s="82" t="s">
        <v>48</v>
      </c>
      <c r="L139" s="82" t="s">
        <v>63</v>
      </c>
      <c r="M139" s="82" t="s">
        <v>55</v>
      </c>
      <c r="N139" s="82" t="s">
        <v>49</v>
      </c>
      <c r="O139" s="82"/>
      <c r="P139" s="82" t="s">
        <v>325</v>
      </c>
      <c r="Q139" s="82" t="s">
        <v>369</v>
      </c>
      <c r="R139" s="86"/>
      <c r="S139" s="86">
        <f t="shared" si="27"/>
        <v>0</v>
      </c>
      <c r="T139" s="86"/>
      <c r="U139" s="86">
        <f t="shared" si="24"/>
        <v>0</v>
      </c>
      <c r="V139" s="86"/>
      <c r="W139" s="86">
        <f t="shared" si="25"/>
        <v>0</v>
      </c>
      <c r="X139" s="86"/>
      <c r="Y139" s="86">
        <f t="shared" si="26"/>
        <v>0</v>
      </c>
      <c r="Z139" s="86"/>
      <c r="AA139" s="86"/>
      <c r="AB139" s="86"/>
      <c r="AC139" s="82"/>
      <c r="AD139" s="87"/>
    </row>
    <row r="140" spans="1:30" ht="10" x14ac:dyDescent="0.2">
      <c r="A140" s="75">
        <v>137</v>
      </c>
      <c r="B140" s="76">
        <v>50</v>
      </c>
      <c r="C140" s="75">
        <v>1</v>
      </c>
      <c r="D140" s="77" t="s">
        <v>50</v>
      </c>
      <c r="E140" s="77" t="s">
        <v>370</v>
      </c>
      <c r="F140" s="75" t="s">
        <v>596</v>
      </c>
      <c r="G140" s="75" t="s">
        <v>54</v>
      </c>
      <c r="H140" s="77" t="s">
        <v>371</v>
      </c>
      <c r="I140" s="78">
        <v>1</v>
      </c>
      <c r="J140" s="78">
        <v>1</v>
      </c>
      <c r="K140" s="75" t="s">
        <v>48</v>
      </c>
      <c r="L140" s="75" t="s">
        <v>53</v>
      </c>
      <c r="M140" s="75" t="s">
        <v>55</v>
      </c>
      <c r="N140" s="75" t="s">
        <v>49</v>
      </c>
      <c r="O140" s="75" t="s">
        <v>575</v>
      </c>
      <c r="R140" s="80">
        <f>VLOOKUP(E:E,'[1]853-229142-014'!$A:$F,6,0)</f>
        <v>227.39579999999998</v>
      </c>
      <c r="S140" s="80">
        <f t="shared" si="27"/>
        <v>227.39579999999998</v>
      </c>
      <c r="T140" s="80">
        <f>VLOOKUP(E:E,'[1]853-229142-014'!$A:$H,8,0)</f>
        <v>221.41170000000002</v>
      </c>
      <c r="U140" s="80">
        <f t="shared" si="24"/>
        <v>221.41170000000002</v>
      </c>
      <c r="V140" s="80">
        <f>VLOOKUP(E:E,'[1]853-229142-014'!$A:$J,10,0)</f>
        <v>215.42760000000001</v>
      </c>
      <c r="W140" s="80">
        <f t="shared" si="25"/>
        <v>215.42760000000001</v>
      </c>
      <c r="X140" s="80">
        <f>VLOOKUP(E:E,'[1]853-229142-014'!$A:$L,12,0)</f>
        <v>209.4435</v>
      </c>
      <c r="Y140" s="80">
        <f t="shared" si="26"/>
        <v>209.4435</v>
      </c>
      <c r="Z140" s="80">
        <f>VLOOKUP(E:E,'[2]costed bom'!$E$2:$AA$247,23,0)</f>
        <v>264.35000000000002</v>
      </c>
      <c r="AA140" s="80">
        <f>J140*Z140</f>
        <v>264.35000000000002</v>
      </c>
      <c r="AB140" s="80">
        <f>Y140-AA140</f>
        <v>-54.906500000000023</v>
      </c>
      <c r="AC140" s="75">
        <v>154</v>
      </c>
      <c r="AD140" s="81" t="s">
        <v>566</v>
      </c>
    </row>
    <row r="141" spans="1:30" ht="10" x14ac:dyDescent="0.2">
      <c r="A141" s="82">
        <v>138</v>
      </c>
      <c r="B141" s="83">
        <v>0</v>
      </c>
      <c r="C141" s="82">
        <v>2</v>
      </c>
      <c r="D141" s="84" t="s">
        <v>370</v>
      </c>
      <c r="E141" s="84" t="s">
        <v>372</v>
      </c>
      <c r="F141" s="82"/>
      <c r="G141" s="82" t="s">
        <v>54</v>
      </c>
      <c r="H141" s="84" t="s">
        <v>373</v>
      </c>
      <c r="I141" s="85">
        <v>1</v>
      </c>
      <c r="J141" s="85">
        <v>1</v>
      </c>
      <c r="K141" s="82" t="s">
        <v>48</v>
      </c>
      <c r="L141" s="82" t="s">
        <v>53</v>
      </c>
      <c r="M141" s="82" t="s">
        <v>55</v>
      </c>
      <c r="N141" s="82" t="s">
        <v>62</v>
      </c>
      <c r="O141" s="82"/>
      <c r="P141" s="82"/>
      <c r="Q141" s="82"/>
      <c r="R141" s="86"/>
      <c r="S141" s="86">
        <f t="shared" si="27"/>
        <v>0</v>
      </c>
      <c r="T141" s="86"/>
      <c r="U141" s="86">
        <f t="shared" si="24"/>
        <v>0</v>
      </c>
      <c r="V141" s="86"/>
      <c r="W141" s="86">
        <f t="shared" si="25"/>
        <v>0</v>
      </c>
      <c r="X141" s="86"/>
      <c r="Y141" s="86">
        <f t="shared" si="26"/>
        <v>0</v>
      </c>
      <c r="Z141" s="86"/>
      <c r="AA141" s="86"/>
      <c r="AB141" s="86"/>
      <c r="AC141" s="82"/>
      <c r="AD141" s="87"/>
    </row>
    <row r="142" spans="1:30" ht="10" x14ac:dyDescent="0.2">
      <c r="A142" s="82">
        <v>139</v>
      </c>
      <c r="B142" s="83">
        <v>1</v>
      </c>
      <c r="C142" s="82">
        <v>2</v>
      </c>
      <c r="D142" s="84" t="s">
        <v>370</v>
      </c>
      <c r="E142" s="84" t="s">
        <v>374</v>
      </c>
      <c r="F142" s="82"/>
      <c r="G142" s="82" t="s">
        <v>82</v>
      </c>
      <c r="H142" s="84" t="s">
        <v>375</v>
      </c>
      <c r="I142" s="85">
        <v>1</v>
      </c>
      <c r="J142" s="85">
        <v>1</v>
      </c>
      <c r="K142" s="82" t="s">
        <v>48</v>
      </c>
      <c r="L142" s="82" t="s">
        <v>63</v>
      </c>
      <c r="M142" s="82" t="s">
        <v>55</v>
      </c>
      <c r="N142" s="82" t="s">
        <v>49</v>
      </c>
      <c r="O142" s="82"/>
      <c r="P142" s="82" t="s">
        <v>155</v>
      </c>
      <c r="Q142" s="82" t="s">
        <v>376</v>
      </c>
      <c r="R142" s="86"/>
      <c r="S142" s="86">
        <f t="shared" si="27"/>
        <v>0</v>
      </c>
      <c r="T142" s="86"/>
      <c r="U142" s="86">
        <f t="shared" si="24"/>
        <v>0</v>
      </c>
      <c r="V142" s="86"/>
      <c r="W142" s="86">
        <f t="shared" si="25"/>
        <v>0</v>
      </c>
      <c r="X142" s="86"/>
      <c r="Y142" s="86">
        <f t="shared" si="26"/>
        <v>0</v>
      </c>
      <c r="Z142" s="86"/>
      <c r="AA142" s="86"/>
      <c r="AB142" s="86"/>
      <c r="AC142" s="82"/>
      <c r="AD142" s="87"/>
    </row>
    <row r="143" spans="1:30" ht="10" x14ac:dyDescent="0.2">
      <c r="A143" s="82">
        <v>140</v>
      </c>
      <c r="B143" s="83">
        <v>2</v>
      </c>
      <c r="C143" s="82">
        <v>2</v>
      </c>
      <c r="D143" s="84" t="s">
        <v>370</v>
      </c>
      <c r="E143" s="84" t="s">
        <v>377</v>
      </c>
      <c r="F143" s="82"/>
      <c r="G143" s="82" t="s">
        <v>82</v>
      </c>
      <c r="H143" s="84" t="s">
        <v>378</v>
      </c>
      <c r="I143" s="85">
        <v>1</v>
      </c>
      <c r="J143" s="85">
        <v>1</v>
      </c>
      <c r="K143" s="82" t="s">
        <v>48</v>
      </c>
      <c r="L143" s="82" t="s">
        <v>63</v>
      </c>
      <c r="M143" s="82" t="s">
        <v>55</v>
      </c>
      <c r="N143" s="82" t="s">
        <v>49</v>
      </c>
      <c r="O143" s="82"/>
      <c r="P143" s="82" t="s">
        <v>133</v>
      </c>
      <c r="Q143" s="82" t="s">
        <v>379</v>
      </c>
      <c r="R143" s="86"/>
      <c r="S143" s="86">
        <f t="shared" si="27"/>
        <v>0</v>
      </c>
      <c r="T143" s="86"/>
      <c r="U143" s="86">
        <f t="shared" si="24"/>
        <v>0</v>
      </c>
      <c r="V143" s="86"/>
      <c r="W143" s="86">
        <f t="shared" si="25"/>
        <v>0</v>
      </c>
      <c r="X143" s="86"/>
      <c r="Y143" s="86">
        <f t="shared" si="26"/>
        <v>0</v>
      </c>
      <c r="Z143" s="86"/>
      <c r="AA143" s="86"/>
      <c r="AB143" s="86"/>
      <c r="AC143" s="82"/>
      <c r="AD143" s="87"/>
    </row>
    <row r="144" spans="1:30" ht="10" x14ac:dyDescent="0.2">
      <c r="A144" s="82">
        <v>141</v>
      </c>
      <c r="B144" s="83">
        <v>3</v>
      </c>
      <c r="C144" s="82">
        <v>2</v>
      </c>
      <c r="D144" s="84" t="s">
        <v>370</v>
      </c>
      <c r="E144" s="84" t="s">
        <v>380</v>
      </c>
      <c r="F144" s="82"/>
      <c r="G144" s="82" t="s">
        <v>82</v>
      </c>
      <c r="H144" s="84" t="s">
        <v>381</v>
      </c>
      <c r="I144" s="85">
        <v>9</v>
      </c>
      <c r="J144" s="85">
        <v>9</v>
      </c>
      <c r="K144" s="82" t="s">
        <v>48</v>
      </c>
      <c r="L144" s="82" t="s">
        <v>63</v>
      </c>
      <c r="M144" s="82" t="s">
        <v>55</v>
      </c>
      <c r="N144" s="82" t="s">
        <v>49</v>
      </c>
      <c r="O144" s="82"/>
      <c r="P144" s="82" t="s">
        <v>383</v>
      </c>
      <c r="Q144" s="82" t="s">
        <v>382</v>
      </c>
      <c r="R144" s="86"/>
      <c r="S144" s="86">
        <f t="shared" si="27"/>
        <v>0</v>
      </c>
      <c r="T144" s="86"/>
      <c r="U144" s="86">
        <f t="shared" si="24"/>
        <v>0</v>
      </c>
      <c r="V144" s="86"/>
      <c r="W144" s="86">
        <f t="shared" si="25"/>
        <v>0</v>
      </c>
      <c r="X144" s="86"/>
      <c r="Y144" s="86">
        <f t="shared" si="26"/>
        <v>0</v>
      </c>
      <c r="Z144" s="86"/>
      <c r="AA144" s="86"/>
      <c r="AB144" s="86"/>
      <c r="AC144" s="82"/>
      <c r="AD144" s="87"/>
    </row>
    <row r="145" spans="1:30" ht="10" x14ac:dyDescent="0.2">
      <c r="A145" s="82">
        <v>142</v>
      </c>
      <c r="B145" s="83">
        <v>4</v>
      </c>
      <c r="C145" s="82">
        <v>2</v>
      </c>
      <c r="D145" s="84" t="s">
        <v>370</v>
      </c>
      <c r="E145" s="84" t="s">
        <v>384</v>
      </c>
      <c r="F145" s="82"/>
      <c r="G145" s="82" t="s">
        <v>54</v>
      </c>
      <c r="H145" s="84" t="s">
        <v>385</v>
      </c>
      <c r="I145" s="85">
        <v>9</v>
      </c>
      <c r="J145" s="85">
        <v>9</v>
      </c>
      <c r="K145" s="82" t="s">
        <v>48</v>
      </c>
      <c r="L145" s="82" t="s">
        <v>63</v>
      </c>
      <c r="M145" s="82" t="s">
        <v>55</v>
      </c>
      <c r="N145" s="82" t="s">
        <v>49</v>
      </c>
      <c r="O145" s="82"/>
      <c r="P145" s="82" t="s">
        <v>387</v>
      </c>
      <c r="Q145" s="82" t="s">
        <v>386</v>
      </c>
      <c r="R145" s="86"/>
      <c r="S145" s="86">
        <f t="shared" si="27"/>
        <v>0</v>
      </c>
      <c r="T145" s="86"/>
      <c r="U145" s="86">
        <f t="shared" si="24"/>
        <v>0</v>
      </c>
      <c r="V145" s="86"/>
      <c r="W145" s="86">
        <f t="shared" si="25"/>
        <v>0</v>
      </c>
      <c r="X145" s="86"/>
      <c r="Y145" s="86">
        <f t="shared" si="26"/>
        <v>0</v>
      </c>
      <c r="Z145" s="86"/>
      <c r="AA145" s="86"/>
      <c r="AB145" s="86"/>
      <c r="AC145" s="82"/>
      <c r="AD145" s="87"/>
    </row>
    <row r="146" spans="1:30" ht="10" x14ac:dyDescent="0.2">
      <c r="A146" s="82">
        <v>143</v>
      </c>
      <c r="B146" s="83">
        <v>5</v>
      </c>
      <c r="C146" s="82">
        <v>2</v>
      </c>
      <c r="D146" s="84" t="s">
        <v>370</v>
      </c>
      <c r="E146" s="84" t="s">
        <v>318</v>
      </c>
      <c r="F146" s="82"/>
      <c r="G146" s="82" t="s">
        <v>54</v>
      </c>
      <c r="H146" s="84" t="s">
        <v>319</v>
      </c>
      <c r="I146" s="85">
        <v>0.5</v>
      </c>
      <c r="J146" s="85">
        <v>0.5</v>
      </c>
      <c r="K146" s="82" t="s">
        <v>89</v>
      </c>
      <c r="L146" s="82" t="s">
        <v>63</v>
      </c>
      <c r="M146" s="82" t="s">
        <v>55</v>
      </c>
      <c r="N146" s="82" t="s">
        <v>49</v>
      </c>
      <c r="O146" s="82"/>
      <c r="P146" s="82" t="s">
        <v>321</v>
      </c>
      <c r="Q146" s="82" t="s">
        <v>320</v>
      </c>
      <c r="R146" s="86"/>
      <c r="S146" s="86">
        <f t="shared" si="27"/>
        <v>0</v>
      </c>
      <c r="T146" s="86"/>
      <c r="U146" s="86">
        <f t="shared" si="24"/>
        <v>0</v>
      </c>
      <c r="V146" s="86"/>
      <c r="W146" s="86">
        <f t="shared" si="25"/>
        <v>0</v>
      </c>
      <c r="X146" s="86"/>
      <c r="Y146" s="86">
        <f t="shared" si="26"/>
        <v>0</v>
      </c>
      <c r="Z146" s="86"/>
      <c r="AA146" s="86"/>
      <c r="AB146" s="86"/>
      <c r="AC146" s="82"/>
      <c r="AD146" s="87"/>
    </row>
    <row r="147" spans="1:30" ht="10" x14ac:dyDescent="0.2">
      <c r="A147" s="82">
        <v>144</v>
      </c>
      <c r="B147" s="83">
        <v>7</v>
      </c>
      <c r="C147" s="82">
        <v>2</v>
      </c>
      <c r="D147" s="84" t="s">
        <v>370</v>
      </c>
      <c r="E147" s="84" t="s">
        <v>95</v>
      </c>
      <c r="F147" s="82"/>
      <c r="G147" s="82" t="s">
        <v>54</v>
      </c>
      <c r="H147" s="84" t="s">
        <v>96</v>
      </c>
      <c r="I147" s="85">
        <v>0.5</v>
      </c>
      <c r="J147" s="85">
        <v>0.5</v>
      </c>
      <c r="K147" s="82" t="s">
        <v>89</v>
      </c>
      <c r="L147" s="82" t="s">
        <v>63</v>
      </c>
      <c r="M147" s="82" t="s">
        <v>55</v>
      </c>
      <c r="N147" s="82" t="s">
        <v>49</v>
      </c>
      <c r="O147" s="82"/>
      <c r="P147" s="82" t="s">
        <v>98</v>
      </c>
      <c r="Q147" s="82" t="s">
        <v>97</v>
      </c>
      <c r="R147" s="86"/>
      <c r="S147" s="86">
        <f t="shared" si="27"/>
        <v>0</v>
      </c>
      <c r="T147" s="86"/>
      <c r="U147" s="86">
        <f t="shared" si="24"/>
        <v>0</v>
      </c>
      <c r="V147" s="86"/>
      <c r="W147" s="86">
        <f t="shared" si="25"/>
        <v>0</v>
      </c>
      <c r="X147" s="86"/>
      <c r="Y147" s="86">
        <f t="shared" si="26"/>
        <v>0</v>
      </c>
      <c r="Z147" s="86"/>
      <c r="AA147" s="86"/>
      <c r="AB147" s="86"/>
      <c r="AC147" s="82"/>
      <c r="AD147" s="87"/>
    </row>
    <row r="148" spans="1:30" ht="10" x14ac:dyDescent="0.2">
      <c r="A148" s="82">
        <v>145</v>
      </c>
      <c r="B148" s="83">
        <v>8</v>
      </c>
      <c r="C148" s="82">
        <v>2</v>
      </c>
      <c r="D148" s="84" t="s">
        <v>370</v>
      </c>
      <c r="E148" s="84" t="s">
        <v>99</v>
      </c>
      <c r="F148" s="82"/>
      <c r="G148" s="82" t="s">
        <v>54</v>
      </c>
      <c r="H148" s="84" t="s">
        <v>100</v>
      </c>
      <c r="I148" s="85">
        <v>9</v>
      </c>
      <c r="J148" s="85">
        <v>9</v>
      </c>
      <c r="K148" s="82" t="s">
        <v>48</v>
      </c>
      <c r="L148" s="82" t="s">
        <v>63</v>
      </c>
      <c r="M148" s="82" t="s">
        <v>55</v>
      </c>
      <c r="N148" s="82" t="s">
        <v>49</v>
      </c>
      <c r="O148" s="82"/>
      <c r="P148" s="82" t="s">
        <v>102</v>
      </c>
      <c r="Q148" s="82" t="s">
        <v>101</v>
      </c>
      <c r="R148" s="86"/>
      <c r="S148" s="86">
        <f t="shared" si="27"/>
        <v>0</v>
      </c>
      <c r="T148" s="86"/>
      <c r="U148" s="86">
        <f t="shared" si="24"/>
        <v>0</v>
      </c>
      <c r="V148" s="86"/>
      <c r="W148" s="86">
        <f t="shared" si="25"/>
        <v>0</v>
      </c>
      <c r="X148" s="86"/>
      <c r="Y148" s="86">
        <f t="shared" si="26"/>
        <v>0</v>
      </c>
      <c r="Z148" s="86"/>
      <c r="AA148" s="86"/>
      <c r="AB148" s="86"/>
      <c r="AC148" s="82"/>
      <c r="AD148" s="87"/>
    </row>
    <row r="149" spans="1:30" ht="10" x14ac:dyDescent="0.2">
      <c r="A149" s="82">
        <v>146</v>
      </c>
      <c r="B149" s="83">
        <v>9</v>
      </c>
      <c r="C149" s="82">
        <v>2</v>
      </c>
      <c r="D149" s="84" t="s">
        <v>370</v>
      </c>
      <c r="E149" s="84" t="s">
        <v>388</v>
      </c>
      <c r="F149" s="82"/>
      <c r="G149" s="82" t="s">
        <v>54</v>
      </c>
      <c r="H149" s="84" t="s">
        <v>389</v>
      </c>
      <c r="I149" s="85">
        <v>9</v>
      </c>
      <c r="J149" s="85">
        <v>9</v>
      </c>
      <c r="K149" s="82" t="s">
        <v>48</v>
      </c>
      <c r="L149" s="82" t="s">
        <v>63</v>
      </c>
      <c r="M149" s="82" t="s">
        <v>55</v>
      </c>
      <c r="N149" s="82" t="s">
        <v>49</v>
      </c>
      <c r="O149" s="82"/>
      <c r="P149" s="82" t="s">
        <v>383</v>
      </c>
      <c r="Q149" s="82" t="s">
        <v>390</v>
      </c>
      <c r="R149" s="86"/>
      <c r="S149" s="86">
        <f t="shared" si="27"/>
        <v>0</v>
      </c>
      <c r="T149" s="86"/>
      <c r="U149" s="86">
        <f t="shared" si="24"/>
        <v>0</v>
      </c>
      <c r="V149" s="86"/>
      <c r="W149" s="86">
        <f t="shared" si="25"/>
        <v>0</v>
      </c>
      <c r="X149" s="86"/>
      <c r="Y149" s="86">
        <f t="shared" si="26"/>
        <v>0</v>
      </c>
      <c r="Z149" s="86"/>
      <c r="AA149" s="86"/>
      <c r="AB149" s="86"/>
      <c r="AC149" s="82"/>
      <c r="AD149" s="87"/>
    </row>
    <row r="150" spans="1:30" ht="10" x14ac:dyDescent="0.2">
      <c r="A150" s="82">
        <v>147</v>
      </c>
      <c r="B150" s="83">
        <v>10</v>
      </c>
      <c r="C150" s="82">
        <v>2</v>
      </c>
      <c r="D150" s="84" t="s">
        <v>370</v>
      </c>
      <c r="E150" s="84" t="s">
        <v>87</v>
      </c>
      <c r="F150" s="82"/>
      <c r="G150" s="82" t="s">
        <v>54</v>
      </c>
      <c r="H150" s="84" t="s">
        <v>88</v>
      </c>
      <c r="I150" s="85">
        <v>5</v>
      </c>
      <c r="J150" s="85">
        <v>5</v>
      </c>
      <c r="K150" s="82" t="s">
        <v>89</v>
      </c>
      <c r="L150" s="82" t="s">
        <v>63</v>
      </c>
      <c r="M150" s="82" t="s">
        <v>55</v>
      </c>
      <c r="N150" s="82" t="s">
        <v>49</v>
      </c>
      <c r="O150" s="82"/>
      <c r="P150" s="82" t="s">
        <v>91</v>
      </c>
      <c r="Q150" s="82" t="s">
        <v>90</v>
      </c>
      <c r="R150" s="86"/>
      <c r="S150" s="86">
        <f t="shared" si="27"/>
        <v>0</v>
      </c>
      <c r="T150" s="86"/>
      <c r="U150" s="86">
        <f t="shared" si="24"/>
        <v>0</v>
      </c>
      <c r="V150" s="86"/>
      <c r="W150" s="86">
        <f t="shared" si="25"/>
        <v>0</v>
      </c>
      <c r="X150" s="86"/>
      <c r="Y150" s="86">
        <f t="shared" si="26"/>
        <v>0</v>
      </c>
      <c r="Z150" s="86"/>
      <c r="AA150" s="86"/>
      <c r="AB150" s="86"/>
      <c r="AC150" s="82"/>
      <c r="AD150" s="87"/>
    </row>
    <row r="151" spans="1:30" ht="10" x14ac:dyDescent="0.2">
      <c r="A151" s="82">
        <v>148</v>
      </c>
      <c r="B151" s="83">
        <v>11</v>
      </c>
      <c r="C151" s="82">
        <v>2</v>
      </c>
      <c r="D151" s="84" t="s">
        <v>370</v>
      </c>
      <c r="E151" s="84" t="s">
        <v>391</v>
      </c>
      <c r="F151" s="82"/>
      <c r="G151" s="82" t="s">
        <v>54</v>
      </c>
      <c r="H151" s="84" t="s">
        <v>392</v>
      </c>
      <c r="I151" s="85">
        <v>33</v>
      </c>
      <c r="J151" s="85">
        <v>33</v>
      </c>
      <c r="K151" s="82" t="s">
        <v>89</v>
      </c>
      <c r="L151" s="82" t="s">
        <v>63</v>
      </c>
      <c r="M151" s="82" t="s">
        <v>55</v>
      </c>
      <c r="N151" s="82" t="s">
        <v>49</v>
      </c>
      <c r="O151" s="82"/>
      <c r="P151" s="82" t="s">
        <v>383</v>
      </c>
      <c r="Q151" s="82" t="s">
        <v>393</v>
      </c>
      <c r="R151" s="86"/>
      <c r="S151" s="86">
        <f t="shared" si="27"/>
        <v>0</v>
      </c>
      <c r="T151" s="86"/>
      <c r="U151" s="86">
        <f t="shared" si="24"/>
        <v>0</v>
      </c>
      <c r="V151" s="86"/>
      <c r="W151" s="86">
        <f t="shared" si="25"/>
        <v>0</v>
      </c>
      <c r="X151" s="86"/>
      <c r="Y151" s="86">
        <f t="shared" si="26"/>
        <v>0</v>
      </c>
      <c r="Z151" s="86"/>
      <c r="AA151" s="86"/>
      <c r="AB151" s="86"/>
      <c r="AC151" s="82"/>
      <c r="AD151" s="87"/>
    </row>
    <row r="152" spans="1:30" ht="10" x14ac:dyDescent="0.2">
      <c r="A152" s="82">
        <v>149</v>
      </c>
      <c r="B152" s="83">
        <v>13</v>
      </c>
      <c r="C152" s="82">
        <v>2</v>
      </c>
      <c r="D152" s="84" t="s">
        <v>370</v>
      </c>
      <c r="E152" s="84" t="s">
        <v>394</v>
      </c>
      <c r="F152" s="82"/>
      <c r="G152" s="82" t="s">
        <v>82</v>
      </c>
      <c r="H152" s="84" t="s">
        <v>395</v>
      </c>
      <c r="I152" s="85">
        <v>2</v>
      </c>
      <c r="J152" s="85">
        <v>2</v>
      </c>
      <c r="K152" s="82" t="s">
        <v>48</v>
      </c>
      <c r="L152" s="82" t="s">
        <v>63</v>
      </c>
      <c r="M152" s="82" t="s">
        <v>55</v>
      </c>
      <c r="N152" s="82" t="s">
        <v>49</v>
      </c>
      <c r="O152" s="82"/>
      <c r="P152" s="82" t="s">
        <v>397</v>
      </c>
      <c r="Q152" s="82" t="s">
        <v>396</v>
      </c>
      <c r="R152" s="86"/>
      <c r="S152" s="86">
        <f t="shared" si="27"/>
        <v>0</v>
      </c>
      <c r="T152" s="86"/>
      <c r="U152" s="86">
        <f t="shared" si="24"/>
        <v>0</v>
      </c>
      <c r="V152" s="86"/>
      <c r="W152" s="86">
        <f t="shared" si="25"/>
        <v>0</v>
      </c>
      <c r="X152" s="86"/>
      <c r="Y152" s="86">
        <f t="shared" si="26"/>
        <v>0</v>
      </c>
      <c r="Z152" s="86"/>
      <c r="AA152" s="86"/>
      <c r="AB152" s="86"/>
      <c r="AC152" s="82"/>
      <c r="AD152" s="87"/>
    </row>
    <row r="153" spans="1:30" ht="10" x14ac:dyDescent="0.2">
      <c r="A153" s="82">
        <v>150</v>
      </c>
      <c r="B153" s="83">
        <v>14</v>
      </c>
      <c r="C153" s="82">
        <v>2</v>
      </c>
      <c r="D153" s="84" t="s">
        <v>370</v>
      </c>
      <c r="E153" s="84" t="s">
        <v>398</v>
      </c>
      <c r="F153" s="82"/>
      <c r="G153" s="82" t="s">
        <v>54</v>
      </c>
      <c r="H153" s="84" t="s">
        <v>399</v>
      </c>
      <c r="I153" s="85">
        <v>1</v>
      </c>
      <c r="J153" s="85">
        <v>1</v>
      </c>
      <c r="K153" s="82" t="s">
        <v>48</v>
      </c>
      <c r="L153" s="82" t="s">
        <v>63</v>
      </c>
      <c r="M153" s="82" t="s">
        <v>55</v>
      </c>
      <c r="N153" s="82" t="s">
        <v>49</v>
      </c>
      <c r="O153" s="82"/>
      <c r="P153" s="82" t="s">
        <v>325</v>
      </c>
      <c r="Q153" s="82" t="s">
        <v>400</v>
      </c>
      <c r="R153" s="86"/>
      <c r="S153" s="86">
        <f t="shared" si="27"/>
        <v>0</v>
      </c>
      <c r="T153" s="86"/>
      <c r="U153" s="86">
        <f t="shared" si="24"/>
        <v>0</v>
      </c>
      <c r="V153" s="86"/>
      <c r="W153" s="86">
        <f t="shared" si="25"/>
        <v>0</v>
      </c>
      <c r="X153" s="86"/>
      <c r="Y153" s="86">
        <f t="shared" si="26"/>
        <v>0</v>
      </c>
      <c r="Z153" s="86"/>
      <c r="AA153" s="86"/>
      <c r="AB153" s="86"/>
      <c r="AC153" s="82"/>
      <c r="AD153" s="87"/>
    </row>
    <row r="154" spans="1:30" ht="10" x14ac:dyDescent="0.2">
      <c r="A154" s="82">
        <v>151</v>
      </c>
      <c r="B154" s="83">
        <v>15</v>
      </c>
      <c r="C154" s="82">
        <v>2</v>
      </c>
      <c r="D154" s="84" t="s">
        <v>370</v>
      </c>
      <c r="E154" s="84" t="s">
        <v>401</v>
      </c>
      <c r="F154" s="82"/>
      <c r="G154" s="82" t="s">
        <v>54</v>
      </c>
      <c r="H154" s="84" t="s">
        <v>402</v>
      </c>
      <c r="I154" s="85">
        <v>1</v>
      </c>
      <c r="J154" s="85">
        <v>1</v>
      </c>
      <c r="K154" s="82" t="s">
        <v>48</v>
      </c>
      <c r="L154" s="82" t="s">
        <v>63</v>
      </c>
      <c r="M154" s="82" t="s">
        <v>55</v>
      </c>
      <c r="N154" s="82" t="s">
        <v>49</v>
      </c>
      <c r="O154" s="82"/>
      <c r="P154" s="82" t="s">
        <v>102</v>
      </c>
      <c r="Q154" s="82" t="s">
        <v>403</v>
      </c>
      <c r="R154" s="86"/>
      <c r="S154" s="86">
        <f t="shared" si="27"/>
        <v>0</v>
      </c>
      <c r="T154" s="86"/>
      <c r="U154" s="86">
        <f t="shared" si="24"/>
        <v>0</v>
      </c>
      <c r="V154" s="86"/>
      <c r="W154" s="86">
        <f t="shared" si="25"/>
        <v>0</v>
      </c>
      <c r="X154" s="86"/>
      <c r="Y154" s="86">
        <f t="shared" si="26"/>
        <v>0</v>
      </c>
      <c r="Z154" s="86"/>
      <c r="AA154" s="86"/>
      <c r="AB154" s="86"/>
      <c r="AC154" s="82"/>
      <c r="AD154" s="87"/>
    </row>
    <row r="155" spans="1:30" ht="10" x14ac:dyDescent="0.2">
      <c r="A155" s="75">
        <v>152</v>
      </c>
      <c r="B155" s="76">
        <v>51</v>
      </c>
      <c r="C155" s="75">
        <v>1</v>
      </c>
      <c r="D155" s="77" t="s">
        <v>50</v>
      </c>
      <c r="E155" s="77" t="s">
        <v>404</v>
      </c>
      <c r="F155" s="75" t="s">
        <v>596</v>
      </c>
      <c r="G155" s="75" t="s">
        <v>54</v>
      </c>
      <c r="H155" s="77" t="s">
        <v>405</v>
      </c>
      <c r="I155" s="78">
        <v>1</v>
      </c>
      <c r="J155" s="78">
        <v>1</v>
      </c>
      <c r="K155" s="75" t="s">
        <v>48</v>
      </c>
      <c r="L155" s="75" t="s">
        <v>53</v>
      </c>
      <c r="M155" s="75" t="s">
        <v>55</v>
      </c>
      <c r="N155" s="75" t="s">
        <v>49</v>
      </c>
      <c r="O155" s="75" t="s">
        <v>575</v>
      </c>
      <c r="R155" s="80">
        <f>VLOOKUP(E:E,'[1]853-229142-014'!$A:$F,6,0)</f>
        <v>85.30619999999999</v>
      </c>
      <c r="S155" s="80">
        <f t="shared" si="27"/>
        <v>85.30619999999999</v>
      </c>
      <c r="T155" s="80">
        <f>VLOOKUP(E:E,'[1]853-229142-014'!$A:$H,8,0)</f>
        <v>83.061300000000003</v>
      </c>
      <c r="U155" s="80">
        <f t="shared" si="24"/>
        <v>83.061300000000003</v>
      </c>
      <c r="V155" s="80">
        <f>VLOOKUP(E:E,'[1]853-229142-014'!$A:$J,10,0)</f>
        <v>80.816400000000002</v>
      </c>
      <c r="W155" s="80">
        <f t="shared" si="25"/>
        <v>80.816400000000002</v>
      </c>
      <c r="X155" s="80">
        <f>VLOOKUP(E:E,'[1]853-229142-014'!$A:$L,12,0)</f>
        <v>78.5715</v>
      </c>
      <c r="Y155" s="80">
        <f t="shared" si="26"/>
        <v>78.5715</v>
      </c>
      <c r="Z155" s="80">
        <f>VLOOKUP(E:E,'[2]costed bom'!$E$2:$AA$247,23,0)</f>
        <v>74.83</v>
      </c>
      <c r="AA155" s="80">
        <f>J155*Z155</f>
        <v>74.83</v>
      </c>
      <c r="AB155" s="80">
        <f>Y155-AA155</f>
        <v>3.741500000000002</v>
      </c>
      <c r="AC155" s="75">
        <v>154</v>
      </c>
      <c r="AD155" s="81" t="s">
        <v>566</v>
      </c>
    </row>
    <row r="156" spans="1:30" ht="10" x14ac:dyDescent="0.2">
      <c r="A156" s="82">
        <v>153</v>
      </c>
      <c r="B156" s="83">
        <v>0</v>
      </c>
      <c r="C156" s="82">
        <v>2</v>
      </c>
      <c r="D156" s="84" t="s">
        <v>404</v>
      </c>
      <c r="E156" s="84" t="s">
        <v>406</v>
      </c>
      <c r="F156" s="82"/>
      <c r="G156" s="82" t="s">
        <v>54</v>
      </c>
      <c r="H156" s="84" t="s">
        <v>407</v>
      </c>
      <c r="I156" s="85">
        <v>1</v>
      </c>
      <c r="J156" s="85">
        <v>1</v>
      </c>
      <c r="K156" s="82" t="s">
        <v>48</v>
      </c>
      <c r="L156" s="82" t="s">
        <v>53</v>
      </c>
      <c r="M156" s="82" t="s">
        <v>55</v>
      </c>
      <c r="N156" s="82" t="s">
        <v>62</v>
      </c>
      <c r="O156" s="82"/>
      <c r="P156" s="82"/>
      <c r="Q156" s="82"/>
      <c r="R156" s="86"/>
      <c r="S156" s="86">
        <f t="shared" si="27"/>
        <v>0</v>
      </c>
      <c r="T156" s="86"/>
      <c r="U156" s="86">
        <f t="shared" si="24"/>
        <v>0</v>
      </c>
      <c r="V156" s="86"/>
      <c r="W156" s="86">
        <f t="shared" si="25"/>
        <v>0</v>
      </c>
      <c r="X156" s="86"/>
      <c r="Y156" s="86">
        <f t="shared" si="26"/>
        <v>0</v>
      </c>
      <c r="Z156" s="86"/>
      <c r="AA156" s="86"/>
      <c r="AB156" s="86"/>
      <c r="AC156" s="82"/>
      <c r="AD156" s="87"/>
    </row>
    <row r="157" spans="1:30" ht="10" x14ac:dyDescent="0.2">
      <c r="A157" s="82">
        <v>154</v>
      </c>
      <c r="B157" s="83">
        <v>1</v>
      </c>
      <c r="C157" s="82">
        <v>2</v>
      </c>
      <c r="D157" s="84" t="s">
        <v>404</v>
      </c>
      <c r="E157" s="84" t="s">
        <v>408</v>
      </c>
      <c r="F157" s="82"/>
      <c r="G157" s="82" t="s">
        <v>54</v>
      </c>
      <c r="H157" s="84" t="s">
        <v>409</v>
      </c>
      <c r="I157" s="85">
        <v>31</v>
      </c>
      <c r="J157" s="85">
        <v>31</v>
      </c>
      <c r="K157" s="82" t="s">
        <v>89</v>
      </c>
      <c r="L157" s="82" t="s">
        <v>63</v>
      </c>
      <c r="M157" s="82" t="s">
        <v>55</v>
      </c>
      <c r="N157" s="82" t="s">
        <v>49</v>
      </c>
      <c r="O157" s="82"/>
      <c r="P157" s="82"/>
      <c r="Q157" s="82"/>
      <c r="R157" s="86"/>
      <c r="S157" s="86">
        <f t="shared" si="27"/>
        <v>0</v>
      </c>
      <c r="T157" s="86"/>
      <c r="U157" s="86">
        <f t="shared" si="24"/>
        <v>0</v>
      </c>
      <c r="V157" s="86"/>
      <c r="W157" s="86">
        <f t="shared" si="25"/>
        <v>0</v>
      </c>
      <c r="X157" s="86"/>
      <c r="Y157" s="86">
        <f t="shared" si="26"/>
        <v>0</v>
      </c>
      <c r="Z157" s="86"/>
      <c r="AA157" s="86"/>
      <c r="AB157" s="86"/>
      <c r="AC157" s="82"/>
      <c r="AD157" s="87"/>
    </row>
    <row r="158" spans="1:30" ht="10" x14ac:dyDescent="0.2">
      <c r="A158" s="82">
        <v>155</v>
      </c>
      <c r="B158" s="83">
        <v>2</v>
      </c>
      <c r="C158" s="82">
        <v>2</v>
      </c>
      <c r="D158" s="84" t="s">
        <v>404</v>
      </c>
      <c r="E158" s="84" t="s">
        <v>410</v>
      </c>
      <c r="F158" s="82"/>
      <c r="G158" s="82" t="s">
        <v>54</v>
      </c>
      <c r="H158" s="84" t="s">
        <v>411</v>
      </c>
      <c r="I158" s="85">
        <v>1</v>
      </c>
      <c r="J158" s="85">
        <v>1</v>
      </c>
      <c r="K158" s="82" t="s">
        <v>48</v>
      </c>
      <c r="L158" s="82" t="s">
        <v>63</v>
      </c>
      <c r="M158" s="82" t="s">
        <v>55</v>
      </c>
      <c r="N158" s="82" t="s">
        <v>49</v>
      </c>
      <c r="O158" s="82"/>
      <c r="P158" s="82" t="s">
        <v>413</v>
      </c>
      <c r="Q158" s="82" t="s">
        <v>412</v>
      </c>
      <c r="R158" s="86"/>
      <c r="S158" s="86">
        <f t="shared" si="27"/>
        <v>0</v>
      </c>
      <c r="T158" s="86"/>
      <c r="U158" s="86">
        <f t="shared" si="24"/>
        <v>0</v>
      </c>
      <c r="V158" s="86"/>
      <c r="W158" s="86">
        <f t="shared" si="25"/>
        <v>0</v>
      </c>
      <c r="X158" s="86"/>
      <c r="Y158" s="86">
        <f t="shared" si="26"/>
        <v>0</v>
      </c>
      <c r="Z158" s="86"/>
      <c r="AA158" s="86"/>
      <c r="AB158" s="86"/>
      <c r="AC158" s="82"/>
      <c r="AD158" s="87"/>
    </row>
    <row r="159" spans="1:30" ht="10" x14ac:dyDescent="0.2">
      <c r="A159" s="82">
        <v>156</v>
      </c>
      <c r="B159" s="83">
        <v>3</v>
      </c>
      <c r="C159" s="82">
        <v>2</v>
      </c>
      <c r="D159" s="84" t="s">
        <v>404</v>
      </c>
      <c r="E159" s="84" t="s">
        <v>414</v>
      </c>
      <c r="F159" s="82"/>
      <c r="G159" s="82" t="s">
        <v>54</v>
      </c>
      <c r="H159" s="84" t="s">
        <v>415</v>
      </c>
      <c r="I159" s="85">
        <v>1</v>
      </c>
      <c r="J159" s="85">
        <v>1</v>
      </c>
      <c r="K159" s="82" t="s">
        <v>48</v>
      </c>
      <c r="L159" s="82" t="s">
        <v>53</v>
      </c>
      <c r="M159" s="82" t="s">
        <v>55</v>
      </c>
      <c r="N159" s="82" t="s">
        <v>49</v>
      </c>
      <c r="O159" s="82"/>
      <c r="P159" s="82" t="s">
        <v>155</v>
      </c>
      <c r="Q159" s="82" t="s">
        <v>416</v>
      </c>
      <c r="R159" s="86"/>
      <c r="S159" s="86">
        <f t="shared" si="27"/>
        <v>0</v>
      </c>
      <c r="T159" s="86"/>
      <c r="U159" s="86">
        <f t="shared" si="24"/>
        <v>0</v>
      </c>
      <c r="V159" s="86"/>
      <c r="W159" s="86">
        <f t="shared" si="25"/>
        <v>0</v>
      </c>
      <c r="X159" s="86"/>
      <c r="Y159" s="86">
        <f t="shared" si="26"/>
        <v>0</v>
      </c>
      <c r="Z159" s="86"/>
      <c r="AA159" s="86"/>
      <c r="AB159" s="86"/>
      <c r="AC159" s="82"/>
      <c r="AD159" s="87"/>
    </row>
    <row r="160" spans="1:30" ht="10" x14ac:dyDescent="0.2">
      <c r="A160" s="82">
        <v>157</v>
      </c>
      <c r="B160" s="83">
        <v>4</v>
      </c>
      <c r="C160" s="82">
        <v>2</v>
      </c>
      <c r="D160" s="84" t="s">
        <v>404</v>
      </c>
      <c r="E160" s="84" t="s">
        <v>156</v>
      </c>
      <c r="F160" s="82"/>
      <c r="G160" s="82" t="s">
        <v>66</v>
      </c>
      <c r="H160" s="84" t="s">
        <v>157</v>
      </c>
      <c r="I160" s="85">
        <v>18</v>
      </c>
      <c r="J160" s="85">
        <v>18</v>
      </c>
      <c r="K160" s="82" t="s">
        <v>48</v>
      </c>
      <c r="L160" s="82" t="s">
        <v>63</v>
      </c>
      <c r="M160" s="82" t="s">
        <v>55</v>
      </c>
      <c r="N160" s="82" t="s">
        <v>49</v>
      </c>
      <c r="O160" s="82"/>
      <c r="P160" s="82" t="s">
        <v>155</v>
      </c>
      <c r="Q160" s="82" t="s">
        <v>158</v>
      </c>
      <c r="R160" s="86"/>
      <c r="S160" s="86">
        <f t="shared" si="27"/>
        <v>0</v>
      </c>
      <c r="T160" s="86"/>
      <c r="U160" s="86">
        <f t="shared" si="24"/>
        <v>0</v>
      </c>
      <c r="V160" s="86"/>
      <c r="W160" s="86">
        <f t="shared" si="25"/>
        <v>0</v>
      </c>
      <c r="X160" s="86"/>
      <c r="Y160" s="86">
        <f t="shared" si="26"/>
        <v>0</v>
      </c>
      <c r="Z160" s="86"/>
      <c r="AA160" s="86"/>
      <c r="AB160" s="86"/>
      <c r="AC160" s="82"/>
      <c r="AD160" s="87"/>
    </row>
    <row r="161" spans="1:30" ht="10" x14ac:dyDescent="0.2">
      <c r="A161" s="82">
        <v>158</v>
      </c>
      <c r="B161" s="83">
        <v>5</v>
      </c>
      <c r="C161" s="82">
        <v>2</v>
      </c>
      <c r="D161" s="84" t="s">
        <v>404</v>
      </c>
      <c r="E161" s="84" t="s">
        <v>417</v>
      </c>
      <c r="F161" s="82"/>
      <c r="G161" s="82" t="s">
        <v>54</v>
      </c>
      <c r="H161" s="84" t="s">
        <v>418</v>
      </c>
      <c r="I161" s="85">
        <v>0.5</v>
      </c>
      <c r="J161" s="85">
        <v>0.5</v>
      </c>
      <c r="K161" s="82" t="s">
        <v>89</v>
      </c>
      <c r="L161" s="82" t="s">
        <v>63</v>
      </c>
      <c r="M161" s="82" t="s">
        <v>55</v>
      </c>
      <c r="N161" s="82" t="s">
        <v>49</v>
      </c>
      <c r="O161" s="82"/>
      <c r="P161" s="82" t="s">
        <v>98</v>
      </c>
      <c r="Q161" s="82" t="s">
        <v>419</v>
      </c>
      <c r="R161" s="86"/>
      <c r="S161" s="86">
        <f t="shared" si="27"/>
        <v>0</v>
      </c>
      <c r="T161" s="86"/>
      <c r="U161" s="86">
        <f t="shared" si="24"/>
        <v>0</v>
      </c>
      <c r="V161" s="86"/>
      <c r="W161" s="86">
        <f t="shared" si="25"/>
        <v>0</v>
      </c>
      <c r="X161" s="86"/>
      <c r="Y161" s="86">
        <f t="shared" si="26"/>
        <v>0</v>
      </c>
      <c r="Z161" s="86"/>
      <c r="AA161" s="86"/>
      <c r="AB161" s="86"/>
      <c r="AC161" s="82"/>
      <c r="AD161" s="87"/>
    </row>
    <row r="162" spans="1:30" ht="10" x14ac:dyDescent="0.2">
      <c r="A162" s="82">
        <v>159</v>
      </c>
      <c r="B162" s="83">
        <v>6</v>
      </c>
      <c r="C162" s="82">
        <v>2</v>
      </c>
      <c r="D162" s="84" t="s">
        <v>404</v>
      </c>
      <c r="E162" s="84" t="s">
        <v>401</v>
      </c>
      <c r="F162" s="82"/>
      <c r="G162" s="82" t="s">
        <v>54</v>
      </c>
      <c r="H162" s="84" t="s">
        <v>402</v>
      </c>
      <c r="I162" s="85">
        <v>1</v>
      </c>
      <c r="J162" s="85">
        <v>1</v>
      </c>
      <c r="K162" s="82" t="s">
        <v>48</v>
      </c>
      <c r="L162" s="82" t="s">
        <v>63</v>
      </c>
      <c r="M162" s="82" t="s">
        <v>55</v>
      </c>
      <c r="N162" s="82" t="s">
        <v>49</v>
      </c>
      <c r="O162" s="82"/>
      <c r="P162" s="82" t="s">
        <v>102</v>
      </c>
      <c r="Q162" s="82" t="s">
        <v>403</v>
      </c>
      <c r="R162" s="86"/>
      <c r="S162" s="86">
        <f t="shared" si="27"/>
        <v>0</v>
      </c>
      <c r="T162" s="86"/>
      <c r="U162" s="86">
        <f t="shared" si="24"/>
        <v>0</v>
      </c>
      <c r="V162" s="86"/>
      <c r="W162" s="86">
        <f t="shared" si="25"/>
        <v>0</v>
      </c>
      <c r="X162" s="86"/>
      <c r="Y162" s="86">
        <f t="shared" si="26"/>
        <v>0</v>
      </c>
      <c r="Z162" s="86"/>
      <c r="AA162" s="86"/>
      <c r="AB162" s="86"/>
      <c r="AC162" s="82"/>
      <c r="AD162" s="87"/>
    </row>
    <row r="163" spans="1:30" ht="10" x14ac:dyDescent="0.2">
      <c r="A163" s="82">
        <v>160</v>
      </c>
      <c r="B163" s="83">
        <v>7</v>
      </c>
      <c r="C163" s="82">
        <v>2</v>
      </c>
      <c r="D163" s="84" t="s">
        <v>404</v>
      </c>
      <c r="E163" s="84" t="s">
        <v>420</v>
      </c>
      <c r="F163" s="82"/>
      <c r="G163" s="82" t="s">
        <v>54</v>
      </c>
      <c r="H163" s="84" t="s">
        <v>421</v>
      </c>
      <c r="I163" s="85">
        <v>9</v>
      </c>
      <c r="J163" s="85">
        <v>9</v>
      </c>
      <c r="K163" s="82" t="s">
        <v>48</v>
      </c>
      <c r="L163" s="82" t="s">
        <v>63</v>
      </c>
      <c r="M163" s="82" t="s">
        <v>55</v>
      </c>
      <c r="N163" s="82" t="s">
        <v>49</v>
      </c>
      <c r="O163" s="82"/>
      <c r="P163" s="82" t="s">
        <v>155</v>
      </c>
      <c r="Q163" s="82" t="s">
        <v>422</v>
      </c>
      <c r="R163" s="86"/>
      <c r="S163" s="86">
        <f t="shared" si="27"/>
        <v>0</v>
      </c>
      <c r="T163" s="86"/>
      <c r="U163" s="86">
        <f t="shared" si="24"/>
        <v>0</v>
      </c>
      <c r="V163" s="86"/>
      <c r="W163" s="86">
        <f t="shared" si="25"/>
        <v>0</v>
      </c>
      <c r="X163" s="86"/>
      <c r="Y163" s="86">
        <f t="shared" si="26"/>
        <v>0</v>
      </c>
      <c r="Z163" s="86"/>
      <c r="AA163" s="86"/>
      <c r="AB163" s="86"/>
      <c r="AC163" s="82"/>
      <c r="AD163" s="87"/>
    </row>
    <row r="164" spans="1:30" ht="10" x14ac:dyDescent="0.2">
      <c r="A164" s="82">
        <v>161</v>
      </c>
      <c r="B164" s="83">
        <v>8</v>
      </c>
      <c r="C164" s="82">
        <v>2</v>
      </c>
      <c r="D164" s="84" t="s">
        <v>404</v>
      </c>
      <c r="E164" s="84" t="s">
        <v>423</v>
      </c>
      <c r="F164" s="82"/>
      <c r="G164" s="82" t="s">
        <v>82</v>
      </c>
      <c r="H164" s="84" t="s">
        <v>424</v>
      </c>
      <c r="I164" s="85">
        <v>27</v>
      </c>
      <c r="J164" s="85">
        <v>27</v>
      </c>
      <c r="K164" s="82" t="s">
        <v>48</v>
      </c>
      <c r="L164" s="82" t="s">
        <v>63</v>
      </c>
      <c r="M164" s="82" t="s">
        <v>55</v>
      </c>
      <c r="N164" s="82" t="s">
        <v>49</v>
      </c>
      <c r="O164" s="82"/>
      <c r="P164" s="82" t="s">
        <v>155</v>
      </c>
      <c r="Q164" s="82" t="s">
        <v>425</v>
      </c>
      <c r="R164" s="86"/>
      <c r="S164" s="86">
        <f t="shared" si="27"/>
        <v>0</v>
      </c>
      <c r="T164" s="86"/>
      <c r="U164" s="86">
        <f t="shared" si="24"/>
        <v>0</v>
      </c>
      <c r="V164" s="86"/>
      <c r="W164" s="86">
        <f t="shared" si="25"/>
        <v>0</v>
      </c>
      <c r="X164" s="86"/>
      <c r="Y164" s="86">
        <f t="shared" si="26"/>
        <v>0</v>
      </c>
      <c r="Z164" s="86"/>
      <c r="AA164" s="86"/>
      <c r="AB164" s="86"/>
      <c r="AC164" s="82"/>
      <c r="AD164" s="87"/>
    </row>
    <row r="165" spans="1:30" ht="10" x14ac:dyDescent="0.2">
      <c r="A165" s="82">
        <v>162</v>
      </c>
      <c r="B165" s="83">
        <v>9</v>
      </c>
      <c r="C165" s="82">
        <v>2</v>
      </c>
      <c r="D165" s="84" t="s">
        <v>404</v>
      </c>
      <c r="E165" s="84" t="s">
        <v>426</v>
      </c>
      <c r="F165" s="82"/>
      <c r="G165" s="82" t="s">
        <v>54</v>
      </c>
      <c r="H165" s="84" t="s">
        <v>427</v>
      </c>
      <c r="I165" s="85">
        <v>4.5</v>
      </c>
      <c r="J165" s="85">
        <v>4.5</v>
      </c>
      <c r="K165" s="82" t="s">
        <v>89</v>
      </c>
      <c r="L165" s="82" t="s">
        <v>63</v>
      </c>
      <c r="M165" s="82" t="s">
        <v>55</v>
      </c>
      <c r="N165" s="82" t="s">
        <v>49</v>
      </c>
      <c r="O165" s="82"/>
      <c r="P165" s="82" t="s">
        <v>325</v>
      </c>
      <c r="Q165" s="82" t="s">
        <v>428</v>
      </c>
      <c r="R165" s="86"/>
      <c r="S165" s="86">
        <f t="shared" si="27"/>
        <v>0</v>
      </c>
      <c r="T165" s="86"/>
      <c r="U165" s="86">
        <f t="shared" si="24"/>
        <v>0</v>
      </c>
      <c r="V165" s="86"/>
      <c r="W165" s="86">
        <f t="shared" si="25"/>
        <v>0</v>
      </c>
      <c r="X165" s="86"/>
      <c r="Y165" s="86">
        <f t="shared" si="26"/>
        <v>0</v>
      </c>
      <c r="Z165" s="86"/>
      <c r="AA165" s="86"/>
      <c r="AB165" s="86"/>
      <c r="AC165" s="82"/>
      <c r="AD165" s="87"/>
    </row>
    <row r="166" spans="1:30" ht="10" x14ac:dyDescent="0.2">
      <c r="A166" s="82">
        <v>163</v>
      </c>
      <c r="B166" s="83">
        <v>10</v>
      </c>
      <c r="C166" s="82">
        <v>2</v>
      </c>
      <c r="D166" s="84" t="s">
        <v>404</v>
      </c>
      <c r="E166" s="84" t="s">
        <v>99</v>
      </c>
      <c r="F166" s="82"/>
      <c r="G166" s="82" t="s">
        <v>54</v>
      </c>
      <c r="H166" s="84" t="s">
        <v>100</v>
      </c>
      <c r="I166" s="85">
        <v>9</v>
      </c>
      <c r="J166" s="85">
        <v>9</v>
      </c>
      <c r="K166" s="82" t="s">
        <v>48</v>
      </c>
      <c r="L166" s="82" t="s">
        <v>63</v>
      </c>
      <c r="M166" s="82" t="s">
        <v>55</v>
      </c>
      <c r="N166" s="82" t="s">
        <v>49</v>
      </c>
      <c r="O166" s="82"/>
      <c r="P166" s="82" t="s">
        <v>102</v>
      </c>
      <c r="Q166" s="82" t="s">
        <v>101</v>
      </c>
      <c r="R166" s="86"/>
      <c r="S166" s="86">
        <f t="shared" si="27"/>
        <v>0</v>
      </c>
      <c r="T166" s="86"/>
      <c r="U166" s="86">
        <f t="shared" si="24"/>
        <v>0</v>
      </c>
      <c r="V166" s="86"/>
      <c r="W166" s="86">
        <f t="shared" si="25"/>
        <v>0</v>
      </c>
      <c r="X166" s="86"/>
      <c r="Y166" s="86">
        <f t="shared" si="26"/>
        <v>0</v>
      </c>
      <c r="Z166" s="86"/>
      <c r="AA166" s="86"/>
      <c r="AB166" s="86"/>
      <c r="AC166" s="82"/>
      <c r="AD166" s="87"/>
    </row>
    <row r="167" spans="1:30" ht="10" x14ac:dyDescent="0.2">
      <c r="A167" s="75">
        <v>164</v>
      </c>
      <c r="B167" s="76">
        <v>52</v>
      </c>
      <c r="C167" s="75">
        <v>1</v>
      </c>
      <c r="D167" s="77" t="s">
        <v>50</v>
      </c>
      <c r="E167" s="77" t="s">
        <v>429</v>
      </c>
      <c r="F167" s="75" t="s">
        <v>596</v>
      </c>
      <c r="G167" s="75" t="s">
        <v>54</v>
      </c>
      <c r="H167" s="77" t="s">
        <v>430</v>
      </c>
      <c r="I167" s="78">
        <v>1</v>
      </c>
      <c r="J167" s="78">
        <v>1</v>
      </c>
      <c r="K167" s="75" t="s">
        <v>48</v>
      </c>
      <c r="L167" s="75" t="s">
        <v>53</v>
      </c>
      <c r="M167" s="75" t="s">
        <v>55</v>
      </c>
      <c r="N167" s="75" t="s">
        <v>49</v>
      </c>
      <c r="O167" s="75" t="s">
        <v>575</v>
      </c>
      <c r="R167" s="80">
        <f>VLOOKUP(E:E,'[1]853-229142-014'!$A:$F,6,0)</f>
        <v>92.602199999999996</v>
      </c>
      <c r="S167" s="80">
        <f t="shared" si="27"/>
        <v>92.602199999999996</v>
      </c>
      <c r="T167" s="80">
        <f>VLOOKUP(E:E,'[1]853-229142-014'!$A:$H,8,0)</f>
        <v>90.165300000000016</v>
      </c>
      <c r="U167" s="80">
        <f t="shared" si="24"/>
        <v>90.165300000000016</v>
      </c>
      <c r="V167" s="80">
        <f>VLOOKUP(E:E,'[1]853-229142-014'!$A:$J,10,0)</f>
        <v>87.728400000000008</v>
      </c>
      <c r="W167" s="80">
        <f t="shared" si="25"/>
        <v>87.728400000000008</v>
      </c>
      <c r="X167" s="80">
        <f>VLOOKUP(E:E,'[1]853-229142-014'!$A:$L,12,0)</f>
        <v>85.291500000000013</v>
      </c>
      <c r="Y167" s="80">
        <f t="shared" si="26"/>
        <v>85.291500000000013</v>
      </c>
      <c r="Z167" s="80">
        <f>VLOOKUP(E:E,'[2]costed bom'!$E$2:$AA$247,23,0)</f>
        <v>80.47</v>
      </c>
      <c r="AA167" s="80">
        <f>J167*Z167</f>
        <v>80.47</v>
      </c>
      <c r="AB167" s="80">
        <f>Y167-AA167</f>
        <v>4.8215000000000146</v>
      </c>
      <c r="AC167" s="75">
        <v>70</v>
      </c>
      <c r="AD167" s="81" t="s">
        <v>566</v>
      </c>
    </row>
    <row r="168" spans="1:30" ht="10" x14ac:dyDescent="0.2">
      <c r="A168" s="82">
        <v>165</v>
      </c>
      <c r="B168" s="83">
        <v>0</v>
      </c>
      <c r="C168" s="82">
        <v>2</v>
      </c>
      <c r="D168" s="84" t="s">
        <v>429</v>
      </c>
      <c r="E168" s="84" t="s">
        <v>431</v>
      </c>
      <c r="F168" s="82"/>
      <c r="G168" s="82" t="s">
        <v>54</v>
      </c>
      <c r="H168" s="84" t="s">
        <v>432</v>
      </c>
      <c r="I168" s="85">
        <v>1</v>
      </c>
      <c r="J168" s="85">
        <v>1</v>
      </c>
      <c r="K168" s="82" t="s">
        <v>48</v>
      </c>
      <c r="L168" s="82" t="s">
        <v>53</v>
      </c>
      <c r="M168" s="82" t="s">
        <v>55</v>
      </c>
      <c r="N168" s="82" t="s">
        <v>62</v>
      </c>
      <c r="O168" s="82"/>
      <c r="P168" s="82"/>
      <c r="Q168" s="82"/>
      <c r="R168" s="86"/>
      <c r="S168" s="86">
        <f t="shared" si="27"/>
        <v>0</v>
      </c>
      <c r="T168" s="86"/>
      <c r="U168" s="86">
        <f t="shared" si="24"/>
        <v>0</v>
      </c>
      <c r="V168" s="86"/>
      <c r="W168" s="86">
        <f t="shared" si="25"/>
        <v>0</v>
      </c>
      <c r="X168" s="86"/>
      <c r="Y168" s="86">
        <f t="shared" si="26"/>
        <v>0</v>
      </c>
      <c r="Z168" s="86"/>
      <c r="AA168" s="86"/>
      <c r="AB168" s="86"/>
      <c r="AC168" s="82"/>
      <c r="AD168" s="87"/>
    </row>
    <row r="169" spans="1:30" ht="10" x14ac:dyDescent="0.2">
      <c r="A169" s="82">
        <v>166</v>
      </c>
      <c r="B169" s="83">
        <v>1</v>
      </c>
      <c r="C169" s="82">
        <v>2</v>
      </c>
      <c r="D169" s="84" t="s">
        <v>429</v>
      </c>
      <c r="E169" s="84" t="s">
        <v>433</v>
      </c>
      <c r="F169" s="82"/>
      <c r="G169" s="82" t="s">
        <v>54</v>
      </c>
      <c r="H169" s="84" t="s">
        <v>434</v>
      </c>
      <c r="I169" s="85">
        <v>1</v>
      </c>
      <c r="J169" s="85">
        <v>1</v>
      </c>
      <c r="K169" s="82" t="s">
        <v>48</v>
      </c>
      <c r="L169" s="82" t="s">
        <v>53</v>
      </c>
      <c r="M169" s="82" t="s">
        <v>249</v>
      </c>
      <c r="N169" s="82" t="s">
        <v>49</v>
      </c>
      <c r="O169" s="82"/>
      <c r="P169" s="82" t="s">
        <v>235</v>
      </c>
      <c r="Q169" s="82" t="s">
        <v>435</v>
      </c>
      <c r="R169" s="86"/>
      <c r="S169" s="86">
        <f t="shared" si="27"/>
        <v>0</v>
      </c>
      <c r="T169" s="86"/>
      <c r="U169" s="86">
        <f t="shared" si="24"/>
        <v>0</v>
      </c>
      <c r="V169" s="86"/>
      <c r="W169" s="86">
        <f t="shared" si="25"/>
        <v>0</v>
      </c>
      <c r="X169" s="86"/>
      <c r="Y169" s="86">
        <f t="shared" si="26"/>
        <v>0</v>
      </c>
      <c r="Z169" s="86"/>
      <c r="AA169" s="86"/>
      <c r="AB169" s="86"/>
      <c r="AC169" s="82"/>
      <c r="AD169" s="87"/>
    </row>
    <row r="170" spans="1:30" ht="10" x14ac:dyDescent="0.2">
      <c r="A170" s="82">
        <v>167</v>
      </c>
      <c r="B170" s="83">
        <v>2</v>
      </c>
      <c r="C170" s="82">
        <v>2</v>
      </c>
      <c r="D170" s="84" t="s">
        <v>429</v>
      </c>
      <c r="E170" s="84" t="s">
        <v>99</v>
      </c>
      <c r="F170" s="82"/>
      <c r="G170" s="82" t="s">
        <v>54</v>
      </c>
      <c r="H170" s="84" t="s">
        <v>100</v>
      </c>
      <c r="I170" s="85">
        <v>2</v>
      </c>
      <c r="J170" s="85">
        <v>2</v>
      </c>
      <c r="K170" s="82" t="s">
        <v>48</v>
      </c>
      <c r="L170" s="82" t="s">
        <v>63</v>
      </c>
      <c r="M170" s="82" t="s">
        <v>55</v>
      </c>
      <c r="N170" s="82" t="s">
        <v>49</v>
      </c>
      <c r="O170" s="82"/>
      <c r="P170" s="82" t="s">
        <v>102</v>
      </c>
      <c r="Q170" s="82" t="s">
        <v>101</v>
      </c>
      <c r="R170" s="86"/>
      <c r="S170" s="86">
        <f t="shared" si="27"/>
        <v>0</v>
      </c>
      <c r="T170" s="86"/>
      <c r="U170" s="86">
        <f t="shared" si="24"/>
        <v>0</v>
      </c>
      <c r="V170" s="86"/>
      <c r="W170" s="86">
        <f t="shared" si="25"/>
        <v>0</v>
      </c>
      <c r="X170" s="86"/>
      <c r="Y170" s="86">
        <f t="shared" si="26"/>
        <v>0</v>
      </c>
      <c r="Z170" s="86"/>
      <c r="AA170" s="86"/>
      <c r="AB170" s="86"/>
      <c r="AC170" s="82"/>
      <c r="AD170" s="87"/>
    </row>
    <row r="171" spans="1:30" ht="10" x14ac:dyDescent="0.2">
      <c r="A171" s="75">
        <v>168</v>
      </c>
      <c r="B171" s="76">
        <v>53</v>
      </c>
      <c r="C171" s="75">
        <v>1</v>
      </c>
      <c r="D171" s="77" t="s">
        <v>50</v>
      </c>
      <c r="E171" s="77" t="s">
        <v>436</v>
      </c>
      <c r="F171" s="75" t="s">
        <v>596</v>
      </c>
      <c r="G171" s="75" t="s">
        <v>54</v>
      </c>
      <c r="H171" s="77" t="s">
        <v>437</v>
      </c>
      <c r="I171" s="78">
        <v>1</v>
      </c>
      <c r="J171" s="78">
        <v>1</v>
      </c>
      <c r="K171" s="75" t="s">
        <v>48</v>
      </c>
      <c r="L171" s="75" t="s">
        <v>53</v>
      </c>
      <c r="M171" s="75" t="s">
        <v>55</v>
      </c>
      <c r="N171" s="75" t="s">
        <v>49</v>
      </c>
      <c r="O171" s="75" t="s">
        <v>575</v>
      </c>
      <c r="R171" s="80">
        <f>VLOOKUP(E:E,'[1]853-229142-014'!$A:$F,6,0)</f>
        <v>96.956999999999994</v>
      </c>
      <c r="S171" s="80">
        <f t="shared" si="27"/>
        <v>96.956999999999994</v>
      </c>
      <c r="T171" s="80">
        <f>VLOOKUP(E:E,'[1]853-229142-014'!$A:$H,8,0)</f>
        <v>94.405500000000004</v>
      </c>
      <c r="U171" s="80">
        <f t="shared" si="24"/>
        <v>94.405500000000004</v>
      </c>
      <c r="V171" s="80">
        <f>VLOOKUP(E:E,'[1]853-229142-014'!$A:$J,10,0)</f>
        <v>91.853999999999999</v>
      </c>
      <c r="W171" s="80">
        <f t="shared" si="25"/>
        <v>91.853999999999999</v>
      </c>
      <c r="X171" s="80">
        <f>VLOOKUP(E:E,'[1]853-229142-014'!$A:$L,12,0)</f>
        <v>89.302499999999995</v>
      </c>
      <c r="Y171" s="80">
        <f t="shared" si="26"/>
        <v>89.302499999999995</v>
      </c>
      <c r="Z171" s="80">
        <f>VLOOKUP(E:E,'[2]costed bom'!$E$2:$AA$247,23,0)</f>
        <v>84.29</v>
      </c>
      <c r="AA171" s="80">
        <f>J171*Z171</f>
        <v>84.29</v>
      </c>
      <c r="AB171" s="80">
        <f>Y171-AA171</f>
        <v>5.0124999999999886</v>
      </c>
      <c r="AC171" s="75">
        <v>70</v>
      </c>
      <c r="AD171" s="81" t="s">
        <v>566</v>
      </c>
    </row>
    <row r="172" spans="1:30" ht="10" x14ac:dyDescent="0.2">
      <c r="A172" s="82">
        <v>169</v>
      </c>
      <c r="B172" s="83">
        <v>0</v>
      </c>
      <c r="C172" s="82">
        <v>2</v>
      </c>
      <c r="D172" s="84" t="s">
        <v>436</v>
      </c>
      <c r="E172" s="84" t="s">
        <v>438</v>
      </c>
      <c r="F172" s="82"/>
      <c r="G172" s="82" t="s">
        <v>54</v>
      </c>
      <c r="H172" s="84" t="s">
        <v>439</v>
      </c>
      <c r="I172" s="85">
        <v>1</v>
      </c>
      <c r="J172" s="85">
        <v>1</v>
      </c>
      <c r="K172" s="82" t="s">
        <v>48</v>
      </c>
      <c r="L172" s="82" t="s">
        <v>53</v>
      </c>
      <c r="M172" s="82" t="s">
        <v>55</v>
      </c>
      <c r="N172" s="82" t="s">
        <v>62</v>
      </c>
      <c r="O172" s="82"/>
      <c r="P172" s="82"/>
      <c r="Q172" s="82"/>
      <c r="R172" s="86"/>
      <c r="S172" s="86">
        <f t="shared" si="27"/>
        <v>0</v>
      </c>
      <c r="T172" s="86"/>
      <c r="U172" s="86">
        <f t="shared" si="24"/>
        <v>0</v>
      </c>
      <c r="V172" s="86"/>
      <c r="W172" s="86">
        <f t="shared" si="25"/>
        <v>0</v>
      </c>
      <c r="X172" s="86"/>
      <c r="Y172" s="86">
        <f t="shared" si="26"/>
        <v>0</v>
      </c>
      <c r="Z172" s="86"/>
      <c r="AA172" s="86"/>
      <c r="AB172" s="86"/>
      <c r="AC172" s="82"/>
      <c r="AD172" s="87"/>
    </row>
    <row r="173" spans="1:30" ht="10" x14ac:dyDescent="0.2">
      <c r="A173" s="82">
        <v>170</v>
      </c>
      <c r="B173" s="83">
        <v>2</v>
      </c>
      <c r="C173" s="82">
        <v>2</v>
      </c>
      <c r="D173" s="84" t="s">
        <v>436</v>
      </c>
      <c r="E173" s="84" t="s">
        <v>99</v>
      </c>
      <c r="F173" s="82"/>
      <c r="G173" s="82" t="s">
        <v>54</v>
      </c>
      <c r="H173" s="84" t="s">
        <v>100</v>
      </c>
      <c r="I173" s="85">
        <v>2</v>
      </c>
      <c r="J173" s="85">
        <v>2</v>
      </c>
      <c r="K173" s="82" t="s">
        <v>48</v>
      </c>
      <c r="L173" s="82" t="s">
        <v>63</v>
      </c>
      <c r="M173" s="82" t="s">
        <v>55</v>
      </c>
      <c r="N173" s="82" t="s">
        <v>49</v>
      </c>
      <c r="O173" s="82"/>
      <c r="P173" s="82" t="s">
        <v>102</v>
      </c>
      <c r="Q173" s="82" t="s">
        <v>101</v>
      </c>
      <c r="R173" s="86"/>
      <c r="S173" s="86">
        <f t="shared" si="27"/>
        <v>0</v>
      </c>
      <c r="T173" s="86"/>
      <c r="U173" s="86">
        <f t="shared" si="24"/>
        <v>0</v>
      </c>
      <c r="V173" s="86"/>
      <c r="W173" s="86">
        <f t="shared" si="25"/>
        <v>0</v>
      </c>
      <c r="X173" s="86"/>
      <c r="Y173" s="86">
        <f t="shared" si="26"/>
        <v>0</v>
      </c>
      <c r="Z173" s="86"/>
      <c r="AA173" s="86"/>
      <c r="AB173" s="86"/>
      <c r="AC173" s="82"/>
      <c r="AD173" s="87"/>
    </row>
    <row r="174" spans="1:30" ht="10" x14ac:dyDescent="0.2">
      <c r="A174" s="82">
        <v>171</v>
      </c>
      <c r="B174" s="83">
        <v>3</v>
      </c>
      <c r="C174" s="82">
        <v>2</v>
      </c>
      <c r="D174" s="84" t="s">
        <v>436</v>
      </c>
      <c r="E174" s="84" t="s">
        <v>440</v>
      </c>
      <c r="F174" s="82"/>
      <c r="G174" s="82" t="s">
        <v>54</v>
      </c>
      <c r="H174" s="84" t="s">
        <v>441</v>
      </c>
      <c r="I174" s="85">
        <v>1</v>
      </c>
      <c r="J174" s="85">
        <v>1</v>
      </c>
      <c r="K174" s="82" t="s">
        <v>48</v>
      </c>
      <c r="L174" s="82" t="s">
        <v>53</v>
      </c>
      <c r="M174" s="82" t="s">
        <v>249</v>
      </c>
      <c r="N174" s="82" t="s">
        <v>49</v>
      </c>
      <c r="O174" s="82"/>
      <c r="P174" s="82" t="s">
        <v>235</v>
      </c>
      <c r="Q174" s="82" t="s">
        <v>442</v>
      </c>
      <c r="R174" s="86"/>
      <c r="S174" s="86">
        <f t="shared" si="27"/>
        <v>0</v>
      </c>
      <c r="T174" s="86"/>
      <c r="U174" s="86">
        <f t="shared" si="24"/>
        <v>0</v>
      </c>
      <c r="V174" s="86"/>
      <c r="W174" s="86">
        <f t="shared" si="25"/>
        <v>0</v>
      </c>
      <c r="X174" s="86"/>
      <c r="Y174" s="86">
        <f t="shared" si="26"/>
        <v>0</v>
      </c>
      <c r="Z174" s="86"/>
      <c r="AA174" s="86"/>
      <c r="AB174" s="86"/>
      <c r="AC174" s="82"/>
      <c r="AD174" s="87"/>
    </row>
    <row r="175" spans="1:30" ht="10" x14ac:dyDescent="0.2">
      <c r="A175" s="75">
        <v>172</v>
      </c>
      <c r="B175" s="76">
        <v>54</v>
      </c>
      <c r="C175" s="75">
        <v>1</v>
      </c>
      <c r="D175" s="77" t="s">
        <v>50</v>
      </c>
      <c r="E175" s="77" t="s">
        <v>443</v>
      </c>
      <c r="F175" s="75" t="s">
        <v>596</v>
      </c>
      <c r="G175" s="75" t="s">
        <v>54</v>
      </c>
      <c r="H175" s="77" t="s">
        <v>444</v>
      </c>
      <c r="I175" s="78">
        <v>1</v>
      </c>
      <c r="J175" s="78">
        <v>1</v>
      </c>
      <c r="K175" s="75" t="s">
        <v>48</v>
      </c>
      <c r="L175" s="75" t="s">
        <v>53</v>
      </c>
      <c r="M175" s="75" t="s">
        <v>55</v>
      </c>
      <c r="N175" s="75" t="s">
        <v>49</v>
      </c>
      <c r="O175" s="75" t="s">
        <v>575</v>
      </c>
      <c r="R175" s="80">
        <f>VLOOKUP(E:E,'[1]853-229142-014'!$A:$F,6,0)</f>
        <v>87.084599999999995</v>
      </c>
      <c r="S175" s="80">
        <f t="shared" si="27"/>
        <v>87.084599999999995</v>
      </c>
      <c r="T175" s="80">
        <f>VLOOKUP(E:E,'[1]853-229142-014'!$A:$H,8,0)</f>
        <v>84.792900000000003</v>
      </c>
      <c r="U175" s="80">
        <f t="shared" si="24"/>
        <v>84.792900000000003</v>
      </c>
      <c r="V175" s="80">
        <f>VLOOKUP(E:E,'[1]853-229142-014'!$A:$J,10,0)</f>
        <v>82.501200000000011</v>
      </c>
      <c r="W175" s="80">
        <f t="shared" si="25"/>
        <v>82.501200000000011</v>
      </c>
      <c r="X175" s="80">
        <f>VLOOKUP(E:E,'[1]853-229142-014'!$A:$L,12,0)</f>
        <v>80.209500000000006</v>
      </c>
      <c r="Y175" s="80">
        <f t="shared" si="26"/>
        <v>80.209500000000006</v>
      </c>
      <c r="Z175" s="80">
        <f>VLOOKUP(E:E,'[2]costed bom'!$E$2:$AA$247,23,0)</f>
        <v>61.77</v>
      </c>
      <c r="AA175" s="80">
        <f>J175*Z175</f>
        <v>61.77</v>
      </c>
      <c r="AB175" s="80">
        <f>Y175-AA175</f>
        <v>18.439500000000002</v>
      </c>
      <c r="AC175" s="75">
        <v>70</v>
      </c>
      <c r="AD175" s="81" t="s">
        <v>566</v>
      </c>
    </row>
    <row r="176" spans="1:30" ht="10" x14ac:dyDescent="0.2">
      <c r="A176" s="82">
        <v>173</v>
      </c>
      <c r="B176" s="83">
        <v>0</v>
      </c>
      <c r="C176" s="82">
        <v>2</v>
      </c>
      <c r="D176" s="84" t="s">
        <v>443</v>
      </c>
      <c r="E176" s="84" t="s">
        <v>445</v>
      </c>
      <c r="F176" s="82"/>
      <c r="G176" s="82" t="s">
        <v>54</v>
      </c>
      <c r="H176" s="84" t="s">
        <v>446</v>
      </c>
      <c r="I176" s="85">
        <v>1</v>
      </c>
      <c r="J176" s="85">
        <v>1</v>
      </c>
      <c r="K176" s="82" t="s">
        <v>48</v>
      </c>
      <c r="L176" s="82" t="s">
        <v>53</v>
      </c>
      <c r="M176" s="82" t="s">
        <v>55</v>
      </c>
      <c r="N176" s="82" t="s">
        <v>62</v>
      </c>
      <c r="O176" s="82"/>
      <c r="P176" s="82"/>
      <c r="Q176" s="82"/>
      <c r="R176" s="86"/>
      <c r="S176" s="86">
        <f t="shared" si="27"/>
        <v>0</v>
      </c>
      <c r="T176" s="86"/>
      <c r="U176" s="86">
        <f t="shared" si="24"/>
        <v>0</v>
      </c>
      <c r="V176" s="86"/>
      <c r="W176" s="86">
        <f t="shared" si="25"/>
        <v>0</v>
      </c>
      <c r="X176" s="86"/>
      <c r="Y176" s="86">
        <f t="shared" si="26"/>
        <v>0</v>
      </c>
      <c r="Z176" s="86"/>
      <c r="AA176" s="86"/>
      <c r="AB176" s="86"/>
      <c r="AC176" s="82"/>
      <c r="AD176" s="87"/>
    </row>
    <row r="177" spans="1:30" ht="10" x14ac:dyDescent="0.2">
      <c r="A177" s="82">
        <v>174</v>
      </c>
      <c r="B177" s="83">
        <v>1</v>
      </c>
      <c r="C177" s="82">
        <v>2</v>
      </c>
      <c r="D177" s="84" t="s">
        <v>443</v>
      </c>
      <c r="E177" s="84" t="s">
        <v>447</v>
      </c>
      <c r="F177" s="82"/>
      <c r="G177" s="82" t="s">
        <v>54</v>
      </c>
      <c r="H177" s="84" t="s">
        <v>448</v>
      </c>
      <c r="I177" s="85">
        <v>1</v>
      </c>
      <c r="J177" s="85">
        <v>1</v>
      </c>
      <c r="K177" s="82" t="s">
        <v>48</v>
      </c>
      <c r="L177" s="82" t="s">
        <v>53</v>
      </c>
      <c r="M177" s="82" t="s">
        <v>249</v>
      </c>
      <c r="N177" s="82" t="s">
        <v>49</v>
      </c>
      <c r="O177" s="82"/>
      <c r="P177" s="82" t="s">
        <v>450</v>
      </c>
      <c r="Q177" s="82" t="s">
        <v>449</v>
      </c>
      <c r="R177" s="86"/>
      <c r="S177" s="86">
        <f t="shared" si="27"/>
        <v>0</v>
      </c>
      <c r="T177" s="86"/>
      <c r="U177" s="86">
        <f t="shared" si="24"/>
        <v>0</v>
      </c>
      <c r="V177" s="86"/>
      <c r="W177" s="86">
        <f t="shared" si="25"/>
        <v>0</v>
      </c>
      <c r="X177" s="86"/>
      <c r="Y177" s="86">
        <f t="shared" si="26"/>
        <v>0</v>
      </c>
      <c r="Z177" s="86"/>
      <c r="AA177" s="86"/>
      <c r="AB177" s="86"/>
      <c r="AC177" s="82"/>
      <c r="AD177" s="87"/>
    </row>
    <row r="178" spans="1:30" ht="10" x14ac:dyDescent="0.2">
      <c r="A178" s="82">
        <v>175</v>
      </c>
      <c r="B178" s="83">
        <v>2</v>
      </c>
      <c r="C178" s="82">
        <v>2</v>
      </c>
      <c r="D178" s="84" t="s">
        <v>443</v>
      </c>
      <c r="E178" s="84" t="s">
        <v>99</v>
      </c>
      <c r="F178" s="82"/>
      <c r="G178" s="82" t="s">
        <v>54</v>
      </c>
      <c r="H178" s="84" t="s">
        <v>100</v>
      </c>
      <c r="I178" s="85">
        <v>2</v>
      </c>
      <c r="J178" s="85">
        <v>2</v>
      </c>
      <c r="K178" s="82" t="s">
        <v>48</v>
      </c>
      <c r="L178" s="82" t="s">
        <v>63</v>
      </c>
      <c r="M178" s="82" t="s">
        <v>55</v>
      </c>
      <c r="N178" s="82" t="s">
        <v>49</v>
      </c>
      <c r="O178" s="82"/>
      <c r="P178" s="82" t="s">
        <v>102</v>
      </c>
      <c r="Q178" s="82" t="s">
        <v>101</v>
      </c>
      <c r="R178" s="86"/>
      <c r="S178" s="86">
        <f t="shared" si="27"/>
        <v>0</v>
      </c>
      <c r="T178" s="86"/>
      <c r="U178" s="86">
        <f t="shared" si="24"/>
        <v>0</v>
      </c>
      <c r="V178" s="86"/>
      <c r="W178" s="86">
        <f t="shared" si="25"/>
        <v>0</v>
      </c>
      <c r="X178" s="86"/>
      <c r="Y178" s="86">
        <f t="shared" si="26"/>
        <v>0</v>
      </c>
      <c r="Z178" s="86"/>
      <c r="AA178" s="86"/>
      <c r="AB178" s="86"/>
      <c r="AC178" s="82"/>
      <c r="AD178" s="87"/>
    </row>
    <row r="179" spans="1:30" s="60" customFormat="1" ht="10" x14ac:dyDescent="0.2">
      <c r="A179" s="75">
        <v>176</v>
      </c>
      <c r="B179" s="76">
        <v>55</v>
      </c>
      <c r="C179" s="75">
        <v>1</v>
      </c>
      <c r="D179" s="77" t="s">
        <v>50</v>
      </c>
      <c r="E179" s="77" t="s">
        <v>451</v>
      </c>
      <c r="F179" s="75" t="s">
        <v>596</v>
      </c>
      <c r="G179" s="75" t="s">
        <v>54</v>
      </c>
      <c r="H179" s="77" t="s">
        <v>452</v>
      </c>
      <c r="I179" s="78">
        <v>1</v>
      </c>
      <c r="J179" s="78">
        <v>1</v>
      </c>
      <c r="K179" s="75" t="s">
        <v>48</v>
      </c>
      <c r="L179" s="75" t="s">
        <v>53</v>
      </c>
      <c r="M179" s="75" t="s">
        <v>55</v>
      </c>
      <c r="N179" s="75" t="s">
        <v>49</v>
      </c>
      <c r="O179" s="75" t="s">
        <v>575</v>
      </c>
      <c r="P179" s="75"/>
      <c r="Q179" s="75"/>
      <c r="R179" s="80">
        <f>VLOOKUP(E:E,'[1]853-229142-014'!$A:$F,6,0)</f>
        <v>88.236000000000004</v>
      </c>
      <c r="S179" s="80">
        <f t="shared" si="27"/>
        <v>88.236000000000004</v>
      </c>
      <c r="T179" s="80">
        <f>VLOOKUP(E:E,'[1]853-229142-014'!$A:$H,8,0)</f>
        <v>85.914000000000016</v>
      </c>
      <c r="U179" s="80">
        <f t="shared" si="24"/>
        <v>85.914000000000016</v>
      </c>
      <c r="V179" s="80">
        <f>VLOOKUP(E:E,'[1]853-229142-014'!$A:$J,10,0)</f>
        <v>83.592000000000013</v>
      </c>
      <c r="W179" s="80">
        <f t="shared" si="25"/>
        <v>83.592000000000013</v>
      </c>
      <c r="X179" s="80">
        <f>VLOOKUP(E:E,'[1]853-229142-014'!$A:$L,12,0)</f>
        <v>81.27000000000001</v>
      </c>
      <c r="Y179" s="80">
        <f t="shared" si="26"/>
        <v>81.27000000000001</v>
      </c>
      <c r="Z179" s="80">
        <f>VLOOKUP(E:E,'[2]costed bom'!$E$2:$AA$247,23,0)</f>
        <v>76.650000000000006</v>
      </c>
      <c r="AA179" s="80">
        <f>J179*Z179</f>
        <v>76.650000000000006</v>
      </c>
      <c r="AB179" s="80">
        <f>Y179-AA179</f>
        <v>4.6200000000000045</v>
      </c>
      <c r="AC179" s="75">
        <v>91</v>
      </c>
      <c r="AD179" s="81" t="s">
        <v>566</v>
      </c>
    </row>
    <row r="180" spans="1:30" s="60" customFormat="1" ht="10" x14ac:dyDescent="0.2">
      <c r="A180" s="82">
        <v>177</v>
      </c>
      <c r="B180" s="83">
        <v>0</v>
      </c>
      <c r="C180" s="82">
        <v>2</v>
      </c>
      <c r="D180" s="84" t="s">
        <v>451</v>
      </c>
      <c r="E180" s="84" t="s">
        <v>453</v>
      </c>
      <c r="F180" s="82"/>
      <c r="G180" s="82" t="s">
        <v>54</v>
      </c>
      <c r="H180" s="84" t="s">
        <v>454</v>
      </c>
      <c r="I180" s="85">
        <v>1</v>
      </c>
      <c r="J180" s="85">
        <v>1</v>
      </c>
      <c r="K180" s="82" t="s">
        <v>48</v>
      </c>
      <c r="L180" s="82" t="s">
        <v>53</v>
      </c>
      <c r="M180" s="82" t="s">
        <v>55</v>
      </c>
      <c r="N180" s="82" t="s">
        <v>62</v>
      </c>
      <c r="O180" s="82"/>
      <c r="P180" s="82"/>
      <c r="Q180" s="82"/>
      <c r="R180" s="86"/>
      <c r="S180" s="86">
        <f t="shared" si="27"/>
        <v>0</v>
      </c>
      <c r="T180" s="86"/>
      <c r="U180" s="86">
        <f t="shared" si="24"/>
        <v>0</v>
      </c>
      <c r="V180" s="86"/>
      <c r="W180" s="86">
        <f t="shared" si="25"/>
        <v>0</v>
      </c>
      <c r="X180" s="86"/>
      <c r="Y180" s="86">
        <f t="shared" si="26"/>
        <v>0</v>
      </c>
      <c r="Z180" s="86"/>
      <c r="AA180" s="86"/>
      <c r="AB180" s="86"/>
      <c r="AC180" s="82"/>
      <c r="AD180" s="87"/>
    </row>
    <row r="181" spans="1:30" s="60" customFormat="1" ht="10" x14ac:dyDescent="0.2">
      <c r="A181" s="82">
        <v>178</v>
      </c>
      <c r="B181" s="83">
        <v>1</v>
      </c>
      <c r="C181" s="82">
        <v>2</v>
      </c>
      <c r="D181" s="84" t="s">
        <v>451</v>
      </c>
      <c r="E181" s="84" t="s">
        <v>447</v>
      </c>
      <c r="F181" s="82"/>
      <c r="G181" s="82" t="s">
        <v>54</v>
      </c>
      <c r="H181" s="84" t="s">
        <v>448</v>
      </c>
      <c r="I181" s="85">
        <v>1</v>
      </c>
      <c r="J181" s="85">
        <v>1</v>
      </c>
      <c r="K181" s="82" t="s">
        <v>48</v>
      </c>
      <c r="L181" s="82" t="s">
        <v>53</v>
      </c>
      <c r="M181" s="82" t="s">
        <v>249</v>
      </c>
      <c r="N181" s="82" t="s">
        <v>49</v>
      </c>
      <c r="O181" s="82"/>
      <c r="P181" s="82" t="s">
        <v>450</v>
      </c>
      <c r="Q181" s="82" t="s">
        <v>449</v>
      </c>
      <c r="R181" s="86"/>
      <c r="S181" s="86">
        <f t="shared" si="27"/>
        <v>0</v>
      </c>
      <c r="T181" s="86"/>
      <c r="U181" s="86">
        <f t="shared" si="24"/>
        <v>0</v>
      </c>
      <c r="V181" s="86"/>
      <c r="W181" s="86">
        <f t="shared" si="25"/>
        <v>0</v>
      </c>
      <c r="X181" s="86"/>
      <c r="Y181" s="86">
        <f t="shared" si="26"/>
        <v>0</v>
      </c>
      <c r="Z181" s="86"/>
      <c r="AA181" s="86"/>
      <c r="AB181" s="86"/>
      <c r="AC181" s="82"/>
      <c r="AD181" s="87"/>
    </row>
    <row r="182" spans="1:30" s="60" customFormat="1" ht="10" x14ac:dyDescent="0.2">
      <c r="A182" s="82">
        <v>179</v>
      </c>
      <c r="B182" s="83">
        <v>2</v>
      </c>
      <c r="C182" s="82">
        <v>2</v>
      </c>
      <c r="D182" s="84" t="s">
        <v>451</v>
      </c>
      <c r="E182" s="84" t="s">
        <v>99</v>
      </c>
      <c r="F182" s="82"/>
      <c r="G182" s="82" t="s">
        <v>54</v>
      </c>
      <c r="H182" s="84" t="s">
        <v>100</v>
      </c>
      <c r="I182" s="85">
        <v>2</v>
      </c>
      <c r="J182" s="85">
        <v>2</v>
      </c>
      <c r="K182" s="82" t="s">
        <v>48</v>
      </c>
      <c r="L182" s="82" t="s">
        <v>63</v>
      </c>
      <c r="M182" s="82" t="s">
        <v>55</v>
      </c>
      <c r="N182" s="82" t="s">
        <v>49</v>
      </c>
      <c r="O182" s="82"/>
      <c r="P182" s="82" t="s">
        <v>102</v>
      </c>
      <c r="Q182" s="82" t="s">
        <v>101</v>
      </c>
      <c r="R182" s="86"/>
      <c r="S182" s="86">
        <f t="shared" si="27"/>
        <v>0</v>
      </c>
      <c r="T182" s="86"/>
      <c r="U182" s="86">
        <f t="shared" si="24"/>
        <v>0</v>
      </c>
      <c r="V182" s="86"/>
      <c r="W182" s="86">
        <f t="shared" si="25"/>
        <v>0</v>
      </c>
      <c r="X182" s="86"/>
      <c r="Y182" s="86">
        <f t="shared" si="26"/>
        <v>0</v>
      </c>
      <c r="Z182" s="86"/>
      <c r="AA182" s="86"/>
      <c r="AB182" s="86"/>
      <c r="AC182" s="82"/>
      <c r="AD182" s="87"/>
    </row>
    <row r="183" spans="1:30" s="60" customFormat="1" ht="10" x14ac:dyDescent="0.2">
      <c r="A183" s="75">
        <v>180</v>
      </c>
      <c r="B183" s="76">
        <v>56</v>
      </c>
      <c r="C183" s="75">
        <v>1</v>
      </c>
      <c r="D183" s="77" t="s">
        <v>50</v>
      </c>
      <c r="E183" s="77" t="s">
        <v>455</v>
      </c>
      <c r="F183" s="75" t="s">
        <v>596</v>
      </c>
      <c r="G183" s="75" t="s">
        <v>82</v>
      </c>
      <c r="H183" s="77" t="s">
        <v>456</v>
      </c>
      <c r="I183" s="78">
        <v>1</v>
      </c>
      <c r="J183" s="78">
        <v>1</v>
      </c>
      <c r="K183" s="75" t="s">
        <v>48</v>
      </c>
      <c r="L183" s="75" t="s">
        <v>53</v>
      </c>
      <c r="M183" s="75" t="s">
        <v>55</v>
      </c>
      <c r="N183" s="75" t="s">
        <v>49</v>
      </c>
      <c r="O183" s="75" t="s">
        <v>575</v>
      </c>
      <c r="P183" s="75"/>
      <c r="Q183" s="75"/>
      <c r="R183" s="80">
        <f>VLOOKUP(E:E,'[1]853-229142-014'!$A:$F,6,0)</f>
        <v>111.65159999999999</v>
      </c>
      <c r="S183" s="80">
        <f t="shared" si="27"/>
        <v>111.65159999999999</v>
      </c>
      <c r="T183" s="80">
        <f>VLOOKUP(E:E,'[1]853-229142-014'!$A:$H,8,0)</f>
        <v>108.71340000000001</v>
      </c>
      <c r="U183" s="80">
        <f t="shared" si="24"/>
        <v>108.71340000000001</v>
      </c>
      <c r="V183" s="80">
        <f>VLOOKUP(E:E,'[1]853-229142-014'!$A:$J,10,0)</f>
        <v>105.7752</v>
      </c>
      <c r="W183" s="80">
        <f t="shared" si="25"/>
        <v>105.7752</v>
      </c>
      <c r="X183" s="80">
        <f>VLOOKUP(E:E,'[1]853-229142-014'!$A:$L,12,0)</f>
        <v>102.837</v>
      </c>
      <c r="Y183" s="80">
        <f t="shared" si="26"/>
        <v>102.837</v>
      </c>
      <c r="Z183" s="80">
        <f>VLOOKUP(E:E,'[2]costed bom'!$E$2:$AA$247,23,0)</f>
        <v>103.55</v>
      </c>
      <c r="AA183" s="80">
        <f>J183*Z183</f>
        <v>103.55</v>
      </c>
      <c r="AB183" s="80">
        <f>Y183-AA183</f>
        <v>-0.71299999999999386</v>
      </c>
      <c r="AC183" s="75">
        <v>77</v>
      </c>
      <c r="AD183" s="81" t="s">
        <v>566</v>
      </c>
    </row>
    <row r="184" spans="1:30" s="60" customFormat="1" ht="10" x14ac:dyDescent="0.2">
      <c r="A184" s="82">
        <v>181</v>
      </c>
      <c r="B184" s="83">
        <v>0</v>
      </c>
      <c r="C184" s="82">
        <v>2</v>
      </c>
      <c r="D184" s="84" t="s">
        <v>455</v>
      </c>
      <c r="E184" s="84" t="s">
        <v>457</v>
      </c>
      <c r="F184" s="82"/>
      <c r="G184" s="82" t="s">
        <v>82</v>
      </c>
      <c r="H184" s="84" t="s">
        <v>458</v>
      </c>
      <c r="I184" s="85">
        <v>1</v>
      </c>
      <c r="J184" s="85">
        <v>1</v>
      </c>
      <c r="K184" s="82" t="s">
        <v>48</v>
      </c>
      <c r="L184" s="82" t="s">
        <v>53</v>
      </c>
      <c r="M184" s="82" t="s">
        <v>55</v>
      </c>
      <c r="N184" s="82" t="s">
        <v>62</v>
      </c>
      <c r="O184" s="82"/>
      <c r="P184" s="82"/>
      <c r="Q184" s="82"/>
      <c r="R184" s="86"/>
      <c r="S184" s="86">
        <f t="shared" si="27"/>
        <v>0</v>
      </c>
      <c r="T184" s="86"/>
      <c r="U184" s="86">
        <f t="shared" si="24"/>
        <v>0</v>
      </c>
      <c r="V184" s="86"/>
      <c r="W184" s="86">
        <f t="shared" si="25"/>
        <v>0</v>
      </c>
      <c r="X184" s="86"/>
      <c r="Y184" s="86">
        <f t="shared" si="26"/>
        <v>0</v>
      </c>
      <c r="Z184" s="86"/>
      <c r="AA184" s="86"/>
      <c r="AB184" s="86"/>
      <c r="AC184" s="82"/>
      <c r="AD184" s="87"/>
    </row>
    <row r="185" spans="1:30" s="60" customFormat="1" ht="10" x14ac:dyDescent="0.2">
      <c r="A185" s="82">
        <v>182</v>
      </c>
      <c r="B185" s="83">
        <v>1</v>
      </c>
      <c r="C185" s="82">
        <v>2</v>
      </c>
      <c r="D185" s="84" t="s">
        <v>455</v>
      </c>
      <c r="E185" s="84" t="s">
        <v>459</v>
      </c>
      <c r="F185" s="82"/>
      <c r="G185" s="82" t="s">
        <v>82</v>
      </c>
      <c r="H185" s="84" t="s">
        <v>460</v>
      </c>
      <c r="I185" s="85">
        <v>1</v>
      </c>
      <c r="J185" s="85">
        <v>1</v>
      </c>
      <c r="K185" s="82" t="s">
        <v>48</v>
      </c>
      <c r="L185" s="82" t="s">
        <v>63</v>
      </c>
      <c r="M185" s="82" t="s">
        <v>55</v>
      </c>
      <c r="N185" s="82" t="s">
        <v>49</v>
      </c>
      <c r="O185" s="82"/>
      <c r="P185" s="82" t="s">
        <v>155</v>
      </c>
      <c r="Q185" s="82" t="s">
        <v>461</v>
      </c>
      <c r="R185" s="86"/>
      <c r="S185" s="86">
        <f t="shared" si="27"/>
        <v>0</v>
      </c>
      <c r="T185" s="86"/>
      <c r="U185" s="86">
        <f t="shared" si="24"/>
        <v>0</v>
      </c>
      <c r="V185" s="86"/>
      <c r="W185" s="86">
        <f t="shared" si="25"/>
        <v>0</v>
      </c>
      <c r="X185" s="86"/>
      <c r="Y185" s="86">
        <f t="shared" si="26"/>
        <v>0</v>
      </c>
      <c r="Z185" s="86"/>
      <c r="AA185" s="86"/>
      <c r="AB185" s="86"/>
      <c r="AC185" s="82"/>
      <c r="AD185" s="87"/>
    </row>
    <row r="186" spans="1:30" s="60" customFormat="1" ht="10" x14ac:dyDescent="0.2">
      <c r="A186" s="82">
        <v>183</v>
      </c>
      <c r="B186" s="83">
        <v>2</v>
      </c>
      <c r="C186" s="82">
        <v>2</v>
      </c>
      <c r="D186" s="84" t="s">
        <v>455</v>
      </c>
      <c r="E186" s="84" t="s">
        <v>462</v>
      </c>
      <c r="F186" s="82"/>
      <c r="G186" s="82" t="s">
        <v>54</v>
      </c>
      <c r="H186" s="84" t="s">
        <v>463</v>
      </c>
      <c r="I186" s="85">
        <v>2</v>
      </c>
      <c r="J186" s="85">
        <v>2</v>
      </c>
      <c r="K186" s="82" t="s">
        <v>48</v>
      </c>
      <c r="L186" s="82" t="s">
        <v>53</v>
      </c>
      <c r="M186" s="82" t="s">
        <v>55</v>
      </c>
      <c r="N186" s="82" t="s">
        <v>49</v>
      </c>
      <c r="O186" s="82"/>
      <c r="P186" s="82" t="s">
        <v>383</v>
      </c>
      <c r="Q186" s="82" t="s">
        <v>464</v>
      </c>
      <c r="R186" s="86"/>
      <c r="S186" s="86">
        <f t="shared" si="27"/>
        <v>0</v>
      </c>
      <c r="T186" s="86"/>
      <c r="U186" s="86">
        <f t="shared" si="24"/>
        <v>0</v>
      </c>
      <c r="V186" s="86"/>
      <c r="W186" s="86">
        <f t="shared" si="25"/>
        <v>0</v>
      </c>
      <c r="X186" s="86"/>
      <c r="Y186" s="86">
        <f t="shared" si="26"/>
        <v>0</v>
      </c>
      <c r="Z186" s="86"/>
      <c r="AA186" s="86"/>
      <c r="AB186" s="86"/>
      <c r="AC186" s="82"/>
      <c r="AD186" s="87"/>
    </row>
    <row r="187" spans="1:30" s="60" customFormat="1" ht="10" x14ac:dyDescent="0.2">
      <c r="A187" s="82">
        <v>184</v>
      </c>
      <c r="B187" s="83">
        <v>3</v>
      </c>
      <c r="C187" s="82">
        <v>2</v>
      </c>
      <c r="D187" s="84" t="s">
        <v>455</v>
      </c>
      <c r="E187" s="84" t="s">
        <v>306</v>
      </c>
      <c r="F187" s="82"/>
      <c r="G187" s="82" t="s">
        <v>54</v>
      </c>
      <c r="H187" s="84" t="s">
        <v>307</v>
      </c>
      <c r="I187" s="85">
        <v>1</v>
      </c>
      <c r="J187" s="85">
        <v>1</v>
      </c>
      <c r="K187" s="82" t="s">
        <v>48</v>
      </c>
      <c r="L187" s="82" t="s">
        <v>63</v>
      </c>
      <c r="M187" s="82" t="s">
        <v>55</v>
      </c>
      <c r="N187" s="82" t="s">
        <v>49</v>
      </c>
      <c r="O187" s="82"/>
      <c r="P187" s="82" t="s">
        <v>309</v>
      </c>
      <c r="Q187" s="82" t="s">
        <v>308</v>
      </c>
      <c r="R187" s="86"/>
      <c r="S187" s="86">
        <f t="shared" si="27"/>
        <v>0</v>
      </c>
      <c r="T187" s="86"/>
      <c r="U187" s="86">
        <f t="shared" si="24"/>
        <v>0</v>
      </c>
      <c r="V187" s="86"/>
      <c r="W187" s="86">
        <f t="shared" si="25"/>
        <v>0</v>
      </c>
      <c r="X187" s="86"/>
      <c r="Y187" s="86">
        <f t="shared" si="26"/>
        <v>0</v>
      </c>
      <c r="Z187" s="86"/>
      <c r="AA187" s="86"/>
      <c r="AB187" s="86"/>
      <c r="AC187" s="82"/>
      <c r="AD187" s="87"/>
    </row>
    <row r="188" spans="1:30" s="60" customFormat="1" ht="10" x14ac:dyDescent="0.2">
      <c r="A188" s="82">
        <v>185</v>
      </c>
      <c r="B188" s="83">
        <v>4</v>
      </c>
      <c r="C188" s="82">
        <v>2</v>
      </c>
      <c r="D188" s="84" t="s">
        <v>455</v>
      </c>
      <c r="E188" s="84" t="s">
        <v>465</v>
      </c>
      <c r="F188" s="82"/>
      <c r="G188" s="82" t="s">
        <v>82</v>
      </c>
      <c r="H188" s="84" t="s">
        <v>466</v>
      </c>
      <c r="I188" s="85">
        <v>2</v>
      </c>
      <c r="J188" s="85">
        <v>2</v>
      </c>
      <c r="K188" s="82" t="s">
        <v>48</v>
      </c>
      <c r="L188" s="82" t="s">
        <v>63</v>
      </c>
      <c r="M188" s="82" t="s">
        <v>55</v>
      </c>
      <c r="N188" s="82" t="s">
        <v>49</v>
      </c>
      <c r="O188" s="82"/>
      <c r="P188" s="82" t="s">
        <v>383</v>
      </c>
      <c r="Q188" s="82" t="s">
        <v>467</v>
      </c>
      <c r="R188" s="86"/>
      <c r="S188" s="86">
        <f t="shared" si="27"/>
        <v>0</v>
      </c>
      <c r="T188" s="86"/>
      <c r="U188" s="86">
        <f t="shared" si="24"/>
        <v>0</v>
      </c>
      <c r="V188" s="86"/>
      <c r="W188" s="86">
        <f t="shared" si="25"/>
        <v>0</v>
      </c>
      <c r="X188" s="86"/>
      <c r="Y188" s="86">
        <f t="shared" si="26"/>
        <v>0</v>
      </c>
      <c r="Z188" s="86"/>
      <c r="AA188" s="86"/>
      <c r="AB188" s="86"/>
      <c r="AC188" s="82"/>
      <c r="AD188" s="87"/>
    </row>
    <row r="189" spans="1:30" s="60" customFormat="1" ht="10" x14ac:dyDescent="0.2">
      <c r="A189" s="82">
        <v>186</v>
      </c>
      <c r="B189" s="83">
        <v>5</v>
      </c>
      <c r="C189" s="82">
        <v>2</v>
      </c>
      <c r="D189" s="84" t="s">
        <v>455</v>
      </c>
      <c r="E189" s="84" t="s">
        <v>468</v>
      </c>
      <c r="F189" s="82"/>
      <c r="G189" s="82" t="s">
        <v>82</v>
      </c>
      <c r="H189" s="84" t="s">
        <v>469</v>
      </c>
      <c r="I189" s="85">
        <v>2</v>
      </c>
      <c r="J189" s="85">
        <v>2</v>
      </c>
      <c r="K189" s="82" t="s">
        <v>48</v>
      </c>
      <c r="L189" s="82" t="s">
        <v>63</v>
      </c>
      <c r="M189" s="82" t="s">
        <v>55</v>
      </c>
      <c r="N189" s="82" t="s">
        <v>49</v>
      </c>
      <c r="O189" s="82"/>
      <c r="P189" s="82" t="s">
        <v>383</v>
      </c>
      <c r="Q189" s="82" t="s">
        <v>470</v>
      </c>
      <c r="R189" s="86"/>
      <c r="S189" s="86">
        <f t="shared" si="27"/>
        <v>0</v>
      </c>
      <c r="T189" s="86"/>
      <c r="U189" s="86">
        <f t="shared" si="24"/>
        <v>0</v>
      </c>
      <c r="V189" s="86"/>
      <c r="W189" s="86">
        <f t="shared" si="25"/>
        <v>0</v>
      </c>
      <c r="X189" s="86"/>
      <c r="Y189" s="86">
        <f t="shared" si="26"/>
        <v>0</v>
      </c>
      <c r="Z189" s="86"/>
      <c r="AA189" s="86"/>
      <c r="AB189" s="86"/>
      <c r="AC189" s="82"/>
      <c r="AD189" s="87"/>
    </row>
    <row r="190" spans="1:30" s="60" customFormat="1" ht="10" x14ac:dyDescent="0.2">
      <c r="A190" s="82">
        <v>187</v>
      </c>
      <c r="B190" s="83">
        <v>6</v>
      </c>
      <c r="C190" s="82">
        <v>2</v>
      </c>
      <c r="D190" s="84" t="s">
        <v>455</v>
      </c>
      <c r="E190" s="84" t="s">
        <v>318</v>
      </c>
      <c r="F190" s="82"/>
      <c r="G190" s="82" t="s">
        <v>54</v>
      </c>
      <c r="H190" s="84" t="s">
        <v>319</v>
      </c>
      <c r="I190" s="85">
        <v>1</v>
      </c>
      <c r="J190" s="85">
        <v>1</v>
      </c>
      <c r="K190" s="82" t="s">
        <v>89</v>
      </c>
      <c r="L190" s="82" t="s">
        <v>63</v>
      </c>
      <c r="M190" s="82" t="s">
        <v>55</v>
      </c>
      <c r="N190" s="82" t="s">
        <v>49</v>
      </c>
      <c r="O190" s="82"/>
      <c r="P190" s="82" t="s">
        <v>321</v>
      </c>
      <c r="Q190" s="82" t="s">
        <v>320</v>
      </c>
      <c r="R190" s="86"/>
      <c r="S190" s="86">
        <f t="shared" si="27"/>
        <v>0</v>
      </c>
      <c r="T190" s="86"/>
      <c r="U190" s="86">
        <f t="shared" si="24"/>
        <v>0</v>
      </c>
      <c r="V190" s="86"/>
      <c r="W190" s="86">
        <f t="shared" si="25"/>
        <v>0</v>
      </c>
      <c r="X190" s="86"/>
      <c r="Y190" s="86">
        <f t="shared" si="26"/>
        <v>0</v>
      </c>
      <c r="Z190" s="86"/>
      <c r="AA190" s="86"/>
      <c r="AB190" s="86"/>
      <c r="AC190" s="82"/>
      <c r="AD190" s="87"/>
    </row>
    <row r="191" spans="1:30" s="60" customFormat="1" ht="10" x14ac:dyDescent="0.2">
      <c r="A191" s="82">
        <v>188</v>
      </c>
      <c r="B191" s="83">
        <v>7</v>
      </c>
      <c r="C191" s="82">
        <v>2</v>
      </c>
      <c r="D191" s="84" t="s">
        <v>455</v>
      </c>
      <c r="E191" s="84" t="s">
        <v>95</v>
      </c>
      <c r="F191" s="82"/>
      <c r="G191" s="82" t="s">
        <v>54</v>
      </c>
      <c r="H191" s="84" t="s">
        <v>96</v>
      </c>
      <c r="I191" s="85">
        <v>0.5</v>
      </c>
      <c r="J191" s="85">
        <v>0.5</v>
      </c>
      <c r="K191" s="82" t="s">
        <v>89</v>
      </c>
      <c r="L191" s="82" t="s">
        <v>63</v>
      </c>
      <c r="M191" s="82" t="s">
        <v>55</v>
      </c>
      <c r="N191" s="82" t="s">
        <v>49</v>
      </c>
      <c r="O191" s="82"/>
      <c r="P191" s="82" t="s">
        <v>98</v>
      </c>
      <c r="Q191" s="82" t="s">
        <v>97</v>
      </c>
      <c r="R191" s="86"/>
      <c r="S191" s="86">
        <f t="shared" si="27"/>
        <v>0</v>
      </c>
      <c r="T191" s="86"/>
      <c r="U191" s="86">
        <f t="shared" si="24"/>
        <v>0</v>
      </c>
      <c r="V191" s="86"/>
      <c r="W191" s="86">
        <f t="shared" si="25"/>
        <v>0</v>
      </c>
      <c r="X191" s="86"/>
      <c r="Y191" s="86">
        <f t="shared" si="26"/>
        <v>0</v>
      </c>
      <c r="Z191" s="86"/>
      <c r="AA191" s="86"/>
      <c r="AB191" s="86"/>
      <c r="AC191" s="82"/>
      <c r="AD191" s="87"/>
    </row>
    <row r="192" spans="1:30" s="60" customFormat="1" ht="10" x14ac:dyDescent="0.2">
      <c r="A192" s="82">
        <v>189</v>
      </c>
      <c r="B192" s="83">
        <v>8</v>
      </c>
      <c r="C192" s="82">
        <v>2</v>
      </c>
      <c r="D192" s="84" t="s">
        <v>455</v>
      </c>
      <c r="E192" s="84" t="s">
        <v>426</v>
      </c>
      <c r="F192" s="82"/>
      <c r="G192" s="82" t="s">
        <v>54</v>
      </c>
      <c r="H192" s="84" t="s">
        <v>427</v>
      </c>
      <c r="I192" s="85">
        <v>0.5</v>
      </c>
      <c r="J192" s="85">
        <v>0.5</v>
      </c>
      <c r="K192" s="82" t="s">
        <v>89</v>
      </c>
      <c r="L192" s="82" t="s">
        <v>63</v>
      </c>
      <c r="M192" s="82" t="s">
        <v>55</v>
      </c>
      <c r="N192" s="82" t="s">
        <v>49</v>
      </c>
      <c r="O192" s="82"/>
      <c r="P192" s="82" t="s">
        <v>325</v>
      </c>
      <c r="Q192" s="82" t="s">
        <v>428</v>
      </c>
      <c r="R192" s="86"/>
      <c r="S192" s="86">
        <f t="shared" si="27"/>
        <v>0</v>
      </c>
      <c r="T192" s="86"/>
      <c r="U192" s="86">
        <f t="shared" si="24"/>
        <v>0</v>
      </c>
      <c r="V192" s="86"/>
      <c r="W192" s="86">
        <f t="shared" si="25"/>
        <v>0</v>
      </c>
      <c r="X192" s="86"/>
      <c r="Y192" s="86">
        <f t="shared" si="26"/>
        <v>0</v>
      </c>
      <c r="Z192" s="86"/>
      <c r="AA192" s="86"/>
      <c r="AB192" s="86"/>
      <c r="AC192" s="82"/>
      <c r="AD192" s="87"/>
    </row>
    <row r="193" spans="1:30" s="60" customFormat="1" ht="10" x14ac:dyDescent="0.2">
      <c r="A193" s="82">
        <v>190</v>
      </c>
      <c r="B193" s="83">
        <v>9</v>
      </c>
      <c r="C193" s="82">
        <v>2</v>
      </c>
      <c r="D193" s="84" t="s">
        <v>455</v>
      </c>
      <c r="E193" s="84" t="s">
        <v>344</v>
      </c>
      <c r="F193" s="82"/>
      <c r="G193" s="82" t="s">
        <v>54</v>
      </c>
      <c r="H193" s="84" t="s">
        <v>345</v>
      </c>
      <c r="I193" s="85">
        <v>0.5</v>
      </c>
      <c r="J193" s="85">
        <v>0.5</v>
      </c>
      <c r="K193" s="82" t="s">
        <v>89</v>
      </c>
      <c r="L193" s="82" t="s">
        <v>63</v>
      </c>
      <c r="M193" s="82" t="s">
        <v>55</v>
      </c>
      <c r="N193" s="82" t="s">
        <v>49</v>
      </c>
      <c r="O193" s="82"/>
      <c r="P193" s="82" t="s">
        <v>325</v>
      </c>
      <c r="Q193" s="82" t="s">
        <v>346</v>
      </c>
      <c r="R193" s="86"/>
      <c r="S193" s="86">
        <f t="shared" si="27"/>
        <v>0</v>
      </c>
      <c r="T193" s="86"/>
      <c r="U193" s="86">
        <f t="shared" si="24"/>
        <v>0</v>
      </c>
      <c r="V193" s="86"/>
      <c r="W193" s="86">
        <f t="shared" si="25"/>
        <v>0</v>
      </c>
      <c r="X193" s="86"/>
      <c r="Y193" s="86">
        <f t="shared" si="26"/>
        <v>0</v>
      </c>
      <c r="Z193" s="86"/>
      <c r="AA193" s="86"/>
      <c r="AB193" s="86"/>
      <c r="AC193" s="82"/>
      <c r="AD193" s="87"/>
    </row>
    <row r="194" spans="1:30" s="60" customFormat="1" ht="10" x14ac:dyDescent="0.2">
      <c r="A194" s="82">
        <v>191</v>
      </c>
      <c r="B194" s="83">
        <v>10</v>
      </c>
      <c r="C194" s="82">
        <v>2</v>
      </c>
      <c r="D194" s="84" t="s">
        <v>455</v>
      </c>
      <c r="E194" s="84" t="s">
        <v>99</v>
      </c>
      <c r="F194" s="82"/>
      <c r="G194" s="82" t="s">
        <v>54</v>
      </c>
      <c r="H194" s="84" t="s">
        <v>100</v>
      </c>
      <c r="I194" s="85">
        <v>3</v>
      </c>
      <c r="J194" s="85">
        <v>3</v>
      </c>
      <c r="K194" s="82" t="s">
        <v>48</v>
      </c>
      <c r="L194" s="82" t="s">
        <v>63</v>
      </c>
      <c r="M194" s="82" t="s">
        <v>55</v>
      </c>
      <c r="N194" s="82" t="s">
        <v>49</v>
      </c>
      <c r="O194" s="82"/>
      <c r="P194" s="82" t="s">
        <v>102</v>
      </c>
      <c r="Q194" s="82" t="s">
        <v>101</v>
      </c>
      <c r="R194" s="86"/>
      <c r="S194" s="86">
        <f t="shared" si="27"/>
        <v>0</v>
      </c>
      <c r="T194" s="86"/>
      <c r="U194" s="86">
        <f t="shared" si="24"/>
        <v>0</v>
      </c>
      <c r="V194" s="86"/>
      <c r="W194" s="86">
        <f t="shared" si="25"/>
        <v>0</v>
      </c>
      <c r="X194" s="86"/>
      <c r="Y194" s="86">
        <f t="shared" si="26"/>
        <v>0</v>
      </c>
      <c r="Z194" s="86"/>
      <c r="AA194" s="86"/>
      <c r="AB194" s="86"/>
      <c r="AC194" s="82"/>
      <c r="AD194" s="87"/>
    </row>
    <row r="195" spans="1:30" s="60" customFormat="1" ht="10" x14ac:dyDescent="0.2">
      <c r="A195" s="82">
        <v>192</v>
      </c>
      <c r="B195" s="83">
        <v>11</v>
      </c>
      <c r="C195" s="82">
        <v>2</v>
      </c>
      <c r="D195" s="84" t="s">
        <v>455</v>
      </c>
      <c r="E195" s="84" t="s">
        <v>398</v>
      </c>
      <c r="F195" s="82"/>
      <c r="G195" s="82" t="s">
        <v>54</v>
      </c>
      <c r="H195" s="84" t="s">
        <v>399</v>
      </c>
      <c r="I195" s="85">
        <v>1</v>
      </c>
      <c r="J195" s="85">
        <v>1</v>
      </c>
      <c r="K195" s="82" t="s">
        <v>48</v>
      </c>
      <c r="L195" s="82" t="s">
        <v>63</v>
      </c>
      <c r="M195" s="82" t="s">
        <v>55</v>
      </c>
      <c r="N195" s="82" t="s">
        <v>49</v>
      </c>
      <c r="O195" s="82"/>
      <c r="P195" s="82" t="s">
        <v>325</v>
      </c>
      <c r="Q195" s="82" t="s">
        <v>400</v>
      </c>
      <c r="R195" s="86"/>
      <c r="S195" s="86">
        <f t="shared" si="27"/>
        <v>0</v>
      </c>
      <c r="T195" s="86"/>
      <c r="U195" s="86">
        <f t="shared" ref="U195:U247" si="28">J195*T195</f>
        <v>0</v>
      </c>
      <c r="V195" s="86"/>
      <c r="W195" s="86">
        <f t="shared" ref="W195:W247" si="29">J195*V195</f>
        <v>0</v>
      </c>
      <c r="X195" s="86"/>
      <c r="Y195" s="86">
        <f t="shared" ref="Y195:Y247" si="30">J195*X195</f>
        <v>0</v>
      </c>
      <c r="Z195" s="86"/>
      <c r="AA195" s="86"/>
      <c r="AB195" s="86"/>
      <c r="AC195" s="82"/>
      <c r="AD195" s="87"/>
    </row>
    <row r="196" spans="1:30" s="60" customFormat="1" ht="10" x14ac:dyDescent="0.2">
      <c r="A196" s="82">
        <v>193</v>
      </c>
      <c r="B196" s="83">
        <v>12</v>
      </c>
      <c r="C196" s="82">
        <v>2</v>
      </c>
      <c r="D196" s="84" t="s">
        <v>455</v>
      </c>
      <c r="E196" s="84" t="s">
        <v>87</v>
      </c>
      <c r="F196" s="82"/>
      <c r="G196" s="82" t="s">
        <v>54</v>
      </c>
      <c r="H196" s="84" t="s">
        <v>88</v>
      </c>
      <c r="I196" s="85">
        <v>0.5</v>
      </c>
      <c r="J196" s="85">
        <v>0.5</v>
      </c>
      <c r="K196" s="82" t="s">
        <v>89</v>
      </c>
      <c r="L196" s="82" t="s">
        <v>63</v>
      </c>
      <c r="M196" s="82" t="s">
        <v>55</v>
      </c>
      <c r="N196" s="82" t="s">
        <v>49</v>
      </c>
      <c r="O196" s="82"/>
      <c r="P196" s="82" t="s">
        <v>91</v>
      </c>
      <c r="Q196" s="82" t="s">
        <v>90</v>
      </c>
      <c r="R196" s="86"/>
      <c r="S196" s="86">
        <f t="shared" ref="S196:S247" si="31">I196*R196</f>
        <v>0</v>
      </c>
      <c r="T196" s="86"/>
      <c r="U196" s="86">
        <f t="shared" si="28"/>
        <v>0</v>
      </c>
      <c r="V196" s="86"/>
      <c r="W196" s="86">
        <f t="shared" si="29"/>
        <v>0</v>
      </c>
      <c r="X196" s="86"/>
      <c r="Y196" s="86">
        <f t="shared" si="30"/>
        <v>0</v>
      </c>
      <c r="Z196" s="86"/>
      <c r="AA196" s="86"/>
      <c r="AB196" s="86"/>
      <c r="AC196" s="82"/>
      <c r="AD196" s="87"/>
    </row>
    <row r="197" spans="1:30" s="60" customFormat="1" ht="10" x14ac:dyDescent="0.2">
      <c r="A197" s="82">
        <v>194</v>
      </c>
      <c r="B197" s="83">
        <v>7000</v>
      </c>
      <c r="C197" s="82">
        <v>2</v>
      </c>
      <c r="D197" s="84" t="s">
        <v>455</v>
      </c>
      <c r="E197" s="84" t="s">
        <v>471</v>
      </c>
      <c r="F197" s="82"/>
      <c r="G197" s="82" t="s">
        <v>473</v>
      </c>
      <c r="H197" s="84" t="s">
        <v>472</v>
      </c>
      <c r="I197" s="85">
        <v>1</v>
      </c>
      <c r="J197" s="85">
        <v>1</v>
      </c>
      <c r="K197" s="82" t="s">
        <v>48</v>
      </c>
      <c r="L197" s="82" t="s">
        <v>63</v>
      </c>
      <c r="M197" s="82" t="s">
        <v>55</v>
      </c>
      <c r="N197" s="82" t="s">
        <v>62</v>
      </c>
      <c r="O197" s="82"/>
      <c r="P197" s="82"/>
      <c r="Q197" s="82"/>
      <c r="R197" s="86"/>
      <c r="S197" s="86">
        <f t="shared" si="31"/>
        <v>0</v>
      </c>
      <c r="T197" s="86"/>
      <c r="U197" s="86">
        <f t="shared" si="28"/>
        <v>0</v>
      </c>
      <c r="V197" s="86"/>
      <c r="W197" s="86">
        <f t="shared" si="29"/>
        <v>0</v>
      </c>
      <c r="X197" s="86"/>
      <c r="Y197" s="86">
        <f t="shared" si="30"/>
        <v>0</v>
      </c>
      <c r="Z197" s="86"/>
      <c r="AA197" s="86"/>
      <c r="AB197" s="86"/>
      <c r="AC197" s="82"/>
      <c r="AD197" s="87"/>
    </row>
    <row r="198" spans="1:30" s="60" customFormat="1" ht="10" x14ac:dyDescent="0.2">
      <c r="A198" s="82">
        <v>195</v>
      </c>
      <c r="B198" s="83">
        <v>7000</v>
      </c>
      <c r="C198" s="82">
        <v>3</v>
      </c>
      <c r="D198" s="84" t="s">
        <v>471</v>
      </c>
      <c r="E198" s="84" t="s">
        <v>186</v>
      </c>
      <c r="F198" s="82"/>
      <c r="G198" s="82" t="s">
        <v>188</v>
      </c>
      <c r="H198" s="84" t="s">
        <v>187</v>
      </c>
      <c r="I198" s="85">
        <v>1</v>
      </c>
      <c r="J198" s="85">
        <v>1</v>
      </c>
      <c r="K198" s="82" t="s">
        <v>48</v>
      </c>
      <c r="L198" s="82" t="s">
        <v>63</v>
      </c>
      <c r="M198" s="82" t="s">
        <v>55</v>
      </c>
      <c r="N198" s="82" t="s">
        <v>62</v>
      </c>
      <c r="O198" s="82"/>
      <c r="P198" s="82"/>
      <c r="Q198" s="82"/>
      <c r="R198" s="86"/>
      <c r="S198" s="86">
        <f t="shared" si="31"/>
        <v>0</v>
      </c>
      <c r="T198" s="86"/>
      <c r="U198" s="86">
        <f t="shared" si="28"/>
        <v>0</v>
      </c>
      <c r="V198" s="86"/>
      <c r="W198" s="86">
        <f t="shared" si="29"/>
        <v>0</v>
      </c>
      <c r="X198" s="86"/>
      <c r="Y198" s="86">
        <f t="shared" si="30"/>
        <v>0</v>
      </c>
      <c r="Z198" s="86"/>
      <c r="AA198" s="86"/>
      <c r="AB198" s="86"/>
      <c r="AC198" s="82"/>
      <c r="AD198" s="87"/>
    </row>
    <row r="199" spans="1:30" s="60" customFormat="1" ht="10" x14ac:dyDescent="0.2">
      <c r="A199" s="82">
        <v>196</v>
      </c>
      <c r="B199" s="83">
        <v>7002</v>
      </c>
      <c r="C199" s="82">
        <v>3</v>
      </c>
      <c r="D199" s="84" t="s">
        <v>471</v>
      </c>
      <c r="E199" s="84" t="s">
        <v>474</v>
      </c>
      <c r="F199" s="82"/>
      <c r="G199" s="82" t="s">
        <v>54</v>
      </c>
      <c r="H199" s="84" t="s">
        <v>475</v>
      </c>
      <c r="I199" s="85">
        <v>1</v>
      </c>
      <c r="J199" s="85">
        <v>1</v>
      </c>
      <c r="K199" s="82" t="s">
        <v>48</v>
      </c>
      <c r="L199" s="82" t="s">
        <v>63</v>
      </c>
      <c r="M199" s="82" t="s">
        <v>55</v>
      </c>
      <c r="N199" s="82" t="s">
        <v>62</v>
      </c>
      <c r="O199" s="82"/>
      <c r="P199" s="82" t="s">
        <v>476</v>
      </c>
      <c r="Q199" s="82">
        <v>14270</v>
      </c>
      <c r="R199" s="86"/>
      <c r="S199" s="86">
        <f t="shared" si="31"/>
        <v>0</v>
      </c>
      <c r="T199" s="86"/>
      <c r="U199" s="86">
        <f t="shared" si="28"/>
        <v>0</v>
      </c>
      <c r="V199" s="86"/>
      <c r="W199" s="86">
        <f t="shared" si="29"/>
        <v>0</v>
      </c>
      <c r="X199" s="86"/>
      <c r="Y199" s="86">
        <f t="shared" si="30"/>
        <v>0</v>
      </c>
      <c r="Z199" s="86"/>
      <c r="AA199" s="86"/>
      <c r="AB199" s="86"/>
      <c r="AC199" s="82"/>
      <c r="AD199" s="87"/>
    </row>
    <row r="200" spans="1:30" s="60" customFormat="1" ht="10" x14ac:dyDescent="0.2">
      <c r="A200" s="82">
        <v>197</v>
      </c>
      <c r="B200" s="83">
        <v>7003</v>
      </c>
      <c r="C200" s="82">
        <v>3</v>
      </c>
      <c r="D200" s="84" t="s">
        <v>471</v>
      </c>
      <c r="E200" s="84" t="s">
        <v>477</v>
      </c>
      <c r="F200" s="82"/>
      <c r="G200" s="82" t="s">
        <v>54</v>
      </c>
      <c r="H200" s="84" t="s">
        <v>478</v>
      </c>
      <c r="I200" s="85">
        <v>1</v>
      </c>
      <c r="J200" s="85">
        <v>1</v>
      </c>
      <c r="K200" s="82" t="s">
        <v>48</v>
      </c>
      <c r="L200" s="82" t="s">
        <v>63</v>
      </c>
      <c r="M200" s="82" t="s">
        <v>55</v>
      </c>
      <c r="N200" s="82" t="s">
        <v>62</v>
      </c>
      <c r="O200" s="82"/>
      <c r="P200" s="82" t="s">
        <v>480</v>
      </c>
      <c r="Q200" s="82" t="s">
        <v>479</v>
      </c>
      <c r="R200" s="86"/>
      <c r="S200" s="86">
        <f t="shared" si="31"/>
        <v>0</v>
      </c>
      <c r="T200" s="86"/>
      <c r="U200" s="86">
        <f t="shared" si="28"/>
        <v>0</v>
      </c>
      <c r="V200" s="86"/>
      <c r="W200" s="86">
        <f t="shared" si="29"/>
        <v>0</v>
      </c>
      <c r="X200" s="86"/>
      <c r="Y200" s="86">
        <f t="shared" si="30"/>
        <v>0</v>
      </c>
      <c r="Z200" s="86"/>
      <c r="AA200" s="86"/>
      <c r="AB200" s="86"/>
      <c r="AC200" s="82"/>
      <c r="AD200" s="87"/>
    </row>
    <row r="201" spans="1:30" s="60" customFormat="1" ht="10" x14ac:dyDescent="0.2">
      <c r="A201" s="82">
        <v>198</v>
      </c>
      <c r="B201" s="83">
        <v>7004</v>
      </c>
      <c r="C201" s="82">
        <v>3</v>
      </c>
      <c r="D201" s="84" t="s">
        <v>471</v>
      </c>
      <c r="E201" s="84" t="s">
        <v>481</v>
      </c>
      <c r="F201" s="82"/>
      <c r="G201" s="82" t="s">
        <v>82</v>
      </c>
      <c r="H201" s="84" t="s">
        <v>482</v>
      </c>
      <c r="I201" s="85">
        <v>1</v>
      </c>
      <c r="J201" s="85">
        <v>1</v>
      </c>
      <c r="K201" s="82" t="s">
        <v>48</v>
      </c>
      <c r="L201" s="82" t="s">
        <v>63</v>
      </c>
      <c r="M201" s="82" t="s">
        <v>55</v>
      </c>
      <c r="N201" s="82" t="s">
        <v>62</v>
      </c>
      <c r="O201" s="82"/>
      <c r="P201" s="82" t="s">
        <v>480</v>
      </c>
      <c r="Q201" s="82" t="s">
        <v>483</v>
      </c>
      <c r="R201" s="86"/>
      <c r="S201" s="86">
        <f t="shared" si="31"/>
        <v>0</v>
      </c>
      <c r="T201" s="86"/>
      <c r="U201" s="86">
        <f t="shared" si="28"/>
        <v>0</v>
      </c>
      <c r="V201" s="86"/>
      <c r="W201" s="86">
        <f t="shared" si="29"/>
        <v>0</v>
      </c>
      <c r="X201" s="86"/>
      <c r="Y201" s="86">
        <f t="shared" si="30"/>
        <v>0</v>
      </c>
      <c r="Z201" s="86"/>
      <c r="AA201" s="86"/>
      <c r="AB201" s="86"/>
      <c r="AC201" s="82"/>
      <c r="AD201" s="87"/>
    </row>
    <row r="202" spans="1:30" s="60" customFormat="1" ht="10" x14ac:dyDescent="0.2">
      <c r="A202" s="82">
        <v>199</v>
      </c>
      <c r="B202" s="83">
        <v>7005</v>
      </c>
      <c r="C202" s="82">
        <v>3</v>
      </c>
      <c r="D202" s="84" t="s">
        <v>471</v>
      </c>
      <c r="E202" s="84" t="s">
        <v>484</v>
      </c>
      <c r="F202" s="82"/>
      <c r="G202" s="82" t="s">
        <v>82</v>
      </c>
      <c r="H202" s="84" t="s">
        <v>485</v>
      </c>
      <c r="I202" s="85">
        <v>1</v>
      </c>
      <c r="J202" s="85">
        <v>1</v>
      </c>
      <c r="K202" s="82" t="s">
        <v>48</v>
      </c>
      <c r="L202" s="82" t="s">
        <v>63</v>
      </c>
      <c r="M202" s="82" t="s">
        <v>55</v>
      </c>
      <c r="N202" s="82" t="s">
        <v>62</v>
      </c>
      <c r="O202" s="82"/>
      <c r="P202" s="82" t="s">
        <v>480</v>
      </c>
      <c r="Q202" s="82" t="s">
        <v>486</v>
      </c>
      <c r="R202" s="86"/>
      <c r="S202" s="86">
        <f t="shared" si="31"/>
        <v>0</v>
      </c>
      <c r="T202" s="86"/>
      <c r="U202" s="86">
        <f t="shared" si="28"/>
        <v>0</v>
      </c>
      <c r="V202" s="86"/>
      <c r="W202" s="86">
        <f t="shared" si="29"/>
        <v>0</v>
      </c>
      <c r="X202" s="86"/>
      <c r="Y202" s="86">
        <f t="shared" si="30"/>
        <v>0</v>
      </c>
      <c r="Z202" s="86"/>
      <c r="AA202" s="86"/>
      <c r="AB202" s="86"/>
      <c r="AC202" s="82"/>
      <c r="AD202" s="87"/>
    </row>
    <row r="203" spans="1:30" s="60" customFormat="1" ht="10" x14ac:dyDescent="0.2">
      <c r="A203" s="82">
        <v>200</v>
      </c>
      <c r="B203" s="83">
        <v>7006</v>
      </c>
      <c r="C203" s="82">
        <v>3</v>
      </c>
      <c r="D203" s="84" t="s">
        <v>471</v>
      </c>
      <c r="E203" s="84" t="s">
        <v>487</v>
      </c>
      <c r="F203" s="82"/>
      <c r="G203" s="82" t="s">
        <v>54</v>
      </c>
      <c r="H203" s="84" t="s">
        <v>488</v>
      </c>
      <c r="I203" s="85">
        <v>1</v>
      </c>
      <c r="J203" s="85">
        <v>1</v>
      </c>
      <c r="K203" s="82" t="s">
        <v>48</v>
      </c>
      <c r="L203" s="82" t="s">
        <v>63</v>
      </c>
      <c r="M203" s="82" t="s">
        <v>55</v>
      </c>
      <c r="N203" s="82" t="s">
        <v>62</v>
      </c>
      <c r="O203" s="82"/>
      <c r="P203" s="82"/>
      <c r="Q203" s="82"/>
      <c r="R203" s="86"/>
      <c r="S203" s="86">
        <f t="shared" si="31"/>
        <v>0</v>
      </c>
      <c r="T203" s="86"/>
      <c r="U203" s="86">
        <f t="shared" si="28"/>
        <v>0</v>
      </c>
      <c r="V203" s="86"/>
      <c r="W203" s="86">
        <f t="shared" si="29"/>
        <v>0</v>
      </c>
      <c r="X203" s="86"/>
      <c r="Y203" s="86">
        <f t="shared" si="30"/>
        <v>0</v>
      </c>
      <c r="Z203" s="86"/>
      <c r="AA203" s="86"/>
      <c r="AB203" s="86"/>
      <c r="AC203" s="82"/>
      <c r="AD203" s="87"/>
    </row>
    <row r="204" spans="1:30" s="60" customFormat="1" ht="10" x14ac:dyDescent="0.2">
      <c r="A204" s="82">
        <v>201</v>
      </c>
      <c r="B204" s="83">
        <v>7007</v>
      </c>
      <c r="C204" s="82">
        <v>3</v>
      </c>
      <c r="D204" s="84" t="s">
        <v>471</v>
      </c>
      <c r="E204" s="84" t="s">
        <v>489</v>
      </c>
      <c r="F204" s="82"/>
      <c r="G204" s="82" t="s">
        <v>54</v>
      </c>
      <c r="H204" s="84" t="s">
        <v>490</v>
      </c>
      <c r="I204" s="85">
        <v>1</v>
      </c>
      <c r="J204" s="85">
        <v>1</v>
      </c>
      <c r="K204" s="82" t="s">
        <v>48</v>
      </c>
      <c r="L204" s="82" t="s">
        <v>63</v>
      </c>
      <c r="M204" s="82" t="s">
        <v>55</v>
      </c>
      <c r="N204" s="82" t="s">
        <v>62</v>
      </c>
      <c r="O204" s="82"/>
      <c r="P204" s="82"/>
      <c r="Q204" s="82"/>
      <c r="R204" s="86"/>
      <c r="S204" s="86">
        <f t="shared" si="31"/>
        <v>0</v>
      </c>
      <c r="T204" s="86"/>
      <c r="U204" s="86">
        <f t="shared" si="28"/>
        <v>0</v>
      </c>
      <c r="V204" s="86"/>
      <c r="W204" s="86">
        <f t="shared" si="29"/>
        <v>0</v>
      </c>
      <c r="X204" s="86"/>
      <c r="Y204" s="86">
        <f t="shared" si="30"/>
        <v>0</v>
      </c>
      <c r="Z204" s="86"/>
      <c r="AA204" s="86"/>
      <c r="AB204" s="86"/>
      <c r="AC204" s="82"/>
      <c r="AD204" s="87"/>
    </row>
    <row r="205" spans="1:30" s="60" customFormat="1" ht="10" x14ac:dyDescent="0.2">
      <c r="A205" s="82">
        <v>202</v>
      </c>
      <c r="B205" s="83">
        <v>7008</v>
      </c>
      <c r="C205" s="82">
        <v>3</v>
      </c>
      <c r="D205" s="84" t="s">
        <v>471</v>
      </c>
      <c r="E205" s="84" t="s">
        <v>99</v>
      </c>
      <c r="F205" s="82"/>
      <c r="G205" s="82" t="s">
        <v>54</v>
      </c>
      <c r="H205" s="84" t="s">
        <v>100</v>
      </c>
      <c r="I205" s="85">
        <v>1</v>
      </c>
      <c r="J205" s="85">
        <v>1</v>
      </c>
      <c r="K205" s="82" t="s">
        <v>48</v>
      </c>
      <c r="L205" s="82" t="s">
        <v>63</v>
      </c>
      <c r="M205" s="82" t="s">
        <v>55</v>
      </c>
      <c r="N205" s="82" t="s">
        <v>62</v>
      </c>
      <c r="O205" s="82"/>
      <c r="P205" s="82" t="s">
        <v>102</v>
      </c>
      <c r="Q205" s="82" t="s">
        <v>101</v>
      </c>
      <c r="R205" s="86"/>
      <c r="S205" s="86">
        <f t="shared" si="31"/>
        <v>0</v>
      </c>
      <c r="T205" s="86"/>
      <c r="U205" s="86">
        <f t="shared" si="28"/>
        <v>0</v>
      </c>
      <c r="V205" s="86"/>
      <c r="W205" s="86">
        <f t="shared" si="29"/>
        <v>0</v>
      </c>
      <c r="X205" s="86"/>
      <c r="Y205" s="86">
        <f t="shared" si="30"/>
        <v>0</v>
      </c>
      <c r="Z205" s="86"/>
      <c r="AA205" s="86"/>
      <c r="AB205" s="86"/>
      <c r="AC205" s="82"/>
      <c r="AD205" s="87"/>
    </row>
    <row r="206" spans="1:30" s="60" customFormat="1" ht="10" x14ac:dyDescent="0.2">
      <c r="A206" s="82">
        <v>203</v>
      </c>
      <c r="B206" s="83">
        <v>7009</v>
      </c>
      <c r="C206" s="82">
        <v>3</v>
      </c>
      <c r="D206" s="84" t="s">
        <v>471</v>
      </c>
      <c r="E206" s="84" t="s">
        <v>401</v>
      </c>
      <c r="F206" s="82"/>
      <c r="G206" s="82" t="s">
        <v>54</v>
      </c>
      <c r="H206" s="84" t="s">
        <v>402</v>
      </c>
      <c r="I206" s="85">
        <v>1</v>
      </c>
      <c r="J206" s="85">
        <v>1</v>
      </c>
      <c r="K206" s="82" t="s">
        <v>48</v>
      </c>
      <c r="L206" s="82" t="s">
        <v>63</v>
      </c>
      <c r="M206" s="82" t="s">
        <v>55</v>
      </c>
      <c r="N206" s="82" t="s">
        <v>62</v>
      </c>
      <c r="O206" s="82"/>
      <c r="P206" s="82" t="s">
        <v>102</v>
      </c>
      <c r="Q206" s="82" t="s">
        <v>403</v>
      </c>
      <c r="R206" s="86"/>
      <c r="S206" s="86">
        <f t="shared" si="31"/>
        <v>0</v>
      </c>
      <c r="T206" s="86"/>
      <c r="U206" s="86">
        <f t="shared" si="28"/>
        <v>0</v>
      </c>
      <c r="V206" s="86"/>
      <c r="W206" s="86">
        <f t="shared" si="29"/>
        <v>0</v>
      </c>
      <c r="X206" s="86"/>
      <c r="Y206" s="86">
        <f t="shared" si="30"/>
        <v>0</v>
      </c>
      <c r="Z206" s="86"/>
      <c r="AA206" s="86"/>
      <c r="AB206" s="86"/>
      <c r="AC206" s="82"/>
      <c r="AD206" s="87"/>
    </row>
    <row r="207" spans="1:30" s="60" customFormat="1" ht="10" x14ac:dyDescent="0.2">
      <c r="A207" s="82">
        <v>204</v>
      </c>
      <c r="B207" s="83">
        <v>7010</v>
      </c>
      <c r="C207" s="82">
        <v>3</v>
      </c>
      <c r="D207" s="84" t="s">
        <v>471</v>
      </c>
      <c r="E207" s="84" t="s">
        <v>364</v>
      </c>
      <c r="F207" s="82"/>
      <c r="G207" s="82" t="s">
        <v>54</v>
      </c>
      <c r="H207" s="84" t="s">
        <v>365</v>
      </c>
      <c r="I207" s="85">
        <v>1</v>
      </c>
      <c r="J207" s="85">
        <v>1</v>
      </c>
      <c r="K207" s="82" t="s">
        <v>48</v>
      </c>
      <c r="L207" s="82" t="s">
        <v>63</v>
      </c>
      <c r="M207" s="82" t="s">
        <v>55</v>
      </c>
      <c r="N207" s="82" t="s">
        <v>62</v>
      </c>
      <c r="O207" s="82"/>
      <c r="P207" s="82" t="s">
        <v>325</v>
      </c>
      <c r="Q207" s="82" t="s">
        <v>366</v>
      </c>
      <c r="R207" s="86"/>
      <c r="S207" s="86">
        <f t="shared" si="31"/>
        <v>0</v>
      </c>
      <c r="T207" s="86"/>
      <c r="U207" s="86">
        <f t="shared" si="28"/>
        <v>0</v>
      </c>
      <c r="V207" s="86"/>
      <c r="W207" s="86">
        <f t="shared" si="29"/>
        <v>0</v>
      </c>
      <c r="X207" s="86"/>
      <c r="Y207" s="86">
        <f t="shared" si="30"/>
        <v>0</v>
      </c>
      <c r="Z207" s="86"/>
      <c r="AA207" s="86"/>
      <c r="AB207" s="86"/>
      <c r="AC207" s="82"/>
      <c r="AD207" s="87"/>
    </row>
    <row r="208" spans="1:30" s="60" customFormat="1" ht="10" x14ac:dyDescent="0.2">
      <c r="A208" s="82">
        <v>205</v>
      </c>
      <c r="B208" s="83">
        <v>7011</v>
      </c>
      <c r="C208" s="82">
        <v>3</v>
      </c>
      <c r="D208" s="84" t="s">
        <v>471</v>
      </c>
      <c r="E208" s="84" t="s">
        <v>491</v>
      </c>
      <c r="F208" s="82"/>
      <c r="G208" s="82" t="s">
        <v>54</v>
      </c>
      <c r="H208" s="84" t="s">
        <v>492</v>
      </c>
      <c r="I208" s="85">
        <v>1</v>
      </c>
      <c r="J208" s="85">
        <v>1</v>
      </c>
      <c r="K208" s="82" t="s">
        <v>48</v>
      </c>
      <c r="L208" s="82" t="s">
        <v>63</v>
      </c>
      <c r="M208" s="82" t="s">
        <v>55</v>
      </c>
      <c r="N208" s="82" t="s">
        <v>62</v>
      </c>
      <c r="O208" s="82"/>
      <c r="P208" s="82" t="s">
        <v>325</v>
      </c>
      <c r="Q208" s="82" t="s">
        <v>493</v>
      </c>
      <c r="R208" s="86"/>
      <c r="S208" s="86">
        <f t="shared" si="31"/>
        <v>0</v>
      </c>
      <c r="T208" s="86"/>
      <c r="U208" s="86">
        <f t="shared" si="28"/>
        <v>0</v>
      </c>
      <c r="V208" s="86"/>
      <c r="W208" s="86">
        <f t="shared" si="29"/>
        <v>0</v>
      </c>
      <c r="X208" s="86"/>
      <c r="Y208" s="86">
        <f t="shared" si="30"/>
        <v>0</v>
      </c>
      <c r="Z208" s="86"/>
      <c r="AA208" s="86"/>
      <c r="AB208" s="86"/>
      <c r="AC208" s="82"/>
      <c r="AD208" s="87"/>
    </row>
    <row r="209" spans="1:30" s="60" customFormat="1" ht="10" x14ac:dyDescent="0.2">
      <c r="A209" s="82">
        <v>206</v>
      </c>
      <c r="B209" s="83">
        <v>7012</v>
      </c>
      <c r="C209" s="82">
        <v>3</v>
      </c>
      <c r="D209" s="84" t="s">
        <v>471</v>
      </c>
      <c r="E209" s="84" t="s">
        <v>494</v>
      </c>
      <c r="F209" s="82"/>
      <c r="G209" s="82" t="s">
        <v>82</v>
      </c>
      <c r="H209" s="84" t="s">
        <v>495</v>
      </c>
      <c r="I209" s="85">
        <v>1</v>
      </c>
      <c r="J209" s="85">
        <v>1</v>
      </c>
      <c r="K209" s="82" t="s">
        <v>48</v>
      </c>
      <c r="L209" s="82" t="s">
        <v>63</v>
      </c>
      <c r="M209" s="82" t="s">
        <v>55</v>
      </c>
      <c r="N209" s="82" t="s">
        <v>62</v>
      </c>
      <c r="O209" s="82"/>
      <c r="P209" s="82" t="s">
        <v>325</v>
      </c>
      <c r="Q209" s="82" t="s">
        <v>496</v>
      </c>
      <c r="R209" s="86"/>
      <c r="S209" s="86">
        <f t="shared" si="31"/>
        <v>0</v>
      </c>
      <c r="T209" s="86"/>
      <c r="U209" s="86">
        <f t="shared" si="28"/>
        <v>0</v>
      </c>
      <c r="V209" s="86"/>
      <c r="W209" s="86">
        <f t="shared" si="29"/>
        <v>0</v>
      </c>
      <c r="X209" s="86"/>
      <c r="Y209" s="86">
        <f t="shared" si="30"/>
        <v>0</v>
      </c>
      <c r="Z209" s="86"/>
      <c r="AA209" s="86"/>
      <c r="AB209" s="86"/>
      <c r="AC209" s="82"/>
      <c r="AD209" s="87"/>
    </row>
    <row r="210" spans="1:30" s="60" customFormat="1" ht="10" x14ac:dyDescent="0.2">
      <c r="A210" s="82">
        <v>207</v>
      </c>
      <c r="B210" s="83">
        <v>7013</v>
      </c>
      <c r="C210" s="82">
        <v>3</v>
      </c>
      <c r="D210" s="84" t="s">
        <v>471</v>
      </c>
      <c r="E210" s="84" t="s">
        <v>64</v>
      </c>
      <c r="F210" s="82"/>
      <c r="G210" s="82" t="s">
        <v>66</v>
      </c>
      <c r="H210" s="84" t="s">
        <v>65</v>
      </c>
      <c r="I210" s="85">
        <v>1</v>
      </c>
      <c r="J210" s="85">
        <v>1</v>
      </c>
      <c r="K210" s="82" t="s">
        <v>48</v>
      </c>
      <c r="L210" s="82" t="s">
        <v>63</v>
      </c>
      <c r="M210" s="82" t="s">
        <v>55</v>
      </c>
      <c r="N210" s="82" t="s">
        <v>62</v>
      </c>
      <c r="O210" s="82"/>
      <c r="P210" s="82"/>
      <c r="Q210" s="82"/>
      <c r="R210" s="86"/>
      <c r="S210" s="86">
        <f t="shared" si="31"/>
        <v>0</v>
      </c>
      <c r="T210" s="86"/>
      <c r="U210" s="86">
        <f t="shared" si="28"/>
        <v>0</v>
      </c>
      <c r="V210" s="86"/>
      <c r="W210" s="86">
        <f t="shared" si="29"/>
        <v>0</v>
      </c>
      <c r="X210" s="86"/>
      <c r="Y210" s="86">
        <f t="shared" si="30"/>
        <v>0</v>
      </c>
      <c r="Z210" s="86"/>
      <c r="AA210" s="86"/>
      <c r="AB210" s="86"/>
      <c r="AC210" s="82"/>
      <c r="AD210" s="87"/>
    </row>
    <row r="211" spans="1:30" s="60" customFormat="1" ht="10" x14ac:dyDescent="0.2">
      <c r="A211" s="82">
        <v>208</v>
      </c>
      <c r="B211" s="83">
        <v>7014</v>
      </c>
      <c r="C211" s="82">
        <v>3</v>
      </c>
      <c r="D211" s="84" t="s">
        <v>471</v>
      </c>
      <c r="E211" s="84" t="s">
        <v>497</v>
      </c>
      <c r="F211" s="82"/>
      <c r="G211" s="82" t="s">
        <v>164</v>
      </c>
      <c r="H211" s="84" t="s">
        <v>498</v>
      </c>
      <c r="I211" s="85">
        <v>1</v>
      </c>
      <c r="J211" s="85">
        <v>1</v>
      </c>
      <c r="K211" s="82" t="s">
        <v>48</v>
      </c>
      <c r="L211" s="82" t="s">
        <v>63</v>
      </c>
      <c r="M211" s="82" t="s">
        <v>55</v>
      </c>
      <c r="N211" s="82" t="s">
        <v>62</v>
      </c>
      <c r="O211" s="82"/>
      <c r="P211" s="82"/>
      <c r="Q211" s="82"/>
      <c r="R211" s="86"/>
      <c r="S211" s="86">
        <f t="shared" si="31"/>
        <v>0</v>
      </c>
      <c r="T211" s="86"/>
      <c r="U211" s="86">
        <f t="shared" si="28"/>
        <v>0</v>
      </c>
      <c r="V211" s="86"/>
      <c r="W211" s="86">
        <f t="shared" si="29"/>
        <v>0</v>
      </c>
      <c r="X211" s="86"/>
      <c r="Y211" s="86">
        <f t="shared" si="30"/>
        <v>0</v>
      </c>
      <c r="Z211" s="86"/>
      <c r="AA211" s="86"/>
      <c r="AB211" s="86"/>
      <c r="AC211" s="82"/>
      <c r="AD211" s="87"/>
    </row>
    <row r="212" spans="1:30" s="60" customFormat="1" ht="10" x14ac:dyDescent="0.2">
      <c r="A212" s="82">
        <v>209</v>
      </c>
      <c r="B212" s="83">
        <v>7001</v>
      </c>
      <c r="C212" s="82">
        <v>2</v>
      </c>
      <c r="D212" s="84" t="s">
        <v>455</v>
      </c>
      <c r="E212" s="84" t="s">
        <v>186</v>
      </c>
      <c r="F212" s="82"/>
      <c r="G212" s="82" t="s">
        <v>188</v>
      </c>
      <c r="H212" s="84" t="s">
        <v>187</v>
      </c>
      <c r="I212" s="85">
        <v>1</v>
      </c>
      <c r="J212" s="85">
        <v>1</v>
      </c>
      <c r="K212" s="82" t="s">
        <v>48</v>
      </c>
      <c r="L212" s="82" t="s">
        <v>63</v>
      </c>
      <c r="M212" s="82" t="s">
        <v>55</v>
      </c>
      <c r="N212" s="82" t="s">
        <v>62</v>
      </c>
      <c r="O212" s="82"/>
      <c r="P212" s="82"/>
      <c r="Q212" s="82"/>
      <c r="R212" s="86"/>
      <c r="S212" s="86">
        <f t="shared" si="31"/>
        <v>0</v>
      </c>
      <c r="T212" s="86"/>
      <c r="U212" s="86">
        <f t="shared" si="28"/>
        <v>0</v>
      </c>
      <c r="V212" s="86"/>
      <c r="W212" s="86">
        <f t="shared" si="29"/>
        <v>0</v>
      </c>
      <c r="X212" s="86"/>
      <c r="Y212" s="86">
        <f t="shared" si="30"/>
        <v>0</v>
      </c>
      <c r="Z212" s="86"/>
      <c r="AA212" s="86"/>
      <c r="AB212" s="86"/>
      <c r="AC212" s="82"/>
      <c r="AD212" s="87"/>
    </row>
    <row r="213" spans="1:30" s="60" customFormat="1" ht="10" x14ac:dyDescent="0.2">
      <c r="A213" s="82">
        <v>210</v>
      </c>
      <c r="B213" s="83">
        <v>7002</v>
      </c>
      <c r="C213" s="82">
        <v>2</v>
      </c>
      <c r="D213" s="84" t="s">
        <v>455</v>
      </c>
      <c r="E213" s="84" t="s">
        <v>75</v>
      </c>
      <c r="F213" s="82"/>
      <c r="G213" s="82" t="s">
        <v>77</v>
      </c>
      <c r="H213" s="84" t="s">
        <v>76</v>
      </c>
      <c r="I213" s="85">
        <v>1</v>
      </c>
      <c r="J213" s="85">
        <v>1</v>
      </c>
      <c r="K213" s="82" t="s">
        <v>48</v>
      </c>
      <c r="L213" s="82" t="s">
        <v>63</v>
      </c>
      <c r="M213" s="82" t="s">
        <v>55</v>
      </c>
      <c r="N213" s="82" t="s">
        <v>62</v>
      </c>
      <c r="O213" s="82"/>
      <c r="P213" s="82"/>
      <c r="Q213" s="82"/>
      <c r="R213" s="86"/>
      <c r="S213" s="86">
        <f t="shared" si="31"/>
        <v>0</v>
      </c>
      <c r="T213" s="86"/>
      <c r="U213" s="86">
        <f t="shared" si="28"/>
        <v>0</v>
      </c>
      <c r="V213" s="86"/>
      <c r="W213" s="86">
        <f t="shared" si="29"/>
        <v>0</v>
      </c>
      <c r="X213" s="86"/>
      <c r="Y213" s="86">
        <f t="shared" si="30"/>
        <v>0</v>
      </c>
      <c r="Z213" s="86"/>
      <c r="AA213" s="86"/>
      <c r="AB213" s="86"/>
      <c r="AC213" s="82"/>
      <c r="AD213" s="87"/>
    </row>
    <row r="214" spans="1:30" s="60" customFormat="1" ht="10" x14ac:dyDescent="0.2">
      <c r="A214" s="75">
        <v>211</v>
      </c>
      <c r="B214" s="76">
        <v>58</v>
      </c>
      <c r="C214" s="75">
        <v>1</v>
      </c>
      <c r="D214" s="77" t="s">
        <v>50</v>
      </c>
      <c r="E214" s="77" t="s">
        <v>499</v>
      </c>
      <c r="F214" s="75" t="s">
        <v>23</v>
      </c>
      <c r="G214" s="75" t="s">
        <v>54</v>
      </c>
      <c r="H214" s="77" t="s">
        <v>500</v>
      </c>
      <c r="I214" s="78">
        <v>14</v>
      </c>
      <c r="J214" s="78">
        <v>14</v>
      </c>
      <c r="K214" s="75" t="s">
        <v>48</v>
      </c>
      <c r="L214" s="75" t="s">
        <v>53</v>
      </c>
      <c r="M214" s="75" t="s">
        <v>55</v>
      </c>
      <c r="N214" s="75" t="s">
        <v>49</v>
      </c>
      <c r="O214" s="75" t="s">
        <v>587</v>
      </c>
      <c r="P214" s="75" t="s">
        <v>246</v>
      </c>
      <c r="Q214" s="75" t="s">
        <v>501</v>
      </c>
      <c r="R214" s="80">
        <f>VLOOKUP(E:E,'[1]853-229142-014'!$A:$F,6,0)</f>
        <v>1.72</v>
      </c>
      <c r="S214" s="80">
        <f t="shared" si="31"/>
        <v>24.08</v>
      </c>
      <c r="T214" s="80">
        <f>VLOOKUP(E:E,'[1]853-229142-014'!$A:$H,8,0)</f>
        <v>1.72</v>
      </c>
      <c r="U214" s="80">
        <f t="shared" si="28"/>
        <v>24.08</v>
      </c>
      <c r="V214" s="80">
        <f>VLOOKUP(E:E,'[1]853-229142-014'!$A:$J,10,0)</f>
        <v>1.72</v>
      </c>
      <c r="W214" s="80">
        <f t="shared" si="29"/>
        <v>24.08</v>
      </c>
      <c r="X214" s="80">
        <f>VLOOKUP(E:E,'[1]853-229142-014'!$A:$L,12,0)</f>
        <v>1.72</v>
      </c>
      <c r="Y214" s="80">
        <f t="shared" si="30"/>
        <v>24.08</v>
      </c>
      <c r="Z214" s="80">
        <f>VLOOKUP(E:E,'[2]costed bom'!$E$2:$AA$247,23,0)</f>
        <v>1.31</v>
      </c>
      <c r="AA214" s="80">
        <f t="shared" ref="AA214:AA238" si="32">J214*Z214</f>
        <v>18.34</v>
      </c>
      <c r="AB214" s="80">
        <f t="shared" ref="AB214:AB238" si="33">Y214-AA214</f>
        <v>5.7399999999999984</v>
      </c>
      <c r="AC214" s="75">
        <v>42</v>
      </c>
      <c r="AD214" s="81" t="s">
        <v>566</v>
      </c>
    </row>
    <row r="215" spans="1:30" s="60" customFormat="1" ht="10" x14ac:dyDescent="0.2">
      <c r="A215" s="75">
        <v>212</v>
      </c>
      <c r="B215" s="76">
        <v>100</v>
      </c>
      <c r="C215" s="75">
        <v>1</v>
      </c>
      <c r="D215" s="77" t="s">
        <v>50</v>
      </c>
      <c r="E215" s="77" t="s">
        <v>502</v>
      </c>
      <c r="F215" s="75" t="s">
        <v>597</v>
      </c>
      <c r="G215" s="75" t="s">
        <v>82</v>
      </c>
      <c r="H215" s="77" t="s">
        <v>503</v>
      </c>
      <c r="I215" s="78">
        <v>4</v>
      </c>
      <c r="J215" s="78">
        <v>4</v>
      </c>
      <c r="K215" s="75" t="s">
        <v>48</v>
      </c>
      <c r="L215" s="75" t="s">
        <v>63</v>
      </c>
      <c r="M215" s="75" t="s">
        <v>55</v>
      </c>
      <c r="N215" s="75" t="s">
        <v>49</v>
      </c>
      <c r="O215" s="75" t="s">
        <v>588</v>
      </c>
      <c r="P215" s="75" t="s">
        <v>166</v>
      </c>
      <c r="Q215" s="75" t="s">
        <v>503</v>
      </c>
      <c r="R215" s="80">
        <f>VLOOKUP(E:E,'[1]853-229142-014'!$A:$F,6,0)</f>
        <v>0.05</v>
      </c>
      <c r="S215" s="80">
        <f t="shared" si="31"/>
        <v>0.2</v>
      </c>
      <c r="T215" s="80">
        <f>VLOOKUP(E:E,'[1]853-229142-014'!$A:$H,8,0)</f>
        <v>0.05</v>
      </c>
      <c r="U215" s="80">
        <f t="shared" si="28"/>
        <v>0.2</v>
      </c>
      <c r="V215" s="80">
        <f>VLOOKUP(E:E,'[1]853-229142-014'!$A:$J,10,0)</f>
        <v>0.05</v>
      </c>
      <c r="W215" s="80">
        <f t="shared" si="29"/>
        <v>0.2</v>
      </c>
      <c r="X215" s="80">
        <f>VLOOKUP(E:E,'[1]853-229142-014'!$A:$L,12,0)</f>
        <v>0.05</v>
      </c>
      <c r="Y215" s="80">
        <f t="shared" si="30"/>
        <v>0.2</v>
      </c>
      <c r="Z215" s="80">
        <f>VLOOKUP(E:E,'[2]costed bom'!$E$2:$AA$247,23,0)</f>
        <v>0.05</v>
      </c>
      <c r="AA215" s="80">
        <f t="shared" si="32"/>
        <v>0.2</v>
      </c>
      <c r="AB215" s="80">
        <f t="shared" si="33"/>
        <v>0</v>
      </c>
      <c r="AC215" s="75">
        <v>56</v>
      </c>
      <c r="AD215" s="81" t="s">
        <v>566</v>
      </c>
    </row>
    <row r="216" spans="1:30" s="60" customFormat="1" ht="10" x14ac:dyDescent="0.2">
      <c r="A216" s="75">
        <v>213</v>
      </c>
      <c r="B216" s="76">
        <v>101</v>
      </c>
      <c r="C216" s="75">
        <v>1</v>
      </c>
      <c r="D216" s="77" t="s">
        <v>50</v>
      </c>
      <c r="E216" s="77" t="s">
        <v>504</v>
      </c>
      <c r="F216" s="75" t="s">
        <v>597</v>
      </c>
      <c r="G216" s="75" t="s">
        <v>82</v>
      </c>
      <c r="H216" s="77" t="s">
        <v>505</v>
      </c>
      <c r="I216" s="78">
        <v>4</v>
      </c>
      <c r="J216" s="78">
        <v>4</v>
      </c>
      <c r="K216" s="75" t="s">
        <v>48</v>
      </c>
      <c r="L216" s="75" t="s">
        <v>63</v>
      </c>
      <c r="M216" s="75" t="s">
        <v>55</v>
      </c>
      <c r="N216" s="75" t="s">
        <v>49</v>
      </c>
      <c r="O216" s="75" t="s">
        <v>166</v>
      </c>
      <c r="P216" s="75" t="s">
        <v>166</v>
      </c>
      <c r="Q216" s="75" t="s">
        <v>506</v>
      </c>
      <c r="R216" s="80">
        <f>VLOOKUP(E:E,'[1]853-229142-014'!$A:$F,6,0)</f>
        <v>0.09</v>
      </c>
      <c r="S216" s="80">
        <f t="shared" si="31"/>
        <v>0.36</v>
      </c>
      <c r="T216" s="80">
        <f>VLOOKUP(E:E,'[1]853-229142-014'!$A:$H,8,0)</f>
        <v>0.09</v>
      </c>
      <c r="U216" s="80">
        <f t="shared" si="28"/>
        <v>0.36</v>
      </c>
      <c r="V216" s="80">
        <f>VLOOKUP(E:E,'[1]853-229142-014'!$A:$J,10,0)</f>
        <v>0.09</v>
      </c>
      <c r="W216" s="80">
        <f t="shared" si="29"/>
        <v>0.36</v>
      </c>
      <c r="X216" s="80">
        <f>VLOOKUP(E:E,'[1]853-229142-014'!$A:$L,12,0)</f>
        <v>0.09</v>
      </c>
      <c r="Y216" s="80">
        <f t="shared" si="30"/>
        <v>0.36</v>
      </c>
      <c r="Z216" s="80">
        <f>VLOOKUP(E:E,'[2]costed bom'!$E$2:$AA$247,23,0)</f>
        <v>0.09</v>
      </c>
      <c r="AA216" s="80">
        <f t="shared" si="32"/>
        <v>0.36</v>
      </c>
      <c r="AB216" s="80">
        <f t="shared" si="33"/>
        <v>0</v>
      </c>
      <c r="AC216" s="75">
        <v>56</v>
      </c>
      <c r="AD216" s="81" t="s">
        <v>566</v>
      </c>
    </row>
    <row r="217" spans="1:30" s="60" customFormat="1" ht="10" x14ac:dyDescent="0.2">
      <c r="A217" s="75">
        <v>214</v>
      </c>
      <c r="B217" s="76">
        <v>102</v>
      </c>
      <c r="C217" s="75">
        <v>1</v>
      </c>
      <c r="D217" s="77" t="s">
        <v>50</v>
      </c>
      <c r="E217" s="77" t="s">
        <v>507</v>
      </c>
      <c r="F217" s="75" t="s">
        <v>23</v>
      </c>
      <c r="G217" s="75" t="s">
        <v>82</v>
      </c>
      <c r="H217" s="77" t="s">
        <v>508</v>
      </c>
      <c r="I217" s="78">
        <v>29</v>
      </c>
      <c r="J217" s="78">
        <v>29</v>
      </c>
      <c r="K217" s="75" t="s">
        <v>48</v>
      </c>
      <c r="L217" s="75" t="s">
        <v>63</v>
      </c>
      <c r="M217" s="75" t="s">
        <v>55</v>
      </c>
      <c r="N217" s="75" t="s">
        <v>49</v>
      </c>
      <c r="O217" s="75" t="s">
        <v>588</v>
      </c>
      <c r="P217" s="75"/>
      <c r="Q217" s="75"/>
      <c r="R217" s="80">
        <f>VLOOKUP(E:E,'[1]853-229142-014'!$A:$F,6,0)</f>
        <v>4.1200000000000001E-2</v>
      </c>
      <c r="S217" s="80">
        <f t="shared" si="31"/>
        <v>1.1948000000000001</v>
      </c>
      <c r="T217" s="80">
        <f>VLOOKUP(E:E,'[1]853-229142-014'!$A:$H,8,0)</f>
        <v>4.1200000000000001E-2</v>
      </c>
      <c r="U217" s="80">
        <f t="shared" si="28"/>
        <v>1.1948000000000001</v>
      </c>
      <c r="V217" s="80">
        <f>VLOOKUP(E:E,'[1]853-229142-014'!$A:$J,10,0)</f>
        <v>4.1200000000000001E-2</v>
      </c>
      <c r="W217" s="80">
        <f t="shared" si="29"/>
        <v>1.1948000000000001</v>
      </c>
      <c r="X217" s="80">
        <f>VLOOKUP(E:E,'[1]853-229142-014'!$A:$L,12,0)</f>
        <v>4.1200000000000001E-2</v>
      </c>
      <c r="Y217" s="80">
        <f t="shared" si="30"/>
        <v>1.1948000000000001</v>
      </c>
      <c r="Z217" s="80">
        <f>VLOOKUP(E:E,'[2]costed bom'!$E$2:$AA$247,23,0)</f>
        <v>0.02</v>
      </c>
      <c r="AA217" s="80">
        <f t="shared" si="32"/>
        <v>0.57999999999999996</v>
      </c>
      <c r="AB217" s="80">
        <f t="shared" si="33"/>
        <v>0.61480000000000012</v>
      </c>
      <c r="AC217" s="75">
        <v>77</v>
      </c>
      <c r="AD217" s="81" t="s">
        <v>566</v>
      </c>
    </row>
    <row r="218" spans="1:30" s="60" customFormat="1" ht="10" x14ac:dyDescent="0.2">
      <c r="A218" s="75">
        <v>215</v>
      </c>
      <c r="B218" s="76">
        <v>103</v>
      </c>
      <c r="C218" s="75">
        <v>1</v>
      </c>
      <c r="D218" s="77" t="s">
        <v>50</v>
      </c>
      <c r="E218" s="77" t="s">
        <v>509</v>
      </c>
      <c r="F218" s="75" t="s">
        <v>23</v>
      </c>
      <c r="G218" s="75" t="s">
        <v>82</v>
      </c>
      <c r="H218" s="77" t="s">
        <v>510</v>
      </c>
      <c r="I218" s="78">
        <v>12</v>
      </c>
      <c r="J218" s="78">
        <v>12</v>
      </c>
      <c r="K218" s="75" t="s">
        <v>48</v>
      </c>
      <c r="L218" s="75" t="s">
        <v>63</v>
      </c>
      <c r="M218" s="75" t="s">
        <v>55</v>
      </c>
      <c r="N218" s="75" t="s">
        <v>49</v>
      </c>
      <c r="O218" s="75" t="s">
        <v>589</v>
      </c>
      <c r="P218" s="75"/>
      <c r="Q218" s="75"/>
      <c r="R218" s="80">
        <f>VLOOKUP(E:E,'[1]853-229142-014'!$A:$F,6,0)</f>
        <v>1.7304000000000003E-2</v>
      </c>
      <c r="S218" s="80">
        <f t="shared" si="31"/>
        <v>0.20764800000000005</v>
      </c>
      <c r="T218" s="80">
        <f>VLOOKUP(E:E,'[1]853-229142-014'!$A:$H,8,0)</f>
        <v>1.7304000000000003E-2</v>
      </c>
      <c r="U218" s="80">
        <f t="shared" si="28"/>
        <v>0.20764800000000005</v>
      </c>
      <c r="V218" s="80">
        <f>VLOOKUP(E:E,'[1]853-229142-014'!$A:$J,10,0)</f>
        <v>1.7304000000000003E-2</v>
      </c>
      <c r="W218" s="80">
        <f t="shared" si="29"/>
        <v>0.20764800000000005</v>
      </c>
      <c r="X218" s="80">
        <f>VLOOKUP(E:E,'[1]853-229142-014'!$A:$L,12,0)</f>
        <v>1.7304000000000003E-2</v>
      </c>
      <c r="Y218" s="80">
        <f t="shared" si="30"/>
        <v>0.20764800000000005</v>
      </c>
      <c r="Z218" s="80">
        <f>VLOOKUP(E:E,'[2]costed bom'!$E$2:$AA$247,23,0)</f>
        <v>0.02</v>
      </c>
      <c r="AA218" s="80">
        <f t="shared" si="32"/>
        <v>0.24</v>
      </c>
      <c r="AB218" s="80">
        <f t="shared" si="33"/>
        <v>-3.2351999999999936E-2</v>
      </c>
      <c r="AC218" s="75">
        <v>56</v>
      </c>
      <c r="AD218" s="81" t="s">
        <v>566</v>
      </c>
    </row>
    <row r="219" spans="1:30" s="60" customFormat="1" ht="10" x14ac:dyDescent="0.2">
      <c r="A219" s="75">
        <v>216</v>
      </c>
      <c r="B219" s="76">
        <v>104</v>
      </c>
      <c r="C219" s="75">
        <v>1</v>
      </c>
      <c r="D219" s="77" t="s">
        <v>50</v>
      </c>
      <c r="E219" s="77" t="s">
        <v>511</v>
      </c>
      <c r="F219" s="75" t="s">
        <v>597</v>
      </c>
      <c r="G219" s="75" t="s">
        <v>54</v>
      </c>
      <c r="H219" s="77" t="s">
        <v>512</v>
      </c>
      <c r="I219" s="78">
        <v>29</v>
      </c>
      <c r="J219" s="78">
        <v>29</v>
      </c>
      <c r="K219" s="75" t="s">
        <v>48</v>
      </c>
      <c r="L219" s="75" t="s">
        <v>63</v>
      </c>
      <c r="M219" s="75" t="s">
        <v>55</v>
      </c>
      <c r="N219" s="75" t="s">
        <v>49</v>
      </c>
      <c r="O219" s="75" t="s">
        <v>590</v>
      </c>
      <c r="P219" s="75" t="s">
        <v>166</v>
      </c>
      <c r="Q219" s="75" t="s">
        <v>513</v>
      </c>
      <c r="R219" s="80">
        <f>VLOOKUP(E:E,'[1]853-229142-014'!$A:$F,6,0)</f>
        <v>5.1500000000000004E-2</v>
      </c>
      <c r="S219" s="80">
        <f t="shared" si="31"/>
        <v>1.4935</v>
      </c>
      <c r="T219" s="80">
        <f>VLOOKUP(E:E,'[1]853-229142-014'!$A:$H,8,0)</f>
        <v>5.1500000000000004E-2</v>
      </c>
      <c r="U219" s="80">
        <f t="shared" si="28"/>
        <v>1.4935</v>
      </c>
      <c r="V219" s="80">
        <f>VLOOKUP(E:E,'[1]853-229142-014'!$A:$J,10,0)</f>
        <v>5.1500000000000004E-2</v>
      </c>
      <c r="W219" s="80">
        <f t="shared" si="29"/>
        <v>1.4935</v>
      </c>
      <c r="X219" s="80">
        <f>VLOOKUP(E:E,'[1]853-229142-014'!$A:$L,12,0)</f>
        <v>5.1500000000000004E-2</v>
      </c>
      <c r="Y219" s="80">
        <f t="shared" si="30"/>
        <v>1.4935</v>
      </c>
      <c r="Z219" s="80">
        <f>VLOOKUP(E:E,'[2]costed bom'!$E$2:$AA$247,23,0)</f>
        <v>0.02</v>
      </c>
      <c r="AA219" s="80">
        <f t="shared" si="32"/>
        <v>0.57999999999999996</v>
      </c>
      <c r="AB219" s="80">
        <f t="shared" si="33"/>
        <v>0.91350000000000009</v>
      </c>
      <c r="AC219" s="75">
        <v>35</v>
      </c>
      <c r="AD219" s="81" t="s">
        <v>566</v>
      </c>
    </row>
    <row r="220" spans="1:30" s="60" customFormat="1" ht="10" x14ac:dyDescent="0.2">
      <c r="A220" s="75">
        <v>217</v>
      </c>
      <c r="B220" s="76">
        <v>105</v>
      </c>
      <c r="C220" s="75">
        <v>1</v>
      </c>
      <c r="D220" s="77" t="s">
        <v>50</v>
      </c>
      <c r="E220" s="77" t="s">
        <v>514</v>
      </c>
      <c r="F220" s="75" t="s">
        <v>597</v>
      </c>
      <c r="G220" s="75" t="s">
        <v>54</v>
      </c>
      <c r="H220" s="77" t="s">
        <v>515</v>
      </c>
      <c r="I220" s="78">
        <v>12</v>
      </c>
      <c r="J220" s="78">
        <v>12</v>
      </c>
      <c r="K220" s="75" t="s">
        <v>48</v>
      </c>
      <c r="L220" s="75" t="s">
        <v>63</v>
      </c>
      <c r="M220" s="75" t="s">
        <v>55</v>
      </c>
      <c r="N220" s="75" t="s">
        <v>49</v>
      </c>
      <c r="O220" s="75" t="s">
        <v>589</v>
      </c>
      <c r="P220" s="75" t="s">
        <v>517</v>
      </c>
      <c r="Q220" s="75" t="s">
        <v>516</v>
      </c>
      <c r="R220" s="80">
        <f>VLOOKUP(E:E,'[1]853-229142-014'!$A:$F,6,0)</f>
        <v>1.4832E-2</v>
      </c>
      <c r="S220" s="80">
        <f t="shared" si="31"/>
        <v>0.177984</v>
      </c>
      <c r="T220" s="80">
        <f>VLOOKUP(E:E,'[1]853-229142-014'!$A:$H,8,0)</f>
        <v>1.4832E-2</v>
      </c>
      <c r="U220" s="80">
        <f t="shared" si="28"/>
        <v>0.177984</v>
      </c>
      <c r="V220" s="80">
        <f>VLOOKUP(E:E,'[1]853-229142-014'!$A:$J,10,0)</f>
        <v>1.4832E-2</v>
      </c>
      <c r="W220" s="80">
        <f t="shared" si="29"/>
        <v>0.177984</v>
      </c>
      <c r="X220" s="80">
        <f>VLOOKUP(E:E,'[1]853-229142-014'!$A:$L,12,0)</f>
        <v>1.4832E-2</v>
      </c>
      <c r="Y220" s="80">
        <f t="shared" si="30"/>
        <v>0.177984</v>
      </c>
      <c r="Z220" s="80">
        <f>VLOOKUP(E:E,'[2]costed bom'!$E$2:$AA$247,23,0)</f>
        <v>0.03</v>
      </c>
      <c r="AA220" s="80">
        <f t="shared" si="32"/>
        <v>0.36</v>
      </c>
      <c r="AB220" s="80">
        <f t="shared" si="33"/>
        <v>-0.18201599999999998</v>
      </c>
      <c r="AC220" s="75">
        <v>56</v>
      </c>
      <c r="AD220" s="81" t="s">
        <v>566</v>
      </c>
    </row>
    <row r="221" spans="1:30" s="60" customFormat="1" ht="10" x14ac:dyDescent="0.2">
      <c r="A221" s="75">
        <v>218</v>
      </c>
      <c r="B221" s="76">
        <v>106</v>
      </c>
      <c r="C221" s="75">
        <v>1</v>
      </c>
      <c r="D221" s="77" t="s">
        <v>50</v>
      </c>
      <c r="E221" s="77" t="s">
        <v>518</v>
      </c>
      <c r="F221" s="75" t="s">
        <v>597</v>
      </c>
      <c r="G221" s="75" t="s">
        <v>82</v>
      </c>
      <c r="H221" s="77" t="s">
        <v>519</v>
      </c>
      <c r="I221" s="78">
        <v>7</v>
      </c>
      <c r="J221" s="78">
        <v>7</v>
      </c>
      <c r="K221" s="75" t="s">
        <v>48</v>
      </c>
      <c r="L221" s="75" t="s">
        <v>63</v>
      </c>
      <c r="M221" s="75" t="s">
        <v>55</v>
      </c>
      <c r="N221" s="75" t="s">
        <v>49</v>
      </c>
      <c r="O221" s="75" t="s">
        <v>591</v>
      </c>
      <c r="P221" s="75" t="s">
        <v>166</v>
      </c>
      <c r="Q221" s="75" t="s">
        <v>519</v>
      </c>
      <c r="R221" s="80">
        <f>VLOOKUP(E:E,'[1]853-229142-014'!$A:$F,6,0)</f>
        <v>8.157600000000001E-2</v>
      </c>
      <c r="S221" s="80">
        <f t="shared" si="31"/>
        <v>0.5710320000000001</v>
      </c>
      <c r="T221" s="80">
        <f>VLOOKUP(E:E,'[1]853-229142-014'!$A:$H,8,0)</f>
        <v>8.157600000000001E-2</v>
      </c>
      <c r="U221" s="80">
        <f t="shared" si="28"/>
        <v>0.5710320000000001</v>
      </c>
      <c r="V221" s="80">
        <f>VLOOKUP(E:E,'[1]853-229142-014'!$A:$J,10,0)</f>
        <v>8.157600000000001E-2</v>
      </c>
      <c r="W221" s="80">
        <f t="shared" si="29"/>
        <v>0.5710320000000001</v>
      </c>
      <c r="X221" s="80">
        <f>VLOOKUP(E:E,'[1]853-229142-014'!$A:$L,12,0)</f>
        <v>8.157600000000001E-2</v>
      </c>
      <c r="Y221" s="80">
        <f t="shared" si="30"/>
        <v>0.5710320000000001</v>
      </c>
      <c r="Z221" s="80">
        <f>VLOOKUP(E:E,'[2]costed bom'!$E$2:$AA$247,23,0)</f>
        <v>0.06</v>
      </c>
      <c r="AA221" s="80">
        <f t="shared" si="32"/>
        <v>0.42</v>
      </c>
      <c r="AB221" s="80">
        <f t="shared" si="33"/>
        <v>0.15103200000000011</v>
      </c>
      <c r="AC221" s="75">
        <v>56</v>
      </c>
      <c r="AD221" s="81" t="s">
        <v>566</v>
      </c>
    </row>
    <row r="222" spans="1:30" s="60" customFormat="1" ht="10" x14ac:dyDescent="0.2">
      <c r="A222" s="75">
        <v>219</v>
      </c>
      <c r="B222" s="76">
        <v>107</v>
      </c>
      <c r="C222" s="75">
        <v>1</v>
      </c>
      <c r="D222" s="77" t="s">
        <v>50</v>
      </c>
      <c r="E222" s="77" t="s">
        <v>520</v>
      </c>
      <c r="F222" s="75" t="s">
        <v>597</v>
      </c>
      <c r="G222" s="75" t="s">
        <v>54</v>
      </c>
      <c r="H222" s="77" t="s">
        <v>521</v>
      </c>
      <c r="I222" s="78">
        <v>28</v>
      </c>
      <c r="J222" s="78">
        <v>28</v>
      </c>
      <c r="K222" s="75" t="s">
        <v>48</v>
      </c>
      <c r="L222" s="75" t="s">
        <v>53</v>
      </c>
      <c r="M222" s="75" t="s">
        <v>55</v>
      </c>
      <c r="N222" s="75" t="s">
        <v>49</v>
      </c>
      <c r="O222" s="75" t="s">
        <v>588</v>
      </c>
      <c r="P222" s="75" t="s">
        <v>166</v>
      </c>
      <c r="Q222" s="75" t="s">
        <v>522</v>
      </c>
      <c r="R222" s="80">
        <f>VLOOKUP(E:E,'[1]853-229142-014'!$A:$F,6,0)</f>
        <v>0.01</v>
      </c>
      <c r="S222" s="80">
        <f t="shared" si="31"/>
        <v>0.28000000000000003</v>
      </c>
      <c r="T222" s="80">
        <f>VLOOKUP(E:E,'[1]853-229142-014'!$A:$H,8,0)</f>
        <v>0.01</v>
      </c>
      <c r="U222" s="80">
        <f t="shared" si="28"/>
        <v>0.28000000000000003</v>
      </c>
      <c r="V222" s="80">
        <f>VLOOKUP(E:E,'[1]853-229142-014'!$A:$J,10,0)</f>
        <v>0.01</v>
      </c>
      <c r="W222" s="80">
        <f t="shared" si="29"/>
        <v>0.28000000000000003</v>
      </c>
      <c r="X222" s="80">
        <f>VLOOKUP(E:E,'[1]853-229142-014'!$A:$L,12,0)</f>
        <v>0.01</v>
      </c>
      <c r="Y222" s="80">
        <f t="shared" si="30"/>
        <v>0.28000000000000003</v>
      </c>
      <c r="Z222" s="80">
        <f>VLOOKUP(E:E,'[2]costed bom'!$E$2:$AA$247,23,0)</f>
        <v>0.01</v>
      </c>
      <c r="AA222" s="80">
        <f t="shared" si="32"/>
        <v>0.28000000000000003</v>
      </c>
      <c r="AB222" s="80">
        <f t="shared" si="33"/>
        <v>0</v>
      </c>
      <c r="AC222" s="75">
        <v>35</v>
      </c>
      <c r="AD222" s="81" t="s">
        <v>566</v>
      </c>
    </row>
    <row r="223" spans="1:30" s="60" customFormat="1" ht="10" x14ac:dyDescent="0.2">
      <c r="A223" s="75">
        <v>220</v>
      </c>
      <c r="B223" s="76">
        <v>108</v>
      </c>
      <c r="C223" s="75">
        <v>1</v>
      </c>
      <c r="D223" s="77" t="s">
        <v>50</v>
      </c>
      <c r="E223" s="77" t="s">
        <v>523</v>
      </c>
      <c r="F223" s="75" t="s">
        <v>597</v>
      </c>
      <c r="G223" s="75" t="s">
        <v>54</v>
      </c>
      <c r="H223" s="77" t="s">
        <v>524</v>
      </c>
      <c r="I223" s="78">
        <v>28</v>
      </c>
      <c r="J223" s="78">
        <v>28</v>
      </c>
      <c r="K223" s="75" t="s">
        <v>48</v>
      </c>
      <c r="L223" s="75" t="s">
        <v>63</v>
      </c>
      <c r="M223" s="75" t="s">
        <v>55</v>
      </c>
      <c r="N223" s="75" t="s">
        <v>49</v>
      </c>
      <c r="O223" s="75" t="s">
        <v>589</v>
      </c>
      <c r="P223" s="75"/>
      <c r="Q223" s="75"/>
      <c r="R223" s="80">
        <f>VLOOKUP(E:E,'[1]853-229142-014'!$A:$F,6,0)</f>
        <v>6.2068965517241392E-2</v>
      </c>
      <c r="S223" s="80">
        <f t="shared" si="31"/>
        <v>1.737931034482759</v>
      </c>
      <c r="T223" s="80">
        <f>VLOOKUP(E:E,'[1]853-229142-014'!$A:$H,8,0)</f>
        <v>6.2068965517241392E-2</v>
      </c>
      <c r="U223" s="80">
        <f t="shared" si="28"/>
        <v>1.737931034482759</v>
      </c>
      <c r="V223" s="80">
        <f>VLOOKUP(E:E,'[1]853-229142-014'!$A:$J,10,0)</f>
        <v>6.2068965517241392E-2</v>
      </c>
      <c r="W223" s="80">
        <f t="shared" si="29"/>
        <v>1.737931034482759</v>
      </c>
      <c r="X223" s="80">
        <f>VLOOKUP(E:E,'[1]853-229142-014'!$A:$L,12,0)</f>
        <v>6.2068965517241392E-2</v>
      </c>
      <c r="Y223" s="80">
        <f t="shared" si="30"/>
        <v>1.737931034482759</v>
      </c>
      <c r="Z223" s="80">
        <f>VLOOKUP(E:E,'[2]costed bom'!$E$2:$AA$247,23,0)</f>
        <v>0.05</v>
      </c>
      <c r="AA223" s="80">
        <f t="shared" si="32"/>
        <v>1.4000000000000001</v>
      </c>
      <c r="AB223" s="80">
        <f t="shared" si="33"/>
        <v>0.33793103448275885</v>
      </c>
      <c r="AC223" s="75">
        <v>56</v>
      </c>
      <c r="AD223" s="81" t="s">
        <v>566</v>
      </c>
    </row>
    <row r="224" spans="1:30" s="60" customFormat="1" ht="10" x14ac:dyDescent="0.2">
      <c r="A224" s="75">
        <v>221</v>
      </c>
      <c r="B224" s="76">
        <v>109</v>
      </c>
      <c r="C224" s="75">
        <v>1</v>
      </c>
      <c r="D224" s="77" t="s">
        <v>50</v>
      </c>
      <c r="E224" s="77" t="s">
        <v>525</v>
      </c>
      <c r="F224" s="75" t="s">
        <v>597</v>
      </c>
      <c r="G224" s="75" t="s">
        <v>54</v>
      </c>
      <c r="H224" s="77" t="s">
        <v>526</v>
      </c>
      <c r="I224" s="78">
        <v>1</v>
      </c>
      <c r="J224" s="78">
        <v>1</v>
      </c>
      <c r="K224" s="75" t="s">
        <v>48</v>
      </c>
      <c r="L224" s="75" t="s">
        <v>63</v>
      </c>
      <c r="M224" s="75" t="s">
        <v>55</v>
      </c>
      <c r="N224" s="75" t="s">
        <v>49</v>
      </c>
      <c r="O224" s="75" t="s">
        <v>592</v>
      </c>
      <c r="P224" s="75"/>
      <c r="Q224" s="75"/>
      <c r="R224" s="80">
        <f>VLOOKUP(E:E,'[1]853-229142-014'!$A:$F,6,0)</f>
        <v>0.6</v>
      </c>
      <c r="S224" s="80">
        <f t="shared" si="31"/>
        <v>0.6</v>
      </c>
      <c r="T224" s="80">
        <f>VLOOKUP(E:E,'[1]853-229142-014'!$A:$H,8,0)</f>
        <v>0.6</v>
      </c>
      <c r="U224" s="80">
        <f t="shared" si="28"/>
        <v>0.6</v>
      </c>
      <c r="V224" s="80">
        <f>VLOOKUP(E:E,'[1]853-229142-014'!$A:$J,10,0)</f>
        <v>0.6</v>
      </c>
      <c r="W224" s="80">
        <f t="shared" si="29"/>
        <v>0.6</v>
      </c>
      <c r="X224" s="80">
        <f>VLOOKUP(E:E,'[1]853-229142-014'!$A:$L,12,0)</f>
        <v>0.6</v>
      </c>
      <c r="Y224" s="80">
        <f t="shared" si="30"/>
        <v>0.6</v>
      </c>
      <c r="Z224" s="80">
        <f>VLOOKUP(E:E,'[2]costed bom'!$E$2:$AA$247,23,0)</f>
        <v>0.6</v>
      </c>
      <c r="AA224" s="80">
        <f t="shared" si="32"/>
        <v>0.6</v>
      </c>
      <c r="AB224" s="80">
        <f t="shared" si="33"/>
        <v>0</v>
      </c>
      <c r="AC224" s="75">
        <v>35</v>
      </c>
      <c r="AD224" s="81" t="s">
        <v>566</v>
      </c>
    </row>
    <row r="225" spans="1:30" s="60" customFormat="1" ht="10" x14ac:dyDescent="0.2">
      <c r="A225" s="75">
        <v>222</v>
      </c>
      <c r="B225" s="76">
        <v>112</v>
      </c>
      <c r="C225" s="75">
        <v>1</v>
      </c>
      <c r="D225" s="77" t="s">
        <v>50</v>
      </c>
      <c r="E225" s="77" t="s">
        <v>527</v>
      </c>
      <c r="F225" s="75" t="s">
        <v>597</v>
      </c>
      <c r="G225" s="75" t="s">
        <v>66</v>
      </c>
      <c r="H225" s="77" t="s">
        <v>528</v>
      </c>
      <c r="I225" s="78">
        <v>6</v>
      </c>
      <c r="J225" s="78">
        <v>6</v>
      </c>
      <c r="K225" s="75" t="s">
        <v>48</v>
      </c>
      <c r="L225" s="75" t="s">
        <v>63</v>
      </c>
      <c r="M225" s="75" t="s">
        <v>55</v>
      </c>
      <c r="N225" s="75" t="s">
        <v>49</v>
      </c>
      <c r="O225" s="75" t="s">
        <v>593</v>
      </c>
      <c r="P225" s="75" t="s">
        <v>173</v>
      </c>
      <c r="Q225" s="75" t="s">
        <v>173</v>
      </c>
      <c r="R225" s="80">
        <f>VLOOKUP(E:E,'[1]853-229142-014'!$A:$F,6,0)</f>
        <v>0.1149425287356322</v>
      </c>
      <c r="S225" s="80">
        <f t="shared" si="31"/>
        <v>0.68965517241379315</v>
      </c>
      <c r="T225" s="80">
        <f>VLOOKUP(E:E,'[1]853-229142-014'!$A:$H,8,0)</f>
        <v>0.1149425287356322</v>
      </c>
      <c r="U225" s="80">
        <f t="shared" si="28"/>
        <v>0.68965517241379315</v>
      </c>
      <c r="V225" s="80">
        <f>VLOOKUP(E:E,'[1]853-229142-014'!$A:$J,10,0)</f>
        <v>0.1149425287356322</v>
      </c>
      <c r="W225" s="80">
        <f t="shared" si="29"/>
        <v>0.68965517241379315</v>
      </c>
      <c r="X225" s="80">
        <f>VLOOKUP(E:E,'[1]853-229142-014'!$A:$L,12,0)</f>
        <v>0.1149425287356322</v>
      </c>
      <c r="Y225" s="80">
        <f t="shared" si="30"/>
        <v>0.68965517241379315</v>
      </c>
      <c r="Z225" s="80">
        <f>VLOOKUP(E:E,'[2]costed bom'!$E$2:$AA$247,23,0)</f>
        <v>0.11</v>
      </c>
      <c r="AA225" s="80">
        <f t="shared" si="32"/>
        <v>0.66</v>
      </c>
      <c r="AB225" s="80">
        <f t="shared" si="33"/>
        <v>2.9655172413793118E-2</v>
      </c>
      <c r="AC225" s="75">
        <v>56</v>
      </c>
      <c r="AD225" s="81" t="s">
        <v>566</v>
      </c>
    </row>
    <row r="226" spans="1:30" s="60" customFormat="1" ht="10" x14ac:dyDescent="0.2">
      <c r="A226" s="75">
        <v>223</v>
      </c>
      <c r="B226" s="76">
        <v>113</v>
      </c>
      <c r="C226" s="75">
        <v>1</v>
      </c>
      <c r="D226" s="77" t="s">
        <v>50</v>
      </c>
      <c r="E226" s="77" t="s">
        <v>529</v>
      </c>
      <c r="F226" s="75" t="s">
        <v>23</v>
      </c>
      <c r="G226" s="75" t="s">
        <v>82</v>
      </c>
      <c r="H226" s="77" t="s">
        <v>530</v>
      </c>
      <c r="I226" s="78">
        <v>20</v>
      </c>
      <c r="J226" s="78">
        <v>20</v>
      </c>
      <c r="K226" s="75" t="s">
        <v>48</v>
      </c>
      <c r="L226" s="75" t="s">
        <v>63</v>
      </c>
      <c r="M226" s="75" t="s">
        <v>55</v>
      </c>
      <c r="N226" s="75" t="s">
        <v>49</v>
      </c>
      <c r="O226" s="75" t="s">
        <v>589</v>
      </c>
      <c r="P226" s="75" t="s">
        <v>166</v>
      </c>
      <c r="Q226" s="75" t="s">
        <v>531</v>
      </c>
      <c r="R226" s="80">
        <f>VLOOKUP(E:E,'[1]853-229142-014'!$A:$F,6,0)</f>
        <v>4.9440000000000005E-2</v>
      </c>
      <c r="S226" s="80">
        <f t="shared" si="31"/>
        <v>0.98880000000000012</v>
      </c>
      <c r="T226" s="80">
        <f>VLOOKUP(E:E,'[1]853-229142-014'!$A:$H,8,0)</f>
        <v>4.9440000000000005E-2</v>
      </c>
      <c r="U226" s="80">
        <f t="shared" si="28"/>
        <v>0.98880000000000012</v>
      </c>
      <c r="V226" s="80">
        <f>VLOOKUP(E:E,'[1]853-229142-014'!$A:$J,10,0)</f>
        <v>4.9440000000000005E-2</v>
      </c>
      <c r="W226" s="80">
        <f t="shared" si="29"/>
        <v>0.98880000000000012</v>
      </c>
      <c r="X226" s="80">
        <f>VLOOKUP(E:E,'[1]853-229142-014'!$A:$L,12,0)</f>
        <v>4.9440000000000005E-2</v>
      </c>
      <c r="Y226" s="80">
        <f t="shared" si="30"/>
        <v>0.98880000000000012</v>
      </c>
      <c r="Z226" s="80">
        <f>VLOOKUP(E:E,'[2]costed bom'!$E$2:$AA$247,23,0)</f>
        <v>0.03</v>
      </c>
      <c r="AA226" s="80">
        <f t="shared" si="32"/>
        <v>0.6</v>
      </c>
      <c r="AB226" s="80">
        <f t="shared" si="33"/>
        <v>0.38880000000000015</v>
      </c>
      <c r="AC226" s="75">
        <v>56</v>
      </c>
      <c r="AD226" s="81" t="s">
        <v>566</v>
      </c>
    </row>
    <row r="227" spans="1:30" s="60" customFormat="1" ht="10" x14ac:dyDescent="0.2">
      <c r="A227" s="75">
        <v>224</v>
      </c>
      <c r="B227" s="76">
        <v>114</v>
      </c>
      <c r="C227" s="75">
        <v>1</v>
      </c>
      <c r="D227" s="77" t="s">
        <v>50</v>
      </c>
      <c r="E227" s="77" t="s">
        <v>532</v>
      </c>
      <c r="F227" s="75" t="s">
        <v>597</v>
      </c>
      <c r="G227" s="75" t="s">
        <v>82</v>
      </c>
      <c r="H227" s="77" t="s">
        <v>533</v>
      </c>
      <c r="I227" s="78">
        <v>2</v>
      </c>
      <c r="J227" s="78">
        <v>2</v>
      </c>
      <c r="K227" s="75" t="s">
        <v>48</v>
      </c>
      <c r="L227" s="75" t="s">
        <v>63</v>
      </c>
      <c r="M227" s="75" t="s">
        <v>55</v>
      </c>
      <c r="N227" s="75" t="s">
        <v>49</v>
      </c>
      <c r="O227" s="75" t="s">
        <v>591</v>
      </c>
      <c r="P227" s="75" t="s">
        <v>166</v>
      </c>
      <c r="Q227" s="75" t="s">
        <v>534</v>
      </c>
      <c r="R227" s="80">
        <f>VLOOKUP(E:E,'[1]853-229142-014'!$A:$F,6,0)</f>
        <v>0.1</v>
      </c>
      <c r="S227" s="80">
        <f t="shared" si="31"/>
        <v>0.2</v>
      </c>
      <c r="T227" s="80">
        <f>VLOOKUP(E:E,'[1]853-229142-014'!$A:$H,8,0)</f>
        <v>0.1</v>
      </c>
      <c r="U227" s="80">
        <f t="shared" si="28"/>
        <v>0.2</v>
      </c>
      <c r="V227" s="80">
        <f>VLOOKUP(E:E,'[1]853-229142-014'!$A:$J,10,0)</f>
        <v>0.1</v>
      </c>
      <c r="W227" s="80">
        <f t="shared" si="29"/>
        <v>0.2</v>
      </c>
      <c r="X227" s="80">
        <f>VLOOKUP(E:E,'[1]853-229142-014'!$A:$L,12,0)</f>
        <v>0.1</v>
      </c>
      <c r="Y227" s="80">
        <f t="shared" si="30"/>
        <v>0.2</v>
      </c>
      <c r="Z227" s="80">
        <f>VLOOKUP(E:E,'[2]costed bom'!$E$2:$AA$247,23,0)</f>
        <v>0.1</v>
      </c>
      <c r="AA227" s="80">
        <f t="shared" si="32"/>
        <v>0.2</v>
      </c>
      <c r="AB227" s="80">
        <f t="shared" si="33"/>
        <v>0</v>
      </c>
      <c r="AC227" s="75">
        <v>56</v>
      </c>
      <c r="AD227" s="81" t="s">
        <v>566</v>
      </c>
    </row>
    <row r="228" spans="1:30" s="60" customFormat="1" ht="10" x14ac:dyDescent="0.2">
      <c r="A228" s="75">
        <v>225</v>
      </c>
      <c r="B228" s="76">
        <v>116</v>
      </c>
      <c r="C228" s="75">
        <v>1</v>
      </c>
      <c r="D228" s="77" t="s">
        <v>50</v>
      </c>
      <c r="E228" s="77" t="s">
        <v>535</v>
      </c>
      <c r="F228" s="75" t="s">
        <v>597</v>
      </c>
      <c r="G228" s="75" t="s">
        <v>54</v>
      </c>
      <c r="H228" s="77" t="s">
        <v>536</v>
      </c>
      <c r="I228" s="78">
        <v>6</v>
      </c>
      <c r="J228" s="78">
        <v>6</v>
      </c>
      <c r="K228" s="75" t="s">
        <v>48</v>
      </c>
      <c r="L228" s="75" t="s">
        <v>63</v>
      </c>
      <c r="M228" s="75" t="s">
        <v>55</v>
      </c>
      <c r="N228" s="75" t="s">
        <v>49</v>
      </c>
      <c r="O228" s="75" t="s">
        <v>588</v>
      </c>
      <c r="P228" s="75" t="s">
        <v>166</v>
      </c>
      <c r="Q228" s="75" t="s">
        <v>537</v>
      </c>
      <c r="R228" s="80">
        <f>VLOOKUP(E:E,'[1]853-229142-014'!$A:$F,6,0)</f>
        <v>6.6743999999999998E-2</v>
      </c>
      <c r="S228" s="80">
        <f t="shared" si="31"/>
        <v>0.40046399999999999</v>
      </c>
      <c r="T228" s="80">
        <f>VLOOKUP(E:E,'[1]853-229142-014'!$A:$H,8,0)</f>
        <v>6.6743999999999998E-2</v>
      </c>
      <c r="U228" s="80">
        <f t="shared" si="28"/>
        <v>0.40046399999999999</v>
      </c>
      <c r="V228" s="80">
        <f>VLOOKUP(E:E,'[1]853-229142-014'!$A:$J,10,0)</f>
        <v>6.6743999999999998E-2</v>
      </c>
      <c r="W228" s="80">
        <f t="shared" si="29"/>
        <v>0.40046399999999999</v>
      </c>
      <c r="X228" s="80">
        <f>VLOOKUP(E:E,'[1]853-229142-014'!$A:$L,12,0)</f>
        <v>6.6743999999999998E-2</v>
      </c>
      <c r="Y228" s="80">
        <f t="shared" si="30"/>
        <v>0.40046399999999999</v>
      </c>
      <c r="Z228" s="80">
        <f>VLOOKUP(E:E,'[2]costed bom'!$E$2:$AA$247,23,0)</f>
        <v>0.04</v>
      </c>
      <c r="AA228" s="80">
        <f t="shared" si="32"/>
        <v>0.24</v>
      </c>
      <c r="AB228" s="80">
        <f t="shared" si="33"/>
        <v>0.160464</v>
      </c>
      <c r="AC228" s="75">
        <v>56</v>
      </c>
      <c r="AD228" s="81" t="s">
        <v>566</v>
      </c>
    </row>
    <row r="229" spans="1:30" s="60" customFormat="1" ht="10" x14ac:dyDescent="0.2">
      <c r="A229" s="75">
        <v>226</v>
      </c>
      <c r="B229" s="76">
        <v>118</v>
      </c>
      <c r="C229" s="75">
        <v>1</v>
      </c>
      <c r="D229" s="77" t="s">
        <v>50</v>
      </c>
      <c r="E229" s="77" t="s">
        <v>538</v>
      </c>
      <c r="F229" s="75" t="s">
        <v>597</v>
      </c>
      <c r="G229" s="75" t="s">
        <v>54</v>
      </c>
      <c r="H229" s="77" t="s">
        <v>539</v>
      </c>
      <c r="I229" s="78">
        <v>6</v>
      </c>
      <c r="J229" s="78">
        <v>6</v>
      </c>
      <c r="K229" s="75" t="s">
        <v>48</v>
      </c>
      <c r="L229" s="75" t="s">
        <v>63</v>
      </c>
      <c r="M229" s="75" t="s">
        <v>55</v>
      </c>
      <c r="N229" s="75" t="s">
        <v>49</v>
      </c>
      <c r="O229" s="75" t="s">
        <v>589</v>
      </c>
      <c r="P229" s="75"/>
      <c r="Q229" s="75"/>
      <c r="R229" s="80">
        <f>VLOOKUP(E:E,'[1]853-229142-014'!$A:$F,6,0)</f>
        <v>5.7471264367816098E-2</v>
      </c>
      <c r="S229" s="80">
        <f t="shared" si="31"/>
        <v>0.34482758620689657</v>
      </c>
      <c r="T229" s="80">
        <f>VLOOKUP(E:E,'[1]853-229142-014'!$A:$H,8,0)</f>
        <v>5.7471264367816098E-2</v>
      </c>
      <c r="U229" s="80">
        <f t="shared" si="28"/>
        <v>0.34482758620689657</v>
      </c>
      <c r="V229" s="80">
        <f>VLOOKUP(E:E,'[1]853-229142-014'!$A:$J,10,0)</f>
        <v>5.7471264367816098E-2</v>
      </c>
      <c r="W229" s="80">
        <f t="shared" si="29"/>
        <v>0.34482758620689657</v>
      </c>
      <c r="X229" s="80">
        <f>VLOOKUP(E:E,'[1]853-229142-014'!$A:$L,12,0)</f>
        <v>5.7471264367816098E-2</v>
      </c>
      <c r="Y229" s="80">
        <f t="shared" si="30"/>
        <v>0.34482758620689657</v>
      </c>
      <c r="Z229" s="80">
        <f>VLOOKUP(E:E,'[2]costed bom'!$E$2:$AA$247,23,0)</f>
        <v>0.06</v>
      </c>
      <c r="AA229" s="80">
        <f t="shared" si="32"/>
        <v>0.36</v>
      </c>
      <c r="AB229" s="80">
        <f t="shared" si="33"/>
        <v>-1.5172413793103412E-2</v>
      </c>
      <c r="AC229" s="75">
        <v>56</v>
      </c>
      <c r="AD229" s="81" t="s">
        <v>566</v>
      </c>
    </row>
    <row r="230" spans="1:30" s="60" customFormat="1" ht="10" x14ac:dyDescent="0.2">
      <c r="A230" s="75">
        <v>227</v>
      </c>
      <c r="B230" s="76">
        <v>119</v>
      </c>
      <c r="C230" s="75">
        <v>1</v>
      </c>
      <c r="D230" s="77" t="s">
        <v>50</v>
      </c>
      <c r="E230" s="77" t="s">
        <v>540</v>
      </c>
      <c r="F230" s="75" t="s">
        <v>597</v>
      </c>
      <c r="G230" s="75" t="s">
        <v>82</v>
      </c>
      <c r="H230" s="77" t="s">
        <v>541</v>
      </c>
      <c r="I230" s="78">
        <v>12</v>
      </c>
      <c r="J230" s="78">
        <v>12</v>
      </c>
      <c r="K230" s="75" t="s">
        <v>48</v>
      </c>
      <c r="L230" s="75" t="s">
        <v>63</v>
      </c>
      <c r="M230" s="75" t="s">
        <v>55</v>
      </c>
      <c r="N230" s="75" t="s">
        <v>49</v>
      </c>
      <c r="O230" s="75" t="s">
        <v>588</v>
      </c>
      <c r="P230" s="75" t="s">
        <v>166</v>
      </c>
      <c r="Q230" s="75" t="s">
        <v>541</v>
      </c>
      <c r="R230" s="80">
        <f>VLOOKUP(E:E,'[1]853-229142-014'!$A:$F,6,0)</f>
        <v>0.06</v>
      </c>
      <c r="S230" s="80">
        <f t="shared" si="31"/>
        <v>0.72</v>
      </c>
      <c r="T230" s="80">
        <f>VLOOKUP(E:E,'[1]853-229142-014'!$A:$H,8,0)</f>
        <v>0.06</v>
      </c>
      <c r="U230" s="80">
        <f t="shared" si="28"/>
        <v>0.72</v>
      </c>
      <c r="V230" s="80">
        <f>VLOOKUP(E:E,'[1]853-229142-014'!$A:$J,10,0)</f>
        <v>0.06</v>
      </c>
      <c r="W230" s="80">
        <f t="shared" si="29"/>
        <v>0.72</v>
      </c>
      <c r="X230" s="80">
        <f>VLOOKUP(E:E,'[1]853-229142-014'!$A:$L,12,0)</f>
        <v>0.06</v>
      </c>
      <c r="Y230" s="80">
        <f t="shared" si="30"/>
        <v>0.72</v>
      </c>
      <c r="Z230" s="80">
        <f>VLOOKUP(E:E,'[2]costed bom'!$E$2:$AA$247,23,0)</f>
        <v>7.0000000000000007E-2</v>
      </c>
      <c r="AA230" s="80">
        <f t="shared" si="32"/>
        <v>0.84000000000000008</v>
      </c>
      <c r="AB230" s="80">
        <f t="shared" si="33"/>
        <v>-0.12000000000000011</v>
      </c>
      <c r="AC230" s="75">
        <v>56</v>
      </c>
      <c r="AD230" s="81" t="s">
        <v>566</v>
      </c>
    </row>
    <row r="231" spans="1:30" s="60" customFormat="1" ht="10" x14ac:dyDescent="0.2">
      <c r="A231" s="75">
        <v>228</v>
      </c>
      <c r="B231" s="76">
        <v>120</v>
      </c>
      <c r="C231" s="75">
        <v>1</v>
      </c>
      <c r="D231" s="77" t="s">
        <v>50</v>
      </c>
      <c r="E231" s="77" t="s">
        <v>542</v>
      </c>
      <c r="F231" s="75" t="s">
        <v>597</v>
      </c>
      <c r="G231" s="75" t="s">
        <v>66</v>
      </c>
      <c r="H231" s="77" t="s">
        <v>543</v>
      </c>
      <c r="I231" s="78">
        <v>14</v>
      </c>
      <c r="J231" s="78">
        <v>14</v>
      </c>
      <c r="K231" s="75" t="s">
        <v>48</v>
      </c>
      <c r="L231" s="75" t="s">
        <v>63</v>
      </c>
      <c r="M231" s="75" t="s">
        <v>55</v>
      </c>
      <c r="N231" s="75" t="s">
        <v>49</v>
      </c>
      <c r="O231" s="75" t="s">
        <v>593</v>
      </c>
      <c r="P231" s="75" t="s">
        <v>173</v>
      </c>
      <c r="Q231" s="75" t="s">
        <v>173</v>
      </c>
      <c r="R231" s="80">
        <f>VLOOKUP(E:E,'[1]853-229142-014'!$A:$F,6,0)</f>
        <v>0.03</v>
      </c>
      <c r="S231" s="80">
        <f t="shared" si="31"/>
        <v>0.42</v>
      </c>
      <c r="T231" s="80">
        <f>VLOOKUP(E:E,'[1]853-229142-014'!$A:$H,8,0)</f>
        <v>0.03</v>
      </c>
      <c r="U231" s="80">
        <f t="shared" si="28"/>
        <v>0.42</v>
      </c>
      <c r="V231" s="80">
        <f>VLOOKUP(E:E,'[1]853-229142-014'!$A:$J,10,0)</f>
        <v>0.03</v>
      </c>
      <c r="W231" s="80">
        <f t="shared" si="29"/>
        <v>0.42</v>
      </c>
      <c r="X231" s="80">
        <f>VLOOKUP(E:E,'[1]853-229142-014'!$A:$L,12,0)</f>
        <v>0.03</v>
      </c>
      <c r="Y231" s="80">
        <f t="shared" si="30"/>
        <v>0.42</v>
      </c>
      <c r="Z231" s="80">
        <f>VLOOKUP(E:E,'[2]costed bom'!$E$2:$AA$247,23,0)</f>
        <v>8.5000000000000006E-2</v>
      </c>
      <c r="AA231" s="80">
        <f t="shared" si="32"/>
        <v>1.1900000000000002</v>
      </c>
      <c r="AB231" s="80">
        <f t="shared" si="33"/>
        <v>-0.77000000000000024</v>
      </c>
      <c r="AC231" s="75">
        <v>56</v>
      </c>
      <c r="AD231" s="81" t="s">
        <v>566</v>
      </c>
    </row>
    <row r="232" spans="1:30" s="60" customFormat="1" ht="10" x14ac:dyDescent="0.2">
      <c r="A232" s="75">
        <v>229</v>
      </c>
      <c r="B232" s="76">
        <v>122</v>
      </c>
      <c r="C232" s="75">
        <v>1</v>
      </c>
      <c r="D232" s="77" t="s">
        <v>50</v>
      </c>
      <c r="E232" s="77" t="s">
        <v>544</v>
      </c>
      <c r="F232" s="75" t="s">
        <v>597</v>
      </c>
      <c r="G232" s="75" t="s">
        <v>82</v>
      </c>
      <c r="H232" s="77" t="s">
        <v>545</v>
      </c>
      <c r="I232" s="78">
        <v>6</v>
      </c>
      <c r="J232" s="78">
        <v>6</v>
      </c>
      <c r="K232" s="75" t="s">
        <v>48</v>
      </c>
      <c r="L232" s="75" t="s">
        <v>63</v>
      </c>
      <c r="M232" s="75" t="s">
        <v>55</v>
      </c>
      <c r="N232" s="75" t="s">
        <v>49</v>
      </c>
      <c r="O232" s="75" t="s">
        <v>589</v>
      </c>
      <c r="P232" s="75" t="s">
        <v>546</v>
      </c>
      <c r="Q232" s="75" t="s">
        <v>169</v>
      </c>
      <c r="R232" s="80">
        <f>VLOOKUP(E:E,'[1]853-229142-014'!$A:$F,6,0)</f>
        <v>0.12413793103448278</v>
      </c>
      <c r="S232" s="80">
        <f t="shared" si="31"/>
        <v>0.74482758620689671</v>
      </c>
      <c r="T232" s="80">
        <f>VLOOKUP(E:E,'[1]853-229142-014'!$A:$H,8,0)</f>
        <v>0.12413793103448278</v>
      </c>
      <c r="U232" s="80">
        <f t="shared" si="28"/>
        <v>0.74482758620689671</v>
      </c>
      <c r="V232" s="80">
        <f>VLOOKUP(E:E,'[1]853-229142-014'!$A:$J,10,0)</f>
        <v>0.12413793103448278</v>
      </c>
      <c r="W232" s="80">
        <f t="shared" si="29"/>
        <v>0.74482758620689671</v>
      </c>
      <c r="X232" s="80">
        <f>VLOOKUP(E:E,'[1]853-229142-014'!$A:$L,12,0)</f>
        <v>0.12413793103448278</v>
      </c>
      <c r="Y232" s="80">
        <f t="shared" si="30"/>
        <v>0.74482758620689671</v>
      </c>
      <c r="Z232" s="80">
        <f>VLOOKUP(E:E,'[2]costed bom'!$E$2:$AA$247,23,0)</f>
        <v>0.14000000000000001</v>
      </c>
      <c r="AA232" s="80">
        <f t="shared" si="32"/>
        <v>0.84000000000000008</v>
      </c>
      <c r="AB232" s="80">
        <f t="shared" si="33"/>
        <v>-9.5172413793103372E-2</v>
      </c>
      <c r="AC232" s="75">
        <v>56</v>
      </c>
      <c r="AD232" s="81" t="s">
        <v>566</v>
      </c>
    </row>
    <row r="233" spans="1:30" s="60" customFormat="1" ht="10" x14ac:dyDescent="0.2">
      <c r="A233" s="75">
        <v>230</v>
      </c>
      <c r="B233" s="76">
        <v>124</v>
      </c>
      <c r="C233" s="75">
        <v>1</v>
      </c>
      <c r="D233" s="77" t="s">
        <v>50</v>
      </c>
      <c r="E233" s="77" t="s">
        <v>547</v>
      </c>
      <c r="F233" s="75" t="s">
        <v>23</v>
      </c>
      <c r="G233" s="75" t="s">
        <v>54</v>
      </c>
      <c r="H233" s="77" t="s">
        <v>548</v>
      </c>
      <c r="I233" s="78">
        <v>20</v>
      </c>
      <c r="J233" s="78">
        <v>20</v>
      </c>
      <c r="K233" s="75" t="s">
        <v>48</v>
      </c>
      <c r="L233" s="75" t="s">
        <v>63</v>
      </c>
      <c r="M233" s="75" t="s">
        <v>55</v>
      </c>
      <c r="N233" s="75" t="s">
        <v>49</v>
      </c>
      <c r="O233" s="75" t="s">
        <v>592</v>
      </c>
      <c r="P233" s="75" t="s">
        <v>170</v>
      </c>
      <c r="Q233" s="75" t="s">
        <v>169</v>
      </c>
      <c r="R233" s="80">
        <f>VLOOKUP(E:E,'[1]853-229142-014'!$A:$F,6,0)</f>
        <v>0.10300000000000001</v>
      </c>
      <c r="S233" s="80">
        <f t="shared" si="31"/>
        <v>2.06</v>
      </c>
      <c r="T233" s="80">
        <f>VLOOKUP(E:E,'[1]853-229142-014'!$A:$H,8,0)</f>
        <v>0.10300000000000001</v>
      </c>
      <c r="U233" s="80">
        <f t="shared" si="28"/>
        <v>2.06</v>
      </c>
      <c r="V233" s="80">
        <f>VLOOKUP(E:E,'[1]853-229142-014'!$A:$J,10,0)</f>
        <v>0.10300000000000001</v>
      </c>
      <c r="W233" s="80">
        <f t="shared" si="29"/>
        <v>2.06</v>
      </c>
      <c r="X233" s="80">
        <f>VLOOKUP(E:E,'[1]853-229142-014'!$A:$L,12,0)</f>
        <v>0.10300000000000001</v>
      </c>
      <c r="Y233" s="80">
        <f t="shared" si="30"/>
        <v>2.06</v>
      </c>
      <c r="Z233" s="80">
        <f>VLOOKUP(E:E,'[2]costed bom'!$E$2:$AA$247,23,0)</f>
        <v>0.02</v>
      </c>
      <c r="AA233" s="80">
        <f t="shared" si="32"/>
        <v>0.4</v>
      </c>
      <c r="AB233" s="80">
        <f t="shared" si="33"/>
        <v>1.6600000000000001</v>
      </c>
      <c r="AC233" s="75">
        <v>28</v>
      </c>
      <c r="AD233" s="81" t="s">
        <v>566</v>
      </c>
    </row>
    <row r="234" spans="1:30" s="60" customFormat="1" ht="10" x14ac:dyDescent="0.2">
      <c r="A234" s="75">
        <v>231</v>
      </c>
      <c r="B234" s="76">
        <v>125</v>
      </c>
      <c r="C234" s="75">
        <v>1</v>
      </c>
      <c r="D234" s="77" t="s">
        <v>50</v>
      </c>
      <c r="E234" s="77" t="s">
        <v>549</v>
      </c>
      <c r="F234" s="75" t="s">
        <v>597</v>
      </c>
      <c r="G234" s="75" t="s">
        <v>54</v>
      </c>
      <c r="H234" s="77" t="s">
        <v>550</v>
      </c>
      <c r="I234" s="78">
        <v>6</v>
      </c>
      <c r="J234" s="78">
        <v>6</v>
      </c>
      <c r="K234" s="75" t="s">
        <v>48</v>
      </c>
      <c r="L234" s="75" t="s">
        <v>63</v>
      </c>
      <c r="M234" s="75" t="s">
        <v>55</v>
      </c>
      <c r="N234" s="75" t="s">
        <v>49</v>
      </c>
      <c r="O234" s="75" t="s">
        <v>591</v>
      </c>
      <c r="P234" s="75" t="s">
        <v>170</v>
      </c>
      <c r="Q234" s="75" t="s">
        <v>169</v>
      </c>
      <c r="R234" s="80">
        <f>VLOOKUP(E:E,'[1]853-229142-014'!$A:$F,6,0)</f>
        <v>7.415999999999999E-2</v>
      </c>
      <c r="S234" s="80">
        <f t="shared" si="31"/>
        <v>0.44495999999999991</v>
      </c>
      <c r="T234" s="80">
        <f>VLOOKUP(E:E,'[1]853-229142-014'!$A:$H,8,0)</f>
        <v>7.415999999999999E-2</v>
      </c>
      <c r="U234" s="80">
        <f t="shared" si="28"/>
        <v>0.44495999999999991</v>
      </c>
      <c r="V234" s="80">
        <f>VLOOKUP(E:E,'[1]853-229142-014'!$A:$J,10,0)</f>
        <v>7.415999999999999E-2</v>
      </c>
      <c r="W234" s="80">
        <f t="shared" si="29"/>
        <v>0.44495999999999991</v>
      </c>
      <c r="X234" s="80">
        <f>VLOOKUP(E:E,'[1]853-229142-014'!$A:$L,12,0)</f>
        <v>7.415999999999999E-2</v>
      </c>
      <c r="Y234" s="80">
        <f t="shared" si="30"/>
        <v>0.44495999999999991</v>
      </c>
      <c r="Z234" s="80">
        <f>VLOOKUP(E:E,'[2]costed bom'!$E$2:$AA$247,23,0)</f>
        <v>0.06</v>
      </c>
      <c r="AA234" s="80">
        <f t="shared" si="32"/>
        <v>0.36</v>
      </c>
      <c r="AB234" s="80">
        <f t="shared" si="33"/>
        <v>8.4959999999999924E-2</v>
      </c>
      <c r="AC234" s="75">
        <v>56</v>
      </c>
      <c r="AD234" s="81" t="s">
        <v>566</v>
      </c>
    </row>
    <row r="235" spans="1:30" s="60" customFormat="1" ht="10" x14ac:dyDescent="0.2">
      <c r="A235" s="75">
        <v>232</v>
      </c>
      <c r="B235" s="76">
        <v>126</v>
      </c>
      <c r="C235" s="75">
        <v>1</v>
      </c>
      <c r="D235" s="77" t="s">
        <v>50</v>
      </c>
      <c r="E235" s="77" t="s">
        <v>551</v>
      </c>
      <c r="F235" s="75" t="s">
        <v>597</v>
      </c>
      <c r="G235" s="75" t="s">
        <v>54</v>
      </c>
      <c r="H235" s="77" t="s">
        <v>552</v>
      </c>
      <c r="I235" s="78">
        <v>9</v>
      </c>
      <c r="J235" s="78">
        <v>9</v>
      </c>
      <c r="K235" s="75" t="s">
        <v>48</v>
      </c>
      <c r="L235" s="75" t="s">
        <v>63</v>
      </c>
      <c r="M235" s="75" t="s">
        <v>55</v>
      </c>
      <c r="N235" s="75" t="s">
        <v>49</v>
      </c>
      <c r="O235" s="75" t="s">
        <v>589</v>
      </c>
      <c r="P235" s="75" t="s">
        <v>166</v>
      </c>
      <c r="Q235" s="75" t="s">
        <v>553</v>
      </c>
      <c r="R235" s="80">
        <f>VLOOKUP(E:E,'[1]853-229142-014'!$A:$F,6,0)</f>
        <v>5.7471264367816098E-2</v>
      </c>
      <c r="S235" s="80">
        <f t="shared" si="31"/>
        <v>0.51724137931034486</v>
      </c>
      <c r="T235" s="80">
        <f>VLOOKUP(E:E,'[1]853-229142-014'!$A:$H,8,0)</f>
        <v>5.7471264367816098E-2</v>
      </c>
      <c r="U235" s="80">
        <f t="shared" si="28"/>
        <v>0.51724137931034486</v>
      </c>
      <c r="V235" s="80">
        <f>VLOOKUP(E:E,'[1]853-229142-014'!$A:$J,10,0)</f>
        <v>5.7471264367816098E-2</v>
      </c>
      <c r="W235" s="80">
        <f t="shared" si="29"/>
        <v>0.51724137931034486</v>
      </c>
      <c r="X235" s="80">
        <f>VLOOKUP(E:E,'[1]853-229142-014'!$A:$L,12,0)</f>
        <v>5.7471264367816098E-2</v>
      </c>
      <c r="Y235" s="80">
        <f t="shared" si="30"/>
        <v>0.51724137931034486</v>
      </c>
      <c r="Z235" s="80">
        <f>VLOOKUP(E:E,'[2]costed bom'!$E$2:$AA$247,23,0)</f>
        <v>0.08</v>
      </c>
      <c r="AA235" s="80">
        <f t="shared" si="32"/>
        <v>0.72</v>
      </c>
      <c r="AB235" s="80">
        <f t="shared" si="33"/>
        <v>-0.20275862068965511</v>
      </c>
      <c r="AC235" s="75">
        <v>56</v>
      </c>
      <c r="AD235" s="81" t="s">
        <v>566</v>
      </c>
    </row>
    <row r="236" spans="1:30" s="60" customFormat="1" ht="10" x14ac:dyDescent="0.2">
      <c r="A236" s="75">
        <v>233</v>
      </c>
      <c r="B236" s="76">
        <v>130</v>
      </c>
      <c r="C236" s="75">
        <v>1</v>
      </c>
      <c r="D236" s="77" t="s">
        <v>50</v>
      </c>
      <c r="E236" s="77" t="s">
        <v>554</v>
      </c>
      <c r="F236" s="75" t="s">
        <v>21</v>
      </c>
      <c r="G236" s="75" t="s">
        <v>54</v>
      </c>
      <c r="H236" s="77" t="s">
        <v>555</v>
      </c>
      <c r="I236" s="78">
        <v>1</v>
      </c>
      <c r="J236" s="78">
        <v>1</v>
      </c>
      <c r="K236" s="75" t="s">
        <v>48</v>
      </c>
      <c r="L236" s="75" t="s">
        <v>53</v>
      </c>
      <c r="M236" s="75" t="s">
        <v>55</v>
      </c>
      <c r="N236" s="75" t="s">
        <v>49</v>
      </c>
      <c r="O236" s="75" t="s">
        <v>575</v>
      </c>
      <c r="P236" s="75"/>
      <c r="Q236" s="75"/>
      <c r="R236" s="80">
        <f>VLOOKUP(E:E,'[1]853-229142-014'!$A:$F,6,0)</f>
        <v>2.0965517241379312</v>
      </c>
      <c r="S236" s="80">
        <f t="shared" si="31"/>
        <v>2.0965517241379312</v>
      </c>
      <c r="T236" s="80">
        <f>VLOOKUP(E:E,'[1]853-229142-014'!$A:$H,8,0)</f>
        <v>2.0413793103448281</v>
      </c>
      <c r="U236" s="80">
        <f t="shared" si="28"/>
        <v>2.0413793103448281</v>
      </c>
      <c r="V236" s="80">
        <f>VLOOKUP(E:E,'[1]853-229142-014'!$A:$J,10,0)</f>
        <v>1.9862068965517246</v>
      </c>
      <c r="W236" s="80">
        <f t="shared" si="29"/>
        <v>1.9862068965517246</v>
      </c>
      <c r="X236" s="80">
        <f>VLOOKUP(E:E,'[1]853-229142-014'!$A:$L,12,0)</f>
        <v>1.931034482758621</v>
      </c>
      <c r="Y236" s="80">
        <f t="shared" si="30"/>
        <v>1.931034482758621</v>
      </c>
      <c r="Z236" s="80">
        <f>VLOOKUP(E:E,'[2]costed bom'!$E$2:$AA$247,23,0)</f>
        <v>5.4</v>
      </c>
      <c r="AA236" s="80">
        <f t="shared" si="32"/>
        <v>5.4</v>
      </c>
      <c r="AB236" s="80">
        <f t="shared" si="33"/>
        <v>-3.4689655172413794</v>
      </c>
      <c r="AC236" s="75">
        <v>35</v>
      </c>
      <c r="AD236" s="81" t="s">
        <v>566</v>
      </c>
    </row>
    <row r="237" spans="1:30" s="60" customFormat="1" ht="10" x14ac:dyDescent="0.2">
      <c r="A237" s="75">
        <v>234</v>
      </c>
      <c r="B237" s="76">
        <v>131</v>
      </c>
      <c r="C237" s="75">
        <v>1</v>
      </c>
      <c r="D237" s="77" t="s">
        <v>50</v>
      </c>
      <c r="E237" s="77" t="s">
        <v>556</v>
      </c>
      <c r="F237" s="75" t="s">
        <v>23</v>
      </c>
      <c r="G237" s="75" t="s">
        <v>66</v>
      </c>
      <c r="H237" s="77" t="s">
        <v>557</v>
      </c>
      <c r="I237" s="78">
        <v>1</v>
      </c>
      <c r="J237" s="78">
        <v>1</v>
      </c>
      <c r="K237" s="75" t="s">
        <v>48</v>
      </c>
      <c r="L237" s="75" t="s">
        <v>63</v>
      </c>
      <c r="M237" s="75" t="s">
        <v>55</v>
      </c>
      <c r="N237" s="75" t="s">
        <v>63</v>
      </c>
      <c r="O237" s="75" t="s">
        <v>594</v>
      </c>
      <c r="P237" s="75" t="s">
        <v>558</v>
      </c>
      <c r="Q237" s="75">
        <v>135354</v>
      </c>
      <c r="R237" s="80">
        <f>VLOOKUP(E:E,'[1]853-229142-014'!$A:$F,6,0)</f>
        <v>16.260000000000002</v>
      </c>
      <c r="S237" s="80">
        <f t="shared" si="31"/>
        <v>16.260000000000002</v>
      </c>
      <c r="T237" s="80">
        <f>VLOOKUP(E:E,'[1]853-229142-014'!$A:$H,8,0)</f>
        <v>16.260000000000002</v>
      </c>
      <c r="U237" s="80">
        <f t="shared" si="28"/>
        <v>16.260000000000002</v>
      </c>
      <c r="V237" s="80">
        <f>VLOOKUP(E:E,'[1]853-229142-014'!$A:$J,10,0)</f>
        <v>16.260000000000002</v>
      </c>
      <c r="W237" s="80">
        <f t="shared" si="29"/>
        <v>16.260000000000002</v>
      </c>
      <c r="X237" s="80">
        <f>VLOOKUP(E:E,'[1]853-229142-014'!$A:$L,12,0)</f>
        <v>16.260000000000002</v>
      </c>
      <c r="Y237" s="80">
        <f t="shared" si="30"/>
        <v>16.260000000000002</v>
      </c>
      <c r="Z237" s="80">
        <f>VLOOKUP(E:E,'[2]costed bom'!$E$2:$AA$247,23,0)</f>
        <v>16.260000000000002</v>
      </c>
      <c r="AA237" s="80">
        <f t="shared" si="32"/>
        <v>16.260000000000002</v>
      </c>
      <c r="AB237" s="80">
        <f t="shared" si="33"/>
        <v>0</v>
      </c>
      <c r="AC237" s="75">
        <v>49</v>
      </c>
      <c r="AD237" s="81" t="s">
        <v>566</v>
      </c>
    </row>
    <row r="238" spans="1:30" s="60" customFormat="1" ht="10" x14ac:dyDescent="0.2">
      <c r="A238" s="75">
        <v>235</v>
      </c>
      <c r="B238" s="76">
        <v>132</v>
      </c>
      <c r="C238" s="75">
        <v>1</v>
      </c>
      <c r="D238" s="77" t="s">
        <v>50</v>
      </c>
      <c r="E238" s="77" t="s">
        <v>559</v>
      </c>
      <c r="F238" s="75" t="s">
        <v>21</v>
      </c>
      <c r="G238" s="75" t="s">
        <v>54</v>
      </c>
      <c r="H238" s="77" t="s">
        <v>560</v>
      </c>
      <c r="I238" s="78">
        <v>10</v>
      </c>
      <c r="J238" s="78">
        <v>10</v>
      </c>
      <c r="K238" s="75" t="s">
        <v>48</v>
      </c>
      <c r="L238" s="75" t="s">
        <v>63</v>
      </c>
      <c r="M238" s="75" t="s">
        <v>55</v>
      </c>
      <c r="N238" s="75" t="s">
        <v>49</v>
      </c>
      <c r="O238" s="75" t="s">
        <v>575</v>
      </c>
      <c r="P238" s="75"/>
      <c r="Q238" s="75"/>
      <c r="R238" s="80">
        <f>VLOOKUP(E:E,'[1]853-229142-014'!$A:$F,6,0)</f>
        <v>23.939999999999998</v>
      </c>
      <c r="S238" s="80">
        <f t="shared" si="31"/>
        <v>239.39999999999998</v>
      </c>
      <c r="T238" s="80">
        <f>VLOOKUP(E:E,'[1]853-229142-014'!$A:$H,8,0)</f>
        <v>23.310000000000002</v>
      </c>
      <c r="U238" s="80">
        <f t="shared" si="28"/>
        <v>233.10000000000002</v>
      </c>
      <c r="V238" s="80">
        <f>VLOOKUP(E:E,'[1]853-229142-014'!$A:$J,10,0)</f>
        <v>22.68</v>
      </c>
      <c r="W238" s="80">
        <f t="shared" si="29"/>
        <v>226.8</v>
      </c>
      <c r="X238" s="80">
        <f>VLOOKUP(E:E,'[1]853-229142-014'!$A:$L,12,0)</f>
        <v>22.05</v>
      </c>
      <c r="Y238" s="80">
        <f t="shared" si="30"/>
        <v>220.5</v>
      </c>
      <c r="Z238" s="80">
        <f>VLOOKUP(E:E,'[2]costed bom'!$E$2:$AA$247,23,0)</f>
        <v>125</v>
      </c>
      <c r="AA238" s="80">
        <f t="shared" si="32"/>
        <v>1250</v>
      </c>
      <c r="AB238" s="80">
        <f t="shared" si="33"/>
        <v>-1029.5</v>
      </c>
      <c r="AC238" s="75">
        <v>77</v>
      </c>
      <c r="AD238" s="81" t="s">
        <v>566</v>
      </c>
    </row>
    <row r="239" spans="1:30" s="60" customFormat="1" ht="10" x14ac:dyDescent="0.2">
      <c r="A239" s="82">
        <v>236</v>
      </c>
      <c r="B239" s="83">
        <v>7000</v>
      </c>
      <c r="C239" s="82">
        <v>2</v>
      </c>
      <c r="D239" s="84" t="s">
        <v>559</v>
      </c>
      <c r="E239" s="84" t="s">
        <v>60</v>
      </c>
      <c r="F239" s="82"/>
      <c r="G239" s="82" t="s">
        <v>58</v>
      </c>
      <c r="H239" s="84" t="s">
        <v>61</v>
      </c>
      <c r="I239" s="85">
        <v>1</v>
      </c>
      <c r="J239" s="85">
        <v>10</v>
      </c>
      <c r="K239" s="82" t="s">
        <v>48</v>
      </c>
      <c r="L239" s="82" t="s">
        <v>63</v>
      </c>
      <c r="M239" s="82" t="s">
        <v>55</v>
      </c>
      <c r="N239" s="82" t="s">
        <v>62</v>
      </c>
      <c r="O239" s="82"/>
      <c r="P239" s="82"/>
      <c r="Q239" s="82"/>
      <c r="R239" s="86"/>
      <c r="S239" s="86">
        <f t="shared" si="31"/>
        <v>0</v>
      </c>
      <c r="T239" s="86"/>
      <c r="U239" s="86">
        <f t="shared" si="28"/>
        <v>0</v>
      </c>
      <c r="V239" s="86"/>
      <c r="W239" s="86">
        <f t="shared" si="29"/>
        <v>0</v>
      </c>
      <c r="X239" s="86"/>
      <c r="Y239" s="86">
        <f t="shared" si="30"/>
        <v>0</v>
      </c>
      <c r="Z239" s="86"/>
      <c r="AA239" s="86"/>
      <c r="AB239" s="86"/>
      <c r="AC239" s="82"/>
      <c r="AD239" s="87"/>
    </row>
    <row r="240" spans="1:30" s="60" customFormat="1" ht="10" x14ac:dyDescent="0.2">
      <c r="A240" s="82">
        <v>237</v>
      </c>
      <c r="B240" s="83">
        <v>7001</v>
      </c>
      <c r="C240" s="82">
        <v>2</v>
      </c>
      <c r="D240" s="84" t="s">
        <v>559</v>
      </c>
      <c r="E240" s="84" t="s">
        <v>64</v>
      </c>
      <c r="F240" s="82"/>
      <c r="G240" s="82" t="s">
        <v>66</v>
      </c>
      <c r="H240" s="84" t="s">
        <v>65</v>
      </c>
      <c r="I240" s="85">
        <v>1</v>
      </c>
      <c r="J240" s="85">
        <v>10</v>
      </c>
      <c r="K240" s="82" t="s">
        <v>48</v>
      </c>
      <c r="L240" s="82" t="s">
        <v>63</v>
      </c>
      <c r="M240" s="82" t="s">
        <v>55</v>
      </c>
      <c r="N240" s="82" t="s">
        <v>62</v>
      </c>
      <c r="O240" s="82"/>
      <c r="P240" s="82"/>
      <c r="Q240" s="82"/>
      <c r="R240" s="86"/>
      <c r="S240" s="86">
        <f t="shared" si="31"/>
        <v>0</v>
      </c>
      <c r="T240" s="86"/>
      <c r="U240" s="86">
        <f t="shared" si="28"/>
        <v>0</v>
      </c>
      <c r="V240" s="86"/>
      <c r="W240" s="86">
        <f t="shared" si="29"/>
        <v>0</v>
      </c>
      <c r="X240" s="86"/>
      <c r="Y240" s="86">
        <f t="shared" si="30"/>
        <v>0</v>
      </c>
      <c r="Z240" s="86"/>
      <c r="AA240" s="86"/>
      <c r="AB240" s="86"/>
      <c r="AC240" s="82"/>
      <c r="AD240" s="87"/>
    </row>
    <row r="241" spans="1:30" s="60" customFormat="1" ht="10" x14ac:dyDescent="0.2">
      <c r="A241" s="82">
        <v>238</v>
      </c>
      <c r="B241" s="83">
        <v>7002</v>
      </c>
      <c r="C241" s="82">
        <v>2</v>
      </c>
      <c r="D241" s="84" t="s">
        <v>559</v>
      </c>
      <c r="E241" s="84" t="s">
        <v>73</v>
      </c>
      <c r="F241" s="82"/>
      <c r="G241" s="82" t="s">
        <v>54</v>
      </c>
      <c r="H241" s="84" t="s">
        <v>74</v>
      </c>
      <c r="I241" s="85">
        <v>1</v>
      </c>
      <c r="J241" s="85">
        <v>10</v>
      </c>
      <c r="K241" s="82" t="s">
        <v>48</v>
      </c>
      <c r="L241" s="82" t="s">
        <v>63</v>
      </c>
      <c r="M241" s="82" t="s">
        <v>55</v>
      </c>
      <c r="N241" s="82" t="s">
        <v>62</v>
      </c>
      <c r="O241" s="82"/>
      <c r="P241" s="82"/>
      <c r="Q241" s="82"/>
      <c r="R241" s="86"/>
      <c r="S241" s="86">
        <f t="shared" si="31"/>
        <v>0</v>
      </c>
      <c r="T241" s="86"/>
      <c r="U241" s="86">
        <f t="shared" si="28"/>
        <v>0</v>
      </c>
      <c r="V241" s="86"/>
      <c r="W241" s="86">
        <f t="shared" si="29"/>
        <v>0</v>
      </c>
      <c r="X241" s="86"/>
      <c r="Y241" s="86">
        <f t="shared" si="30"/>
        <v>0</v>
      </c>
      <c r="Z241" s="86"/>
      <c r="AA241" s="86"/>
      <c r="AB241" s="86"/>
      <c r="AC241" s="82"/>
      <c r="AD241" s="87"/>
    </row>
    <row r="242" spans="1:30" s="60" customFormat="1" ht="10" x14ac:dyDescent="0.2">
      <c r="A242" s="82">
        <v>239</v>
      </c>
      <c r="B242" s="83">
        <v>7003</v>
      </c>
      <c r="C242" s="82">
        <v>2</v>
      </c>
      <c r="D242" s="84" t="s">
        <v>559</v>
      </c>
      <c r="E242" s="84" t="s">
        <v>75</v>
      </c>
      <c r="F242" s="82"/>
      <c r="G242" s="82" t="s">
        <v>77</v>
      </c>
      <c r="H242" s="84" t="s">
        <v>76</v>
      </c>
      <c r="I242" s="85">
        <v>1</v>
      </c>
      <c r="J242" s="85">
        <v>10</v>
      </c>
      <c r="K242" s="82" t="s">
        <v>48</v>
      </c>
      <c r="L242" s="82" t="s">
        <v>63</v>
      </c>
      <c r="M242" s="82" t="s">
        <v>55</v>
      </c>
      <c r="N242" s="82" t="s">
        <v>62</v>
      </c>
      <c r="O242" s="82"/>
      <c r="P242" s="82"/>
      <c r="Q242" s="82"/>
      <c r="R242" s="86"/>
      <c r="S242" s="86">
        <f t="shared" si="31"/>
        <v>0</v>
      </c>
      <c r="T242" s="86"/>
      <c r="U242" s="86">
        <f t="shared" si="28"/>
        <v>0</v>
      </c>
      <c r="V242" s="86"/>
      <c r="W242" s="86">
        <f t="shared" si="29"/>
        <v>0</v>
      </c>
      <c r="X242" s="86"/>
      <c r="Y242" s="86">
        <f t="shared" si="30"/>
        <v>0</v>
      </c>
      <c r="Z242" s="86"/>
      <c r="AA242" s="86"/>
      <c r="AB242" s="86"/>
      <c r="AC242" s="82"/>
      <c r="AD242" s="87"/>
    </row>
    <row r="243" spans="1:30" s="60" customFormat="1" ht="10" x14ac:dyDescent="0.2">
      <c r="A243" s="82">
        <v>240</v>
      </c>
      <c r="B243" s="83">
        <v>7001</v>
      </c>
      <c r="C243" s="82">
        <v>1</v>
      </c>
      <c r="D243" s="84" t="s">
        <v>50</v>
      </c>
      <c r="E243" s="84" t="s">
        <v>64</v>
      </c>
      <c r="F243" s="82"/>
      <c r="G243" s="82" t="s">
        <v>66</v>
      </c>
      <c r="H243" s="84" t="s">
        <v>65</v>
      </c>
      <c r="I243" s="85">
        <v>1</v>
      </c>
      <c r="J243" s="85">
        <v>1</v>
      </c>
      <c r="K243" s="82" t="s">
        <v>48</v>
      </c>
      <c r="L243" s="82" t="s">
        <v>63</v>
      </c>
      <c r="M243" s="82" t="s">
        <v>55</v>
      </c>
      <c r="N243" s="82" t="s">
        <v>62</v>
      </c>
      <c r="O243" s="82"/>
      <c r="P243" s="82"/>
      <c r="Q243" s="82"/>
      <c r="R243" s="86"/>
      <c r="S243" s="86">
        <f t="shared" si="31"/>
        <v>0</v>
      </c>
      <c r="T243" s="86"/>
      <c r="U243" s="86">
        <f t="shared" si="28"/>
        <v>0</v>
      </c>
      <c r="V243" s="86"/>
      <c r="W243" s="86">
        <f t="shared" si="29"/>
        <v>0</v>
      </c>
      <c r="X243" s="86"/>
      <c r="Y243" s="86">
        <f t="shared" si="30"/>
        <v>0</v>
      </c>
      <c r="Z243" s="86"/>
      <c r="AA243" s="86"/>
      <c r="AB243" s="86"/>
      <c r="AC243" s="82"/>
      <c r="AD243" s="87"/>
    </row>
    <row r="244" spans="1:30" s="60" customFormat="1" ht="10" x14ac:dyDescent="0.2">
      <c r="A244" s="82">
        <v>241</v>
      </c>
      <c r="B244" s="83">
        <v>7002</v>
      </c>
      <c r="C244" s="82">
        <v>1</v>
      </c>
      <c r="D244" s="84" t="s">
        <v>50</v>
      </c>
      <c r="E244" s="84" t="s">
        <v>561</v>
      </c>
      <c r="F244" s="82"/>
      <c r="G244" s="82" t="s">
        <v>563</v>
      </c>
      <c r="H244" s="84" t="s">
        <v>562</v>
      </c>
      <c r="I244" s="85">
        <v>1</v>
      </c>
      <c r="J244" s="85">
        <v>1</v>
      </c>
      <c r="K244" s="82" t="s">
        <v>48</v>
      </c>
      <c r="L244" s="82" t="s">
        <v>63</v>
      </c>
      <c r="M244" s="82" t="s">
        <v>55</v>
      </c>
      <c r="N244" s="82" t="s">
        <v>62</v>
      </c>
      <c r="O244" s="82"/>
      <c r="P244" s="82"/>
      <c r="Q244" s="82"/>
      <c r="R244" s="86"/>
      <c r="S244" s="86">
        <f t="shared" si="31"/>
        <v>0</v>
      </c>
      <c r="T244" s="86"/>
      <c r="U244" s="86">
        <f t="shared" si="28"/>
        <v>0</v>
      </c>
      <c r="V244" s="86"/>
      <c r="W244" s="86">
        <f t="shared" si="29"/>
        <v>0</v>
      </c>
      <c r="X244" s="86"/>
      <c r="Y244" s="86">
        <f t="shared" si="30"/>
        <v>0</v>
      </c>
      <c r="Z244" s="86"/>
      <c r="AA244" s="86"/>
      <c r="AB244" s="86"/>
      <c r="AC244" s="82"/>
      <c r="AD244" s="87"/>
    </row>
    <row r="245" spans="1:30" s="60" customFormat="1" ht="10" x14ac:dyDescent="0.2">
      <c r="A245" s="82">
        <v>242</v>
      </c>
      <c r="B245" s="83">
        <v>7004</v>
      </c>
      <c r="C245" s="82">
        <v>1</v>
      </c>
      <c r="D245" s="84" t="s">
        <v>50</v>
      </c>
      <c r="E245" s="84" t="s">
        <v>75</v>
      </c>
      <c r="F245" s="82"/>
      <c r="G245" s="82" t="s">
        <v>77</v>
      </c>
      <c r="H245" s="84" t="s">
        <v>76</v>
      </c>
      <c r="I245" s="85">
        <v>1</v>
      </c>
      <c r="J245" s="85">
        <v>1</v>
      </c>
      <c r="K245" s="82" t="s">
        <v>48</v>
      </c>
      <c r="L245" s="82" t="s">
        <v>63</v>
      </c>
      <c r="M245" s="82" t="s">
        <v>55</v>
      </c>
      <c r="N245" s="82" t="s">
        <v>62</v>
      </c>
      <c r="O245" s="82"/>
      <c r="P245" s="82"/>
      <c r="Q245" s="82"/>
      <c r="R245" s="86"/>
      <c r="S245" s="86">
        <f t="shared" si="31"/>
        <v>0</v>
      </c>
      <c r="T245" s="86"/>
      <c r="U245" s="86">
        <f t="shared" si="28"/>
        <v>0</v>
      </c>
      <c r="V245" s="86"/>
      <c r="W245" s="86">
        <f t="shared" si="29"/>
        <v>0</v>
      </c>
      <c r="X245" s="86"/>
      <c r="Y245" s="86">
        <f t="shared" si="30"/>
        <v>0</v>
      </c>
      <c r="Z245" s="86"/>
      <c r="AA245" s="86"/>
      <c r="AB245" s="86"/>
      <c r="AC245" s="82"/>
      <c r="AD245" s="87"/>
    </row>
    <row r="246" spans="1:30" s="60" customFormat="1" ht="10" x14ac:dyDescent="0.2">
      <c r="A246" s="82">
        <v>243</v>
      </c>
      <c r="B246" s="83">
        <v>7005</v>
      </c>
      <c r="C246" s="82">
        <v>1</v>
      </c>
      <c r="D246" s="84" t="s">
        <v>50</v>
      </c>
      <c r="E246" s="84" t="s">
        <v>564</v>
      </c>
      <c r="F246" s="82"/>
      <c r="G246" s="82" t="s">
        <v>59</v>
      </c>
      <c r="H246" s="84" t="s">
        <v>565</v>
      </c>
      <c r="I246" s="85">
        <v>1</v>
      </c>
      <c r="J246" s="85">
        <v>1</v>
      </c>
      <c r="K246" s="82" t="s">
        <v>48</v>
      </c>
      <c r="L246" s="82" t="s">
        <v>53</v>
      </c>
      <c r="M246" s="82" t="s">
        <v>55</v>
      </c>
      <c r="N246" s="82" t="s">
        <v>62</v>
      </c>
      <c r="O246" s="82"/>
      <c r="P246" s="82"/>
      <c r="Q246" s="82"/>
      <c r="R246" s="86"/>
      <c r="S246" s="86">
        <f t="shared" si="31"/>
        <v>0</v>
      </c>
      <c r="T246" s="86"/>
      <c r="U246" s="86">
        <f t="shared" si="28"/>
        <v>0</v>
      </c>
      <c r="V246" s="86"/>
      <c r="W246" s="86">
        <f t="shared" si="29"/>
        <v>0</v>
      </c>
      <c r="X246" s="86"/>
      <c r="Y246" s="86">
        <f t="shared" si="30"/>
        <v>0</v>
      </c>
      <c r="Z246" s="86"/>
      <c r="AA246" s="86"/>
      <c r="AB246" s="86"/>
      <c r="AC246" s="82"/>
      <c r="AD246" s="87"/>
    </row>
    <row r="247" spans="1:30" s="60" customFormat="1" ht="10" x14ac:dyDescent="0.2">
      <c r="A247" s="75">
        <v>244</v>
      </c>
      <c r="B247" s="76"/>
      <c r="C247" s="75"/>
      <c r="D247" s="77"/>
      <c r="E247" s="77" t="s">
        <v>46</v>
      </c>
      <c r="F247" s="75" t="s">
        <v>23</v>
      </c>
      <c r="G247" s="75"/>
      <c r="H247" s="77" t="s">
        <v>47</v>
      </c>
      <c r="I247" s="78">
        <v>2</v>
      </c>
      <c r="J247" s="78">
        <v>2</v>
      </c>
      <c r="K247" s="75" t="s">
        <v>48</v>
      </c>
      <c r="L247" s="75"/>
      <c r="M247" s="75"/>
      <c r="N247" s="75" t="s">
        <v>49</v>
      </c>
      <c r="O247" s="75"/>
      <c r="P247" s="75"/>
      <c r="Q247" s="75"/>
      <c r="R247" s="80">
        <f>VLOOKUP(E:E,'[1]853-229142-014'!$A:$F,6,0)</f>
        <v>72.08</v>
      </c>
      <c r="S247" s="80">
        <f t="shared" si="31"/>
        <v>144.16</v>
      </c>
      <c r="T247" s="80">
        <f>VLOOKUP(E:E,'[1]853-229142-014'!$A:$H,8,0)</f>
        <v>72.08</v>
      </c>
      <c r="U247" s="80">
        <f t="shared" si="28"/>
        <v>144.16</v>
      </c>
      <c r="V247" s="80">
        <f>VLOOKUP(E:E,'[1]853-229142-014'!$A:$J,10,0)</f>
        <v>72.08</v>
      </c>
      <c r="W247" s="80">
        <f t="shared" si="29"/>
        <v>144.16</v>
      </c>
      <c r="X247" s="80">
        <f>VLOOKUP(E:E,'[1]853-229142-014'!$A:$L,12,0)</f>
        <v>72.08</v>
      </c>
      <c r="Y247" s="80">
        <f t="shared" si="30"/>
        <v>144.16</v>
      </c>
      <c r="Z247" s="80">
        <f>VLOOKUP(E:E,'[2]costed bom'!$E$2:$AA$247,23,0)</f>
        <v>67.3</v>
      </c>
      <c r="AA247" s="80">
        <f>J247*Z247</f>
        <v>134.6</v>
      </c>
      <c r="AB247" s="80">
        <f>Y247-AA247</f>
        <v>9.5600000000000023</v>
      </c>
      <c r="AC247" s="75">
        <v>49</v>
      </c>
      <c r="AD247" s="81" t="s">
        <v>566</v>
      </c>
    </row>
    <row r="248" spans="1:30" ht="11.25" customHeight="1" x14ac:dyDescent="0.25">
      <c r="A248" s="97"/>
      <c r="B248" s="97"/>
      <c r="C248" s="98"/>
      <c r="D248" s="99"/>
      <c r="E248" s="99"/>
      <c r="F248" s="98"/>
      <c r="G248" s="99"/>
      <c r="H248" s="99"/>
      <c r="I248" s="98"/>
      <c r="J248" s="98"/>
      <c r="K248" s="98"/>
      <c r="L248" s="98"/>
      <c r="M248" s="98"/>
      <c r="N248" s="98"/>
      <c r="O248" s="98"/>
      <c r="P248" s="98"/>
      <c r="Q248" s="98"/>
      <c r="R248" s="100"/>
      <c r="S248" s="100">
        <f>SUM(S3:S247)</f>
        <v>19996.665482482764</v>
      </c>
      <c r="T248" s="100"/>
      <c r="U248" s="100">
        <f>SUM(U3:U247)</f>
        <v>19709.257190068976</v>
      </c>
      <c r="V248" s="100"/>
      <c r="W248" s="101">
        <f>SUM(W3:W247)</f>
        <v>19421.848897655174</v>
      </c>
      <c r="X248" s="100"/>
      <c r="Y248" s="101">
        <f>SUM(Y3:Y247)</f>
        <v>19134.440605241387</v>
      </c>
      <c r="Z248" s="101"/>
      <c r="AA248" s="101"/>
      <c r="AB248" s="101"/>
      <c r="AC248" s="100"/>
      <c r="AD248" s="99"/>
    </row>
    <row r="249" spans="1:30" x14ac:dyDescent="0.25">
      <c r="Y249" s="81">
        <f>SUBTOTAL(9,Y4:Y247)</f>
        <v>19134.440605241387</v>
      </c>
      <c r="AA249" s="81">
        <f>SUBTOTAL(9,AA4:AA248)</f>
        <v>21396.820000000011</v>
      </c>
      <c r="AB249" s="81">
        <f>SUBTOTAL(9,AB4:AB247)</f>
        <v>-2262.3793947586205</v>
      </c>
    </row>
  </sheetData>
  <autoFilter ref="A2:AD248" xr:uid="{00000000-0001-0000-0200-000000000000}"/>
  <sortState xmlns:xlrd2="http://schemas.microsoft.com/office/spreadsheetml/2017/richdata2" ref="A4:AD247">
    <sortCondition ref="A4:A247"/>
  </sortState>
  <mergeCells count="5">
    <mergeCell ref="R1:S1"/>
    <mergeCell ref="T1:U1"/>
    <mergeCell ref="V1:W1"/>
    <mergeCell ref="X1:Y1"/>
    <mergeCell ref="Z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B9"/>
  <sheetViews>
    <sheetView workbookViewId="0">
      <selection activeCell="B6" sqref="B6"/>
    </sheetView>
  </sheetViews>
  <sheetFormatPr defaultRowHeight="10" x14ac:dyDescent="0.2"/>
  <cols>
    <col min="1" max="1" width="16.44140625" bestFit="1" customWidth="1"/>
    <col min="2" max="2" width="11.33203125" customWidth="1"/>
  </cols>
  <sheetData>
    <row r="1" spans="1:2" ht="10.5" x14ac:dyDescent="0.25">
      <c r="A1" s="1" t="s">
        <v>28</v>
      </c>
      <c r="B1" s="2" t="s">
        <v>30</v>
      </c>
    </row>
    <row r="2" spans="1:2" x14ac:dyDescent="0.2">
      <c r="A2" t="s">
        <v>21</v>
      </c>
      <c r="B2" s="2" t="s">
        <v>29</v>
      </c>
    </row>
    <row r="3" spans="1:2" x14ac:dyDescent="0.2">
      <c r="A3" t="s">
        <v>22</v>
      </c>
      <c r="B3" s="2" t="s">
        <v>2</v>
      </c>
    </row>
    <row r="4" spans="1:2" x14ac:dyDescent="0.2">
      <c r="A4" s="2" t="s">
        <v>31</v>
      </c>
      <c r="B4" s="2"/>
    </row>
    <row r="5" spans="1:2" x14ac:dyDescent="0.2">
      <c r="A5" t="s">
        <v>23</v>
      </c>
    </row>
    <row r="6" spans="1:2" x14ac:dyDescent="0.2">
      <c r="A6" t="s">
        <v>24</v>
      </c>
    </row>
    <row r="7" spans="1:2" x14ac:dyDescent="0.2">
      <c r="A7" t="s">
        <v>25</v>
      </c>
    </row>
    <row r="8" spans="1:2" x14ac:dyDescent="0.2">
      <c r="A8" t="s">
        <v>26</v>
      </c>
    </row>
    <row r="9" spans="1:2" x14ac:dyDescent="0.2">
      <c r="A9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olled_x0020_Document xmlns="dde41d45-1086-490b-8b02-ef7c3de9339a">No</Controlled_x0020_Document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19CBC28497245BB531A2CE69BE526" ma:contentTypeVersion="1" ma:contentTypeDescription="Create a new document." ma:contentTypeScope="" ma:versionID="8c24cf9f612e7c3b14a403d11db8b949">
  <xsd:schema xmlns:xsd="http://www.w3.org/2001/XMLSchema" xmlns:xs="http://www.w3.org/2001/XMLSchema" xmlns:p="http://schemas.microsoft.com/office/2006/metadata/properties" xmlns:ns2="dde41d45-1086-490b-8b02-ef7c3de9339a" targetNamespace="http://schemas.microsoft.com/office/2006/metadata/properties" ma:root="true" ma:fieldsID="23bde83e16249edf88afd8d06cd2ccbf" ns2:_="">
    <xsd:import namespace="dde41d45-1086-490b-8b02-ef7c3de9339a"/>
    <xsd:element name="properties">
      <xsd:complexType>
        <xsd:sequence>
          <xsd:element name="documentManagement">
            <xsd:complexType>
              <xsd:all>
                <xsd:element ref="ns2:Controlled_x0020_Document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41d45-1086-490b-8b02-ef7c3de9339a" elementFormDefault="qualified">
    <xsd:import namespace="http://schemas.microsoft.com/office/2006/documentManagement/types"/>
    <xsd:import namespace="http://schemas.microsoft.com/office/infopath/2007/PartnerControls"/>
    <xsd:element name="Controlled_x0020_Document" ma:index="8" ma:displayName="Controlled Document" ma:description="Attribute reflecting that the document contains Lam sensitive controlled data" ma:format="RadioButtons" ma:internalName="Controlled_x0020_Document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44DA57-5A58-473E-86E5-975C6A4D17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E9642C-6704-484B-B2ED-A1EFD6629FD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de41d45-1086-490b-8b02-ef7c3de9339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902429-1B89-4E66-B688-48611223A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41d45-1086-490b-8b02-ef7c3de93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853-229142-014 costed bom</vt:lpstr>
      <vt:lpstr>Sheet1</vt:lpstr>
      <vt:lpstr>Commodity</vt:lpstr>
      <vt:lpstr>Control</vt:lpstr>
    </vt:vector>
  </TitlesOfParts>
  <Company>Active Sensing,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 Template</dc:title>
  <dc:creator>www.BuyPLM.com</dc:creator>
  <cp:lastModifiedBy>FeiRan Fong</cp:lastModifiedBy>
  <dcterms:created xsi:type="dcterms:W3CDTF">2007-07-17T04:53:20Z</dcterms:created>
  <dcterms:modified xsi:type="dcterms:W3CDTF">2022-08-10T00:41:36Z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0x01010017A19CBC28497245BB531A2CE69BE526</vt:lpwstr>
  </property>
</Properties>
</file>