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nvit\OneDrive\Documents\PG&amp;E\"/>
    </mc:Choice>
  </mc:AlternateContent>
  <xr:revisionPtr revIDLastSave="0" documentId="8_{D39ED67D-CE58-4574-8F8C-563CE06005DA}" xr6:coauthVersionLast="47" xr6:coauthVersionMax="47" xr10:uidLastSave="{00000000-0000-0000-0000-000000000000}"/>
  <bookViews>
    <workbookView showSheetTabs="0" xWindow="-28920" yWindow="-795" windowWidth="29040" windowHeight="15720" xr2:uid="{00000000-000D-0000-FFFF-FFFF00000000}"/>
  </bookViews>
  <sheets>
    <sheet name="Dashboard" sheetId="25" r:id="rId1"/>
    <sheet name="Total Sales" sheetId="18" r:id="rId2"/>
    <sheet name="Countries Bar Chart" sheetId="22" r:id="rId3"/>
    <sheet name="Top 5 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17" l="1"/>
  <c r="M16"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 i="17"/>
  <c r="O511" i="17"/>
  <c r="O828" i="17"/>
  <c r="N41" i="17"/>
  <c r="N101" i="17"/>
  <c r="M63" i="17"/>
  <c r="M66" i="17"/>
  <c r="M115" i="17"/>
  <c r="M118" i="17"/>
  <c r="M142" i="17"/>
  <c r="M243" i="17"/>
  <c r="M265" i="17"/>
  <c r="M313" i="17"/>
  <c r="M338" i="17"/>
  <c r="M360" i="17"/>
  <c r="M385" i="17"/>
  <c r="M432" i="17"/>
  <c r="M495" i="17"/>
  <c r="M514" i="17"/>
  <c r="M532" i="17"/>
  <c r="M571" i="17"/>
  <c r="M589" i="17"/>
  <c r="M609" i="17"/>
  <c r="M627" i="17"/>
  <c r="M759" i="17"/>
  <c r="M793" i="17"/>
  <c r="M811" i="17"/>
  <c r="M844" i="17"/>
  <c r="M948" i="17"/>
  <c r="M96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I18" i="17"/>
  <c r="N18" i="17" s="1"/>
  <c r="J18" i="17"/>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F2" i="17"/>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alcChain>
</file>

<file path=xl/sharedStrings.xml><?xml version="1.0" encoding="utf-8"?>
<sst xmlns="http://schemas.openxmlformats.org/spreadsheetml/2006/main" count="11130" uniqueCount="6218">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</sst>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11"/>
      <color rgb="FF00206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 fontId="0" fillId="0" borderId="0" xfId="0" applyNumberFormat="1"/>
    <xf numFmtId="168" fontId="0" fillId="0" borderId="0" xfId="0" applyNumberFormat="1"/>
    <xf numFmtId="0" fontId="3" fillId="0" borderId="0" xfId="0" applyFont="1"/>
  </cellXfs>
  <cellStyles count="2">
    <cellStyle name="Currency" xfId="1" builtinId="4"/>
    <cellStyle name="Normal" xfId="0" builtinId="0"/>
  </cellStyles>
  <dxfs count="16">
    <dxf>
      <font>
        <b/>
        <i val="0"/>
        <color rgb="FF002060"/>
        <name val="Calibri"/>
        <family val="2"/>
        <scheme val="minor"/>
      </font>
    </dxf>
    <dxf>
      <font>
        <b val="0"/>
        <i val="0"/>
        <name val="Calibri"/>
        <family val="2"/>
        <scheme val="minor"/>
      </font>
      <fill>
        <patternFill>
          <bgColor theme="9" tint="0.39994506668294322"/>
        </patternFill>
      </fill>
      <border>
        <left style="thin">
          <color auto="1"/>
        </left>
        <right style="thin">
          <color auto="1"/>
        </right>
        <top style="thin">
          <color auto="1"/>
        </top>
        <bottom style="thin">
          <color auto="1"/>
        </bottom>
      </border>
    </dxf>
    <dxf>
      <numFmt numFmtId="0" formatCode="General"/>
    </dxf>
    <dxf>
      <font>
        <b/>
        <i val="0"/>
        <sz val="11"/>
        <color rgb="FF002060"/>
        <name val="Calibri"/>
        <family val="2"/>
        <scheme val="minor"/>
      </font>
    </dxf>
    <dxf>
      <font>
        <b val="0"/>
        <i val="0"/>
        <sz val="10"/>
        <color rgb="FF002060"/>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 " pivot="0" table="0" count="8" xr9:uid="{8273B06B-16F9-43A3-B5EC-96750B34CEE6}">
      <tableStyleElement type="wholeTable" dxfId="1"/>
      <tableStyleElement type="headerRow" dxfId="0"/>
    </tableStyle>
    <tableStyle name="New Timeline" pivot="0" table="0" count="9" xr9:uid="{5A66AADA-30D8-4172-BD45-360D8F1B3015}">
      <tableStyleElement type="wholeTable" dxfId="4"/>
      <tableStyleElement type="headerRow" dxfId="3"/>
    </tableStyle>
  </tableStyles>
  <colors>
    <mruColors>
      <color rgb="FFFFFFFF"/>
      <color rgb="FFEB7533"/>
      <color rgb="FF019FBF"/>
    </mruColors>
  </colors>
  <extLst>
    <ext xmlns:x14="http://schemas.microsoft.com/office/spreadsheetml/2009/9/main" uri="{46F421CA-312F-682f-3DD2-61675219B42D}">
      <x14:dxfs count="12">
        <dxf>
          <fill>
            <patternFill>
              <bgColor theme="9"/>
            </patternFill>
          </fill>
        </dxf>
        <dxf>
          <fill>
            <patternFill>
              <bgColor theme="9"/>
            </patternFill>
          </fill>
        </dxf>
        <dxf>
          <font>
            <b/>
            <i val="0"/>
            <color rgb="FF002060"/>
            <name val="Calibri"/>
            <family val="2"/>
            <scheme val="minor"/>
          </font>
          <fill>
            <patternFill>
              <bgColor rgb="FF002060"/>
            </patternFill>
          </fill>
          <border>
            <left style="thin">
              <color auto="1"/>
            </left>
            <right style="thin">
              <color auto="1"/>
            </right>
            <top style="thin">
              <color auto="1"/>
            </top>
            <bottom style="thin">
              <color auto="1"/>
            </bottom>
          </border>
        </dxf>
        <dxf>
          <font>
            <b/>
            <i val="0"/>
            <color theme="0"/>
            <name val="Calibri"/>
            <family val="2"/>
            <scheme val="minor"/>
          </font>
          <fill>
            <patternFill>
              <bgColor rgb="FF002060"/>
            </patternFill>
          </fill>
          <border>
            <left style="thin">
              <color auto="1"/>
            </left>
            <right style="thin">
              <color auto="1"/>
            </right>
            <top style="thin">
              <color auto="1"/>
            </top>
            <bottom style="thin">
              <color auto="1"/>
            </bottom>
          </border>
        </dxf>
        <dxf>
          <font>
            <b val="0"/>
            <i val="0"/>
            <color rgb="FF002060"/>
            <name val="Calibri"/>
            <family val="2"/>
            <scheme val="minor"/>
          </font>
          <fill>
            <patternFill>
              <bgColor rgb="FF002060"/>
            </patternFill>
          </fill>
          <border>
            <left style="thin">
              <color auto="1"/>
            </left>
            <right style="thin">
              <color auto="1"/>
            </right>
            <top style="thin">
              <color auto="1"/>
            </top>
            <bottom style="thin">
              <color auto="1"/>
            </bottom>
          </border>
        </dxf>
        <dxf>
          <font>
            <b val="0"/>
            <i val="0"/>
            <strike/>
            <color theme="0"/>
            <name val="Calibri"/>
            <family val="2"/>
            <scheme val="minor"/>
          </font>
          <fill>
            <patternFill>
              <bgColor rgb="FF002060"/>
            </patternFill>
          </fill>
          <border>
            <left style="thin">
              <color auto="1"/>
            </left>
            <right style="thin">
              <color auto="1"/>
            </right>
            <top style="thin">
              <color auto="1"/>
            </top>
            <bottom style="thin">
              <color auto="1"/>
            </bottom>
          </border>
        </dxf>
        <dxf>
          <fill>
            <patternFill>
              <bgColor theme="9"/>
            </patternFill>
          </fill>
        </dxf>
        <dxf>
          <fill>
            <patternFill>
              <bgColor theme="9"/>
            </patternFill>
          </fill>
        </dxf>
        <dxf>
          <font>
            <b/>
            <i val="0"/>
            <color rgb="FF002060"/>
            <name val="Calibri"/>
            <family val="2"/>
            <scheme val="minor"/>
          </font>
          <fill>
            <patternFill>
              <bgColor rgb="FF002060"/>
            </patternFill>
          </fill>
          <border>
            <left style="thin">
              <color auto="1"/>
            </left>
            <right style="thin">
              <color auto="1"/>
            </right>
            <top style="thin">
              <color auto="1"/>
            </top>
            <bottom style="thin">
              <color auto="1"/>
            </bottom>
          </border>
        </dxf>
        <dxf>
          <font>
            <b/>
            <i val="0"/>
            <color theme="0"/>
            <name val="Calibri"/>
            <family val="2"/>
            <scheme val="minor"/>
          </font>
          <fill>
            <patternFill>
              <bgColor rgb="FF002060"/>
            </patternFill>
          </fill>
          <border>
            <left style="thin">
              <color auto="1"/>
            </left>
            <right style="thin">
              <color auto="1"/>
            </right>
            <top style="thin">
              <color auto="1"/>
            </top>
            <bottom style="thin">
              <color auto="1"/>
            </bottom>
          </border>
        </dxf>
        <dxf>
          <font>
            <b val="0"/>
            <i val="0"/>
            <color rgb="FF002060"/>
            <name val="Calibri"/>
            <family val="2"/>
            <scheme val="minor"/>
          </font>
          <fill>
            <patternFill>
              <bgColor rgb="FF002060"/>
            </patternFill>
          </fill>
          <border>
            <left style="thin">
              <color auto="1"/>
            </left>
            <right style="thin">
              <color auto="1"/>
            </right>
            <top style="thin">
              <color auto="1"/>
            </top>
            <bottom style="thin">
              <color auto="1"/>
            </bottom>
          </border>
        </dxf>
        <dxf>
          <font>
            <b val="0"/>
            <i val="0"/>
            <strike/>
            <color theme="0"/>
            <name val="Calibri"/>
            <family val="2"/>
            <scheme val="minor"/>
          </font>
          <fill>
            <patternFill>
              <bgColor rgb="FF00206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 ">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auto="1"/>
              <bgColor rgb="FF002060"/>
            </patternFill>
          </fill>
        </dxf>
        <dxf>
          <fill>
            <patternFill patternType="solid">
              <fgColor theme="0" tint="-0.1498458815271462"/>
              <bgColor theme="0"/>
            </patternFill>
          </fill>
          <border>
            <left style="thin">
              <color auto="1"/>
            </left>
            <right style="thin">
              <color auto="1"/>
            </right>
            <top style="thin">
              <color auto="1"/>
            </top>
            <bottom style="thin">
              <color auto="1"/>
            </bottom>
          </border>
        </dxf>
        <dxf>
          <fill>
            <patternFill patternType="solid">
              <fgColor theme="0"/>
              <bgColor rgb="FF002060"/>
            </patternFill>
          </fill>
          <border diagonalUp="0" diagonalDown="0">
            <left style="thin">
              <color auto="1"/>
            </left>
            <right style="thin">
              <color auto="1"/>
            </right>
            <top style="thin">
              <color auto="1"/>
            </top>
            <bottom style="thin">
              <color auto="1"/>
            </bottom>
            <vertical/>
            <horizontal/>
          </border>
        </dxf>
        <dxf>
          <font>
            <b/>
            <i val="0"/>
            <sz val="9"/>
            <color rgb="FF002060"/>
            <name val="Calibri"/>
            <family val="2"/>
            <scheme val="minor"/>
          </font>
        </dxf>
        <dxf>
          <font>
            <b/>
            <i val="0"/>
            <sz val="9"/>
            <color rgb="FF002060"/>
            <name val="Calibri"/>
            <family val="2"/>
            <scheme val="minor"/>
          </font>
        </dxf>
        <dxf>
          <font>
            <b/>
            <i val="0"/>
            <sz val="9"/>
            <color rgb="FF002060"/>
            <name val="Calibri"/>
            <family val="2"/>
            <scheme val="minor"/>
          </font>
        </dxf>
        <dxf>
          <font>
            <b/>
            <i val="0"/>
            <sz val="10"/>
            <color rgb="FF002060"/>
            <name val="Calibri"/>
            <family val="2"/>
            <scheme val="minor"/>
          </font>
        </dxf>
      </x15:dxfs>
    </ext>
    <ext xmlns:x15="http://schemas.microsoft.com/office/spreadsheetml/2010/11/main" uri="{9260A510-F301-46a8-8635-F512D64BE5F5}">
      <x15:timelineStyles defaultTimelineStyle="TimeSlicerStyleLight1">
        <x15:timelineStyle name="New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sz="1200" b="1" i="0" baseline="0">
                <a:latin typeface="+mn-lt"/>
                <a:ea typeface="Calibri" panose="020F0502020204030204" pitchFamily="34" charset="0"/>
                <a:cs typeface="Calibri" panose="020F0502020204030204" pitchFamily="34" charset="0"/>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B75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B75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B75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857-4DD6-A855-93D40CFB3EC3}"/>
            </c:ext>
          </c:extLst>
        </c:ser>
        <c:ser>
          <c:idx val="1"/>
          <c:order val="1"/>
          <c:tx>
            <c:strRef>
              <c:f>'Total Sales'!$D$3:$D$4</c:f>
              <c:strCache>
                <c:ptCount val="1"/>
                <c:pt idx="0">
                  <c:v>Exc</c:v>
                </c:pt>
              </c:strCache>
            </c:strRef>
          </c:tx>
          <c:spPr>
            <a:ln w="28575" cap="rnd">
              <a:solidFill>
                <a:srgbClr val="EB753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857-4DD6-A855-93D40CFB3EC3}"/>
            </c:ext>
          </c:extLst>
        </c:ser>
        <c:ser>
          <c:idx val="2"/>
          <c:order val="2"/>
          <c:tx>
            <c:strRef>
              <c:f>'Total Sales'!$E$3:$E$4</c:f>
              <c:strCache>
                <c:ptCount val="1"/>
                <c:pt idx="0">
                  <c:v>Lib</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857-4DD6-A855-93D40CFB3EC3}"/>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857-4DD6-A855-93D40CFB3EC3}"/>
            </c:ext>
          </c:extLst>
        </c:ser>
        <c:dLbls>
          <c:showLegendKey val="0"/>
          <c:showVal val="0"/>
          <c:showCatName val="0"/>
          <c:showSerName val="0"/>
          <c:showPercent val="0"/>
          <c:showBubbleSize val="0"/>
        </c:dLbls>
        <c:smooth val="0"/>
        <c:axId val="1697609232"/>
        <c:axId val="1697602032"/>
      </c:lineChart>
      <c:catAx>
        <c:axId val="16976092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97602032"/>
        <c:crosses val="autoZero"/>
        <c:auto val="1"/>
        <c:lblAlgn val="ctr"/>
        <c:lblOffset val="100"/>
        <c:noMultiLvlLbl val="0"/>
      </c:catAx>
      <c:valAx>
        <c:axId val="16976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layout>
            <c:manualLayout>
              <c:xMode val="edge"/>
              <c:yMode val="edge"/>
              <c:x val="1.5831136757337206E-2"/>
              <c:y val="0.426632244689383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9760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rgbClr val="00206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[CoffeeSalesDashboard.xlsx]Countries Bar Chart!Total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rPr>
              <a:t>Sales By Country</a:t>
            </a:r>
          </a:p>
        </c:rich>
      </c:tx>
      <c:layout>
        <c:manualLayout>
          <c:xMode val="edge"/>
          <c:yMode val="edge"/>
          <c:x val="0.3428471128608923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C92F95-DD7C-4AAE-9BE4-A8393F64C6FE}"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73BC49-EB4E-40B9-9E83-036DF2DECD1E}"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ACFA2F-3490-4AAC-81FA-5C9DFEF7513F}"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73BC49-EB4E-40B9-9E83-036DF2DECD1E}"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C92F95-DD7C-4AAE-9BE4-A8393F64C6FE}"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ACFA2F-3490-4AAC-81FA-5C9DFEF7513F}"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73BC49-EB4E-40B9-9E83-036DF2DECD1E}" type="VALUE">
                  <a:rPr lang="en-US">
                    <a:solidFill>
                      <a:srgbClr val="00206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C92F95-DD7C-4AAE-9BE4-A8393F64C6FE}" type="VALUE">
                  <a:rPr lang="en-US">
                    <a:solidFill>
                      <a:srgbClr val="00206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ACFA2F-3490-4AAC-81FA-5C9DFEF7513F}" type="VALUE">
                  <a:rPr lang="en-US">
                    <a:solidFill>
                      <a:srgbClr val="00206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'Countries Bar Chart'!$B$3</c:f>
              <c:strCache>
                <c:ptCount val="1"/>
                <c:pt idx="0">
                  <c:v>Total</c:v>
                </c:pt>
              </c:strCache>
            </c:strRef>
          </c:tx>
          <c:spPr>
            <a:solidFill>
              <a:srgbClr val="002060"/>
            </a:solidFill>
            <a:ln>
              <a:noFill/>
            </a:ln>
            <a:effectLst/>
          </c:spPr>
          <c:invertIfNegative val="0"/>
          <c:dLbls>
            <c:dLbl>
              <c:idx val="0"/>
              <c:tx>
                <c:rich>
                  <a:bodyPr/>
                  <a:lstStyle/>
                  <a:p>
                    <a:fld id="{7B73BC49-EB4E-40B9-9E83-036DF2DECD1E}" type="VALUE">
                      <a:rPr lang="en-US">
                        <a:solidFill>
                          <a:srgbClr val="00206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986-4DAF-9880-FB3195000E15}"/>
                </c:ext>
              </c:extLst>
            </c:dLbl>
            <c:dLbl>
              <c:idx val="1"/>
              <c:tx>
                <c:rich>
                  <a:bodyPr/>
                  <a:lstStyle/>
                  <a:p>
                    <a:fld id="{E0C92F95-DD7C-4AAE-9BE4-A8393F64C6FE}" type="VALUE">
                      <a:rPr lang="en-US">
                        <a:solidFill>
                          <a:srgbClr val="00206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986-4DAF-9880-FB3195000E15}"/>
                </c:ext>
              </c:extLst>
            </c:dLbl>
            <c:dLbl>
              <c:idx val="2"/>
              <c:tx>
                <c:rich>
                  <a:bodyPr/>
                  <a:lstStyle/>
                  <a:p>
                    <a:fld id="{DEACFA2F-3490-4AAC-81FA-5C9DFEF7513F}" type="VALUE">
                      <a:rPr lang="en-US">
                        <a:solidFill>
                          <a:srgbClr val="00206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986-4DAF-9880-FB3195000E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Bar Chart'!$A$4:$A$6</c:f>
              <c:strCache>
                <c:ptCount val="3"/>
                <c:pt idx="0">
                  <c:v>United Kingdom</c:v>
                </c:pt>
                <c:pt idx="1">
                  <c:v>Ireland</c:v>
                </c:pt>
                <c:pt idx="2">
                  <c:v>United States</c:v>
                </c:pt>
              </c:strCache>
            </c:strRef>
          </c:cat>
          <c:val>
            <c:numRef>
              <c:f>'Countries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9986-4DAF-9880-FB3195000E15}"/>
            </c:ext>
          </c:extLst>
        </c:ser>
        <c:dLbls>
          <c:dLblPos val="outEnd"/>
          <c:showLegendKey val="0"/>
          <c:showVal val="1"/>
          <c:showCatName val="0"/>
          <c:showSerName val="0"/>
          <c:showPercent val="0"/>
          <c:showBubbleSize val="0"/>
        </c:dLbls>
        <c:gapWidth val="182"/>
        <c:axId val="1733861520"/>
        <c:axId val="1733850000"/>
      </c:barChart>
      <c:catAx>
        <c:axId val="173386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rgbClr val="002060"/>
                </a:solidFill>
                <a:latin typeface="+mn-lt"/>
                <a:ea typeface="+mn-ea"/>
                <a:cs typeface="+mn-cs"/>
              </a:defRPr>
            </a:pPr>
            <a:endParaRPr lang="en-US"/>
          </a:p>
        </c:txPr>
        <c:crossAx val="1733850000"/>
        <c:crosses val="autoZero"/>
        <c:auto val="1"/>
        <c:lblAlgn val="ctr"/>
        <c:lblOffset val="100"/>
        <c:noMultiLvlLbl val="0"/>
      </c:catAx>
      <c:valAx>
        <c:axId val="1733850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73386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rPr>
              <a:t>Top 5 Customers</a:t>
            </a:r>
          </a:p>
        </c:rich>
      </c:tx>
      <c:layout>
        <c:manualLayout>
          <c:xMode val="edge"/>
          <c:yMode val="edge"/>
          <c:x val="0.3872915573053368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542566-7A44-4C2A-B7BD-63170C713A81}"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3DB947-A6B2-434C-BABE-154107C3195C}"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164F0-9041-446A-A745-5EEA55C6DBD1}"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3DB947-A6B2-434C-BABE-154107C3195C}"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542566-7A44-4C2A-B7BD-63170C713A81}"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164F0-9041-446A-A745-5EEA55C6DBD1}"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F08-413E-8032-76D4CD6A6EC1}"/>
            </c:ext>
          </c:extLst>
        </c:ser>
        <c:dLbls>
          <c:dLblPos val="outEnd"/>
          <c:showLegendKey val="0"/>
          <c:showVal val="1"/>
          <c:showCatName val="0"/>
          <c:showSerName val="0"/>
          <c:showPercent val="0"/>
          <c:showBubbleSize val="0"/>
        </c:dLbls>
        <c:gapWidth val="182"/>
        <c:axId val="1733861520"/>
        <c:axId val="1733850000"/>
      </c:barChart>
      <c:catAx>
        <c:axId val="173386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rgbClr val="002060"/>
                </a:solidFill>
                <a:latin typeface="+mn-lt"/>
                <a:ea typeface="+mn-ea"/>
                <a:cs typeface="+mn-cs"/>
              </a:defRPr>
            </a:pPr>
            <a:endParaRPr lang="en-US"/>
          </a:p>
        </c:txPr>
        <c:crossAx val="1733850000"/>
        <c:crosses val="autoZero"/>
        <c:auto val="1"/>
        <c:lblAlgn val="ctr"/>
        <c:lblOffset val="100"/>
        <c:noMultiLvlLbl val="0"/>
      </c:catAx>
      <c:valAx>
        <c:axId val="1733850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73386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9524</xdr:rowOff>
    </xdr:from>
    <xdr:to>
      <xdr:col>21</xdr:col>
      <xdr:colOff>0</xdr:colOff>
      <xdr:row>4</xdr:row>
      <xdr:rowOff>190499</xdr:rowOff>
    </xdr:to>
    <xdr:sp macro="" textlink="">
      <xdr:nvSpPr>
        <xdr:cNvPr id="2" name="Rectangle 1">
          <a:extLst>
            <a:ext uri="{FF2B5EF4-FFF2-40B4-BE49-F238E27FC236}">
              <a16:creationId xmlns:a16="http://schemas.microsoft.com/office/drawing/2014/main" id="{8C60651F-34BD-5029-6A71-ED46269CAAD0}"/>
            </a:ext>
          </a:extLst>
        </xdr:cNvPr>
        <xdr:cNvSpPr/>
      </xdr:nvSpPr>
      <xdr:spPr>
        <a:xfrm>
          <a:off x="104775" y="66674"/>
          <a:ext cx="12201525" cy="752475"/>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latin typeface="+mn-lt"/>
            </a:rPr>
            <a:t>COFFE</a:t>
          </a:r>
          <a:r>
            <a:rPr lang="en-US" sz="2800" b="1" baseline="0">
              <a:solidFill>
                <a:schemeClr val="bg1"/>
              </a:solidFill>
              <a:latin typeface="+mn-lt"/>
            </a:rPr>
            <a:t>E SALES DASHBOARD</a:t>
          </a:r>
          <a:endParaRPr lang="en-US" sz="2800" b="1">
            <a:solidFill>
              <a:schemeClr val="bg1"/>
            </a:solidFill>
            <a:latin typeface="+mn-lt"/>
          </a:endParaRPr>
        </a:p>
      </xdr:txBody>
    </xdr:sp>
    <xdr:clientData/>
  </xdr:twoCellAnchor>
  <xdr:twoCellAnchor>
    <xdr:from>
      <xdr:col>1</xdr:col>
      <xdr:colOff>0</xdr:colOff>
      <xdr:row>14</xdr:row>
      <xdr:rowOff>114301</xdr:rowOff>
    </xdr:from>
    <xdr:to>
      <xdr:col>13</xdr:col>
      <xdr:colOff>0</xdr:colOff>
      <xdr:row>36</xdr:row>
      <xdr:rowOff>1</xdr:rowOff>
    </xdr:to>
    <xdr:graphicFrame macro="">
      <xdr:nvGraphicFramePr>
        <xdr:cNvPr id="3" name="Chart 2">
          <a:extLst>
            <a:ext uri="{FF2B5EF4-FFF2-40B4-BE49-F238E27FC236}">
              <a16:creationId xmlns:a16="http://schemas.microsoft.com/office/drawing/2014/main" id="{DF44D800-E4C6-4BE5-A349-488EA75B0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5</xdr:row>
      <xdr:rowOff>76200</xdr:rowOff>
    </xdr:from>
    <xdr:to>
      <xdr:col>14</xdr:col>
      <xdr:colOff>257175</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1C38937-5C84-438C-B422-37B8510D935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50" y="895350"/>
              <a:ext cx="8201025"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400051</xdr:colOff>
      <xdr:row>8</xdr:row>
      <xdr:rowOff>190499</xdr:rowOff>
    </xdr:from>
    <xdr:to>
      <xdr:col>17</xdr:col>
      <xdr:colOff>400051</xdr:colOff>
      <xdr:row>13</xdr:row>
      <xdr:rowOff>171450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36449AD-A91B-4129-977F-59F9AC8CCC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39151" y="1581149"/>
              <a:ext cx="182880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5</xdr:row>
      <xdr:rowOff>85724</xdr:rowOff>
    </xdr:from>
    <xdr:to>
      <xdr:col>21</xdr:col>
      <xdr:colOff>0</xdr:colOff>
      <xdr:row>8</xdr:row>
      <xdr:rowOff>133350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473B9B5-361A-473C-A0FE-E9C35FDEE0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39150" y="904874"/>
              <a:ext cx="3867150" cy="61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504825</xdr:colOff>
      <xdr:row>9</xdr:row>
      <xdr:rowOff>0</xdr:rowOff>
    </xdr:from>
    <xdr:to>
      <xdr:col>21</xdr:col>
      <xdr:colOff>19050</xdr:colOff>
      <xdr:row>13</xdr:row>
      <xdr:rowOff>161925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2FCCDB9-51B0-42D9-82D3-32A3147258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72725" y="1581150"/>
              <a:ext cx="19526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14</xdr:row>
      <xdr:rowOff>114300</xdr:rowOff>
    </xdr:from>
    <xdr:to>
      <xdr:col>21</xdr:col>
      <xdr:colOff>9524</xdr:colOff>
      <xdr:row>24</xdr:row>
      <xdr:rowOff>66675</xdr:rowOff>
    </xdr:to>
    <xdr:graphicFrame macro="">
      <xdr:nvGraphicFramePr>
        <xdr:cNvPr id="8" name="Chart 7">
          <a:extLst>
            <a:ext uri="{FF2B5EF4-FFF2-40B4-BE49-F238E27FC236}">
              <a16:creationId xmlns:a16="http://schemas.microsoft.com/office/drawing/2014/main" id="{BCA11163-724C-4B32-870B-649A17734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161925</xdr:colOff>
      <xdr:row>24</xdr:row>
      <xdr:rowOff>152400</xdr:rowOff>
    </xdr:from>
    <xdr:to>
      <xdr:col>21</xdr:col>
      <xdr:colOff>9525</xdr:colOff>
      <xdr:row>35</xdr:row>
      <xdr:rowOff>190499</xdr:rowOff>
    </xdr:to>
    <xdr:graphicFrame macro="">
      <xdr:nvGraphicFramePr>
        <xdr:cNvPr id="9" name="Chart 8">
          <a:extLst>
            <a:ext uri="{FF2B5EF4-FFF2-40B4-BE49-F238E27FC236}">
              <a16:creationId xmlns:a16="http://schemas.microsoft.com/office/drawing/2014/main" id="{3BCD035E-4EDE-4A6F-9410-63C3994F2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vitha KS" refreshedDate="45591.253418981483" createdVersion="8" refreshedVersion="8" minRefreshableVersion="3" recordCount="1000" xr:uid="{1B0150A1-A53B-4B53-841A-F0FCDEBD7272}">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5510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8FE149-5724-416A-B8FB-55A3A126A239}"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9D9F46-CA62-49BE-8EB6-25D04250CB5C}"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8" format="3">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E49627-46FF-442D-9049-F6A896A5955B}"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8"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98D109-2895-41B0-B7AC-8D96BC374B3B}" sourceName="Size">
  <pivotTables>
    <pivotTable tabId="18" name="Total Sales"/>
    <pivotTable tabId="22" name="Total Sales"/>
    <pivotTable tabId="24" name="Total Sales"/>
  </pivotTables>
  <data>
    <tabular pivotCacheId="17055104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2F9DB83-94FF-4EBE-A340-D75B778C62AE}" sourceName="Roast Type Name">
  <pivotTables>
    <pivotTable tabId="18" name="Total Sales"/>
    <pivotTable tabId="22" name="Total Sales"/>
    <pivotTable tabId="24" name="Total Sales"/>
  </pivotTables>
  <data>
    <tabular pivotCacheId="17055104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B8F154C-F6CC-4775-B7C4-D18E261AB2A9}" sourceName="Loyalty Card">
  <pivotTables>
    <pivotTable tabId="18" name="Total Sales"/>
    <pivotTable tabId="22" name="Total Sales"/>
    <pivotTable tabId="24" name="Total Sales"/>
  </pivotTables>
  <data>
    <tabular pivotCacheId="17055104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36B4493-2653-4EE7-AB46-12C1CE346F25}" cache="Slicer_Size" caption="Size" columnCount="2" style=" " rowHeight="241300"/>
  <slicer name="Roast Type Name" xr10:uid="{B2E2E479-1CA7-4A69-A1E9-B5B95DD14EC8}" cache="Slicer_Roast_Type_Name" caption="Roast Type Name" columnCount="3" style=" " rowHeight="241300"/>
  <slicer name="Loyalty Card" xr10:uid="{3330E060-21D2-4815-9382-EBE3B4A2CBF4}" cache="Slicer_Loyalty_Card" caption="Loyalty Card"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3572F-5435-4DAB-B832-98AE62827FEF}" name="Orders" displayName="Orders" ref="A1:P1001" totalsRowShown="0" headerRowDxfId="5">
  <autoFilter ref="A1:P1001" xr:uid="{2643572F-5435-4DAB-B832-98AE62827FEF}">
    <filterColumn colId="7">
      <filters>
        <filter val="United States"/>
      </filters>
    </filterColumn>
  </autoFilter>
  <tableColumns count="16">
    <tableColumn id="1" xr3:uid="{5CD72E2A-850F-485F-90E7-1E94695D9E59}" name="Order ID" dataDxfId="15"/>
    <tableColumn id="2" xr3:uid="{7133C2C8-3375-479F-B6EF-6477F0E37A9B}" name="Order Date" dataDxfId="14"/>
    <tableColumn id="3" xr3:uid="{AEE78E36-66D6-4403-8243-BC83218D728D}" name="Customer ID" dataDxfId="13"/>
    <tableColumn id="4" xr3:uid="{EF6AA39B-4B9C-40D9-8514-67993E603A24}" name="Product ID"/>
    <tableColumn id="5" xr3:uid="{240BE220-B3DE-48B0-85F0-A552C291A602}" name="Quantity" dataDxfId="12"/>
    <tableColumn id="6" xr3:uid="{35B9FA4D-6966-491E-8F37-F2F674E19DAB}" name="Customer Name" dataDxfId="11">
      <calculatedColumnFormula>_xlfn.XLOOKUP(C2,customers!$A$1:$A$1001,customers!$B$1:$B$1001,,0)</calculatedColumnFormula>
    </tableColumn>
    <tableColumn id="7" xr3:uid="{F8D4A1C0-C3ED-4C8E-AA16-DAAF4E8161C8}" name="Email" dataDxfId="10">
      <calculatedColumnFormula>IF(_xlfn.XLOOKUP(C2,customers!$A$1:$A$1001,customers!$C$1:$C$1001,,0)=0,"",_xlfn.XLOOKUP(C2,customers!$A$1:$A$1001,customers!$C$1:$C$1001,,0))</calculatedColumnFormula>
    </tableColumn>
    <tableColumn id="8" xr3:uid="{B52995F3-75C7-4F90-A302-FA08755AC713}" name="Country" dataDxfId="9">
      <calculatedColumnFormula>_xlfn.XLOOKUP(C2,customers!$A$1:$A$1001,customers!$G$1:$G$1001,,0)</calculatedColumnFormula>
    </tableColumn>
    <tableColumn id="9" xr3:uid="{39167BEE-5213-4AF6-835E-C89CED253764}" name="Coffee Type">
      <calculatedColumnFormula>INDEX(products!$A$1:$G$49,MATCH(orders!$D2,products!$A$1:$A$49,0),MATCH(orders!I$1,products!$A$1:$G$1,0))</calculatedColumnFormula>
    </tableColumn>
    <tableColumn id="10" xr3:uid="{B76EEC89-1F09-48B4-9334-477FE6C63404}" name="Roast Type">
      <calculatedColumnFormula>INDEX(products!$A$1:$G$49,MATCH(orders!$D2,products!$A$1:$A$49,0),MATCH(orders!J$1,products!$A$1:$G$1,0))</calculatedColumnFormula>
    </tableColumn>
    <tableColumn id="11" xr3:uid="{D1C7C6BC-586C-4620-BA1F-1E8769B610EC}" name="Size" dataDxfId="8">
      <calculatedColumnFormula>INDEX(products!$A$1:$G$49,MATCH(orders!$D2,products!$A$1:$A$49,0),MATCH(orders!K$1,products!$A$1:$G$1,0))</calculatedColumnFormula>
    </tableColumn>
    <tableColumn id="12" xr3:uid="{77DC17DA-1FC9-4F66-A061-65A8C8B2AADE}" name="Unit Price" dataDxfId="7" dataCellStyle="Currency">
      <calculatedColumnFormula>INDEX(products!$A$1:$G$49,MATCH(orders!$D2,products!$A$1:$A$49,0),MATCH(orders!L$1,products!$A$1:$G$1,0))</calculatedColumnFormula>
    </tableColumn>
    <tableColumn id="13" xr3:uid="{4182E025-0271-49CC-8BF2-4FA7ACF4C135}" name="Sales" dataDxfId="6" dataCellStyle="Currency">
      <calculatedColumnFormula>L2*E2</calculatedColumnFormula>
    </tableColumn>
    <tableColumn id="14" xr3:uid="{0C62B30F-E1E9-4EE0-8B75-9DE83BA0134D}" name="Coffee Type Name">
      <calculatedColumnFormula>IF(I2="Rob","Robusta",IF(I2="Exc","Excelsa",IF(I2="Lib","Liberica",IF(I2="Ara","Arabica",""))))</calculatedColumnFormula>
    </tableColumn>
    <tableColumn id="15" xr3:uid="{38ED7140-20AE-430C-99F9-4F9B323770DE}" name="Roast Type Name">
      <calculatedColumnFormula>IF(J2="M","Medium",IF(J2="L","Light",IF(J2="D","Dark","")))</calculatedColumnFormula>
    </tableColumn>
    <tableColumn id="16" xr3:uid="{F914AF8C-BBFA-4B67-8ACD-1CD40A290B5A}"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0B1E12-AEED-44F0-9B32-B45DCC0C9A29}" sourceName="Order Date">
  <pivotTables>
    <pivotTable tabId="18" name="Total Sales"/>
    <pivotTable tabId="22" name="Total Sales"/>
    <pivotTable tabId="24" name="Total Sales"/>
  </pivotTables>
  <state minimalRefreshVersion="6" lastRefreshVersion="6" pivotCacheId="17055104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E3E64D-CFC4-45B9-A2CD-0576F64D2A38}" cache="NativeTimeline_Order_Date" caption="Order Date" level="2" selectionLevel="2" scrollPosition="2019-01-01T00:00:00" style="New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C42E-2684-4856-B0C5-1EB7E4A51A65}">
  <dimension ref="J1:J17"/>
  <sheetViews>
    <sheetView showGridLines="0" showRowColHeaders="0" tabSelected="1" workbookViewId="0">
      <selection activeCell="Y14" sqref="Y14"/>
    </sheetView>
  </sheetViews>
  <sheetFormatPr defaultRowHeight="15" x14ac:dyDescent="0.25"/>
  <cols>
    <col min="1" max="1" width="1.7109375" customWidth="1"/>
  </cols>
  <sheetData>
    <row r="1" ht="5.0999999999999996" customHeight="1" x14ac:dyDescent="0.25"/>
    <row r="17" spans="10:10" x14ac:dyDescent="0.25">
      <c r="J17"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4AC2-4F88-4554-B6C3-C3909660065F}">
  <dimension ref="A3:F48"/>
  <sheetViews>
    <sheetView topLeftCell="D1" workbookViewId="0">
      <selection activeCell="B26" sqref="B26"/>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6" t="s">
        <v>6217</v>
      </c>
      <c r="C3" s="6" t="s">
        <v>9</v>
      </c>
    </row>
    <row r="4" spans="1:6" x14ac:dyDescent="0.25">
      <c r="A4" s="6" t="s">
        <v>6215</v>
      </c>
      <c r="B4" s="6" t="s">
        <v>6216</v>
      </c>
      <c r="C4" t="s">
        <v>6193</v>
      </c>
      <c r="D4" t="s">
        <v>6194</v>
      </c>
      <c r="E4" t="s">
        <v>6195</v>
      </c>
      <c r="F4" t="s">
        <v>6192</v>
      </c>
    </row>
    <row r="5" spans="1:6" x14ac:dyDescent="0.25">
      <c r="A5" t="s">
        <v>6199</v>
      </c>
      <c r="B5" t="s">
        <v>6203</v>
      </c>
      <c r="C5" s="7">
        <v>186.85499999999999</v>
      </c>
      <c r="D5" s="7">
        <v>305.97000000000003</v>
      </c>
      <c r="E5" s="7">
        <v>213.15999999999997</v>
      </c>
      <c r="F5" s="7">
        <v>123</v>
      </c>
    </row>
    <row r="6" spans="1:6" x14ac:dyDescent="0.25">
      <c r="B6" t="s">
        <v>6204</v>
      </c>
      <c r="C6" s="7">
        <v>251.96499999999997</v>
      </c>
      <c r="D6" s="7">
        <v>129.46</v>
      </c>
      <c r="E6" s="7">
        <v>434.03999999999996</v>
      </c>
      <c r="F6" s="7">
        <v>171.93999999999997</v>
      </c>
    </row>
    <row r="7" spans="1:6" x14ac:dyDescent="0.25">
      <c r="B7" t="s">
        <v>6205</v>
      </c>
      <c r="C7" s="7">
        <v>224.94499999999999</v>
      </c>
      <c r="D7" s="7">
        <v>349.12</v>
      </c>
      <c r="E7" s="7">
        <v>321.04000000000002</v>
      </c>
      <c r="F7" s="7">
        <v>126.035</v>
      </c>
    </row>
    <row r="8" spans="1:6" x14ac:dyDescent="0.25">
      <c r="B8" t="s">
        <v>6206</v>
      </c>
      <c r="C8" s="7">
        <v>307.12</v>
      </c>
      <c r="D8" s="7">
        <v>681.07499999999993</v>
      </c>
      <c r="E8" s="7">
        <v>533.70499999999993</v>
      </c>
      <c r="F8" s="7">
        <v>158.85</v>
      </c>
    </row>
    <row r="9" spans="1:6" x14ac:dyDescent="0.25">
      <c r="B9" t="s">
        <v>6207</v>
      </c>
      <c r="C9" s="7">
        <v>53.664999999999992</v>
      </c>
      <c r="D9" s="7">
        <v>83.025000000000006</v>
      </c>
      <c r="E9" s="7">
        <v>193.83499999999998</v>
      </c>
      <c r="F9" s="7">
        <v>68.039999999999992</v>
      </c>
    </row>
    <row r="10" spans="1:6" x14ac:dyDescent="0.25">
      <c r="B10" t="s">
        <v>6208</v>
      </c>
      <c r="C10" s="7">
        <v>163.01999999999998</v>
      </c>
      <c r="D10" s="7">
        <v>678.3599999999999</v>
      </c>
      <c r="E10" s="7">
        <v>171.04500000000002</v>
      </c>
      <c r="F10" s="7">
        <v>372.255</v>
      </c>
    </row>
    <row r="11" spans="1:6" x14ac:dyDescent="0.25">
      <c r="B11" t="s">
        <v>6209</v>
      </c>
      <c r="C11" s="7">
        <v>345.02</v>
      </c>
      <c r="D11" s="7">
        <v>273.86999999999995</v>
      </c>
      <c r="E11" s="7">
        <v>184.12999999999997</v>
      </c>
      <c r="F11" s="7">
        <v>201.11499999999998</v>
      </c>
    </row>
    <row r="12" spans="1:6" x14ac:dyDescent="0.25">
      <c r="B12" t="s">
        <v>6210</v>
      </c>
      <c r="C12" s="7">
        <v>334.89</v>
      </c>
      <c r="D12" s="7">
        <v>70.95</v>
      </c>
      <c r="E12" s="7">
        <v>134.23000000000002</v>
      </c>
      <c r="F12" s="7">
        <v>166.27499999999998</v>
      </c>
    </row>
    <row r="13" spans="1:6" x14ac:dyDescent="0.25">
      <c r="B13" t="s">
        <v>6211</v>
      </c>
      <c r="C13" s="7">
        <v>178.70999999999998</v>
      </c>
      <c r="D13" s="7">
        <v>166.1</v>
      </c>
      <c r="E13" s="7">
        <v>439.30999999999995</v>
      </c>
      <c r="F13" s="7">
        <v>492.9</v>
      </c>
    </row>
    <row r="14" spans="1:6" x14ac:dyDescent="0.25">
      <c r="B14" t="s">
        <v>6212</v>
      </c>
      <c r="C14" s="7">
        <v>301.98500000000001</v>
      </c>
      <c r="D14" s="7">
        <v>153.76499999999999</v>
      </c>
      <c r="E14" s="7">
        <v>215.55499999999998</v>
      </c>
      <c r="F14" s="7">
        <v>213.66499999999999</v>
      </c>
    </row>
    <row r="15" spans="1:6" x14ac:dyDescent="0.25">
      <c r="B15" t="s">
        <v>6213</v>
      </c>
      <c r="C15" s="7">
        <v>312.83499999999998</v>
      </c>
      <c r="D15" s="7">
        <v>63.249999999999993</v>
      </c>
      <c r="E15" s="7">
        <v>350.89500000000004</v>
      </c>
      <c r="F15" s="7">
        <v>96.405000000000001</v>
      </c>
    </row>
    <row r="16" spans="1:6" x14ac:dyDescent="0.25">
      <c r="B16" t="s">
        <v>6214</v>
      </c>
      <c r="C16" s="7">
        <v>265.62</v>
      </c>
      <c r="D16" s="7">
        <v>526.51499999999987</v>
      </c>
      <c r="E16" s="7">
        <v>187.06</v>
      </c>
      <c r="F16" s="7">
        <v>210.58999999999997</v>
      </c>
    </row>
    <row r="17" spans="1:6" x14ac:dyDescent="0.25">
      <c r="A17" t="s">
        <v>6200</v>
      </c>
      <c r="B17" t="s">
        <v>6203</v>
      </c>
      <c r="C17" s="7">
        <v>47.25</v>
      </c>
      <c r="D17" s="7">
        <v>65.805000000000007</v>
      </c>
      <c r="E17" s="7">
        <v>274.67500000000001</v>
      </c>
      <c r="F17" s="7">
        <v>179.22</v>
      </c>
    </row>
    <row r="18" spans="1:6" x14ac:dyDescent="0.25">
      <c r="B18" t="s">
        <v>6204</v>
      </c>
      <c r="C18" s="7">
        <v>745.44999999999993</v>
      </c>
      <c r="D18" s="7">
        <v>428.88499999999999</v>
      </c>
      <c r="E18" s="7">
        <v>194.17499999999998</v>
      </c>
      <c r="F18" s="7">
        <v>429.82999999999993</v>
      </c>
    </row>
    <row r="19" spans="1:6" x14ac:dyDescent="0.25">
      <c r="B19" t="s">
        <v>6205</v>
      </c>
      <c r="C19" s="7">
        <v>130.47</v>
      </c>
      <c r="D19" s="7">
        <v>271.48500000000001</v>
      </c>
      <c r="E19" s="7">
        <v>281.20499999999998</v>
      </c>
      <c r="F19" s="7">
        <v>231.63000000000002</v>
      </c>
    </row>
    <row r="20" spans="1:6" x14ac:dyDescent="0.25">
      <c r="B20" t="s">
        <v>6206</v>
      </c>
      <c r="C20" s="7">
        <v>27</v>
      </c>
      <c r="D20" s="7">
        <v>347.26</v>
      </c>
      <c r="E20" s="7">
        <v>147.51</v>
      </c>
      <c r="F20" s="7">
        <v>240.04</v>
      </c>
    </row>
    <row r="21" spans="1:6" x14ac:dyDescent="0.25">
      <c r="B21" t="s">
        <v>6207</v>
      </c>
      <c r="C21" s="7">
        <v>255.11499999999995</v>
      </c>
      <c r="D21" s="7">
        <v>541.73</v>
      </c>
      <c r="E21" s="7">
        <v>83.43</v>
      </c>
      <c r="F21" s="7">
        <v>59.079999999999991</v>
      </c>
    </row>
    <row r="22" spans="1:6" x14ac:dyDescent="0.25">
      <c r="B22" t="s">
        <v>6208</v>
      </c>
      <c r="C22" s="7">
        <v>584.78999999999985</v>
      </c>
      <c r="D22" s="7">
        <v>357.42999999999995</v>
      </c>
      <c r="E22" s="7">
        <v>355.34</v>
      </c>
      <c r="F22" s="7">
        <v>140.88</v>
      </c>
    </row>
    <row r="23" spans="1:6" x14ac:dyDescent="0.25">
      <c r="B23" t="s">
        <v>6209</v>
      </c>
      <c r="C23" s="7">
        <v>430.62</v>
      </c>
      <c r="D23" s="7">
        <v>227.42500000000001</v>
      </c>
      <c r="E23" s="7">
        <v>236.315</v>
      </c>
      <c r="F23" s="7">
        <v>414.58499999999992</v>
      </c>
    </row>
    <row r="24" spans="1:6" x14ac:dyDescent="0.25">
      <c r="B24" t="s">
        <v>6210</v>
      </c>
      <c r="C24" s="7">
        <v>22.5</v>
      </c>
      <c r="D24" s="7">
        <v>77.72</v>
      </c>
      <c r="E24" s="7">
        <v>60.5</v>
      </c>
      <c r="F24" s="7">
        <v>139.67999999999998</v>
      </c>
    </row>
    <row r="25" spans="1:6" x14ac:dyDescent="0.25">
      <c r="B25" t="s">
        <v>6211</v>
      </c>
      <c r="C25" s="7">
        <v>126.14999999999999</v>
      </c>
      <c r="D25" s="7">
        <v>195.11</v>
      </c>
      <c r="E25" s="7">
        <v>89.13</v>
      </c>
      <c r="F25" s="7">
        <v>302.65999999999997</v>
      </c>
    </row>
    <row r="26" spans="1:6" x14ac:dyDescent="0.25">
      <c r="B26" t="s">
        <v>6212</v>
      </c>
      <c r="C26" s="7">
        <v>376.03</v>
      </c>
      <c r="D26" s="7">
        <v>523.24</v>
      </c>
      <c r="E26" s="7">
        <v>440.96499999999997</v>
      </c>
      <c r="F26" s="7">
        <v>174.46999999999997</v>
      </c>
    </row>
    <row r="27" spans="1:6" x14ac:dyDescent="0.25">
      <c r="B27" t="s">
        <v>6213</v>
      </c>
      <c r="C27" s="7">
        <v>515.17999999999995</v>
      </c>
      <c r="D27" s="7">
        <v>142.56</v>
      </c>
      <c r="E27" s="7">
        <v>347.03999999999996</v>
      </c>
      <c r="F27" s="7">
        <v>104.08499999999999</v>
      </c>
    </row>
    <row r="28" spans="1:6" x14ac:dyDescent="0.25">
      <c r="B28" t="s">
        <v>6214</v>
      </c>
      <c r="C28" s="7">
        <v>95.859999999999985</v>
      </c>
      <c r="D28" s="7">
        <v>484.76</v>
      </c>
      <c r="E28" s="7">
        <v>94.17</v>
      </c>
      <c r="F28" s="7">
        <v>77.10499999999999</v>
      </c>
    </row>
    <row r="29" spans="1:6" x14ac:dyDescent="0.25">
      <c r="A29" t="s">
        <v>6201</v>
      </c>
      <c r="B29" t="s">
        <v>6203</v>
      </c>
      <c r="C29" s="7">
        <v>258.34500000000003</v>
      </c>
      <c r="D29" s="7">
        <v>139.625</v>
      </c>
      <c r="E29" s="7">
        <v>279.52000000000004</v>
      </c>
      <c r="F29" s="7">
        <v>160.19499999999999</v>
      </c>
    </row>
    <row r="30" spans="1:6" x14ac:dyDescent="0.25">
      <c r="B30" t="s">
        <v>6204</v>
      </c>
      <c r="C30" s="7">
        <v>342.2</v>
      </c>
      <c r="D30" s="7">
        <v>284.24999999999994</v>
      </c>
      <c r="E30" s="7">
        <v>251.83</v>
      </c>
      <c r="F30" s="7">
        <v>80.550000000000011</v>
      </c>
    </row>
    <row r="31" spans="1:6" x14ac:dyDescent="0.25">
      <c r="B31" t="s">
        <v>6205</v>
      </c>
      <c r="C31" s="7">
        <v>418.30499999999989</v>
      </c>
      <c r="D31" s="7">
        <v>468.125</v>
      </c>
      <c r="E31" s="7">
        <v>405.05500000000006</v>
      </c>
      <c r="F31" s="7">
        <v>253.15499999999997</v>
      </c>
    </row>
    <row r="32" spans="1:6" x14ac:dyDescent="0.25">
      <c r="B32" t="s">
        <v>6206</v>
      </c>
      <c r="C32" s="7">
        <v>102.32999999999998</v>
      </c>
      <c r="D32" s="7">
        <v>242.14000000000001</v>
      </c>
      <c r="E32" s="7">
        <v>554.875</v>
      </c>
      <c r="F32" s="7">
        <v>106.23999999999998</v>
      </c>
    </row>
    <row r="33" spans="1:6" x14ac:dyDescent="0.25">
      <c r="B33" t="s">
        <v>6207</v>
      </c>
      <c r="C33" s="7">
        <v>234.71999999999997</v>
      </c>
      <c r="D33" s="7">
        <v>133.08000000000001</v>
      </c>
      <c r="E33" s="7">
        <v>267.2</v>
      </c>
      <c r="F33" s="7">
        <v>272.68999999999994</v>
      </c>
    </row>
    <row r="34" spans="1:6" x14ac:dyDescent="0.25">
      <c r="B34" t="s">
        <v>6208</v>
      </c>
      <c r="C34" s="7">
        <v>430.39</v>
      </c>
      <c r="D34" s="7">
        <v>136.20500000000001</v>
      </c>
      <c r="E34" s="7">
        <v>209.6</v>
      </c>
      <c r="F34" s="7">
        <v>88.334999999999994</v>
      </c>
    </row>
    <row r="35" spans="1:6" x14ac:dyDescent="0.25">
      <c r="B35" t="s">
        <v>6209</v>
      </c>
      <c r="C35" s="7">
        <v>109.005</v>
      </c>
      <c r="D35" s="7">
        <v>393.57499999999999</v>
      </c>
      <c r="E35" s="7">
        <v>61.034999999999997</v>
      </c>
      <c r="F35" s="7">
        <v>199.48999999999998</v>
      </c>
    </row>
    <row r="36" spans="1:6" x14ac:dyDescent="0.25">
      <c r="B36" t="s">
        <v>6210</v>
      </c>
      <c r="C36" s="7">
        <v>287.52499999999998</v>
      </c>
      <c r="D36" s="7">
        <v>288.67</v>
      </c>
      <c r="E36" s="7">
        <v>125.58</v>
      </c>
      <c r="F36" s="7">
        <v>374.13499999999999</v>
      </c>
    </row>
    <row r="37" spans="1:6" x14ac:dyDescent="0.25">
      <c r="B37" t="s">
        <v>6211</v>
      </c>
      <c r="C37" s="7">
        <v>840.92999999999984</v>
      </c>
      <c r="D37" s="7">
        <v>409.875</v>
      </c>
      <c r="E37" s="7">
        <v>171.32999999999998</v>
      </c>
      <c r="F37" s="7">
        <v>221.43999999999997</v>
      </c>
    </row>
    <row r="38" spans="1:6" x14ac:dyDescent="0.25">
      <c r="B38" t="s">
        <v>6212</v>
      </c>
      <c r="C38" s="7">
        <v>299.07</v>
      </c>
      <c r="D38" s="7">
        <v>260.32499999999999</v>
      </c>
      <c r="E38" s="7">
        <v>584.64</v>
      </c>
      <c r="F38" s="7">
        <v>256.36500000000001</v>
      </c>
    </row>
    <row r="39" spans="1:6" x14ac:dyDescent="0.25">
      <c r="B39" t="s">
        <v>6213</v>
      </c>
      <c r="C39" s="7">
        <v>323.32499999999999</v>
      </c>
      <c r="D39" s="7">
        <v>565.57000000000005</v>
      </c>
      <c r="E39" s="7">
        <v>537.80999999999995</v>
      </c>
      <c r="F39" s="7">
        <v>189.47499999999999</v>
      </c>
    </row>
    <row r="40" spans="1:6" x14ac:dyDescent="0.25">
      <c r="B40" t="s">
        <v>6214</v>
      </c>
      <c r="C40" s="7">
        <v>399.48499999999996</v>
      </c>
      <c r="D40" s="7">
        <v>148.19999999999999</v>
      </c>
      <c r="E40" s="7">
        <v>388.21999999999997</v>
      </c>
      <c r="F40" s="7">
        <v>212.07499999999999</v>
      </c>
    </row>
    <row r="41" spans="1:6" x14ac:dyDescent="0.25">
      <c r="A41" t="s">
        <v>6202</v>
      </c>
      <c r="B41" t="s">
        <v>6203</v>
      </c>
      <c r="C41" s="7">
        <v>112.69499999999999</v>
      </c>
      <c r="D41" s="7">
        <v>166.32</v>
      </c>
      <c r="E41" s="7">
        <v>843.71499999999992</v>
      </c>
      <c r="F41" s="7">
        <v>146.685</v>
      </c>
    </row>
    <row r="42" spans="1:6" x14ac:dyDescent="0.25">
      <c r="B42" t="s">
        <v>6204</v>
      </c>
      <c r="C42" s="7">
        <v>114.87999999999998</v>
      </c>
      <c r="D42" s="7">
        <v>133.815</v>
      </c>
      <c r="E42" s="7">
        <v>91.175000000000011</v>
      </c>
      <c r="F42" s="7">
        <v>53.759999999999991</v>
      </c>
    </row>
    <row r="43" spans="1:6" x14ac:dyDescent="0.25">
      <c r="B43" t="s">
        <v>6205</v>
      </c>
      <c r="C43" s="7">
        <v>277.76</v>
      </c>
      <c r="D43" s="7">
        <v>175.41</v>
      </c>
      <c r="E43" s="7">
        <v>462.50999999999993</v>
      </c>
      <c r="F43" s="7">
        <v>399.52499999999998</v>
      </c>
    </row>
    <row r="44" spans="1:6" x14ac:dyDescent="0.25">
      <c r="B44" t="s">
        <v>6206</v>
      </c>
      <c r="C44" s="7">
        <v>197.89499999999998</v>
      </c>
      <c r="D44" s="7">
        <v>289.755</v>
      </c>
      <c r="E44" s="7">
        <v>88.545000000000002</v>
      </c>
      <c r="F44" s="7">
        <v>200.25499999999997</v>
      </c>
    </row>
    <row r="45" spans="1:6" x14ac:dyDescent="0.25">
      <c r="B45" t="s">
        <v>6207</v>
      </c>
      <c r="C45" s="7">
        <v>193.11499999999998</v>
      </c>
      <c r="D45" s="7">
        <v>212.49499999999998</v>
      </c>
      <c r="E45" s="7">
        <v>292.29000000000002</v>
      </c>
      <c r="F45" s="7">
        <v>304.46999999999997</v>
      </c>
    </row>
    <row r="46" spans="1:6" x14ac:dyDescent="0.25">
      <c r="B46" t="s">
        <v>6208</v>
      </c>
      <c r="C46" s="7">
        <v>179.79</v>
      </c>
      <c r="D46" s="7">
        <v>426.2</v>
      </c>
      <c r="E46" s="7">
        <v>170.08999999999997</v>
      </c>
      <c r="F46" s="7">
        <v>379.31</v>
      </c>
    </row>
    <row r="47" spans="1:6" x14ac:dyDescent="0.25">
      <c r="B47" t="s">
        <v>6209</v>
      </c>
      <c r="C47" s="7">
        <v>247.28999999999996</v>
      </c>
      <c r="D47" s="7">
        <v>246.685</v>
      </c>
      <c r="E47" s="7">
        <v>271.05499999999995</v>
      </c>
      <c r="F47" s="7">
        <v>141.69999999999999</v>
      </c>
    </row>
    <row r="48" spans="1:6" x14ac:dyDescent="0.25">
      <c r="B48" t="s">
        <v>6210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93DFE-CE3B-474C-B034-7BB1F4CD475B}">
  <dimension ref="A3:P18"/>
  <sheetViews>
    <sheetView workbookViewId="0">
      <selection activeCell="K5" sqref="K5"/>
    </sheetView>
  </sheetViews>
  <sheetFormatPr defaultRowHeight="15" x14ac:dyDescent="0.25"/>
  <cols>
    <col min="1" max="1" width="15.42578125" bestFit="1" customWidth="1"/>
    <col min="2" max="4" width="12.140625" bestFit="1" customWidth="1"/>
    <col min="5" max="5" width="8.42578125" customWidth="1"/>
    <col min="6" max="6" width="8.42578125" bestFit="1" customWidth="1"/>
  </cols>
  <sheetData>
    <row r="3" spans="1:2" x14ac:dyDescent="0.25">
      <c r="A3" s="6" t="s">
        <v>7</v>
      </c>
      <c r="B3" t="s">
        <v>6217</v>
      </c>
    </row>
    <row r="4" spans="1:2" x14ac:dyDescent="0.25">
      <c r="A4" t="s">
        <v>28</v>
      </c>
      <c r="B4" s="8">
        <v>2798.5050000000001</v>
      </c>
    </row>
    <row r="5" spans="1:2" x14ac:dyDescent="0.25">
      <c r="A5" t="s">
        <v>318</v>
      </c>
      <c r="B5" s="8">
        <v>6696.8649999999989</v>
      </c>
    </row>
    <row r="6" spans="1:2" x14ac:dyDescent="0.25">
      <c r="A6" t="s">
        <v>19</v>
      </c>
      <c r="B6" s="8">
        <v>35638.88499999998</v>
      </c>
    </row>
    <row r="18" spans="16:16" x14ac:dyDescent="0.25">
      <c r="P18" t="s">
        <v>6196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544BF-BF1D-4F7D-80EE-A9E8F90B806D}">
  <dimension ref="A3:P18"/>
  <sheetViews>
    <sheetView workbookViewId="0">
      <selection activeCell="K5" sqref="K5"/>
    </sheetView>
  </sheetViews>
  <sheetFormatPr defaultRowHeight="15" x14ac:dyDescent="0.25"/>
  <cols>
    <col min="1" max="1" width="17.7109375" bestFit="1" customWidth="1"/>
    <col min="2" max="4" width="12.140625" bestFit="1" customWidth="1"/>
    <col min="5" max="5" width="8.42578125" customWidth="1"/>
    <col min="6" max="6" width="8.42578125" bestFit="1" customWidth="1"/>
  </cols>
  <sheetData>
    <row r="3" spans="1:2" x14ac:dyDescent="0.25">
      <c r="A3" s="6" t="s">
        <v>4</v>
      </c>
      <c r="B3" t="s">
        <v>6217</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18" spans="16:16" x14ac:dyDescent="0.25">
      <c r="P18" t="s">
        <v>6196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I19" sqref="I19"/>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1.42578125" customWidth="1"/>
    <col min="8" max="8" width="15.5703125" customWidth="1"/>
    <col min="9" max="9" width="13.140625" customWidth="1"/>
    <col min="10" max="10" width="12.42578125" customWidth="1"/>
    <col min="11" max="11" width="8.7109375" customWidth="1"/>
    <col min="12" max="12" width="11.28515625" customWidth="1"/>
    <col min="13" max="13" width="10.85546875" customWidth="1"/>
    <col min="14" max="14" width="19.5703125" customWidth="1"/>
    <col min="15" max="15" width="18.140625" customWidth="1"/>
    <col min="16" max="16" width="12.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IF(I2="Rob","Robusta",IF(I2="Exc","Excelsa",IF(I2="Lib","Liberica",IF(I2="Ara","Arabica",""))))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4" si="0">L3*E3</f>
        <v>41.25</v>
      </c>
      <c r="N3" t="str">
        <f t="shared" ref="N3:N66" si="1">IF(I3="Rob","Robusta",IF(I3="Exc","Excelsa",IF(I3="Lib","Liberica",IF(I3="Ara","Arabica",""))))</f>
        <v>Excelsa</v>
      </c>
      <c r="O3" t="str">
        <f t="shared" ref="O3:O10"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hidden="1"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 t="shared" si="1"/>
        <v>Excelsa</v>
      </c>
      <c r="O5" t="str">
        <f t="shared" si="2"/>
        <v>Medium</v>
      </c>
      <c r="P5" t="str">
        <f>_xlfn.XLOOKUP(Orders[[#This Row],[Customer ID]],customers!$A$1:$A$1001,customers!$I$1:$I$1001,,0)</f>
        <v>No</v>
      </c>
    </row>
    <row r="6" spans="1:16" hidden="1"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ref="M6:M69" si="3">L6*E6</f>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3"/>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3"/>
        <v>21.87</v>
      </c>
      <c r="N8" t="str">
        <f t="shared" si="1"/>
        <v>Excelsa</v>
      </c>
      <c r="O8" t="str">
        <f t="shared" si="2"/>
        <v>Dark</v>
      </c>
      <c r="P8" t="str">
        <f>_xlfn.XLOOKUP(Orders[[#This Row],[Customer ID]],customers!$A$1:$A$1001,customers!$I$1:$I$1001,,0)</f>
        <v>Yes</v>
      </c>
    </row>
    <row r="9" spans="1:16" hidden="1"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3"/>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3"/>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3"/>
        <v>5.97</v>
      </c>
      <c r="N11" t="str">
        <f t="shared" si="1"/>
        <v>Robusta</v>
      </c>
      <c r="O11" t="str">
        <f>IF(J11="M","Medium",IF(J11="L","Light",IF(J11="D","Dark","")))</f>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3"/>
        <v>39.799999999999997</v>
      </c>
      <c r="N12" t="str">
        <f t="shared" si="1"/>
        <v>Arabica</v>
      </c>
      <c r="O12" t="str">
        <f t="shared" ref="O12:O75" si="4">IF(J12="M","Medium",IF(J12="L","Light",IF(J12="D","Dark","")))</f>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3"/>
        <v>170.77499999999998</v>
      </c>
      <c r="N13" t="str">
        <f t="shared" si="1"/>
        <v>Excelsa</v>
      </c>
      <c r="O13" t="str">
        <f t="shared" si="4"/>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3"/>
        <v>49.75</v>
      </c>
      <c r="N14" t="str">
        <f t="shared" si="1"/>
        <v>Robusta</v>
      </c>
      <c r="O14" t="str">
        <f t="shared" si="4"/>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3"/>
        <v>41.169999999999995</v>
      </c>
      <c r="N15" t="str">
        <f t="shared" si="1"/>
        <v>Robusta</v>
      </c>
      <c r="O15" t="str">
        <f t="shared" si="4"/>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L16*E16</f>
        <v>11.654999999999999</v>
      </c>
      <c r="N16" t="str">
        <f t="shared" si="1"/>
        <v>Liberica</v>
      </c>
      <c r="O16" t="str">
        <f t="shared" si="4"/>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L17*E17</f>
        <v>114.42499999999998</v>
      </c>
      <c r="N17" t="str">
        <f t="shared" si="1"/>
        <v>Robusta</v>
      </c>
      <c r="O17" t="str">
        <f t="shared" si="4"/>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3"/>
        <v>20.25</v>
      </c>
      <c r="N18" t="str">
        <f t="shared" si="1"/>
        <v>Arabica</v>
      </c>
      <c r="O18" t="str">
        <f t="shared" si="4"/>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3"/>
        <v>77.699999999999989</v>
      </c>
      <c r="N19" t="str">
        <f t="shared" si="1"/>
        <v>Arabica</v>
      </c>
      <c r="O19" t="str">
        <f t="shared" si="4"/>
        <v>Light</v>
      </c>
      <c r="P19" t="str">
        <f>_xlfn.XLOOKUP(Orders[[#This Row],[Customer ID]],customers!$A$1:$A$1001,customers!$I$1:$I$1001,,0)</f>
        <v>No</v>
      </c>
    </row>
    <row r="20" spans="1:16" hidden="1"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3"/>
        <v>82.339999999999989</v>
      </c>
      <c r="N20" t="str">
        <f t="shared" si="1"/>
        <v>Robusta</v>
      </c>
      <c r="O20" t="str">
        <f t="shared" si="4"/>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3"/>
        <v>16.875</v>
      </c>
      <c r="N21" t="str">
        <f t="shared" si="1"/>
        <v>Arabica</v>
      </c>
      <c r="O21" t="str">
        <f t="shared" si="4"/>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3"/>
        <v>14.58</v>
      </c>
      <c r="N22" t="str">
        <f t="shared" si="1"/>
        <v>Excelsa</v>
      </c>
      <c r="O22" t="str">
        <f t="shared" si="4"/>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3"/>
        <v>17.91</v>
      </c>
      <c r="N23" t="str">
        <f t="shared" si="1"/>
        <v>Arabica</v>
      </c>
      <c r="O23" t="str">
        <f t="shared" si="4"/>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3"/>
        <v>91.539999999999992</v>
      </c>
      <c r="N24" t="str">
        <f t="shared" si="1"/>
        <v>Robusta</v>
      </c>
      <c r="O24" t="str">
        <f t="shared" si="4"/>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3"/>
        <v>11.94</v>
      </c>
      <c r="N25" t="str">
        <f t="shared" si="1"/>
        <v>Arabica</v>
      </c>
      <c r="O25" t="str">
        <f t="shared" si="4"/>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3"/>
        <v>11.25</v>
      </c>
      <c r="N26" t="str">
        <f t="shared" si="1"/>
        <v>Arabica</v>
      </c>
      <c r="O26" t="str">
        <f t="shared" si="4"/>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3"/>
        <v>12.375</v>
      </c>
      <c r="N27" t="str">
        <f t="shared" si="1"/>
        <v>Excelsa</v>
      </c>
      <c r="O27" t="str">
        <f t="shared" si="4"/>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3"/>
        <v>27</v>
      </c>
      <c r="N28" t="str">
        <f t="shared" si="1"/>
        <v>Arabica</v>
      </c>
      <c r="O28" t="str">
        <f t="shared" si="4"/>
        <v>Medium</v>
      </c>
      <c r="P28" t="str">
        <f>_xlfn.XLOOKUP(Orders[[#This Row],[Customer ID]],customers!$A$1:$A$1001,customers!$I$1:$I$1001,,0)</f>
        <v>Yes</v>
      </c>
    </row>
    <row r="29" spans="1:16" hidden="1"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3"/>
        <v>16.875</v>
      </c>
      <c r="N29" t="str">
        <f t="shared" si="1"/>
        <v>Arabica</v>
      </c>
      <c r="O29" t="str">
        <f t="shared" si="4"/>
        <v>Medium</v>
      </c>
      <c r="P29" t="str">
        <f>_xlfn.XLOOKUP(Orders[[#This Row],[Customer ID]],customers!$A$1:$A$1001,customers!$I$1:$I$1001,,0)</f>
        <v>No</v>
      </c>
    </row>
    <row r="30" spans="1:16" hidden="1"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3"/>
        <v>17.91</v>
      </c>
      <c r="N30" t="str">
        <f t="shared" si="1"/>
        <v>Arabica</v>
      </c>
      <c r="O30" t="str">
        <f t="shared" si="4"/>
        <v>Dark</v>
      </c>
      <c r="P30" t="str">
        <f>_xlfn.XLOOKUP(Orders[[#This Row],[Customer ID]],customers!$A$1:$A$1001,customers!$I$1:$I$1001,,0)</f>
        <v>No</v>
      </c>
    </row>
    <row r="31" spans="1:16" hidden="1"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3"/>
        <v>39.799999999999997</v>
      </c>
      <c r="N31" t="str">
        <f t="shared" si="1"/>
        <v>Arabica</v>
      </c>
      <c r="O31" t="str">
        <f t="shared" si="4"/>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3"/>
        <v>21.825000000000003</v>
      </c>
      <c r="N32" t="str">
        <f t="shared" si="1"/>
        <v>Liberica</v>
      </c>
      <c r="O32" t="str">
        <f t="shared" si="4"/>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3"/>
        <v>35.82</v>
      </c>
      <c r="N33" t="str">
        <f t="shared" si="1"/>
        <v>Arabica</v>
      </c>
      <c r="O33" t="str">
        <f t="shared" si="4"/>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3"/>
        <v>52.38</v>
      </c>
      <c r="N34" t="str">
        <f t="shared" si="1"/>
        <v>Liberica</v>
      </c>
      <c r="O34" t="str">
        <f t="shared" si="4"/>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3"/>
        <v>23.774999999999999</v>
      </c>
      <c r="N35" t="str">
        <f t="shared" si="1"/>
        <v>Liberica</v>
      </c>
      <c r="O35" t="str">
        <f t="shared" si="4"/>
        <v>Light</v>
      </c>
      <c r="P35" t="str">
        <f>_xlfn.XLOOKUP(Orders[[#This Row],[Customer ID]],customers!$A$1:$A$1001,customers!$I$1:$I$1001,,0)</f>
        <v>No</v>
      </c>
    </row>
    <row r="36" spans="1:16" hidden="1"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3"/>
        <v>57.06</v>
      </c>
      <c r="N36" t="str">
        <f t="shared" si="1"/>
        <v>Liberica</v>
      </c>
      <c r="O36" t="str">
        <f t="shared" si="4"/>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3"/>
        <v>35.82</v>
      </c>
      <c r="N37" t="str">
        <f t="shared" si="1"/>
        <v>Arabica</v>
      </c>
      <c r="O37" t="str">
        <f t="shared" si="4"/>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3"/>
        <v>8.73</v>
      </c>
      <c r="N38" t="str">
        <f t="shared" si="1"/>
        <v>Liberica</v>
      </c>
      <c r="O38" t="str">
        <f t="shared" si="4"/>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3"/>
        <v>28.53</v>
      </c>
      <c r="N39" t="str">
        <f t="shared" si="1"/>
        <v>Liberica</v>
      </c>
      <c r="O39" t="str">
        <f t="shared" si="4"/>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3"/>
        <v>114.42499999999998</v>
      </c>
      <c r="N40" t="str">
        <f t="shared" si="1"/>
        <v>Robusta</v>
      </c>
      <c r="O40" t="str">
        <f t="shared" si="4"/>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3"/>
        <v>59.699999999999996</v>
      </c>
      <c r="N41" t="str">
        <f t="shared" si="1"/>
        <v>Robusta</v>
      </c>
      <c r="O41" t="str">
        <f t="shared" si="4"/>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3"/>
        <v>43.650000000000006</v>
      </c>
      <c r="N42" t="str">
        <f t="shared" si="1"/>
        <v>Liberica</v>
      </c>
      <c r="O42" t="str">
        <f t="shared" si="4"/>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3"/>
        <v>7.29</v>
      </c>
      <c r="N43" t="str">
        <f t="shared" si="1"/>
        <v>Excelsa</v>
      </c>
      <c r="O43" t="str">
        <f t="shared" si="4"/>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3"/>
        <v>8.0549999999999997</v>
      </c>
      <c r="N44" t="str">
        <f t="shared" si="1"/>
        <v>Robusta</v>
      </c>
      <c r="O44" t="str">
        <f t="shared" si="4"/>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3"/>
        <v>72.91</v>
      </c>
      <c r="N45" t="str">
        <f t="shared" si="1"/>
        <v>Liberica</v>
      </c>
      <c r="O45" t="str">
        <f t="shared" si="4"/>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3"/>
        <v>16.5</v>
      </c>
      <c r="N46" t="str">
        <f t="shared" si="1"/>
        <v>Excelsa</v>
      </c>
      <c r="O46" t="str">
        <f t="shared" si="4"/>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3"/>
        <v>178.70999999999998</v>
      </c>
      <c r="N47" t="str">
        <f t="shared" si="1"/>
        <v>Liberica</v>
      </c>
      <c r="O47" t="str">
        <f t="shared" si="4"/>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3"/>
        <v>63.249999999999993</v>
      </c>
      <c r="N48" t="str">
        <f t="shared" si="1"/>
        <v>Excelsa</v>
      </c>
      <c r="O48" t="str">
        <f t="shared" si="4"/>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3"/>
        <v>7.77</v>
      </c>
      <c r="N49" t="str">
        <f t="shared" si="1"/>
        <v>Arabica</v>
      </c>
      <c r="O49" t="str">
        <f t="shared" si="4"/>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3"/>
        <v>91.539999999999992</v>
      </c>
      <c r="N50" t="str">
        <f t="shared" si="1"/>
        <v>Arabica</v>
      </c>
      <c r="O50" t="str">
        <f t="shared" si="4"/>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3"/>
        <v>38.849999999999994</v>
      </c>
      <c r="N51" t="str">
        <f t="shared" si="1"/>
        <v>Arabica</v>
      </c>
      <c r="O51" t="str">
        <f t="shared" si="4"/>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3"/>
        <v>15.54</v>
      </c>
      <c r="N52" t="str">
        <f t="shared" si="1"/>
        <v>Liberica</v>
      </c>
      <c r="O52" t="str">
        <f t="shared" si="4"/>
        <v>Dark</v>
      </c>
      <c r="P52" t="str">
        <f>_xlfn.XLOOKUP(Orders[[#This Row],[Customer ID]],customers!$A$1:$A$1001,customers!$I$1:$I$1001,,0)</f>
        <v>No</v>
      </c>
    </row>
    <row r="53" spans="1:16" hidden="1"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3"/>
        <v>145.82</v>
      </c>
      <c r="N53" t="str">
        <f t="shared" si="1"/>
        <v>Liberica</v>
      </c>
      <c r="O53" t="str">
        <f t="shared" si="4"/>
        <v>Light</v>
      </c>
      <c r="P53" t="str">
        <f>_xlfn.XLOOKUP(Orders[[#This Row],[Customer ID]],customers!$A$1:$A$1001,customers!$I$1:$I$1001,,0)</f>
        <v>Yes</v>
      </c>
    </row>
    <row r="54" spans="1:16" hidden="1"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3"/>
        <v>29.849999999999998</v>
      </c>
      <c r="N54" t="str">
        <f t="shared" si="1"/>
        <v>Robusta</v>
      </c>
      <c r="O54" t="str">
        <f t="shared" si="4"/>
        <v>Medium</v>
      </c>
      <c r="P54" t="str">
        <f>_xlfn.XLOOKUP(Orders[[#This Row],[Customer ID]],customers!$A$1:$A$1001,customers!$I$1:$I$1001,,0)</f>
        <v>No</v>
      </c>
    </row>
    <row r="55" spans="1:16" hidden="1"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3"/>
        <v>72.91</v>
      </c>
      <c r="N55" t="str">
        <f t="shared" si="1"/>
        <v>Liberica</v>
      </c>
      <c r="O55" t="str">
        <f t="shared" si="4"/>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3"/>
        <v>72.75</v>
      </c>
      <c r="N56" t="str">
        <f t="shared" si="1"/>
        <v>Liberica</v>
      </c>
      <c r="O56" t="str">
        <f t="shared" si="4"/>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3"/>
        <v>47.55</v>
      </c>
      <c r="N57" t="str">
        <f t="shared" si="1"/>
        <v>Liberica</v>
      </c>
      <c r="O57" t="str">
        <f t="shared" si="4"/>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3"/>
        <v>10.935</v>
      </c>
      <c r="N58" t="str">
        <f t="shared" si="1"/>
        <v>Excelsa</v>
      </c>
      <c r="O58" t="str">
        <f t="shared" si="4"/>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3"/>
        <v>59.4</v>
      </c>
      <c r="N59" t="str">
        <f t="shared" si="1"/>
        <v>Excelsa</v>
      </c>
      <c r="O59" t="str">
        <f t="shared" si="4"/>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3"/>
        <v>89.35499999999999</v>
      </c>
      <c r="N60" t="str">
        <f t="shared" si="1"/>
        <v>Liberica</v>
      </c>
      <c r="O60" t="str">
        <f t="shared" si="4"/>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3"/>
        <v>26.19</v>
      </c>
      <c r="N61" t="str">
        <f t="shared" si="1"/>
        <v>Liberica</v>
      </c>
      <c r="O61" t="str">
        <f t="shared" si="4"/>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3"/>
        <v>114.42499999999998</v>
      </c>
      <c r="N62" t="str">
        <f t="shared" si="1"/>
        <v>Arabica</v>
      </c>
      <c r="O62" t="str">
        <f t="shared" si="4"/>
        <v>Dark</v>
      </c>
      <c r="P62" t="str">
        <f>_xlfn.XLOOKUP(Orders[[#This Row],[Customer ID]],customers!$A$1:$A$1001,customers!$I$1:$I$1001,,0)</f>
        <v>No</v>
      </c>
    </row>
    <row r="63" spans="1:16" hidden="1"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3"/>
        <v>26.849999999999994</v>
      </c>
      <c r="N63" t="str">
        <f t="shared" si="1"/>
        <v>Robusta</v>
      </c>
      <c r="O63" t="str">
        <f t="shared" si="4"/>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3"/>
        <v>23.774999999999999</v>
      </c>
      <c r="N64" t="str">
        <f t="shared" si="1"/>
        <v>Liberica</v>
      </c>
      <c r="O64" t="str">
        <f t="shared" si="4"/>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3"/>
        <v>6.75</v>
      </c>
      <c r="N65" t="str">
        <f t="shared" si="1"/>
        <v>Arabica</v>
      </c>
      <c r="O65" t="str">
        <f t="shared" si="4"/>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3"/>
        <v>35.82</v>
      </c>
      <c r="N66" t="str">
        <f t="shared" si="1"/>
        <v>Robusta</v>
      </c>
      <c r="O66" t="str">
        <f t="shared" si="4"/>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ref="N67:N130" si="5">IF(I67="Rob","Robusta",IF(I67="Exc","Excelsa",IF(I67="Lib","Liberica",IF(I67="Ara","Arabica",""))))</f>
        <v>Robusta</v>
      </c>
      <c r="O67" t="str">
        <f t="shared" si="4"/>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5"/>
        <v>Robusta</v>
      </c>
      <c r="O68" t="str">
        <f t="shared" si="4"/>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ref="M70:M133" si="6">L70*E70</f>
        <v>2.9849999999999999</v>
      </c>
      <c r="N70" t="str">
        <f t="shared" si="5"/>
        <v>Robusta</v>
      </c>
      <c r="O70" t="str">
        <f t="shared" si="4"/>
        <v>Medium</v>
      </c>
      <c r="P70" t="str">
        <f>_xlfn.XLOOKUP(Orders[[#This Row],[Customer ID]],customers!$A$1:$A$1001,customers!$I$1:$I$1001,,0)</f>
        <v>No</v>
      </c>
    </row>
    <row r="71" spans="1:16" hidden="1"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6"/>
        <v>59.699999999999996</v>
      </c>
      <c r="N71" t="str">
        <f t="shared" si="5"/>
        <v>Robusta</v>
      </c>
      <c r="O71" t="str">
        <f t="shared" si="4"/>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6"/>
        <v>136.61999999999998</v>
      </c>
      <c r="N72" t="str">
        <f t="shared" si="5"/>
        <v>Excelsa</v>
      </c>
      <c r="O72" t="str">
        <f t="shared" si="4"/>
        <v>Light</v>
      </c>
      <c r="P72" t="str">
        <f>_xlfn.XLOOKUP(Orders[[#This Row],[Customer ID]],customers!$A$1:$A$1001,customers!$I$1:$I$1001,,0)</f>
        <v>No</v>
      </c>
    </row>
    <row r="73" spans="1:16" hidden="1"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6"/>
        <v>9.51</v>
      </c>
      <c r="N73" t="str">
        <f t="shared" si="5"/>
        <v>Liberica</v>
      </c>
      <c r="O73" t="str">
        <f t="shared" si="4"/>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6"/>
        <v>77.624999999999986</v>
      </c>
      <c r="N74" t="str">
        <f t="shared" si="5"/>
        <v>Arabica</v>
      </c>
      <c r="O74" t="str">
        <f t="shared" si="4"/>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6"/>
        <v>21.825000000000003</v>
      </c>
      <c r="N75" t="str">
        <f t="shared" si="5"/>
        <v>Liberica</v>
      </c>
      <c r="O75" t="str">
        <f t="shared" si="4"/>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6"/>
        <v>17.82</v>
      </c>
      <c r="N76" t="str">
        <f t="shared" si="5"/>
        <v>Excelsa</v>
      </c>
      <c r="O76" t="str">
        <f t="shared" ref="O76:O139" si="7">IF(J76="M","Medium",IF(J76="L","Light",IF(J76="D","Dark","")))</f>
        <v>Light</v>
      </c>
      <c r="P76" t="str">
        <f>_xlfn.XLOOKUP(Orders[[#This Row],[Customer ID]],customers!$A$1:$A$1001,customers!$I$1:$I$1001,,0)</f>
        <v>Yes</v>
      </c>
    </row>
    <row r="77" spans="1:16" hidden="1"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6"/>
        <v>53.699999999999996</v>
      </c>
      <c r="N77" t="str">
        <f t="shared" si="5"/>
        <v>Robusta</v>
      </c>
      <c r="O77" t="str">
        <f t="shared" si="7"/>
        <v>Dark</v>
      </c>
      <c r="P77" t="str">
        <f>_xlfn.XLOOKUP(Orders[[#This Row],[Customer ID]],customers!$A$1:$A$1001,customers!$I$1:$I$1001,,0)</f>
        <v>Yes</v>
      </c>
    </row>
    <row r="78" spans="1:16" hidden="1"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6"/>
        <v>3.5849999999999995</v>
      </c>
      <c r="N78" t="str">
        <f t="shared" si="5"/>
        <v>Robusta</v>
      </c>
      <c r="O78" t="str">
        <f t="shared" si="7"/>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6"/>
        <v>7.29</v>
      </c>
      <c r="N79" t="str">
        <f t="shared" si="5"/>
        <v>Excelsa</v>
      </c>
      <c r="O79" t="str">
        <f t="shared" si="7"/>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6"/>
        <v>40.5</v>
      </c>
      <c r="N80" t="str">
        <f t="shared" si="5"/>
        <v>Arabica</v>
      </c>
      <c r="O80" t="str">
        <f t="shared" si="7"/>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6"/>
        <v>47.8</v>
      </c>
      <c r="N81" t="str">
        <f t="shared" si="5"/>
        <v>Robusta</v>
      </c>
      <c r="O81" t="str">
        <f t="shared" si="7"/>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6"/>
        <v>38.849999999999994</v>
      </c>
      <c r="N82" t="str">
        <f t="shared" si="5"/>
        <v>Arabica</v>
      </c>
      <c r="O82" t="str">
        <f t="shared" si="7"/>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6"/>
        <v>109.36499999999999</v>
      </c>
      <c r="N83" t="str">
        <f t="shared" si="5"/>
        <v>Liberica</v>
      </c>
      <c r="O83" t="str">
        <f t="shared" si="7"/>
        <v>Light</v>
      </c>
      <c r="P83" t="str">
        <f>_xlfn.XLOOKUP(Orders[[#This Row],[Customer ID]],customers!$A$1:$A$1001,customers!$I$1:$I$1001,,0)</f>
        <v>Yes</v>
      </c>
    </row>
    <row r="84" spans="1:16" hidden="1"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6"/>
        <v>100.39499999999998</v>
      </c>
      <c r="N84" t="str">
        <f t="shared" si="5"/>
        <v>Liberica</v>
      </c>
      <c r="O84" t="str">
        <f t="shared" si="7"/>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6"/>
        <v>82.339999999999989</v>
      </c>
      <c r="N85" t="str">
        <f t="shared" si="5"/>
        <v>Robusta</v>
      </c>
      <c r="O85" t="str">
        <f t="shared" si="7"/>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6"/>
        <v>9.51</v>
      </c>
      <c r="N86" t="str">
        <f t="shared" si="5"/>
        <v>Liberica</v>
      </c>
      <c r="O86" t="str">
        <f t="shared" si="7"/>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6"/>
        <v>89.35499999999999</v>
      </c>
      <c r="N87" t="str">
        <f t="shared" si="5"/>
        <v>Arabica</v>
      </c>
      <c r="O87" t="str">
        <f t="shared" si="7"/>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6"/>
        <v>11.94</v>
      </c>
      <c r="N88" t="str">
        <f t="shared" si="5"/>
        <v>Arabica</v>
      </c>
      <c r="O88" t="str">
        <f t="shared" si="7"/>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6"/>
        <v>33.75</v>
      </c>
      <c r="N89" t="str">
        <f t="shared" si="5"/>
        <v>Arabica</v>
      </c>
      <c r="O89" t="str">
        <f t="shared" si="7"/>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6"/>
        <v>35.849999999999994</v>
      </c>
      <c r="N90" t="str">
        <f t="shared" si="5"/>
        <v>Robusta</v>
      </c>
      <c r="O90" t="str">
        <f t="shared" si="7"/>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6"/>
        <v>77.699999999999989</v>
      </c>
      <c r="N91" t="str">
        <f t="shared" si="5"/>
        <v>Arabica</v>
      </c>
      <c r="O91" t="str">
        <f t="shared" si="7"/>
        <v>Light</v>
      </c>
      <c r="P91" t="str">
        <f>_xlfn.XLOOKUP(Orders[[#This Row],[Customer ID]],customers!$A$1:$A$1001,customers!$I$1:$I$1001,,0)</f>
        <v>No</v>
      </c>
    </row>
    <row r="92" spans="1:16" hidden="1"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6"/>
        <v>51.8</v>
      </c>
      <c r="N92" t="str">
        <f t="shared" si="5"/>
        <v>Arabica</v>
      </c>
      <c r="O92" t="str">
        <f t="shared" si="7"/>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6"/>
        <v>103.49999999999999</v>
      </c>
      <c r="N93" t="str">
        <f t="shared" si="5"/>
        <v>Arabica</v>
      </c>
      <c r="O93" t="str">
        <f t="shared" si="7"/>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6"/>
        <v>44.55</v>
      </c>
      <c r="N94" t="str">
        <f t="shared" si="5"/>
        <v>Excelsa</v>
      </c>
      <c r="O94" t="str">
        <f t="shared" si="7"/>
        <v>Light</v>
      </c>
      <c r="P94" t="str">
        <f>_xlfn.XLOOKUP(Orders[[#This Row],[Customer ID]],customers!$A$1:$A$1001,customers!$I$1:$I$1001,,0)</f>
        <v>Yes</v>
      </c>
    </row>
    <row r="95" spans="1:16" hidden="1"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6"/>
        <v>35.64</v>
      </c>
      <c r="N95" t="str">
        <f t="shared" si="5"/>
        <v>Excelsa</v>
      </c>
      <c r="O95" t="str">
        <f t="shared" si="7"/>
        <v>Light</v>
      </c>
      <c r="P95" t="str">
        <f>_xlfn.XLOOKUP(Orders[[#This Row],[Customer ID]],customers!$A$1:$A$1001,customers!$I$1:$I$1001,,0)</f>
        <v>Yes</v>
      </c>
    </row>
    <row r="96" spans="1:16" hidden="1"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6"/>
        <v>17.91</v>
      </c>
      <c r="N96" t="str">
        <f t="shared" si="5"/>
        <v>Arabica</v>
      </c>
      <c r="O96" t="str">
        <f t="shared" si="7"/>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6"/>
        <v>155.24999999999997</v>
      </c>
      <c r="N97" t="str">
        <f t="shared" si="5"/>
        <v>Arabica</v>
      </c>
      <c r="O97" t="str">
        <f t="shared" si="7"/>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6"/>
        <v>5.97</v>
      </c>
      <c r="N98" t="str">
        <f t="shared" si="5"/>
        <v>Arabica</v>
      </c>
      <c r="O98" t="str">
        <f t="shared" si="7"/>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6"/>
        <v>13.5</v>
      </c>
      <c r="N99" t="str">
        <f t="shared" si="5"/>
        <v>Arabica</v>
      </c>
      <c r="O99" t="str">
        <f t="shared" si="7"/>
        <v>Medium</v>
      </c>
      <c r="P99" t="str">
        <f>_xlfn.XLOOKUP(Orders[[#This Row],[Customer ID]],customers!$A$1:$A$1001,customers!$I$1:$I$1001,,0)</f>
        <v>No</v>
      </c>
    </row>
    <row r="100" spans="1:16" hidden="1"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6"/>
        <v>2.9849999999999999</v>
      </c>
      <c r="N100" t="str">
        <f t="shared" si="5"/>
        <v>Arabica</v>
      </c>
      <c r="O100" t="str">
        <f t="shared" si="7"/>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6"/>
        <v>13.095000000000001</v>
      </c>
      <c r="N101" t="str">
        <f t="shared" si="5"/>
        <v>Liberica</v>
      </c>
      <c r="O101" t="str">
        <f t="shared" si="7"/>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6"/>
        <v>7.77</v>
      </c>
      <c r="N102" t="str">
        <f t="shared" si="5"/>
        <v>Arabica</v>
      </c>
      <c r="O102" t="str">
        <f t="shared" si="7"/>
        <v>Light</v>
      </c>
      <c r="P102" t="str">
        <f>_xlfn.XLOOKUP(Orders[[#This Row],[Customer ID]],customers!$A$1:$A$1001,customers!$I$1:$I$1001,,0)</f>
        <v>Yes</v>
      </c>
    </row>
    <row r="103" spans="1:16" hidden="1"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6"/>
        <v>148.92499999999998</v>
      </c>
      <c r="N103" t="str">
        <f t="shared" si="5"/>
        <v>Liberica</v>
      </c>
      <c r="O103" t="str">
        <f t="shared" si="7"/>
        <v>Dark</v>
      </c>
      <c r="P103" t="str">
        <f>_xlfn.XLOOKUP(Orders[[#This Row],[Customer ID]],customers!$A$1:$A$1001,customers!$I$1:$I$1001,,0)</f>
        <v>Yes</v>
      </c>
    </row>
    <row r="104" spans="1:16" hidden="1"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6"/>
        <v>38.849999999999994</v>
      </c>
      <c r="N104" t="str">
        <f t="shared" si="5"/>
        <v>Liberica</v>
      </c>
      <c r="O104" t="str">
        <f t="shared" si="7"/>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6"/>
        <v>11.94</v>
      </c>
      <c r="N105" t="str">
        <f t="shared" si="5"/>
        <v>Robusta</v>
      </c>
      <c r="O105" t="str">
        <f t="shared" si="7"/>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6"/>
        <v>87.300000000000011</v>
      </c>
      <c r="N106" t="str">
        <f t="shared" si="5"/>
        <v>Liberica</v>
      </c>
      <c r="O106" t="str">
        <f t="shared" si="7"/>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6"/>
        <v>40.5</v>
      </c>
      <c r="N107" t="str">
        <f t="shared" si="5"/>
        <v>Arabica</v>
      </c>
      <c r="O107" t="str">
        <f t="shared" si="7"/>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6"/>
        <v>24.3</v>
      </c>
      <c r="N108" t="str">
        <f t="shared" si="5"/>
        <v>Excelsa</v>
      </c>
      <c r="O108" t="str">
        <f t="shared" si="7"/>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6"/>
        <v>17.91</v>
      </c>
      <c r="N109" t="str">
        <f t="shared" si="5"/>
        <v>Robusta</v>
      </c>
      <c r="O109" t="str">
        <f t="shared" si="7"/>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6"/>
        <v>27</v>
      </c>
      <c r="N110" t="str">
        <f t="shared" si="5"/>
        <v>Arabica</v>
      </c>
      <c r="O110" t="str">
        <f t="shared" si="7"/>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6"/>
        <v>7.77</v>
      </c>
      <c r="N111" t="str">
        <f t="shared" si="5"/>
        <v>Liberica</v>
      </c>
      <c r="O111" t="str">
        <f t="shared" si="7"/>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6"/>
        <v>13.365</v>
      </c>
      <c r="N112" t="str">
        <f t="shared" si="5"/>
        <v>Excelsa</v>
      </c>
      <c r="O112" t="str">
        <f t="shared" si="7"/>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6"/>
        <v>26.849999999999994</v>
      </c>
      <c r="N113" t="str">
        <f t="shared" si="5"/>
        <v>Robusta</v>
      </c>
      <c r="O113" t="str">
        <f t="shared" si="7"/>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6"/>
        <v>11.25</v>
      </c>
      <c r="N114" t="str">
        <f t="shared" si="5"/>
        <v>Arabica</v>
      </c>
      <c r="O114" t="str">
        <f t="shared" si="7"/>
        <v>Medium</v>
      </c>
      <c r="P114" t="str">
        <f>_xlfn.XLOOKUP(Orders[[#This Row],[Customer ID]],customers!$A$1:$A$1001,customers!$I$1:$I$1001,,0)</f>
        <v>No</v>
      </c>
    </row>
    <row r="115" spans="1:16" hidden="1"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6"/>
        <v>14.55</v>
      </c>
      <c r="N115" t="str">
        <f t="shared" si="5"/>
        <v>Liberica</v>
      </c>
      <c r="O115" t="str">
        <f t="shared" si="7"/>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6"/>
        <v>14.339999999999998</v>
      </c>
      <c r="N116" t="str">
        <f t="shared" si="5"/>
        <v>Robusta</v>
      </c>
      <c r="O116" t="str">
        <f t="shared" si="7"/>
        <v>Light</v>
      </c>
      <c r="P116" t="str">
        <f>_xlfn.XLOOKUP(Orders[[#This Row],[Customer ID]],customers!$A$1:$A$1001,customers!$I$1:$I$1001,,0)</f>
        <v>No</v>
      </c>
    </row>
    <row r="117" spans="1:16" hidden="1"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6"/>
        <v>15.85</v>
      </c>
      <c r="N117" t="str">
        <f t="shared" si="5"/>
        <v>Liberica</v>
      </c>
      <c r="O117" t="str">
        <f t="shared" si="7"/>
        <v>Light</v>
      </c>
      <c r="P117" t="str">
        <f>_xlfn.XLOOKUP(Orders[[#This Row],[Customer ID]],customers!$A$1:$A$1001,customers!$I$1:$I$1001,,0)</f>
        <v>No</v>
      </c>
    </row>
    <row r="118" spans="1:16" hidden="1"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6"/>
        <v>19.02</v>
      </c>
      <c r="N118" t="str">
        <f t="shared" si="5"/>
        <v>Liberica</v>
      </c>
      <c r="O118" t="str">
        <f t="shared" si="7"/>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6"/>
        <v>38.04</v>
      </c>
      <c r="N119" t="str">
        <f t="shared" si="5"/>
        <v>Liberica</v>
      </c>
      <c r="O119" t="str">
        <f t="shared" si="7"/>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6"/>
        <v>21.87</v>
      </c>
      <c r="N120" t="str">
        <f t="shared" si="5"/>
        <v>Excelsa</v>
      </c>
      <c r="O120" t="str">
        <f t="shared" si="7"/>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6"/>
        <v>4.125</v>
      </c>
      <c r="N121" t="str">
        <f t="shared" si="5"/>
        <v>Excelsa</v>
      </c>
      <c r="O121" t="str">
        <f t="shared" si="7"/>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6"/>
        <v>3.8849999999999998</v>
      </c>
      <c r="N122" t="str">
        <f t="shared" si="5"/>
        <v>Arabica</v>
      </c>
      <c r="O122" t="str">
        <f t="shared" si="7"/>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6"/>
        <v>68.75</v>
      </c>
      <c r="N123" t="str">
        <f t="shared" si="5"/>
        <v>Excelsa</v>
      </c>
      <c r="O123" t="str">
        <f t="shared" si="7"/>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6"/>
        <v>23.88</v>
      </c>
      <c r="N124" t="str">
        <f t="shared" si="5"/>
        <v>Arabica</v>
      </c>
      <c r="O124" t="str">
        <f t="shared" si="7"/>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6"/>
        <v>145.82</v>
      </c>
      <c r="N125" t="str">
        <f t="shared" si="5"/>
        <v>Liberica</v>
      </c>
      <c r="O125" t="str">
        <f t="shared" si="7"/>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6"/>
        <v>21.825000000000003</v>
      </c>
      <c r="N126" t="str">
        <f t="shared" si="5"/>
        <v>Liberica</v>
      </c>
      <c r="O126" t="str">
        <f t="shared" si="7"/>
        <v>Medium</v>
      </c>
      <c r="P126" t="str">
        <f>_xlfn.XLOOKUP(Orders[[#This Row],[Customer ID]],customers!$A$1:$A$1001,customers!$I$1:$I$1001,,0)</f>
        <v>Yes</v>
      </c>
    </row>
    <row r="127" spans="1:16" hidden="1"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6"/>
        <v>26.19</v>
      </c>
      <c r="N127" t="str">
        <f t="shared" si="5"/>
        <v>Liberica</v>
      </c>
      <c r="O127" t="str">
        <f t="shared" si="7"/>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6"/>
        <v>11.25</v>
      </c>
      <c r="N128" t="str">
        <f t="shared" si="5"/>
        <v>Arabica</v>
      </c>
      <c r="O128" t="str">
        <f t="shared" si="7"/>
        <v>Medium</v>
      </c>
      <c r="P128" t="str">
        <f>_xlfn.XLOOKUP(Orders[[#This Row],[Customer ID]],customers!$A$1:$A$1001,customers!$I$1:$I$1001,,0)</f>
        <v>No</v>
      </c>
    </row>
    <row r="129" spans="1:16" hidden="1"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6"/>
        <v>77.699999999999989</v>
      </c>
      <c r="N129" t="str">
        <f t="shared" si="5"/>
        <v>Liberica</v>
      </c>
      <c r="O129" t="str">
        <f t="shared" si="7"/>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6"/>
        <v>6.75</v>
      </c>
      <c r="N130" t="str">
        <f t="shared" si="5"/>
        <v>Arabica</v>
      </c>
      <c r="O130" t="str">
        <f t="shared" si="7"/>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ref="N131:N194" si="8">IF(I131="Rob","Robusta",IF(I131="Exc","Excelsa",IF(I131="Lib","Liberica",IF(I131="Ara","Arabica",""))))</f>
        <v>Excelsa</v>
      </c>
      <c r="O131" t="str">
        <f t="shared" si="7"/>
        <v>Dark</v>
      </c>
      <c r="P131" t="str">
        <f>_xlfn.XLOOKUP(Orders[[#This Row],[Customer ID]],customers!$A$1:$A$1001,customers!$I$1:$I$1001,,0)</f>
        <v>Yes</v>
      </c>
    </row>
    <row r="132" spans="1:16" hidden="1"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8"/>
        <v>Arabica</v>
      </c>
      <c r="O132" t="str">
        <f t="shared" si="7"/>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ref="M134:M197" si="9">L134*E134</f>
        <v>148.92499999999998</v>
      </c>
      <c r="N134" t="str">
        <f t="shared" si="8"/>
        <v>Arabica</v>
      </c>
      <c r="O134" t="str">
        <f t="shared" si="7"/>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9"/>
        <v>12.95</v>
      </c>
      <c r="N135" t="str">
        <f t="shared" si="8"/>
        <v>Liberica</v>
      </c>
      <c r="O135" t="str">
        <f t="shared" si="7"/>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9"/>
        <v>94.874999999999986</v>
      </c>
      <c r="N136" t="str">
        <f t="shared" si="8"/>
        <v>Excelsa</v>
      </c>
      <c r="O136" t="str">
        <f t="shared" si="7"/>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9"/>
        <v>38.849999999999994</v>
      </c>
      <c r="N137" t="str">
        <f t="shared" si="8"/>
        <v>Arabica</v>
      </c>
      <c r="O137" t="str">
        <f t="shared" si="7"/>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9"/>
        <v>11.94</v>
      </c>
      <c r="N138" t="str">
        <f t="shared" si="8"/>
        <v>Arabica</v>
      </c>
      <c r="O138" t="str">
        <f t="shared" si="7"/>
        <v>Dark</v>
      </c>
      <c r="P138" t="str">
        <f>_xlfn.XLOOKUP(Orders[[#This Row],[Customer ID]],customers!$A$1:$A$1001,customers!$I$1:$I$1001,,0)</f>
        <v>No</v>
      </c>
    </row>
    <row r="139" spans="1:16" hidden="1"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9"/>
        <v>102.46499999999997</v>
      </c>
      <c r="N139" t="str">
        <f t="shared" si="8"/>
        <v>Excelsa</v>
      </c>
      <c r="O139" t="str">
        <f t="shared" si="7"/>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9"/>
        <v>48.6</v>
      </c>
      <c r="N140" t="str">
        <f t="shared" si="8"/>
        <v>Excelsa</v>
      </c>
      <c r="O140" t="str">
        <f t="shared" ref="O140:O203" si="10">IF(J140="M","Medium",IF(J140="L","Light",IF(J140="D","Dark","")))</f>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9"/>
        <v>77.699999999999989</v>
      </c>
      <c r="N141" t="str">
        <f t="shared" si="8"/>
        <v>Liberica</v>
      </c>
      <c r="O141" t="str">
        <f t="shared" si="10"/>
        <v>Dark</v>
      </c>
      <c r="P141" t="str">
        <f>_xlfn.XLOOKUP(Orders[[#This Row],[Customer ID]],customers!$A$1:$A$1001,customers!$I$1:$I$1001,,0)</f>
        <v>Yes</v>
      </c>
    </row>
    <row r="142" spans="1:16" hidden="1"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9"/>
        <v>29.784999999999997</v>
      </c>
      <c r="N142" t="str">
        <f t="shared" si="8"/>
        <v>Liberica</v>
      </c>
      <c r="O142" t="str">
        <f t="shared" si="10"/>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9"/>
        <v>15.54</v>
      </c>
      <c r="N143" t="str">
        <f t="shared" si="8"/>
        <v>Arabica</v>
      </c>
      <c r="O143" t="str">
        <f t="shared" si="10"/>
        <v>Light</v>
      </c>
      <c r="P143" t="str">
        <f>_xlfn.XLOOKUP(Orders[[#This Row],[Customer ID]],customers!$A$1:$A$1001,customers!$I$1:$I$1001,,0)</f>
        <v>Yes</v>
      </c>
    </row>
    <row r="144" spans="1:16" hidden="1"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9"/>
        <v>136.61999999999998</v>
      </c>
      <c r="N144" t="str">
        <f t="shared" si="8"/>
        <v>Excelsa</v>
      </c>
      <c r="O144" t="str">
        <f t="shared" si="10"/>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9"/>
        <v>17.46</v>
      </c>
      <c r="N145" t="str">
        <f t="shared" si="8"/>
        <v>Liberica</v>
      </c>
      <c r="O145" t="str">
        <f t="shared" si="10"/>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9"/>
        <v>68.309999999999988</v>
      </c>
      <c r="N146" t="str">
        <f t="shared" si="8"/>
        <v>Excelsa</v>
      </c>
      <c r="O146" t="str">
        <f t="shared" si="10"/>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9"/>
        <v>17.46</v>
      </c>
      <c r="N147" t="str">
        <f t="shared" si="8"/>
        <v>Liberica</v>
      </c>
      <c r="O147" t="str">
        <f t="shared" si="10"/>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9"/>
        <v>43.650000000000006</v>
      </c>
      <c r="N148" t="str">
        <f t="shared" si="8"/>
        <v>Liberica</v>
      </c>
      <c r="O148" t="str">
        <f t="shared" si="10"/>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9"/>
        <v>27.5</v>
      </c>
      <c r="N149" t="str">
        <f t="shared" si="8"/>
        <v>Excelsa</v>
      </c>
      <c r="O149" t="str">
        <f t="shared" si="10"/>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9"/>
        <v>18.225000000000001</v>
      </c>
      <c r="N150" t="str">
        <f t="shared" si="8"/>
        <v>Excelsa</v>
      </c>
      <c r="O150" t="str">
        <f t="shared" si="10"/>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9"/>
        <v>51.749999999999993</v>
      </c>
      <c r="N151" t="str">
        <f t="shared" si="8"/>
        <v>Arabica</v>
      </c>
      <c r="O151" t="str">
        <f t="shared" si="10"/>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9"/>
        <v>12.95</v>
      </c>
      <c r="N152" t="str">
        <f t="shared" si="8"/>
        <v>Liberica</v>
      </c>
      <c r="O152" t="str">
        <f t="shared" si="10"/>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9"/>
        <v>33.75</v>
      </c>
      <c r="N153" t="str">
        <f t="shared" si="8"/>
        <v>Arabica</v>
      </c>
      <c r="O153" t="str">
        <f t="shared" si="10"/>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9"/>
        <v>68.655000000000001</v>
      </c>
      <c r="N154" t="str">
        <f t="shared" si="8"/>
        <v>Robusta</v>
      </c>
      <c r="O154" t="str">
        <f t="shared" si="10"/>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9"/>
        <v>2.6849999999999996</v>
      </c>
      <c r="N155" t="str">
        <f t="shared" si="8"/>
        <v>Robusta</v>
      </c>
      <c r="O155" t="str">
        <f t="shared" si="10"/>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9"/>
        <v>114.42499999999998</v>
      </c>
      <c r="N156" t="str">
        <f t="shared" si="8"/>
        <v>Arabica</v>
      </c>
      <c r="O156" t="str">
        <f t="shared" si="10"/>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9"/>
        <v>155.24999999999997</v>
      </c>
      <c r="N157" t="str">
        <f t="shared" si="8"/>
        <v>Arabica</v>
      </c>
      <c r="O157" t="str">
        <f t="shared" si="10"/>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9"/>
        <v>77.624999999999986</v>
      </c>
      <c r="N158" t="str">
        <f t="shared" si="8"/>
        <v>Arabica</v>
      </c>
      <c r="O158" t="str">
        <f t="shared" si="10"/>
        <v>Medium</v>
      </c>
      <c r="P158" t="str">
        <f>_xlfn.XLOOKUP(Orders[[#This Row],[Customer ID]],customers!$A$1:$A$1001,customers!$I$1:$I$1001,,0)</f>
        <v>Yes</v>
      </c>
    </row>
    <row r="159" spans="1:16" hidden="1"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9"/>
        <v>61.754999999999995</v>
      </c>
      <c r="N159" t="str">
        <f t="shared" si="8"/>
        <v>Robusta</v>
      </c>
      <c r="O159" t="str">
        <f t="shared" si="10"/>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9"/>
        <v>123.50999999999999</v>
      </c>
      <c r="N160" t="str">
        <f t="shared" si="8"/>
        <v>Robusta</v>
      </c>
      <c r="O160" t="str">
        <f t="shared" si="10"/>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9"/>
        <v>218.73</v>
      </c>
      <c r="N161" t="str">
        <f t="shared" si="8"/>
        <v>Liberica</v>
      </c>
      <c r="O161" t="str">
        <f t="shared" si="10"/>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9"/>
        <v>33</v>
      </c>
      <c r="N162" t="str">
        <f t="shared" si="8"/>
        <v>Excelsa</v>
      </c>
      <c r="O162" t="str">
        <f t="shared" si="10"/>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9"/>
        <v>23.31</v>
      </c>
      <c r="N163" t="str">
        <f t="shared" si="8"/>
        <v>Arabica</v>
      </c>
      <c r="O163" t="str">
        <f t="shared" si="10"/>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9"/>
        <v>21.87</v>
      </c>
      <c r="N164" t="str">
        <f t="shared" si="8"/>
        <v>Excelsa</v>
      </c>
      <c r="O164" t="str">
        <f t="shared" si="10"/>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9"/>
        <v>16.11</v>
      </c>
      <c r="N165" t="str">
        <f t="shared" si="8"/>
        <v>Robusta</v>
      </c>
      <c r="O165" t="str">
        <f t="shared" si="10"/>
        <v>Dark</v>
      </c>
      <c r="P165" t="str">
        <f>_xlfn.XLOOKUP(Orders[[#This Row],[Customer ID]],customers!$A$1:$A$1001,customers!$I$1:$I$1001,,0)</f>
        <v>No</v>
      </c>
    </row>
    <row r="166" spans="1:16" hidden="1"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9"/>
        <v>29.16</v>
      </c>
      <c r="N166" t="str">
        <f t="shared" si="8"/>
        <v>Excelsa</v>
      </c>
      <c r="O166" t="str">
        <f t="shared" si="10"/>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9"/>
        <v>53.699999999999996</v>
      </c>
      <c r="N167" t="str">
        <f t="shared" si="8"/>
        <v>Robusta</v>
      </c>
      <c r="O167" t="str">
        <f t="shared" si="10"/>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9"/>
        <v>26.849999999999994</v>
      </c>
      <c r="N168" t="str">
        <f t="shared" si="8"/>
        <v>Robusta</v>
      </c>
      <c r="O168" t="str">
        <f t="shared" si="10"/>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9"/>
        <v>41.25</v>
      </c>
      <c r="N169" t="str">
        <f t="shared" si="8"/>
        <v>Excelsa</v>
      </c>
      <c r="O169" t="str">
        <f t="shared" si="10"/>
        <v>Medium</v>
      </c>
      <c r="P169" t="str">
        <f>_xlfn.XLOOKUP(Orders[[#This Row],[Customer ID]],customers!$A$1:$A$1001,customers!$I$1:$I$1001,,0)</f>
        <v>Yes</v>
      </c>
    </row>
    <row r="170" spans="1:16" hidden="1"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9"/>
        <v>40.5</v>
      </c>
      <c r="N170" t="str">
        <f t="shared" si="8"/>
        <v>Arabica</v>
      </c>
      <c r="O170" t="str">
        <f t="shared" si="10"/>
        <v>Medium</v>
      </c>
      <c r="P170" t="str">
        <f>_xlfn.XLOOKUP(Orders[[#This Row],[Customer ID]],customers!$A$1:$A$1001,customers!$I$1:$I$1001,,0)</f>
        <v>No</v>
      </c>
    </row>
    <row r="171" spans="1:16" hidden="1"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9"/>
        <v>17.899999999999999</v>
      </c>
      <c r="N171" t="str">
        <f t="shared" si="8"/>
        <v>Robusta</v>
      </c>
      <c r="O171" t="str">
        <f t="shared" si="10"/>
        <v>Dark</v>
      </c>
      <c r="P171" t="str">
        <f>_xlfn.XLOOKUP(Orders[[#This Row],[Customer ID]],customers!$A$1:$A$1001,customers!$I$1:$I$1001,,0)</f>
        <v>No</v>
      </c>
    </row>
    <row r="172" spans="1:16" hidden="1"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9"/>
        <v>68.309999999999988</v>
      </c>
      <c r="N172" t="str">
        <f t="shared" si="8"/>
        <v>Excelsa</v>
      </c>
      <c r="O172" t="str">
        <f t="shared" si="10"/>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9"/>
        <v>63.249999999999993</v>
      </c>
      <c r="N173" t="str">
        <f t="shared" si="8"/>
        <v>Excelsa</v>
      </c>
      <c r="O173" t="str">
        <f t="shared" si="10"/>
        <v>Medium</v>
      </c>
      <c r="P173" t="str">
        <f>_xlfn.XLOOKUP(Orders[[#This Row],[Customer ID]],customers!$A$1:$A$1001,customers!$I$1:$I$1001,,0)</f>
        <v>Yes</v>
      </c>
    </row>
    <row r="174" spans="1:16" hidden="1"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9"/>
        <v>21.87</v>
      </c>
      <c r="N174" t="str">
        <f t="shared" si="8"/>
        <v>Excelsa</v>
      </c>
      <c r="O174" t="str">
        <f t="shared" si="10"/>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9"/>
        <v>91.539999999999992</v>
      </c>
      <c r="N175" t="str">
        <f t="shared" si="8"/>
        <v>Robusta</v>
      </c>
      <c r="O175" t="str">
        <f t="shared" si="10"/>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9"/>
        <v>204.92999999999995</v>
      </c>
      <c r="N176" t="str">
        <f t="shared" si="8"/>
        <v>Excelsa</v>
      </c>
      <c r="O176" t="str">
        <f t="shared" si="10"/>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9"/>
        <v>63.249999999999993</v>
      </c>
      <c r="N177" t="str">
        <f t="shared" si="8"/>
        <v>Excelsa</v>
      </c>
      <c r="O177" t="str">
        <f t="shared" si="10"/>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9"/>
        <v>34.154999999999994</v>
      </c>
      <c r="N178" t="str">
        <f t="shared" si="8"/>
        <v>Excelsa</v>
      </c>
      <c r="O178" t="str">
        <f t="shared" si="10"/>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9"/>
        <v>109.93999999999998</v>
      </c>
      <c r="N179" t="str">
        <f t="shared" si="8"/>
        <v>Robusta</v>
      </c>
      <c r="O179" t="str">
        <f t="shared" si="10"/>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9"/>
        <v>25.9</v>
      </c>
      <c r="N180" t="str">
        <f t="shared" si="8"/>
        <v>Arabica</v>
      </c>
      <c r="O180" t="str">
        <f t="shared" si="10"/>
        <v>Light</v>
      </c>
      <c r="P180" t="str">
        <f>_xlfn.XLOOKUP(Orders[[#This Row],[Customer ID]],customers!$A$1:$A$1001,customers!$I$1:$I$1001,,0)</f>
        <v>No</v>
      </c>
    </row>
    <row r="181" spans="1:16" hidden="1"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9"/>
        <v>2.9849999999999999</v>
      </c>
      <c r="N181" t="str">
        <f t="shared" si="8"/>
        <v>Arabica</v>
      </c>
      <c r="O181" t="str">
        <f t="shared" si="10"/>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9"/>
        <v>22.274999999999999</v>
      </c>
      <c r="N182" t="str">
        <f t="shared" si="8"/>
        <v>Excelsa</v>
      </c>
      <c r="O182" t="str">
        <f t="shared" si="10"/>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9"/>
        <v>29.849999999999998</v>
      </c>
      <c r="N183" t="str">
        <f t="shared" si="8"/>
        <v>Arabica</v>
      </c>
      <c r="O183" t="str">
        <f t="shared" si="10"/>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9"/>
        <v>32.22</v>
      </c>
      <c r="N184" t="str">
        <f t="shared" si="8"/>
        <v>Robusta</v>
      </c>
      <c r="O184" t="str">
        <f t="shared" si="10"/>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9"/>
        <v>8.25</v>
      </c>
      <c r="N185" t="str">
        <f t="shared" si="8"/>
        <v>Excelsa</v>
      </c>
      <c r="O185" t="str">
        <f t="shared" si="10"/>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9"/>
        <v>31.08</v>
      </c>
      <c r="N186" t="str">
        <f t="shared" si="8"/>
        <v>Arabica</v>
      </c>
      <c r="O186" t="str">
        <f t="shared" si="10"/>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9"/>
        <v>36.450000000000003</v>
      </c>
      <c r="N187" t="str">
        <f t="shared" si="8"/>
        <v>Excelsa</v>
      </c>
      <c r="O187" t="str">
        <f t="shared" si="10"/>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9"/>
        <v>68.655000000000001</v>
      </c>
      <c r="N188" t="str">
        <f t="shared" si="8"/>
        <v>Robusta</v>
      </c>
      <c r="O188" t="str">
        <f t="shared" si="10"/>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9"/>
        <v>43.650000000000006</v>
      </c>
      <c r="N189" t="str">
        <f t="shared" si="8"/>
        <v>Liberica</v>
      </c>
      <c r="O189" t="str">
        <f t="shared" si="10"/>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9"/>
        <v>4.4550000000000001</v>
      </c>
      <c r="N190" t="str">
        <f t="shared" si="8"/>
        <v>Excelsa</v>
      </c>
      <c r="O190" t="str">
        <f t="shared" si="10"/>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9"/>
        <v>43.650000000000006</v>
      </c>
      <c r="N191" t="str">
        <f t="shared" si="8"/>
        <v>Liberica</v>
      </c>
      <c r="O191" t="str">
        <f t="shared" si="10"/>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9"/>
        <v>33.464999999999996</v>
      </c>
      <c r="N192" t="str">
        <f t="shared" si="8"/>
        <v>Liberica</v>
      </c>
      <c r="O192" t="str">
        <f t="shared" si="10"/>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9"/>
        <v>19.424999999999997</v>
      </c>
      <c r="N193" t="str">
        <f t="shared" si="8"/>
        <v>Liberica</v>
      </c>
      <c r="O193" t="str">
        <f t="shared" si="10"/>
        <v>Dark</v>
      </c>
      <c r="P193" t="str">
        <f>_xlfn.XLOOKUP(Orders[[#This Row],[Customer ID]],customers!$A$1:$A$1001,customers!$I$1:$I$1001,,0)</f>
        <v>Yes</v>
      </c>
    </row>
    <row r="194" spans="1:16" hidden="1"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9"/>
        <v>72.900000000000006</v>
      </c>
      <c r="N194" t="str">
        <f t="shared" si="8"/>
        <v>Excelsa</v>
      </c>
      <c r="O194" t="str">
        <f t="shared" si="10"/>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ref="N195:N258" si="11">IF(I195="Rob","Robusta",IF(I195="Exc","Excelsa",IF(I195="Lib","Liberica",IF(I195="Ara","Arabica",""))))</f>
        <v>Excelsa</v>
      </c>
      <c r="O195" t="str">
        <f t="shared" si="10"/>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1"/>
        <v>Excelsa</v>
      </c>
      <c r="O196" t="str">
        <f t="shared" si="10"/>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ref="M198:M261" si="12">L198*E198</f>
        <v>53.46</v>
      </c>
      <c r="N198" t="str">
        <f t="shared" si="11"/>
        <v>Excelsa</v>
      </c>
      <c r="O198" t="str">
        <f t="shared" si="10"/>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2"/>
        <v>59.569999999999993</v>
      </c>
      <c r="N199" t="str">
        <f t="shared" si="11"/>
        <v>Liberica</v>
      </c>
      <c r="O199" t="str">
        <f t="shared" si="10"/>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2"/>
        <v>89.35499999999999</v>
      </c>
      <c r="N200" t="str">
        <f t="shared" si="11"/>
        <v>Liberica</v>
      </c>
      <c r="O200" t="str">
        <f t="shared" si="10"/>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2"/>
        <v>38.04</v>
      </c>
      <c r="N201" t="str">
        <f t="shared" si="11"/>
        <v>Liberica</v>
      </c>
      <c r="O201" t="str">
        <f t="shared" si="10"/>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2"/>
        <v>41.25</v>
      </c>
      <c r="N202" t="str">
        <f t="shared" si="11"/>
        <v>Excelsa</v>
      </c>
      <c r="O202" t="str">
        <f t="shared" si="10"/>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2"/>
        <v>57.06</v>
      </c>
      <c r="N203" t="str">
        <f t="shared" si="11"/>
        <v>Liberica</v>
      </c>
      <c r="O203" t="str">
        <f t="shared" si="10"/>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2"/>
        <v>178.70999999999998</v>
      </c>
      <c r="N204" t="str">
        <f t="shared" si="11"/>
        <v>Liberica</v>
      </c>
      <c r="O204" t="str">
        <f t="shared" ref="O204:O267" si="13">IF(J204="M","Medium",IF(J204="L","Light",IF(J204="D","Dark","")))</f>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2"/>
        <v>4.7549999999999999</v>
      </c>
      <c r="N205" t="str">
        <f t="shared" si="11"/>
        <v>Liberica</v>
      </c>
      <c r="O205" t="str">
        <f t="shared" si="13"/>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2"/>
        <v>82.5</v>
      </c>
      <c r="N206" t="str">
        <f t="shared" si="11"/>
        <v>Excelsa</v>
      </c>
      <c r="O206" t="str">
        <f t="shared" si="13"/>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2"/>
        <v>8.0549999999999997</v>
      </c>
      <c r="N207" t="str">
        <f t="shared" si="11"/>
        <v>Robusta</v>
      </c>
      <c r="O207" t="str">
        <f t="shared" si="13"/>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2"/>
        <v>22.5</v>
      </c>
      <c r="N208" t="str">
        <f t="shared" si="11"/>
        <v>Arabica</v>
      </c>
      <c r="O208" t="str">
        <f t="shared" si="13"/>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2"/>
        <v>40.5</v>
      </c>
      <c r="N209" t="str">
        <f t="shared" si="11"/>
        <v>Arabica</v>
      </c>
      <c r="O209" t="str">
        <f t="shared" si="13"/>
        <v>Medium</v>
      </c>
      <c r="P209" t="str">
        <f>_xlfn.XLOOKUP(Orders[[#This Row],[Customer ID]],customers!$A$1:$A$1001,customers!$I$1:$I$1001,,0)</f>
        <v>Yes</v>
      </c>
    </row>
    <row r="210" spans="1:16" hidden="1"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2"/>
        <v>29.16</v>
      </c>
      <c r="N210" t="str">
        <f t="shared" si="11"/>
        <v>Excelsa</v>
      </c>
      <c r="O210" t="str">
        <f t="shared" si="13"/>
        <v>Dark</v>
      </c>
      <c r="P210" t="str">
        <f>_xlfn.XLOOKUP(Orders[[#This Row],[Customer ID]],customers!$A$1:$A$1001,customers!$I$1:$I$1001,,0)</f>
        <v>Yes</v>
      </c>
    </row>
    <row r="211" spans="1:16" hidden="1"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2"/>
        <v>6.75</v>
      </c>
      <c r="N211" t="str">
        <f t="shared" si="11"/>
        <v>Arabica</v>
      </c>
      <c r="O211" t="str">
        <f t="shared" si="13"/>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2"/>
        <v>51.8</v>
      </c>
      <c r="N212" t="str">
        <f t="shared" si="11"/>
        <v>Liberica</v>
      </c>
      <c r="O212" t="str">
        <f t="shared" si="13"/>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2"/>
        <v>53.46</v>
      </c>
      <c r="N213" t="str">
        <f t="shared" si="11"/>
        <v>Excelsa</v>
      </c>
      <c r="O213" t="str">
        <f t="shared" si="13"/>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2"/>
        <v>14.58</v>
      </c>
      <c r="N214" t="str">
        <f t="shared" si="11"/>
        <v>Excelsa</v>
      </c>
      <c r="O214" t="str">
        <f t="shared" si="13"/>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2"/>
        <v>20.584999999999997</v>
      </c>
      <c r="N215" t="str">
        <f t="shared" si="11"/>
        <v>Robusta</v>
      </c>
      <c r="O215" t="str">
        <f t="shared" si="13"/>
        <v>Dark</v>
      </c>
      <c r="P215" t="str">
        <f>_xlfn.XLOOKUP(Orders[[#This Row],[Customer ID]],customers!$A$1:$A$1001,customers!$I$1:$I$1001,,0)</f>
        <v>No</v>
      </c>
    </row>
    <row r="216" spans="1:16" hidden="1"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2"/>
        <v>31.7</v>
      </c>
      <c r="N216" t="str">
        <f t="shared" si="11"/>
        <v>Liberica</v>
      </c>
      <c r="O216" t="str">
        <f t="shared" si="13"/>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2"/>
        <v>23.31</v>
      </c>
      <c r="N217" t="str">
        <f t="shared" si="11"/>
        <v>Liberica</v>
      </c>
      <c r="O217" t="str">
        <f t="shared" si="13"/>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2"/>
        <v>58.2</v>
      </c>
      <c r="N218" t="str">
        <f t="shared" si="11"/>
        <v>Liberica</v>
      </c>
      <c r="O218" t="str">
        <f t="shared" si="13"/>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2"/>
        <v>35.64</v>
      </c>
      <c r="N219" t="str">
        <f t="shared" si="11"/>
        <v>Excelsa</v>
      </c>
      <c r="O219" t="str">
        <f t="shared" si="13"/>
        <v>Light</v>
      </c>
      <c r="P219" t="str">
        <f>_xlfn.XLOOKUP(Orders[[#This Row],[Customer ID]],customers!$A$1:$A$1001,customers!$I$1:$I$1001,,0)</f>
        <v>No</v>
      </c>
    </row>
    <row r="220" spans="1:16" hidden="1"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2"/>
        <v>56.25</v>
      </c>
      <c r="N220" t="str">
        <f t="shared" si="11"/>
        <v>Arabica</v>
      </c>
      <c r="O220" t="str">
        <f t="shared" si="13"/>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2"/>
        <v>10.754999999999999</v>
      </c>
      <c r="N221" t="str">
        <f t="shared" si="11"/>
        <v>Robusta</v>
      </c>
      <c r="O221" t="str">
        <f t="shared" si="13"/>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2"/>
        <v>14.924999999999999</v>
      </c>
      <c r="N222" t="str">
        <f t="shared" si="11"/>
        <v>Robusta</v>
      </c>
      <c r="O222" t="str">
        <f t="shared" si="13"/>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2"/>
        <v>77.699999999999989</v>
      </c>
      <c r="N223" t="str">
        <f t="shared" si="11"/>
        <v>Arabica</v>
      </c>
      <c r="O223" t="str">
        <f t="shared" si="13"/>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2"/>
        <v>23.31</v>
      </c>
      <c r="N224" t="str">
        <f t="shared" si="11"/>
        <v>Liberica</v>
      </c>
      <c r="O224" t="str">
        <f t="shared" si="13"/>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2"/>
        <v>59.4</v>
      </c>
      <c r="N225" t="str">
        <f t="shared" si="11"/>
        <v>Excelsa</v>
      </c>
      <c r="O225" t="str">
        <f t="shared" si="13"/>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2"/>
        <v>119.13999999999999</v>
      </c>
      <c r="N226" t="str">
        <f t="shared" si="11"/>
        <v>Liberica</v>
      </c>
      <c r="O226" t="str">
        <f t="shared" si="13"/>
        <v>Dark</v>
      </c>
      <c r="P226" t="str">
        <f>_xlfn.XLOOKUP(Orders[[#This Row],[Customer ID]],customers!$A$1:$A$1001,customers!$I$1:$I$1001,,0)</f>
        <v>Yes</v>
      </c>
    </row>
    <row r="227" spans="1:16" hidden="1"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2"/>
        <v>14.339999999999998</v>
      </c>
      <c r="N227" t="str">
        <f t="shared" si="11"/>
        <v>Robusta</v>
      </c>
      <c r="O227" t="str">
        <f t="shared" si="13"/>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2"/>
        <v>129.37499999999997</v>
      </c>
      <c r="N228" t="str">
        <f t="shared" si="11"/>
        <v>Arabica</v>
      </c>
      <c r="O228" t="str">
        <f t="shared" si="13"/>
        <v>Medium</v>
      </c>
      <c r="P228" t="str">
        <f>_xlfn.XLOOKUP(Orders[[#This Row],[Customer ID]],customers!$A$1:$A$1001,customers!$I$1:$I$1001,,0)</f>
        <v>No</v>
      </c>
    </row>
    <row r="229" spans="1:16" hidden="1"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2"/>
        <v>16.11</v>
      </c>
      <c r="N229" t="str">
        <f t="shared" si="11"/>
        <v>Robusta</v>
      </c>
      <c r="O229" t="str">
        <f t="shared" si="13"/>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2"/>
        <v>17.924999999999997</v>
      </c>
      <c r="N230" t="str">
        <f t="shared" si="11"/>
        <v>Robusta</v>
      </c>
      <c r="O230" t="str">
        <f t="shared" si="13"/>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2"/>
        <v>8.73</v>
      </c>
      <c r="N231" t="str">
        <f t="shared" si="11"/>
        <v>Liberica</v>
      </c>
      <c r="O231" t="str">
        <f t="shared" si="13"/>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2"/>
        <v>51.749999999999993</v>
      </c>
      <c r="N232" t="str">
        <f t="shared" si="11"/>
        <v>Arabica</v>
      </c>
      <c r="O232" t="str">
        <f t="shared" si="13"/>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2"/>
        <v>8.73</v>
      </c>
      <c r="N233" t="str">
        <f t="shared" si="11"/>
        <v>Liberica</v>
      </c>
      <c r="O233" t="str">
        <f t="shared" si="13"/>
        <v>Medium</v>
      </c>
      <c r="P233" t="str">
        <f>_xlfn.XLOOKUP(Orders[[#This Row],[Customer ID]],customers!$A$1:$A$1001,customers!$I$1:$I$1001,,0)</f>
        <v>Yes</v>
      </c>
    </row>
    <row r="234" spans="1:16" hidden="1"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2"/>
        <v>23.774999999999999</v>
      </c>
      <c r="N234" t="str">
        <f t="shared" si="11"/>
        <v>Liberica</v>
      </c>
      <c r="O234" t="str">
        <f t="shared" si="13"/>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2"/>
        <v>20.625</v>
      </c>
      <c r="N235" t="str">
        <f t="shared" si="11"/>
        <v>Excelsa</v>
      </c>
      <c r="O235" t="str">
        <f t="shared" si="13"/>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2"/>
        <v>36.454999999999998</v>
      </c>
      <c r="N236" t="str">
        <f t="shared" si="11"/>
        <v>Liberica</v>
      </c>
      <c r="O236" t="str">
        <f t="shared" si="13"/>
        <v>Light</v>
      </c>
      <c r="P236" t="str">
        <f>_xlfn.XLOOKUP(Orders[[#This Row],[Customer ID]],customers!$A$1:$A$1001,customers!$I$1:$I$1001,,0)</f>
        <v>No</v>
      </c>
    </row>
    <row r="237" spans="1:16" hidden="1"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2"/>
        <v>182.27499999999998</v>
      </c>
      <c r="N237" t="str">
        <f t="shared" si="11"/>
        <v>Liberica</v>
      </c>
      <c r="O237" t="str">
        <f t="shared" si="13"/>
        <v>Light</v>
      </c>
      <c r="P237" t="str">
        <f>_xlfn.XLOOKUP(Orders[[#This Row],[Customer ID]],customers!$A$1:$A$1001,customers!$I$1:$I$1001,,0)</f>
        <v>No</v>
      </c>
    </row>
    <row r="238" spans="1:16" hidden="1"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2"/>
        <v>89.35499999999999</v>
      </c>
      <c r="N238" t="str">
        <f t="shared" si="11"/>
        <v>Liberica</v>
      </c>
      <c r="O238" t="str">
        <f t="shared" si="13"/>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2"/>
        <v>3.5849999999999995</v>
      </c>
      <c r="N239" t="str">
        <f t="shared" si="11"/>
        <v>Robusta</v>
      </c>
      <c r="O239" t="str">
        <f t="shared" si="13"/>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2"/>
        <v>45.769999999999996</v>
      </c>
      <c r="N240" t="str">
        <f t="shared" si="11"/>
        <v>Robusta</v>
      </c>
      <c r="O240" t="str">
        <f t="shared" si="13"/>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2"/>
        <v>59.4</v>
      </c>
      <c r="N241" t="str">
        <f t="shared" si="11"/>
        <v>Excelsa</v>
      </c>
      <c r="O241" t="str">
        <f t="shared" si="13"/>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2"/>
        <v>155.24999999999997</v>
      </c>
      <c r="N242" t="str">
        <f t="shared" si="11"/>
        <v>Arabica</v>
      </c>
      <c r="O242" t="str">
        <f t="shared" si="13"/>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2"/>
        <v>45.769999999999996</v>
      </c>
      <c r="N243" t="str">
        <f t="shared" si="11"/>
        <v>Robusta</v>
      </c>
      <c r="O243" t="str">
        <f t="shared" si="13"/>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2"/>
        <v>36.450000000000003</v>
      </c>
      <c r="N244" t="str">
        <f t="shared" si="11"/>
        <v>Excelsa</v>
      </c>
      <c r="O244" t="str">
        <f t="shared" si="13"/>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2"/>
        <v>29.16</v>
      </c>
      <c r="N245" t="str">
        <f t="shared" si="11"/>
        <v>Excelsa</v>
      </c>
      <c r="O245" t="str">
        <f t="shared" si="13"/>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2"/>
        <v>133.85999999999999</v>
      </c>
      <c r="N246" t="str">
        <f t="shared" si="11"/>
        <v>Liberica</v>
      </c>
      <c r="O246" t="str">
        <f t="shared" si="13"/>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2"/>
        <v>23.774999999999999</v>
      </c>
      <c r="N247" t="str">
        <f t="shared" si="11"/>
        <v>Liberica</v>
      </c>
      <c r="O247" t="str">
        <f t="shared" si="13"/>
        <v>Light</v>
      </c>
      <c r="P247" t="str">
        <f>_xlfn.XLOOKUP(Orders[[#This Row],[Customer ID]],customers!$A$1:$A$1001,customers!$I$1:$I$1001,,0)</f>
        <v>Yes</v>
      </c>
    </row>
    <row r="248" spans="1:16" hidden="1"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2"/>
        <v>38.849999999999994</v>
      </c>
      <c r="N248" t="str">
        <f t="shared" si="11"/>
        <v>Liberica</v>
      </c>
      <c r="O248" t="str">
        <f t="shared" si="13"/>
        <v>Dark</v>
      </c>
      <c r="P248" t="str">
        <f>_xlfn.XLOOKUP(Orders[[#This Row],[Customer ID]],customers!$A$1:$A$1001,customers!$I$1:$I$1001,,0)</f>
        <v>No</v>
      </c>
    </row>
    <row r="249" spans="1:16" hidden="1"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2"/>
        <v>21.509999999999998</v>
      </c>
      <c r="N249" t="str">
        <f t="shared" si="11"/>
        <v>Robusta</v>
      </c>
      <c r="O249" t="str">
        <f t="shared" si="13"/>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2"/>
        <v>9.9499999999999993</v>
      </c>
      <c r="N250" t="str">
        <f t="shared" si="11"/>
        <v>Arabica</v>
      </c>
      <c r="O250" t="str">
        <f t="shared" si="13"/>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2"/>
        <v>15.85</v>
      </c>
      <c r="N251" t="str">
        <f t="shared" si="11"/>
        <v>Liberica</v>
      </c>
      <c r="O251" t="str">
        <f t="shared" si="13"/>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2"/>
        <v>2.9849999999999999</v>
      </c>
      <c r="N252" t="str">
        <f t="shared" si="11"/>
        <v>Robusta</v>
      </c>
      <c r="O252" t="str">
        <f t="shared" si="13"/>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2"/>
        <v>68.75</v>
      </c>
      <c r="N253" t="str">
        <f t="shared" si="11"/>
        <v>Excelsa</v>
      </c>
      <c r="O253" t="str">
        <f t="shared" si="13"/>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2"/>
        <v>29.849999999999998</v>
      </c>
      <c r="N254" t="str">
        <f t="shared" si="11"/>
        <v>Arabica</v>
      </c>
      <c r="O254" t="str">
        <f t="shared" si="13"/>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2"/>
        <v>58.2</v>
      </c>
      <c r="N255" t="str">
        <f t="shared" si="11"/>
        <v>Liberica</v>
      </c>
      <c r="O255" t="str">
        <f t="shared" si="13"/>
        <v>Medium</v>
      </c>
      <c r="P255" t="str">
        <f>_xlfn.XLOOKUP(Orders[[#This Row],[Customer ID]],customers!$A$1:$A$1001,customers!$I$1:$I$1001,,0)</f>
        <v>No</v>
      </c>
    </row>
    <row r="256" spans="1:16" hidden="1"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2"/>
        <v>28.679999999999996</v>
      </c>
      <c r="N256" t="str">
        <f t="shared" si="11"/>
        <v>Robusta</v>
      </c>
      <c r="O256" t="str">
        <f t="shared" si="13"/>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2"/>
        <v>21.509999999999998</v>
      </c>
      <c r="N257" t="str">
        <f t="shared" si="11"/>
        <v>Robusta</v>
      </c>
      <c r="O257" t="str">
        <f t="shared" si="13"/>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2"/>
        <v>17.46</v>
      </c>
      <c r="N258" t="str">
        <f t="shared" si="11"/>
        <v>Liberica</v>
      </c>
      <c r="O258" t="str">
        <f t="shared" si="13"/>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ref="N259:N322" si="14">IF(I259="Rob","Robusta",IF(I259="Exc","Excelsa",IF(I259="Lib","Liberica",IF(I259="Ara","Arabica",""))))</f>
        <v>Excelsa</v>
      </c>
      <c r="O259" t="str">
        <f t="shared" si="13"/>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4"/>
        <v>Excelsa</v>
      </c>
      <c r="O260" t="str">
        <f t="shared" si="13"/>
        <v>Dark</v>
      </c>
      <c r="P260" t="str">
        <f>_xlfn.XLOOKUP(Orders[[#This Row],[Customer ID]],customers!$A$1:$A$1001,customers!$I$1:$I$1001,,0)</f>
        <v>No</v>
      </c>
    </row>
    <row r="261" spans="1:16" hidden="1"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Robusta</v>
      </c>
      <c r="O261" t="str">
        <f t="shared" si="13"/>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ref="M262:M325" si="15">L262*E262</f>
        <v>27.484999999999996</v>
      </c>
      <c r="N262" t="str">
        <f t="shared" si="14"/>
        <v>Robusta</v>
      </c>
      <c r="O262" t="str">
        <f t="shared" si="13"/>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5"/>
        <v>59.75</v>
      </c>
      <c r="N263" t="str">
        <f t="shared" si="14"/>
        <v>Robusta</v>
      </c>
      <c r="O263" t="str">
        <f t="shared" si="13"/>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5"/>
        <v>41.25</v>
      </c>
      <c r="N264" t="str">
        <f t="shared" si="14"/>
        <v>Excelsa</v>
      </c>
      <c r="O264" t="str">
        <f t="shared" si="13"/>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5"/>
        <v>133.85999999999999</v>
      </c>
      <c r="N265" t="str">
        <f t="shared" si="14"/>
        <v>Liberica</v>
      </c>
      <c r="O265" t="str">
        <f t="shared" si="13"/>
        <v>Medium</v>
      </c>
      <c r="P265" t="str">
        <f>_xlfn.XLOOKUP(Orders[[#This Row],[Customer ID]],customers!$A$1:$A$1001,customers!$I$1:$I$1001,,0)</f>
        <v>No</v>
      </c>
    </row>
    <row r="266" spans="1:16" hidden="1"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5"/>
        <v>59.75</v>
      </c>
      <c r="N266" t="str">
        <f t="shared" si="14"/>
        <v>Robusta</v>
      </c>
      <c r="O266" t="str">
        <f t="shared" si="13"/>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5"/>
        <v>5.97</v>
      </c>
      <c r="N267" t="str">
        <f t="shared" si="14"/>
        <v>Arabica</v>
      </c>
      <c r="O267" t="str">
        <f t="shared" si="13"/>
        <v>Dark</v>
      </c>
      <c r="P267" t="str">
        <f>_xlfn.XLOOKUP(Orders[[#This Row],[Customer ID]],customers!$A$1:$A$1001,customers!$I$1:$I$1001,,0)</f>
        <v>Yes</v>
      </c>
    </row>
    <row r="268" spans="1:16" hidden="1"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5"/>
        <v>24.3</v>
      </c>
      <c r="N268" t="str">
        <f t="shared" si="14"/>
        <v>Excelsa</v>
      </c>
      <c r="O268" t="str">
        <f t="shared" ref="O268:O331" si="16">IF(J268="M","Medium",IF(J268="L","Light",IF(J268="D","Dark","")))</f>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5"/>
        <v>21.87</v>
      </c>
      <c r="N269" t="str">
        <f t="shared" si="14"/>
        <v>Excelsa</v>
      </c>
      <c r="O269" t="str">
        <f t="shared" si="16"/>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5"/>
        <v>19.899999999999999</v>
      </c>
      <c r="N270" t="str">
        <f t="shared" si="14"/>
        <v>Arabica</v>
      </c>
      <c r="O270" t="str">
        <f t="shared" si="16"/>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5"/>
        <v>5.97</v>
      </c>
      <c r="N271" t="str">
        <f t="shared" si="14"/>
        <v>Arabica</v>
      </c>
      <c r="O271" t="str">
        <f t="shared" si="16"/>
        <v>Dark</v>
      </c>
      <c r="P271" t="str">
        <f>_xlfn.XLOOKUP(Orders[[#This Row],[Customer ID]],customers!$A$1:$A$1001,customers!$I$1:$I$1001,,0)</f>
        <v>No</v>
      </c>
    </row>
    <row r="272" spans="1:16" hidden="1"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5"/>
        <v>7.29</v>
      </c>
      <c r="N272" t="str">
        <f t="shared" si="14"/>
        <v>Excelsa</v>
      </c>
      <c r="O272" t="str">
        <f t="shared" si="16"/>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5"/>
        <v>11.94</v>
      </c>
      <c r="N273" t="str">
        <f t="shared" si="14"/>
        <v>Arabica</v>
      </c>
      <c r="O273" t="str">
        <f t="shared" si="16"/>
        <v>Dark</v>
      </c>
      <c r="P273" t="str">
        <f>_xlfn.XLOOKUP(Orders[[#This Row],[Customer ID]],customers!$A$1:$A$1001,customers!$I$1:$I$1001,,0)</f>
        <v>Yes</v>
      </c>
    </row>
    <row r="274" spans="1:16" hidden="1"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5"/>
        <v>71.699999999999989</v>
      </c>
      <c r="N274" t="str">
        <f t="shared" si="14"/>
        <v>Robusta</v>
      </c>
      <c r="O274" t="str">
        <f t="shared" si="16"/>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5"/>
        <v>7.77</v>
      </c>
      <c r="N275" t="str">
        <f t="shared" si="14"/>
        <v>Arabica</v>
      </c>
      <c r="O275" t="str">
        <f t="shared" si="16"/>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5"/>
        <v>25.874999999999996</v>
      </c>
      <c r="N276" t="str">
        <f t="shared" si="14"/>
        <v>Arabica</v>
      </c>
      <c r="O276" t="str">
        <f t="shared" si="16"/>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5"/>
        <v>204.92999999999995</v>
      </c>
      <c r="N277" t="str">
        <f t="shared" si="14"/>
        <v>Excelsa</v>
      </c>
      <c r="O277" t="str">
        <f t="shared" si="16"/>
        <v>Light</v>
      </c>
      <c r="P277" t="str">
        <f>_xlfn.XLOOKUP(Orders[[#This Row],[Customer ID]],customers!$A$1:$A$1001,customers!$I$1:$I$1001,,0)</f>
        <v>No</v>
      </c>
    </row>
    <row r="278" spans="1:16" hidden="1"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5"/>
        <v>109.93999999999998</v>
      </c>
      <c r="N278" t="str">
        <f t="shared" si="14"/>
        <v>Robusta</v>
      </c>
      <c r="O278" t="str">
        <f t="shared" si="16"/>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5"/>
        <v>89.1</v>
      </c>
      <c r="N279" t="str">
        <f t="shared" si="14"/>
        <v>Excelsa</v>
      </c>
      <c r="O279" t="str">
        <f t="shared" si="16"/>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5"/>
        <v>7.77</v>
      </c>
      <c r="N280" t="str">
        <f t="shared" si="14"/>
        <v>Arabica</v>
      </c>
      <c r="O280" t="str">
        <f t="shared" si="16"/>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5"/>
        <v>33.464999999999996</v>
      </c>
      <c r="N281" t="str">
        <f t="shared" si="14"/>
        <v>Liberica</v>
      </c>
      <c r="O281" t="str">
        <f t="shared" si="16"/>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5"/>
        <v>41.25</v>
      </c>
      <c r="N282" t="str">
        <f t="shared" si="14"/>
        <v>Excelsa</v>
      </c>
      <c r="O282" t="str">
        <f t="shared" si="16"/>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5"/>
        <v>59.4</v>
      </c>
      <c r="N283" t="str">
        <f t="shared" si="14"/>
        <v>Excelsa</v>
      </c>
      <c r="O283" t="str">
        <f t="shared" si="16"/>
        <v>Light</v>
      </c>
      <c r="P283" t="str">
        <f>_xlfn.XLOOKUP(Orders[[#This Row],[Customer ID]],customers!$A$1:$A$1001,customers!$I$1:$I$1001,,0)</f>
        <v>Yes</v>
      </c>
    </row>
    <row r="284" spans="1:16" hidden="1"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5"/>
        <v>7.77</v>
      </c>
      <c r="N284" t="str">
        <f t="shared" si="14"/>
        <v>Arabica</v>
      </c>
      <c r="O284" t="str">
        <f t="shared" si="16"/>
        <v>Light</v>
      </c>
      <c r="P284" t="str">
        <f>_xlfn.XLOOKUP(Orders[[#This Row],[Customer ID]],customers!$A$1:$A$1001,customers!$I$1:$I$1001,,0)</f>
        <v>No</v>
      </c>
    </row>
    <row r="285" spans="1:16" hidden="1"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5"/>
        <v>5.3699999999999992</v>
      </c>
      <c r="N285" t="str">
        <f t="shared" si="14"/>
        <v>Robusta</v>
      </c>
      <c r="O285" t="str">
        <f t="shared" si="16"/>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5"/>
        <v>94.874999999999986</v>
      </c>
      <c r="N286" t="str">
        <f t="shared" si="14"/>
        <v>Excelsa</v>
      </c>
      <c r="O286" t="str">
        <f t="shared" si="16"/>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5"/>
        <v>36.454999999999998</v>
      </c>
      <c r="N287" t="str">
        <f t="shared" si="14"/>
        <v>Liberica</v>
      </c>
      <c r="O287" t="str">
        <f t="shared" si="16"/>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5"/>
        <v>13.5</v>
      </c>
      <c r="N288" t="str">
        <f t="shared" si="14"/>
        <v>Arabica</v>
      </c>
      <c r="O288" t="str">
        <f t="shared" si="16"/>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5"/>
        <v>14.339999999999998</v>
      </c>
      <c r="N289" t="str">
        <f t="shared" si="14"/>
        <v>Robusta</v>
      </c>
      <c r="O289" t="str">
        <f t="shared" si="16"/>
        <v>Light</v>
      </c>
      <c r="P289" t="str">
        <f>_xlfn.XLOOKUP(Orders[[#This Row],[Customer ID]],customers!$A$1:$A$1001,customers!$I$1:$I$1001,,0)</f>
        <v>No</v>
      </c>
    </row>
    <row r="290" spans="1:16" hidden="1"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5"/>
        <v>8.25</v>
      </c>
      <c r="N290" t="str">
        <f t="shared" si="14"/>
        <v>Excelsa</v>
      </c>
      <c r="O290" t="str">
        <f t="shared" si="16"/>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5"/>
        <v>13.424999999999997</v>
      </c>
      <c r="N291" t="str">
        <f t="shared" si="14"/>
        <v>Robusta</v>
      </c>
      <c r="O291" t="str">
        <f t="shared" si="16"/>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5"/>
        <v>49.75</v>
      </c>
      <c r="N292" t="str">
        <f t="shared" si="14"/>
        <v>Arabica</v>
      </c>
      <c r="O292" t="str">
        <f t="shared" si="16"/>
        <v>Dark</v>
      </c>
      <c r="P292" t="str">
        <f>_xlfn.XLOOKUP(Orders[[#This Row],[Customer ID]],customers!$A$1:$A$1001,customers!$I$1:$I$1001,,0)</f>
        <v>No</v>
      </c>
    </row>
    <row r="293" spans="1:16" hidden="1"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5"/>
        <v>16.5</v>
      </c>
      <c r="N293" t="str">
        <f t="shared" si="14"/>
        <v>Excelsa</v>
      </c>
      <c r="O293" t="str">
        <f t="shared" si="16"/>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5"/>
        <v>17.91</v>
      </c>
      <c r="N294" t="str">
        <f t="shared" si="14"/>
        <v>Arabica</v>
      </c>
      <c r="O294" t="str">
        <f t="shared" si="16"/>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5"/>
        <v>29.849999999999998</v>
      </c>
      <c r="N295" t="str">
        <f t="shared" si="14"/>
        <v>Arabica</v>
      </c>
      <c r="O295" t="str">
        <f t="shared" si="16"/>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5"/>
        <v>44.55</v>
      </c>
      <c r="N296" t="str">
        <f t="shared" si="14"/>
        <v>Excelsa</v>
      </c>
      <c r="O296" t="str">
        <f t="shared" si="16"/>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5"/>
        <v>27.5</v>
      </c>
      <c r="N297" t="str">
        <f t="shared" si="14"/>
        <v>Excelsa</v>
      </c>
      <c r="O297" t="str">
        <f t="shared" si="16"/>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5"/>
        <v>35.82</v>
      </c>
      <c r="N298" t="str">
        <f t="shared" si="14"/>
        <v>Robusta</v>
      </c>
      <c r="O298" t="str">
        <f t="shared" si="16"/>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5"/>
        <v>16.11</v>
      </c>
      <c r="N299" t="str">
        <f t="shared" si="14"/>
        <v>Robusta</v>
      </c>
      <c r="O299" t="str">
        <f t="shared" si="16"/>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5"/>
        <v>26.73</v>
      </c>
      <c r="N300" t="str">
        <f t="shared" si="14"/>
        <v>Excelsa</v>
      </c>
      <c r="O300" t="str">
        <f t="shared" si="16"/>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5"/>
        <v>204.92999999999995</v>
      </c>
      <c r="N301" t="str">
        <f t="shared" si="14"/>
        <v>Excelsa</v>
      </c>
      <c r="O301" t="str">
        <f t="shared" si="16"/>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5"/>
        <v>38.849999999999994</v>
      </c>
      <c r="N302" t="str">
        <f t="shared" si="14"/>
        <v>Arabica</v>
      </c>
      <c r="O302" t="str">
        <f t="shared" si="16"/>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5"/>
        <v>15.54</v>
      </c>
      <c r="N303" t="str">
        <f t="shared" si="14"/>
        <v>Liberica</v>
      </c>
      <c r="O303" t="str">
        <f t="shared" si="16"/>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5"/>
        <v>6.75</v>
      </c>
      <c r="N304" t="str">
        <f t="shared" si="14"/>
        <v>Arabica</v>
      </c>
      <c r="O304" t="str">
        <f t="shared" si="16"/>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5"/>
        <v>111.78</v>
      </c>
      <c r="N305" t="str">
        <f t="shared" si="14"/>
        <v>Excelsa</v>
      </c>
      <c r="O305" t="str">
        <f t="shared" si="16"/>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5"/>
        <v>3.8849999999999998</v>
      </c>
      <c r="N306" t="str">
        <f t="shared" si="14"/>
        <v>Arabica</v>
      </c>
      <c r="O306" t="str">
        <f t="shared" si="16"/>
        <v>Light</v>
      </c>
      <c r="P306" t="str">
        <f>_xlfn.XLOOKUP(Orders[[#This Row],[Customer ID]],customers!$A$1:$A$1001,customers!$I$1:$I$1001,,0)</f>
        <v>Yes</v>
      </c>
    </row>
    <row r="307" spans="1:16" hidden="1"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5"/>
        <v>21.825000000000003</v>
      </c>
      <c r="N307" t="str">
        <f t="shared" si="14"/>
        <v>Liberica</v>
      </c>
      <c r="O307" t="str">
        <f t="shared" si="16"/>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5"/>
        <v>14.924999999999999</v>
      </c>
      <c r="N308" t="str">
        <f t="shared" si="14"/>
        <v>Robusta</v>
      </c>
      <c r="O308" t="str">
        <f t="shared" si="16"/>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5"/>
        <v>33.75</v>
      </c>
      <c r="N309" t="str">
        <f t="shared" si="14"/>
        <v>Arabica</v>
      </c>
      <c r="O309" t="str">
        <f t="shared" si="16"/>
        <v>Medium</v>
      </c>
      <c r="P309" t="str">
        <f>_xlfn.XLOOKUP(Orders[[#This Row],[Customer ID]],customers!$A$1:$A$1001,customers!$I$1:$I$1001,,0)</f>
        <v>Yes</v>
      </c>
    </row>
    <row r="310" spans="1:16" hidden="1"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5"/>
        <v>33.75</v>
      </c>
      <c r="N310" t="str">
        <f t="shared" si="14"/>
        <v>Arabica</v>
      </c>
      <c r="O310" t="str">
        <f t="shared" si="16"/>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5"/>
        <v>26.19</v>
      </c>
      <c r="N311" t="str">
        <f t="shared" si="14"/>
        <v>Liberica</v>
      </c>
      <c r="O311" t="str">
        <f t="shared" si="16"/>
        <v>Medium</v>
      </c>
      <c r="P311" t="str">
        <f>_xlfn.XLOOKUP(Orders[[#This Row],[Customer ID]],customers!$A$1:$A$1001,customers!$I$1:$I$1001,,0)</f>
        <v>Yes</v>
      </c>
    </row>
    <row r="312" spans="1:16" hidden="1"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5"/>
        <v>14.85</v>
      </c>
      <c r="N312" t="str">
        <f t="shared" si="14"/>
        <v>Excelsa</v>
      </c>
      <c r="O312" t="str">
        <f t="shared" si="16"/>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5"/>
        <v>189.74999999999997</v>
      </c>
      <c r="N313" t="str">
        <f t="shared" si="14"/>
        <v>Excelsa</v>
      </c>
      <c r="O313" t="str">
        <f t="shared" si="16"/>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5"/>
        <v>5.97</v>
      </c>
      <c r="N314" t="str">
        <f t="shared" si="14"/>
        <v>Robusta</v>
      </c>
      <c r="O314" t="str">
        <f t="shared" si="16"/>
        <v>Medium</v>
      </c>
      <c r="P314" t="str">
        <f>_xlfn.XLOOKUP(Orders[[#This Row],[Customer ID]],customers!$A$1:$A$1001,customers!$I$1:$I$1001,,0)</f>
        <v>Yes</v>
      </c>
    </row>
    <row r="315" spans="1:16" hidden="1"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5"/>
        <v>29.849999999999998</v>
      </c>
      <c r="N315" t="str">
        <f t="shared" si="14"/>
        <v>Robusta</v>
      </c>
      <c r="O315" t="str">
        <f t="shared" si="16"/>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5"/>
        <v>44.75</v>
      </c>
      <c r="N316" t="str">
        <f t="shared" si="14"/>
        <v>Robusta</v>
      </c>
      <c r="O316" t="str">
        <f t="shared" si="16"/>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5"/>
        <v>34.154999999999994</v>
      </c>
      <c r="N317" t="str">
        <f t="shared" si="14"/>
        <v>Excelsa</v>
      </c>
      <c r="O317" t="str">
        <f t="shared" si="16"/>
        <v>Light</v>
      </c>
      <c r="P317" t="str">
        <f>_xlfn.XLOOKUP(Orders[[#This Row],[Customer ID]],customers!$A$1:$A$1001,customers!$I$1:$I$1001,,0)</f>
        <v>Yes</v>
      </c>
    </row>
    <row r="318" spans="1:16" hidden="1"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5"/>
        <v>204.92999999999995</v>
      </c>
      <c r="N318" t="str">
        <f t="shared" si="14"/>
        <v>Excelsa</v>
      </c>
      <c r="O318" t="str">
        <f t="shared" si="16"/>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5"/>
        <v>21.87</v>
      </c>
      <c r="N319" t="str">
        <f t="shared" si="14"/>
        <v>Excelsa</v>
      </c>
      <c r="O319" t="str">
        <f t="shared" si="16"/>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5"/>
        <v>51.749999999999993</v>
      </c>
      <c r="N320" t="str">
        <f t="shared" si="14"/>
        <v>Arabica</v>
      </c>
      <c r="O320" t="str">
        <f t="shared" si="16"/>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5"/>
        <v>8.25</v>
      </c>
      <c r="N321" t="str">
        <f t="shared" si="14"/>
        <v>Excelsa</v>
      </c>
      <c r="O321" t="str">
        <f t="shared" si="16"/>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5"/>
        <v>19.424999999999997</v>
      </c>
      <c r="N322" t="str">
        <f t="shared" si="14"/>
        <v>Arabica</v>
      </c>
      <c r="O322" t="str">
        <f t="shared" si="16"/>
        <v>Light</v>
      </c>
      <c r="P322" t="str">
        <f>_xlfn.XLOOKUP(Orders[[#This Row],[Customer ID]],customers!$A$1:$A$1001,customers!$I$1:$I$1001,,0)</f>
        <v>Yes</v>
      </c>
    </row>
    <row r="323" spans="1:16" hidden="1"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ref="N323:N386" si="17">IF(I323="Rob","Robusta",IF(I323="Exc","Excelsa",IF(I323="Lib","Liberica",IF(I323="Ara","Arabica",""))))</f>
        <v>Arabica</v>
      </c>
      <c r="O323" t="str">
        <f t="shared" si="16"/>
        <v>Medium</v>
      </c>
      <c r="P323" t="str">
        <f>_xlfn.XLOOKUP(Orders[[#This Row],[Customer ID]],customers!$A$1:$A$1001,customers!$I$1:$I$1001,,0)</f>
        <v>Yes</v>
      </c>
    </row>
    <row r="324" spans="1:16" hidden="1"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7"/>
        <v>Liberica</v>
      </c>
      <c r="O324" t="str">
        <f t="shared" si="16"/>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ref="M326:M389" si="18">L326*E326</f>
        <v>13.75</v>
      </c>
      <c r="N326" t="str">
        <f t="shared" si="17"/>
        <v>Excelsa</v>
      </c>
      <c r="O326" t="str">
        <f t="shared" si="16"/>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8"/>
        <v>29.784999999999997</v>
      </c>
      <c r="N327" t="str">
        <f t="shared" si="17"/>
        <v>Arabica</v>
      </c>
      <c r="O327" t="str">
        <f t="shared" si="16"/>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8"/>
        <v>44.75</v>
      </c>
      <c r="N328" t="str">
        <f t="shared" si="17"/>
        <v>Robusta</v>
      </c>
      <c r="O328" t="str">
        <f t="shared" si="16"/>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8"/>
        <v>44.75</v>
      </c>
      <c r="N329" t="str">
        <f t="shared" si="17"/>
        <v>Robusta</v>
      </c>
      <c r="O329" t="str">
        <f t="shared" si="16"/>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8"/>
        <v>38.04</v>
      </c>
      <c r="N330" t="str">
        <f t="shared" si="17"/>
        <v>Liberica</v>
      </c>
      <c r="O330" t="str">
        <f t="shared" si="16"/>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8"/>
        <v>21.479999999999997</v>
      </c>
      <c r="N331" t="str">
        <f t="shared" si="17"/>
        <v>Robusta</v>
      </c>
      <c r="O331" t="str">
        <f t="shared" si="16"/>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8"/>
        <v>16.11</v>
      </c>
      <c r="N332" t="str">
        <f t="shared" si="17"/>
        <v>Robusta</v>
      </c>
      <c r="O332" t="str">
        <f t="shared" ref="O332:O395" si="19">IF(J332="M","Medium",IF(J332="L","Light",IF(J332="D","Dark","")))</f>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8"/>
        <v>22.884999999999998</v>
      </c>
      <c r="N333" t="str">
        <f t="shared" si="17"/>
        <v>Robusta</v>
      </c>
      <c r="O333" t="str">
        <f t="shared" si="19"/>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8"/>
        <v>17.91</v>
      </c>
      <c r="N334" t="str">
        <f t="shared" si="17"/>
        <v>Arabica</v>
      </c>
      <c r="O334" t="str">
        <f t="shared" si="19"/>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8"/>
        <v>23.88</v>
      </c>
      <c r="N335" t="str">
        <f t="shared" si="17"/>
        <v>Robusta</v>
      </c>
      <c r="O335" t="str">
        <f t="shared" si="19"/>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8"/>
        <v>59.75</v>
      </c>
      <c r="N336" t="str">
        <f t="shared" si="17"/>
        <v>Robusta</v>
      </c>
      <c r="O336" t="str">
        <f t="shared" si="19"/>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8"/>
        <v>28.53</v>
      </c>
      <c r="N337" t="str">
        <f t="shared" si="17"/>
        <v>Liberica</v>
      </c>
      <c r="O337" t="str">
        <f t="shared" si="19"/>
        <v>Light</v>
      </c>
      <c r="P337" t="str">
        <f>_xlfn.XLOOKUP(Orders[[#This Row],[Customer ID]],customers!$A$1:$A$1001,customers!$I$1:$I$1001,,0)</f>
        <v>Yes</v>
      </c>
    </row>
    <row r="338" spans="1:16" hidden="1"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8"/>
        <v>45</v>
      </c>
      <c r="N338" t="str">
        <f t="shared" si="17"/>
        <v>Arabica</v>
      </c>
      <c r="O338" t="str">
        <f t="shared" si="19"/>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8"/>
        <v>55.89</v>
      </c>
      <c r="N339" t="str">
        <f t="shared" si="17"/>
        <v>Excelsa</v>
      </c>
      <c r="O339" t="str">
        <f t="shared" si="19"/>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8"/>
        <v>59.4</v>
      </c>
      <c r="N340" t="str">
        <f t="shared" si="17"/>
        <v>Excelsa</v>
      </c>
      <c r="O340" t="str">
        <f t="shared" si="19"/>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8"/>
        <v>7.29</v>
      </c>
      <c r="N341" t="str">
        <f t="shared" si="17"/>
        <v>Excelsa</v>
      </c>
      <c r="O341" t="str">
        <f t="shared" si="19"/>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8"/>
        <v>7.29</v>
      </c>
      <c r="N342" t="str">
        <f t="shared" si="17"/>
        <v>Excelsa</v>
      </c>
      <c r="O342" t="str">
        <f t="shared" si="19"/>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8"/>
        <v>17.82</v>
      </c>
      <c r="N343" t="str">
        <f t="shared" si="17"/>
        <v>Excelsa</v>
      </c>
      <c r="O343" t="str">
        <f t="shared" si="19"/>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8"/>
        <v>38.849999999999994</v>
      </c>
      <c r="N344" t="str">
        <f t="shared" si="17"/>
        <v>Liberica</v>
      </c>
      <c r="O344" t="str">
        <f t="shared" si="19"/>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8"/>
        <v>32.22</v>
      </c>
      <c r="N345" t="str">
        <f t="shared" si="17"/>
        <v>Robusta</v>
      </c>
      <c r="O345" t="str">
        <f t="shared" si="19"/>
        <v>Dark</v>
      </c>
      <c r="P345" t="str">
        <f>_xlfn.XLOOKUP(Orders[[#This Row],[Customer ID]],customers!$A$1:$A$1001,customers!$I$1:$I$1001,,0)</f>
        <v>No</v>
      </c>
    </row>
    <row r="346" spans="1:16" hidden="1"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8"/>
        <v>19.899999999999999</v>
      </c>
      <c r="N346" t="str">
        <f t="shared" si="17"/>
        <v>Robusta</v>
      </c>
      <c r="O346" t="str">
        <f t="shared" si="19"/>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8"/>
        <v>59.75</v>
      </c>
      <c r="N347" t="str">
        <f t="shared" si="17"/>
        <v>Robusta</v>
      </c>
      <c r="O347" t="str">
        <f t="shared" si="19"/>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8"/>
        <v>23.31</v>
      </c>
      <c r="N348" t="str">
        <f t="shared" si="17"/>
        <v>Arabica</v>
      </c>
      <c r="O348" t="str">
        <f t="shared" si="19"/>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8"/>
        <v>43.650000000000006</v>
      </c>
      <c r="N349" t="str">
        <f t="shared" si="17"/>
        <v>Liberica</v>
      </c>
      <c r="O349" t="str">
        <f t="shared" si="19"/>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8"/>
        <v>204.92999999999995</v>
      </c>
      <c r="N350" t="str">
        <f t="shared" si="17"/>
        <v>Excelsa</v>
      </c>
      <c r="O350" t="str">
        <f t="shared" si="19"/>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8"/>
        <v>14.339999999999998</v>
      </c>
      <c r="N351" t="str">
        <f t="shared" si="17"/>
        <v>Robusta</v>
      </c>
      <c r="O351" t="str">
        <f t="shared" si="19"/>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8"/>
        <v>23.88</v>
      </c>
      <c r="N352" t="str">
        <f t="shared" si="17"/>
        <v>Arabica</v>
      </c>
      <c r="O352" t="str">
        <f t="shared" si="19"/>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8"/>
        <v>22.5</v>
      </c>
      <c r="N353" t="str">
        <f t="shared" si="17"/>
        <v>Arabica</v>
      </c>
      <c r="O353" t="str">
        <f t="shared" si="19"/>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8"/>
        <v>36.450000000000003</v>
      </c>
      <c r="N354" t="str">
        <f t="shared" si="17"/>
        <v>Excelsa</v>
      </c>
      <c r="O354" t="str">
        <f t="shared" si="19"/>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8"/>
        <v>27</v>
      </c>
      <c r="N355" t="str">
        <f t="shared" si="17"/>
        <v>Arabica</v>
      </c>
      <c r="O355" t="str">
        <f t="shared" si="19"/>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8"/>
        <v>155.24999999999997</v>
      </c>
      <c r="N356" t="str">
        <f t="shared" si="17"/>
        <v>Arabica</v>
      </c>
      <c r="O356" t="str">
        <f t="shared" si="19"/>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8"/>
        <v>114.42499999999998</v>
      </c>
      <c r="N357" t="str">
        <f t="shared" si="17"/>
        <v>Arabica</v>
      </c>
      <c r="O357" t="str">
        <f t="shared" si="19"/>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8"/>
        <v>51.8</v>
      </c>
      <c r="N358" t="str">
        <f t="shared" si="17"/>
        <v>Liberica</v>
      </c>
      <c r="O358" t="str">
        <f t="shared" si="19"/>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8"/>
        <v>155.24999999999997</v>
      </c>
      <c r="N359" t="str">
        <f t="shared" si="17"/>
        <v>Arabica</v>
      </c>
      <c r="O359" t="str">
        <f t="shared" si="19"/>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8"/>
        <v>29.784999999999997</v>
      </c>
      <c r="N360" t="str">
        <f t="shared" si="17"/>
        <v>Arabica</v>
      </c>
      <c r="O360" t="str">
        <f t="shared" si="19"/>
        <v>Light</v>
      </c>
      <c r="P360" t="str">
        <f>_xlfn.XLOOKUP(Orders[[#This Row],[Customer ID]],customers!$A$1:$A$1001,customers!$I$1:$I$1001,,0)</f>
        <v>No</v>
      </c>
    </row>
    <row r="361" spans="1:16" hidden="1"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8"/>
        <v>21.509999999999998</v>
      </c>
      <c r="N361" t="str">
        <f t="shared" si="17"/>
        <v>Robusta</v>
      </c>
      <c r="O361" t="str">
        <f t="shared" si="19"/>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8"/>
        <v>41.169999999999995</v>
      </c>
      <c r="N362" t="str">
        <f t="shared" si="17"/>
        <v>Robusta</v>
      </c>
      <c r="O362" t="str">
        <f t="shared" si="19"/>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8"/>
        <v>5.97</v>
      </c>
      <c r="N363" t="str">
        <f t="shared" si="17"/>
        <v>Robusta</v>
      </c>
      <c r="O363" t="str">
        <f t="shared" si="19"/>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8"/>
        <v>74.25</v>
      </c>
      <c r="N364" t="str">
        <f t="shared" si="17"/>
        <v>Excelsa</v>
      </c>
      <c r="O364" t="str">
        <f t="shared" si="19"/>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8"/>
        <v>87.300000000000011</v>
      </c>
      <c r="N365" t="str">
        <f t="shared" si="17"/>
        <v>Liberica</v>
      </c>
      <c r="O365" t="str">
        <f t="shared" si="19"/>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8"/>
        <v>72.900000000000006</v>
      </c>
      <c r="N366" t="str">
        <f t="shared" si="17"/>
        <v>Excelsa</v>
      </c>
      <c r="O366" t="str">
        <f t="shared" si="19"/>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8"/>
        <v>7.77</v>
      </c>
      <c r="N367" t="str">
        <f t="shared" si="17"/>
        <v>Liberica</v>
      </c>
      <c r="O367" t="str">
        <f t="shared" si="19"/>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8"/>
        <v>43.74</v>
      </c>
      <c r="N368" t="str">
        <f t="shared" si="17"/>
        <v>Excelsa</v>
      </c>
      <c r="O368" t="str">
        <f t="shared" si="19"/>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8"/>
        <v>8.73</v>
      </c>
      <c r="N369" t="str">
        <f t="shared" si="17"/>
        <v>Liberica</v>
      </c>
      <c r="O369" t="str">
        <f t="shared" si="19"/>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8"/>
        <v>63.249999999999993</v>
      </c>
      <c r="N370" t="str">
        <f t="shared" si="17"/>
        <v>Excelsa</v>
      </c>
      <c r="O370" t="str">
        <f t="shared" si="19"/>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8"/>
        <v>8.91</v>
      </c>
      <c r="N371" t="str">
        <f t="shared" si="17"/>
        <v>Excelsa</v>
      </c>
      <c r="O371" t="str">
        <f t="shared" si="19"/>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8"/>
        <v>24.3</v>
      </c>
      <c r="N372" t="str">
        <f t="shared" si="17"/>
        <v>Excelsa</v>
      </c>
      <c r="O372" t="str">
        <f t="shared" si="19"/>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8"/>
        <v>46.62</v>
      </c>
      <c r="N373" t="str">
        <f t="shared" si="17"/>
        <v>Arabica</v>
      </c>
      <c r="O373" t="str">
        <f t="shared" si="19"/>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8"/>
        <v>43.019999999999996</v>
      </c>
      <c r="N374" t="str">
        <f t="shared" si="17"/>
        <v>Robusta</v>
      </c>
      <c r="O374" t="str">
        <f t="shared" si="19"/>
        <v>Light</v>
      </c>
      <c r="P374" t="str">
        <f>_xlfn.XLOOKUP(Orders[[#This Row],[Customer ID]],customers!$A$1:$A$1001,customers!$I$1:$I$1001,,0)</f>
        <v>No</v>
      </c>
    </row>
    <row r="375" spans="1:16" hidden="1"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8"/>
        <v>17.91</v>
      </c>
      <c r="N375" t="str">
        <f t="shared" si="17"/>
        <v>Arabica</v>
      </c>
      <c r="O375" t="str">
        <f t="shared" si="19"/>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8"/>
        <v>38.04</v>
      </c>
      <c r="N376" t="str">
        <f t="shared" si="17"/>
        <v>Liberica</v>
      </c>
      <c r="O376" t="str">
        <f t="shared" si="19"/>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8"/>
        <v>6.75</v>
      </c>
      <c r="N377" t="str">
        <f t="shared" si="17"/>
        <v>Arabica</v>
      </c>
      <c r="O377" t="str">
        <f t="shared" si="19"/>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8"/>
        <v>5.97</v>
      </c>
      <c r="N378" t="str">
        <f t="shared" si="17"/>
        <v>Robusta</v>
      </c>
      <c r="O378" t="str">
        <f t="shared" si="19"/>
        <v>Medium</v>
      </c>
      <c r="P378" t="str">
        <f>_xlfn.XLOOKUP(Orders[[#This Row],[Customer ID]],customers!$A$1:$A$1001,customers!$I$1:$I$1001,,0)</f>
        <v>Yes</v>
      </c>
    </row>
    <row r="379" spans="1:16" hidden="1"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8"/>
        <v>8.0549999999999997</v>
      </c>
      <c r="N379" t="str">
        <f t="shared" si="17"/>
        <v>Robusta</v>
      </c>
      <c r="O379" t="str">
        <f t="shared" si="19"/>
        <v>Dark</v>
      </c>
      <c r="P379" t="str">
        <f>_xlfn.XLOOKUP(Orders[[#This Row],[Customer ID]],customers!$A$1:$A$1001,customers!$I$1:$I$1001,,0)</f>
        <v>No</v>
      </c>
    </row>
    <row r="380" spans="1:16" hidden="1"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8"/>
        <v>23.31</v>
      </c>
      <c r="N380" t="str">
        <f t="shared" si="17"/>
        <v>Arabica</v>
      </c>
      <c r="O380" t="str">
        <f t="shared" si="19"/>
        <v>Light</v>
      </c>
      <c r="P380" t="str">
        <f>_xlfn.XLOOKUP(Orders[[#This Row],[Customer ID]],customers!$A$1:$A$1001,customers!$I$1:$I$1001,,0)</f>
        <v>Yes</v>
      </c>
    </row>
    <row r="381" spans="1:16" hidden="1"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8"/>
        <v>43.019999999999996</v>
      </c>
      <c r="N381" t="str">
        <f t="shared" si="17"/>
        <v>Robusta</v>
      </c>
      <c r="O381" t="str">
        <f t="shared" si="19"/>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8"/>
        <v>23.31</v>
      </c>
      <c r="N382" t="str">
        <f t="shared" si="17"/>
        <v>Liberica</v>
      </c>
      <c r="O382" t="str">
        <f t="shared" si="19"/>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8"/>
        <v>14.924999999999999</v>
      </c>
      <c r="N383" t="str">
        <f t="shared" si="17"/>
        <v>Arabica</v>
      </c>
      <c r="O383" t="str">
        <f t="shared" si="19"/>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8"/>
        <v>21.87</v>
      </c>
      <c r="N384" t="str">
        <f t="shared" si="17"/>
        <v>Excelsa</v>
      </c>
      <c r="O384" t="str">
        <f t="shared" si="19"/>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8"/>
        <v>53.46</v>
      </c>
      <c r="N385" t="str">
        <f t="shared" si="17"/>
        <v>Excelsa</v>
      </c>
      <c r="O385" t="str">
        <f t="shared" si="19"/>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8"/>
        <v>119.13999999999999</v>
      </c>
      <c r="N386" t="str">
        <f t="shared" si="17"/>
        <v>Arabica</v>
      </c>
      <c r="O386" t="str">
        <f t="shared" si="19"/>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ref="N387:N450" si="20">IF(I387="Rob","Robusta",IF(I387="Exc","Excelsa",IF(I387="Lib","Liberica",IF(I387="Ara","Arabica",""))))</f>
        <v>Liberica</v>
      </c>
      <c r="O387" t="str">
        <f t="shared" si="19"/>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20"/>
        <v>Arabica</v>
      </c>
      <c r="O388" t="str">
        <f t="shared" si="19"/>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ref="M390:M453" si="21">L390*E390</f>
        <v>11.654999999999999</v>
      </c>
      <c r="N390" t="str">
        <f t="shared" si="20"/>
        <v>Liberica</v>
      </c>
      <c r="O390" t="str">
        <f t="shared" si="19"/>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21"/>
        <v>23.31</v>
      </c>
      <c r="N391" t="str">
        <f t="shared" si="20"/>
        <v>Liberica</v>
      </c>
      <c r="O391" t="str">
        <f t="shared" si="19"/>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21"/>
        <v>14.58</v>
      </c>
      <c r="N392" t="str">
        <f t="shared" si="20"/>
        <v>Excelsa</v>
      </c>
      <c r="O392" t="str">
        <f t="shared" si="19"/>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21"/>
        <v>13.5</v>
      </c>
      <c r="N393" t="str">
        <f t="shared" si="20"/>
        <v>Arabica</v>
      </c>
      <c r="O393" t="str">
        <f t="shared" si="19"/>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21"/>
        <v>89.1</v>
      </c>
      <c r="N394" t="str">
        <f t="shared" si="20"/>
        <v>Excelsa</v>
      </c>
      <c r="O394" t="str">
        <f t="shared" si="19"/>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21"/>
        <v>3.8849999999999998</v>
      </c>
      <c r="N395" t="str">
        <f t="shared" si="20"/>
        <v>Arabica</v>
      </c>
      <c r="O395" t="str">
        <f t="shared" si="19"/>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21"/>
        <v>109.93999999999998</v>
      </c>
      <c r="N396" t="str">
        <f t="shared" si="20"/>
        <v>Robusta</v>
      </c>
      <c r="O396" t="str">
        <f t="shared" ref="O396:O459" si="22">IF(J396="M","Medium",IF(J396="L","Light",IF(J396="D","Dark","")))</f>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21"/>
        <v>46.62</v>
      </c>
      <c r="N397" t="str">
        <f t="shared" si="20"/>
        <v>Liberica</v>
      </c>
      <c r="O397" t="str">
        <f t="shared" si="22"/>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21"/>
        <v>38.849999999999994</v>
      </c>
      <c r="N398" t="str">
        <f t="shared" si="20"/>
        <v>Arabica</v>
      </c>
      <c r="O398" t="str">
        <f t="shared" si="22"/>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21"/>
        <v>31.08</v>
      </c>
      <c r="N399" t="str">
        <f t="shared" si="20"/>
        <v>Liberica</v>
      </c>
      <c r="O399" t="str">
        <f t="shared" si="22"/>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21"/>
        <v>17.91</v>
      </c>
      <c r="N400" t="str">
        <f t="shared" si="20"/>
        <v>Arabica</v>
      </c>
      <c r="O400" t="str">
        <f t="shared" si="22"/>
        <v>Dark</v>
      </c>
      <c r="P400" t="str">
        <f>_xlfn.XLOOKUP(Orders[[#This Row],[Customer ID]],customers!$A$1:$A$1001,customers!$I$1:$I$1001,,0)</f>
        <v>Yes</v>
      </c>
    </row>
    <row r="401" spans="1:16" hidden="1"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21"/>
        <v>167.67000000000002</v>
      </c>
      <c r="N401" t="str">
        <f t="shared" si="20"/>
        <v>Excelsa</v>
      </c>
      <c r="O401" t="str">
        <f t="shared" si="22"/>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21"/>
        <v>63.4</v>
      </c>
      <c r="N402" t="str">
        <f t="shared" si="20"/>
        <v>Liberica</v>
      </c>
      <c r="O402" t="str">
        <f t="shared" si="22"/>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21"/>
        <v>8.73</v>
      </c>
      <c r="N403" t="str">
        <f t="shared" si="20"/>
        <v>Liberica</v>
      </c>
      <c r="O403" t="str">
        <f t="shared" si="22"/>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21"/>
        <v>26.849999999999998</v>
      </c>
      <c r="N404" t="str">
        <f t="shared" si="20"/>
        <v>Robusta</v>
      </c>
      <c r="O404" t="str">
        <f t="shared" si="22"/>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21"/>
        <v>9.51</v>
      </c>
      <c r="N405" t="str">
        <f t="shared" si="20"/>
        <v>Liberica</v>
      </c>
      <c r="O405" t="str">
        <f t="shared" si="22"/>
        <v>Light</v>
      </c>
      <c r="P405" t="str">
        <f>_xlfn.XLOOKUP(Orders[[#This Row],[Customer ID]],customers!$A$1:$A$1001,customers!$I$1:$I$1001,,0)</f>
        <v>No</v>
      </c>
    </row>
    <row r="406" spans="1:16" hidden="1"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21"/>
        <v>39.799999999999997</v>
      </c>
      <c r="N406" t="str">
        <f t="shared" si="20"/>
        <v>Arabica</v>
      </c>
      <c r="O406" t="str">
        <f t="shared" si="22"/>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21"/>
        <v>24.75</v>
      </c>
      <c r="N407" t="str">
        <f t="shared" si="20"/>
        <v>Excelsa</v>
      </c>
      <c r="O407" t="str">
        <f t="shared" si="22"/>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21"/>
        <v>68.75</v>
      </c>
      <c r="N408" t="str">
        <f t="shared" si="20"/>
        <v>Excelsa</v>
      </c>
      <c r="O408" t="str">
        <f t="shared" si="22"/>
        <v>Medium</v>
      </c>
      <c r="P408" t="str">
        <f>_xlfn.XLOOKUP(Orders[[#This Row],[Customer ID]],customers!$A$1:$A$1001,customers!$I$1:$I$1001,,0)</f>
        <v>Yes</v>
      </c>
    </row>
    <row r="409" spans="1:16" hidden="1"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21"/>
        <v>49.5</v>
      </c>
      <c r="N409" t="str">
        <f t="shared" si="20"/>
        <v>Excelsa</v>
      </c>
      <c r="O409" t="str">
        <f t="shared" si="22"/>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21"/>
        <v>51.749999999999993</v>
      </c>
      <c r="N410" t="str">
        <f t="shared" si="20"/>
        <v>Arabica</v>
      </c>
      <c r="O410" t="str">
        <f t="shared" si="22"/>
        <v>Medium</v>
      </c>
      <c r="P410" t="str">
        <f>_xlfn.XLOOKUP(Orders[[#This Row],[Customer ID]],customers!$A$1:$A$1001,customers!$I$1:$I$1001,,0)</f>
        <v>Yes</v>
      </c>
    </row>
    <row r="411" spans="1:16" hidden="1"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21"/>
        <v>47.55</v>
      </c>
      <c r="N411" t="str">
        <f t="shared" si="20"/>
        <v>Liberica</v>
      </c>
      <c r="O411" t="str">
        <f t="shared" si="22"/>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21"/>
        <v>15.54</v>
      </c>
      <c r="N412" t="str">
        <f t="shared" si="20"/>
        <v>Arabica</v>
      </c>
      <c r="O412" t="str">
        <f t="shared" si="22"/>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21"/>
        <v>87.300000000000011</v>
      </c>
      <c r="N413" t="str">
        <f t="shared" si="20"/>
        <v>Liberica</v>
      </c>
      <c r="O413" t="str">
        <f t="shared" si="22"/>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21"/>
        <v>56.25</v>
      </c>
      <c r="N414" t="str">
        <f t="shared" si="20"/>
        <v>Arabica</v>
      </c>
      <c r="O414" t="str">
        <f t="shared" si="22"/>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21"/>
        <v>36.454999999999998</v>
      </c>
      <c r="N415" t="str">
        <f t="shared" si="20"/>
        <v>Liberica</v>
      </c>
      <c r="O415" t="str">
        <f t="shared" si="22"/>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21"/>
        <v>10.754999999999999</v>
      </c>
      <c r="N416" t="str">
        <f t="shared" si="20"/>
        <v>Robusta</v>
      </c>
      <c r="O416" t="str">
        <f t="shared" si="22"/>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21"/>
        <v>8.9550000000000001</v>
      </c>
      <c r="N417" t="str">
        <f t="shared" si="20"/>
        <v>Robusta</v>
      </c>
      <c r="O417" t="str">
        <f t="shared" si="22"/>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21"/>
        <v>23.31</v>
      </c>
      <c r="N418" t="str">
        <f t="shared" si="20"/>
        <v>Arabica</v>
      </c>
      <c r="O418" t="str">
        <f t="shared" si="22"/>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21"/>
        <v>29.784999999999997</v>
      </c>
      <c r="N419" t="str">
        <f t="shared" si="20"/>
        <v>Arabica</v>
      </c>
      <c r="O419" t="str">
        <f t="shared" si="22"/>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21"/>
        <v>148.92499999999998</v>
      </c>
      <c r="N420" t="str">
        <f t="shared" si="20"/>
        <v>Arabica</v>
      </c>
      <c r="O420" t="str">
        <f t="shared" si="22"/>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21"/>
        <v>8.73</v>
      </c>
      <c r="N421" t="str">
        <f t="shared" si="20"/>
        <v>Liberica</v>
      </c>
      <c r="O421" t="str">
        <f t="shared" si="22"/>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21"/>
        <v>31.08</v>
      </c>
      <c r="N422" t="str">
        <f t="shared" si="20"/>
        <v>Liberica</v>
      </c>
      <c r="O422" t="str">
        <f t="shared" si="22"/>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21"/>
        <v>137.31</v>
      </c>
      <c r="N423" t="str">
        <f t="shared" si="20"/>
        <v>Arabica</v>
      </c>
      <c r="O423" t="str">
        <f t="shared" si="22"/>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21"/>
        <v>29.849999999999998</v>
      </c>
      <c r="N424" t="str">
        <f t="shared" si="20"/>
        <v>Arabica</v>
      </c>
      <c r="O424" t="str">
        <f t="shared" si="22"/>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21"/>
        <v>17.91</v>
      </c>
      <c r="N425" t="str">
        <f t="shared" si="20"/>
        <v>Robusta</v>
      </c>
      <c r="O425" t="str">
        <f t="shared" si="22"/>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21"/>
        <v>26.73</v>
      </c>
      <c r="N426" t="str">
        <f t="shared" si="20"/>
        <v>Excelsa</v>
      </c>
      <c r="O426" t="str">
        <f t="shared" si="22"/>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21"/>
        <v>17.899999999999999</v>
      </c>
      <c r="N427" t="str">
        <f t="shared" si="20"/>
        <v>Robusta</v>
      </c>
      <c r="O427" t="str">
        <f t="shared" si="22"/>
        <v>Dark</v>
      </c>
      <c r="P427" t="str">
        <f>_xlfn.XLOOKUP(Orders[[#This Row],[Customer ID]],customers!$A$1:$A$1001,customers!$I$1:$I$1001,,0)</f>
        <v>No</v>
      </c>
    </row>
    <row r="428" spans="1:16" hidden="1"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21"/>
        <v>14.339999999999998</v>
      </c>
      <c r="N428" t="str">
        <f t="shared" si="20"/>
        <v>Robusta</v>
      </c>
      <c r="O428" t="str">
        <f t="shared" si="22"/>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21"/>
        <v>77.624999999999986</v>
      </c>
      <c r="N429" t="str">
        <f t="shared" si="20"/>
        <v>Arabica</v>
      </c>
      <c r="O429" t="str">
        <f t="shared" si="22"/>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21"/>
        <v>59.75</v>
      </c>
      <c r="N430" t="str">
        <f t="shared" si="20"/>
        <v>Robusta</v>
      </c>
      <c r="O430" t="str">
        <f t="shared" si="22"/>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21"/>
        <v>77.699999999999989</v>
      </c>
      <c r="N431" t="str">
        <f t="shared" si="20"/>
        <v>Arabica</v>
      </c>
      <c r="O431" t="str">
        <f t="shared" si="22"/>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21"/>
        <v>5.3699999999999992</v>
      </c>
      <c r="N432" t="str">
        <f t="shared" si="20"/>
        <v>Robusta</v>
      </c>
      <c r="O432" t="str">
        <f t="shared" si="22"/>
        <v>Dark</v>
      </c>
      <c r="P432" t="str">
        <f>_xlfn.XLOOKUP(Orders[[#This Row],[Customer ID]],customers!$A$1:$A$1001,customers!$I$1:$I$1001,,0)</f>
        <v>Yes</v>
      </c>
    </row>
    <row r="433" spans="1:16" hidden="1"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21"/>
        <v>83.835000000000008</v>
      </c>
      <c r="N433" t="str">
        <f t="shared" si="20"/>
        <v>Excelsa</v>
      </c>
      <c r="O433" t="str">
        <f t="shared" si="22"/>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21"/>
        <v>22.5</v>
      </c>
      <c r="N434" t="str">
        <f t="shared" si="20"/>
        <v>Arabica</v>
      </c>
      <c r="O434" t="str">
        <f t="shared" si="22"/>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21"/>
        <v>200.78999999999996</v>
      </c>
      <c r="N435" t="str">
        <f t="shared" si="20"/>
        <v>Liberica</v>
      </c>
      <c r="O435" t="str">
        <f t="shared" si="22"/>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21"/>
        <v>67.5</v>
      </c>
      <c r="N436" t="str">
        <f t="shared" si="20"/>
        <v>Arabica</v>
      </c>
      <c r="O436" t="str">
        <f t="shared" si="22"/>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21"/>
        <v>8.25</v>
      </c>
      <c r="N437" t="str">
        <f t="shared" si="20"/>
        <v>Excelsa</v>
      </c>
      <c r="O437" t="str">
        <f t="shared" si="22"/>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21"/>
        <v>9.51</v>
      </c>
      <c r="N438" t="str">
        <f t="shared" si="20"/>
        <v>Liberica</v>
      </c>
      <c r="O438" t="str">
        <f t="shared" si="22"/>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21"/>
        <v>29.784999999999997</v>
      </c>
      <c r="N439" t="str">
        <f t="shared" si="20"/>
        <v>Liberica</v>
      </c>
      <c r="O439" t="str">
        <f t="shared" si="22"/>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21"/>
        <v>15.54</v>
      </c>
      <c r="N440" t="str">
        <f t="shared" si="20"/>
        <v>Liberica</v>
      </c>
      <c r="O440" t="str">
        <f t="shared" si="22"/>
        <v>Dark</v>
      </c>
      <c r="P440" t="str">
        <f>_xlfn.XLOOKUP(Orders[[#This Row],[Customer ID]],customers!$A$1:$A$1001,customers!$I$1:$I$1001,,0)</f>
        <v>No</v>
      </c>
    </row>
    <row r="441" spans="1:16" hidden="1"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21"/>
        <v>35.64</v>
      </c>
      <c r="N441" t="str">
        <f t="shared" si="20"/>
        <v>Excelsa</v>
      </c>
      <c r="O441" t="str">
        <f t="shared" si="22"/>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21"/>
        <v>103.49999999999999</v>
      </c>
      <c r="N442" t="str">
        <f t="shared" si="20"/>
        <v>Arabica</v>
      </c>
      <c r="O442" t="str">
        <f t="shared" si="22"/>
        <v>Medium</v>
      </c>
      <c r="P442" t="str">
        <f>_xlfn.XLOOKUP(Orders[[#This Row],[Customer ID]],customers!$A$1:$A$1001,customers!$I$1:$I$1001,,0)</f>
        <v>Yes</v>
      </c>
    </row>
    <row r="443" spans="1:16" hidden="1"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21"/>
        <v>36.450000000000003</v>
      </c>
      <c r="N443" t="str">
        <f t="shared" si="20"/>
        <v>Excelsa</v>
      </c>
      <c r="O443" t="str">
        <f t="shared" si="22"/>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21"/>
        <v>35.849999999999994</v>
      </c>
      <c r="N444" t="str">
        <f t="shared" si="20"/>
        <v>Robusta</v>
      </c>
      <c r="O444" t="str">
        <f t="shared" si="22"/>
        <v>Light</v>
      </c>
      <c r="P444" t="str">
        <f>_xlfn.XLOOKUP(Orders[[#This Row],[Customer ID]],customers!$A$1:$A$1001,customers!$I$1:$I$1001,,0)</f>
        <v>No</v>
      </c>
    </row>
    <row r="445" spans="1:16" hidden="1"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21"/>
        <v>22.274999999999999</v>
      </c>
      <c r="N445" t="str">
        <f t="shared" si="20"/>
        <v>Excelsa</v>
      </c>
      <c r="O445" t="str">
        <f t="shared" si="22"/>
        <v>Light</v>
      </c>
      <c r="P445" t="str">
        <f>_xlfn.XLOOKUP(Orders[[#This Row],[Customer ID]],customers!$A$1:$A$1001,customers!$I$1:$I$1001,,0)</f>
        <v>Yes</v>
      </c>
    </row>
    <row r="446" spans="1:16" hidden="1"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21"/>
        <v>24.75</v>
      </c>
      <c r="N446" t="str">
        <f t="shared" si="20"/>
        <v>Excelsa</v>
      </c>
      <c r="O446" t="str">
        <f t="shared" si="22"/>
        <v>Medium</v>
      </c>
      <c r="P446" t="str">
        <f>_xlfn.XLOOKUP(Orders[[#This Row],[Customer ID]],customers!$A$1:$A$1001,customers!$I$1:$I$1001,,0)</f>
        <v>No</v>
      </c>
    </row>
    <row r="447" spans="1:16" hidden="1"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21"/>
        <v>66.929999999999993</v>
      </c>
      <c r="N447" t="str">
        <f t="shared" si="20"/>
        <v>Liberica</v>
      </c>
      <c r="O447" t="str">
        <f t="shared" si="22"/>
        <v>Medium</v>
      </c>
      <c r="P447" t="str">
        <f>_xlfn.XLOOKUP(Orders[[#This Row],[Customer ID]],customers!$A$1:$A$1001,customers!$I$1:$I$1001,,0)</f>
        <v>Yes</v>
      </c>
    </row>
    <row r="448" spans="1:16" hidden="1"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21"/>
        <v>8.73</v>
      </c>
      <c r="N448" t="str">
        <f t="shared" si="20"/>
        <v>Liberica</v>
      </c>
      <c r="O448" t="str">
        <f t="shared" si="22"/>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21"/>
        <v>17.91</v>
      </c>
      <c r="N449" t="str">
        <f t="shared" si="20"/>
        <v>Robusta</v>
      </c>
      <c r="O449" t="str">
        <f t="shared" si="22"/>
        <v>Medium</v>
      </c>
      <c r="P449" t="str">
        <f>_xlfn.XLOOKUP(Orders[[#This Row],[Customer ID]],customers!$A$1:$A$1001,customers!$I$1:$I$1001,,0)</f>
        <v>No</v>
      </c>
    </row>
    <row r="450" spans="1:16" hidden="1"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21"/>
        <v>7.169999999999999</v>
      </c>
      <c r="N450" t="str">
        <f t="shared" si="20"/>
        <v>Robusta</v>
      </c>
      <c r="O450" t="str">
        <f t="shared" si="22"/>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ref="N451:N514" si="23">IF(I451="Rob","Robusta",IF(I451="Exc","Excelsa",IF(I451="Lib","Liberica",IF(I451="Ara","Arabica",""))))</f>
        <v>Robusta</v>
      </c>
      <c r="O451" t="str">
        <f t="shared" si="22"/>
        <v>Dark</v>
      </c>
      <c r="P451" t="str">
        <f>_xlfn.XLOOKUP(Orders[[#This Row],[Customer ID]],customers!$A$1:$A$1001,customers!$I$1:$I$1001,,0)</f>
        <v>No</v>
      </c>
    </row>
    <row r="452" spans="1:16" hidden="1"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3"/>
        <v>Liberica</v>
      </c>
      <c r="O452" t="str">
        <f t="shared" si="22"/>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3"/>
        <v>Robusta</v>
      </c>
      <c r="O453" t="str">
        <f t="shared" si="22"/>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ref="M454:M517" si="24">L454*E454</f>
        <v>11.654999999999999</v>
      </c>
      <c r="N454" t="str">
        <f t="shared" si="23"/>
        <v>Arabica</v>
      </c>
      <c r="O454" t="str">
        <f t="shared" si="22"/>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4"/>
        <v>38.04</v>
      </c>
      <c r="N455" t="str">
        <f t="shared" si="23"/>
        <v>Liberica</v>
      </c>
      <c r="O455" t="str">
        <f t="shared" si="22"/>
        <v>Light</v>
      </c>
      <c r="P455" t="str">
        <f>_xlfn.XLOOKUP(Orders[[#This Row],[Customer ID]],customers!$A$1:$A$1001,customers!$I$1:$I$1001,,0)</f>
        <v>No</v>
      </c>
    </row>
    <row r="456" spans="1:16" hidden="1"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4"/>
        <v>82.339999999999989</v>
      </c>
      <c r="N456" t="str">
        <f t="shared" si="23"/>
        <v>Robusta</v>
      </c>
      <c r="O456" t="str">
        <f t="shared" si="22"/>
        <v>Dark</v>
      </c>
      <c r="P456" t="str">
        <f>_xlfn.XLOOKUP(Orders[[#This Row],[Customer ID]],customers!$A$1:$A$1001,customers!$I$1:$I$1001,,0)</f>
        <v>Yes</v>
      </c>
    </row>
    <row r="457" spans="1:16" hidden="1"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4"/>
        <v>9.51</v>
      </c>
      <c r="N457" t="str">
        <f t="shared" si="23"/>
        <v>Liberica</v>
      </c>
      <c r="O457" t="str">
        <f t="shared" si="22"/>
        <v>Light</v>
      </c>
      <c r="P457" t="str">
        <f>_xlfn.XLOOKUP(Orders[[#This Row],[Customer ID]],customers!$A$1:$A$1001,customers!$I$1:$I$1001,,0)</f>
        <v>Yes</v>
      </c>
    </row>
    <row r="458" spans="1:16" hidden="1"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4"/>
        <v>41.169999999999995</v>
      </c>
      <c r="N458" t="str">
        <f t="shared" si="23"/>
        <v>Robusta</v>
      </c>
      <c r="O458" t="str">
        <f t="shared" si="22"/>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4"/>
        <v>47.55</v>
      </c>
      <c r="N459" t="str">
        <f t="shared" si="23"/>
        <v>Liberica</v>
      </c>
      <c r="O459" t="str">
        <f t="shared" si="22"/>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4"/>
        <v>45</v>
      </c>
      <c r="N460" t="str">
        <f t="shared" si="23"/>
        <v>Arabica</v>
      </c>
      <c r="O460" t="str">
        <f t="shared" ref="O460:O523" si="25">IF(J460="M","Medium",IF(J460="L","Light",IF(J460="D","Dark","")))</f>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4"/>
        <v>23.774999999999999</v>
      </c>
      <c r="N461" t="str">
        <f t="shared" si="23"/>
        <v>Liberica</v>
      </c>
      <c r="O461" t="str">
        <f t="shared" si="25"/>
        <v>Light</v>
      </c>
      <c r="P461" t="str">
        <f>_xlfn.XLOOKUP(Orders[[#This Row],[Customer ID]],customers!$A$1:$A$1001,customers!$I$1:$I$1001,,0)</f>
        <v>No</v>
      </c>
    </row>
    <row r="462" spans="1:16" hidden="1"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4"/>
        <v>16.11</v>
      </c>
      <c r="N462" t="str">
        <f t="shared" si="23"/>
        <v>Robusta</v>
      </c>
      <c r="O462" t="str">
        <f t="shared" si="25"/>
        <v>Dark</v>
      </c>
      <c r="P462" t="str">
        <f>_xlfn.XLOOKUP(Orders[[#This Row],[Customer ID]],customers!$A$1:$A$1001,customers!$I$1:$I$1001,,0)</f>
        <v>Yes</v>
      </c>
    </row>
    <row r="463" spans="1:16" hidden="1"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4"/>
        <v>10.739999999999998</v>
      </c>
      <c r="N463" t="str">
        <f t="shared" si="23"/>
        <v>Robusta</v>
      </c>
      <c r="O463" t="str">
        <f t="shared" si="25"/>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4"/>
        <v>49.75</v>
      </c>
      <c r="N464" t="str">
        <f t="shared" si="23"/>
        <v>Arabica</v>
      </c>
      <c r="O464" t="str">
        <f t="shared" si="25"/>
        <v>Dark</v>
      </c>
      <c r="P464" t="str">
        <f>_xlfn.XLOOKUP(Orders[[#This Row],[Customer ID]],customers!$A$1:$A$1001,customers!$I$1:$I$1001,,0)</f>
        <v>Yes</v>
      </c>
    </row>
    <row r="465" spans="1:16" hidden="1"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4"/>
        <v>27.5</v>
      </c>
      <c r="N465" t="str">
        <f t="shared" si="23"/>
        <v>Excelsa</v>
      </c>
      <c r="O465" t="str">
        <f t="shared" si="25"/>
        <v>Medium</v>
      </c>
      <c r="P465" t="str">
        <f>_xlfn.XLOOKUP(Orders[[#This Row],[Customer ID]],customers!$A$1:$A$1001,customers!$I$1:$I$1001,,0)</f>
        <v>No</v>
      </c>
    </row>
    <row r="466" spans="1:16" hidden="1"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4"/>
        <v>119.13999999999999</v>
      </c>
      <c r="N466" t="str">
        <f t="shared" si="23"/>
        <v>Liberica</v>
      </c>
      <c r="O466" t="str">
        <f t="shared" si="25"/>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4"/>
        <v>20.584999999999997</v>
      </c>
      <c r="N467" t="str">
        <f t="shared" si="23"/>
        <v>Robusta</v>
      </c>
      <c r="O467" t="str">
        <f t="shared" si="25"/>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4"/>
        <v>8.9550000000000001</v>
      </c>
      <c r="N468" t="str">
        <f t="shared" si="23"/>
        <v>Arabica</v>
      </c>
      <c r="O468" t="str">
        <f t="shared" si="25"/>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4"/>
        <v>5.97</v>
      </c>
      <c r="N469" t="str">
        <f t="shared" si="23"/>
        <v>Arabica</v>
      </c>
      <c r="O469" t="str">
        <f t="shared" si="25"/>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4"/>
        <v>41.25</v>
      </c>
      <c r="N470" t="str">
        <f t="shared" si="23"/>
        <v>Excelsa</v>
      </c>
      <c r="O470" t="str">
        <f t="shared" si="25"/>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4"/>
        <v>22.274999999999999</v>
      </c>
      <c r="N471" t="str">
        <f t="shared" si="23"/>
        <v>Excelsa</v>
      </c>
      <c r="O471" t="str">
        <f t="shared" si="25"/>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4"/>
        <v>6.75</v>
      </c>
      <c r="N472" t="str">
        <f t="shared" si="23"/>
        <v>Arabica</v>
      </c>
      <c r="O472" t="str">
        <f t="shared" si="25"/>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4"/>
        <v>133.85999999999999</v>
      </c>
      <c r="N473" t="str">
        <f t="shared" si="23"/>
        <v>Liberica</v>
      </c>
      <c r="O473" t="str">
        <f t="shared" si="25"/>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4"/>
        <v>5.97</v>
      </c>
      <c r="N474" t="str">
        <f t="shared" si="23"/>
        <v>Arabica</v>
      </c>
      <c r="O474" t="str">
        <f t="shared" si="25"/>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4"/>
        <v>25.9</v>
      </c>
      <c r="N475" t="str">
        <f t="shared" si="23"/>
        <v>Arabica</v>
      </c>
      <c r="O475" t="str">
        <f t="shared" si="25"/>
        <v>Light</v>
      </c>
      <c r="P475" t="str">
        <f>_xlfn.XLOOKUP(Orders[[#This Row],[Customer ID]],customers!$A$1:$A$1001,customers!$I$1:$I$1001,,0)</f>
        <v>No</v>
      </c>
    </row>
    <row r="476" spans="1:16" hidden="1"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4"/>
        <v>31.624999999999996</v>
      </c>
      <c r="N476" t="str">
        <f t="shared" si="23"/>
        <v>Excelsa</v>
      </c>
      <c r="O476" t="str">
        <f t="shared" si="25"/>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4"/>
        <v>8.73</v>
      </c>
      <c r="N477" t="str">
        <f t="shared" si="23"/>
        <v>Liberica</v>
      </c>
      <c r="O477" t="str">
        <f t="shared" si="25"/>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4"/>
        <v>26.73</v>
      </c>
      <c r="N478" t="str">
        <f t="shared" si="23"/>
        <v>Excelsa</v>
      </c>
      <c r="O478" t="str">
        <f t="shared" si="25"/>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4"/>
        <v>26.19</v>
      </c>
      <c r="N479" t="str">
        <f t="shared" si="23"/>
        <v>Liberica</v>
      </c>
      <c r="O479" t="str">
        <f t="shared" si="25"/>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4"/>
        <v>53.699999999999996</v>
      </c>
      <c r="N480" t="str">
        <f t="shared" si="23"/>
        <v>Robusta</v>
      </c>
      <c r="O480" t="str">
        <f t="shared" si="25"/>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4"/>
        <v>126.49999999999999</v>
      </c>
      <c r="N481" t="str">
        <f t="shared" si="23"/>
        <v>Excelsa</v>
      </c>
      <c r="O481" t="str">
        <f t="shared" si="25"/>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4"/>
        <v>4.125</v>
      </c>
      <c r="N482" t="str">
        <f t="shared" si="23"/>
        <v>Excelsa</v>
      </c>
      <c r="O482" t="str">
        <f t="shared" si="25"/>
        <v>Medium</v>
      </c>
      <c r="P482" t="str">
        <f>_xlfn.XLOOKUP(Orders[[#This Row],[Customer ID]],customers!$A$1:$A$1001,customers!$I$1:$I$1001,,0)</f>
        <v>Yes</v>
      </c>
    </row>
    <row r="483" spans="1:16" hidden="1"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4"/>
        <v>23.9</v>
      </c>
      <c r="N483" t="str">
        <f t="shared" si="23"/>
        <v>Robusta</v>
      </c>
      <c r="O483" t="str">
        <f t="shared" si="25"/>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4"/>
        <v>139.72499999999999</v>
      </c>
      <c r="N484" t="str">
        <f t="shared" si="23"/>
        <v>Excelsa</v>
      </c>
      <c r="O484" t="str">
        <f t="shared" si="25"/>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4"/>
        <v>59.569999999999993</v>
      </c>
      <c r="N485" t="str">
        <f t="shared" si="23"/>
        <v>Liberica</v>
      </c>
      <c r="O485" t="str">
        <f t="shared" si="25"/>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4"/>
        <v>57.06</v>
      </c>
      <c r="N486" t="str">
        <f t="shared" si="23"/>
        <v>Liberica</v>
      </c>
      <c r="O486" t="str">
        <f t="shared" si="25"/>
        <v>Light</v>
      </c>
      <c r="P486" t="str">
        <f>_xlfn.XLOOKUP(Orders[[#This Row],[Customer ID]],customers!$A$1:$A$1001,customers!$I$1:$I$1001,,0)</f>
        <v>No</v>
      </c>
    </row>
    <row r="487" spans="1:16" hidden="1"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4"/>
        <v>21.509999999999998</v>
      </c>
      <c r="N487" t="str">
        <f t="shared" si="23"/>
        <v>Robusta</v>
      </c>
      <c r="O487" t="str">
        <f t="shared" si="25"/>
        <v>Light</v>
      </c>
      <c r="P487" t="str">
        <f>_xlfn.XLOOKUP(Orders[[#This Row],[Customer ID]],customers!$A$1:$A$1001,customers!$I$1:$I$1001,,0)</f>
        <v>Yes</v>
      </c>
    </row>
    <row r="488" spans="1:16" hidden="1"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4"/>
        <v>52.38</v>
      </c>
      <c r="N488" t="str">
        <f t="shared" si="23"/>
        <v>Liberica</v>
      </c>
      <c r="O488" t="str">
        <f t="shared" si="25"/>
        <v>Medium</v>
      </c>
      <c r="P488" t="str">
        <f>_xlfn.XLOOKUP(Orders[[#This Row],[Customer ID]],customers!$A$1:$A$1001,customers!$I$1:$I$1001,,0)</f>
        <v>Yes</v>
      </c>
    </row>
    <row r="489" spans="1:16" hidden="1"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4"/>
        <v>72.900000000000006</v>
      </c>
      <c r="N489" t="str">
        <f t="shared" si="23"/>
        <v>Excelsa</v>
      </c>
      <c r="O489" t="str">
        <f t="shared" si="25"/>
        <v>Dark</v>
      </c>
      <c r="P489" t="str">
        <f>_xlfn.XLOOKUP(Orders[[#This Row],[Customer ID]],customers!$A$1:$A$1001,customers!$I$1:$I$1001,,0)</f>
        <v>No</v>
      </c>
    </row>
    <row r="490" spans="1:16" hidden="1"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4"/>
        <v>14.924999999999999</v>
      </c>
      <c r="N490" t="str">
        <f t="shared" si="23"/>
        <v>Robusta</v>
      </c>
      <c r="O490" t="str">
        <f t="shared" si="25"/>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4"/>
        <v>95.1</v>
      </c>
      <c r="N491" t="str">
        <f t="shared" si="23"/>
        <v>Liberica</v>
      </c>
      <c r="O491" t="str">
        <f t="shared" si="25"/>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4"/>
        <v>15.54</v>
      </c>
      <c r="N492" t="str">
        <f t="shared" si="23"/>
        <v>Liberica</v>
      </c>
      <c r="O492" t="str">
        <f t="shared" si="25"/>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4"/>
        <v>23.31</v>
      </c>
      <c r="N493" t="str">
        <f t="shared" si="23"/>
        <v>Liberica</v>
      </c>
      <c r="O493" t="str">
        <f t="shared" si="25"/>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4"/>
        <v>4.125</v>
      </c>
      <c r="N494" t="str">
        <f t="shared" si="23"/>
        <v>Excelsa</v>
      </c>
      <c r="O494" t="str">
        <f t="shared" si="25"/>
        <v>Medium</v>
      </c>
      <c r="P494" t="str">
        <f>_xlfn.XLOOKUP(Orders[[#This Row],[Customer ID]],customers!$A$1:$A$1001,customers!$I$1:$I$1001,,0)</f>
        <v>Yes</v>
      </c>
    </row>
    <row r="495" spans="1:16" hidden="1"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4"/>
        <v>35.82</v>
      </c>
      <c r="N495" t="str">
        <f t="shared" si="23"/>
        <v>Robusta</v>
      </c>
      <c r="O495" t="str">
        <f t="shared" si="25"/>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4"/>
        <v>31.7</v>
      </c>
      <c r="N496" t="str">
        <f t="shared" si="23"/>
        <v>Liberica</v>
      </c>
      <c r="O496" t="str">
        <f t="shared" si="25"/>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4"/>
        <v>79.25</v>
      </c>
      <c r="N497" t="str">
        <f t="shared" si="23"/>
        <v>Liberica</v>
      </c>
      <c r="O497" t="str">
        <f t="shared" si="25"/>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4"/>
        <v>10.935</v>
      </c>
      <c r="N498" t="str">
        <f t="shared" si="23"/>
        <v>Excelsa</v>
      </c>
      <c r="O498" t="str">
        <f t="shared" si="25"/>
        <v>Dark</v>
      </c>
      <c r="P498" t="str">
        <f>_xlfn.XLOOKUP(Orders[[#This Row],[Customer ID]],customers!$A$1:$A$1001,customers!$I$1:$I$1001,,0)</f>
        <v>No</v>
      </c>
    </row>
    <row r="499" spans="1:16" hidden="1"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4"/>
        <v>39.799999999999997</v>
      </c>
      <c r="N499" t="str">
        <f t="shared" si="23"/>
        <v>Arabica</v>
      </c>
      <c r="O499" t="str">
        <f t="shared" si="25"/>
        <v>Dark</v>
      </c>
      <c r="P499" t="str">
        <f>_xlfn.XLOOKUP(Orders[[#This Row],[Customer ID]],customers!$A$1:$A$1001,customers!$I$1:$I$1001,,0)</f>
        <v>No</v>
      </c>
    </row>
    <row r="500" spans="1:16" hidden="1"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4"/>
        <v>49.75</v>
      </c>
      <c r="N500" t="str">
        <f t="shared" si="23"/>
        <v>Robusta</v>
      </c>
      <c r="O500" t="str">
        <f t="shared" si="25"/>
        <v>Medium</v>
      </c>
      <c r="P500" t="str">
        <f>_xlfn.XLOOKUP(Orders[[#This Row],[Customer ID]],customers!$A$1:$A$1001,customers!$I$1:$I$1001,,0)</f>
        <v>Yes</v>
      </c>
    </row>
    <row r="501" spans="1:16" hidden="1"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4"/>
        <v>8.0549999999999997</v>
      </c>
      <c r="N501" t="str">
        <f t="shared" si="23"/>
        <v>Robusta</v>
      </c>
      <c r="O501" t="str">
        <f t="shared" si="25"/>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4"/>
        <v>47.8</v>
      </c>
      <c r="N502" t="str">
        <f t="shared" si="23"/>
        <v>Robusta</v>
      </c>
      <c r="O502" t="str">
        <f t="shared" si="25"/>
        <v>Light</v>
      </c>
      <c r="P502" t="str">
        <f>_xlfn.XLOOKUP(Orders[[#This Row],[Customer ID]],customers!$A$1:$A$1001,customers!$I$1:$I$1001,,0)</f>
        <v>No</v>
      </c>
    </row>
    <row r="503" spans="1:16" hidden="1"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4"/>
        <v>11.94</v>
      </c>
      <c r="N503" t="str">
        <f t="shared" si="23"/>
        <v>Robusta</v>
      </c>
      <c r="O503" t="str">
        <f t="shared" si="25"/>
        <v>Medium</v>
      </c>
      <c r="P503" t="str">
        <f>_xlfn.XLOOKUP(Orders[[#This Row],[Customer ID]],customers!$A$1:$A$1001,customers!$I$1:$I$1001,,0)</f>
        <v>No</v>
      </c>
    </row>
    <row r="504" spans="1:16" hidden="1"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4"/>
        <v>16.5</v>
      </c>
      <c r="N504" t="str">
        <f t="shared" si="23"/>
        <v>Excelsa</v>
      </c>
      <c r="O504" t="str">
        <f t="shared" si="25"/>
        <v>Medium</v>
      </c>
      <c r="P504" t="str">
        <f>_xlfn.XLOOKUP(Orders[[#This Row],[Customer ID]],customers!$A$1:$A$1001,customers!$I$1:$I$1001,,0)</f>
        <v>No</v>
      </c>
    </row>
    <row r="505" spans="1:16" hidden="1"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4"/>
        <v>51.8</v>
      </c>
      <c r="N505" t="str">
        <f t="shared" si="23"/>
        <v>Liberica</v>
      </c>
      <c r="O505" t="str">
        <f t="shared" si="25"/>
        <v>Dark</v>
      </c>
      <c r="P505" t="str">
        <f>_xlfn.XLOOKUP(Orders[[#This Row],[Customer ID]],customers!$A$1:$A$1001,customers!$I$1:$I$1001,,0)</f>
        <v>No</v>
      </c>
    </row>
    <row r="506" spans="1:16" hidden="1"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4"/>
        <v>14.265000000000001</v>
      </c>
      <c r="N506" t="str">
        <f t="shared" si="23"/>
        <v>Liberica</v>
      </c>
      <c r="O506" t="str">
        <f t="shared" si="25"/>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4"/>
        <v>26.19</v>
      </c>
      <c r="N507" t="str">
        <f t="shared" si="23"/>
        <v>Liberica</v>
      </c>
      <c r="O507" t="str">
        <f t="shared" si="25"/>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4"/>
        <v>25.9</v>
      </c>
      <c r="N508" t="str">
        <f t="shared" si="23"/>
        <v>Arabica</v>
      </c>
      <c r="O508" t="str">
        <f t="shared" si="25"/>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4"/>
        <v>89.35499999999999</v>
      </c>
      <c r="N509" t="str">
        <f t="shared" si="23"/>
        <v>Arabica</v>
      </c>
      <c r="O509" t="str">
        <f t="shared" si="25"/>
        <v>Light</v>
      </c>
      <c r="P509" t="str">
        <f>_xlfn.XLOOKUP(Orders[[#This Row],[Customer ID]],customers!$A$1:$A$1001,customers!$I$1:$I$1001,,0)</f>
        <v>Yes</v>
      </c>
    </row>
    <row r="510" spans="1:16" hidden="1"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4"/>
        <v>46.62</v>
      </c>
      <c r="N510" t="str">
        <f t="shared" si="23"/>
        <v>Liberica</v>
      </c>
      <c r="O510" t="str">
        <f t="shared" si="25"/>
        <v>Dark</v>
      </c>
      <c r="P510" t="str">
        <f>_xlfn.XLOOKUP(Orders[[#This Row],[Customer ID]],customers!$A$1:$A$1001,customers!$I$1:$I$1001,,0)</f>
        <v>No</v>
      </c>
    </row>
    <row r="511" spans="1:16" hidden="1"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4"/>
        <v>29.849999999999998</v>
      </c>
      <c r="N511" t="str">
        <f t="shared" si="23"/>
        <v>Arabica</v>
      </c>
      <c r="O511" t="str">
        <f t="shared" si="25"/>
        <v>Dark</v>
      </c>
      <c r="P511" t="str">
        <f>_xlfn.XLOOKUP(Orders[[#This Row],[Customer ID]],customers!$A$1:$A$1001,customers!$I$1:$I$1001,,0)</f>
        <v>Yes</v>
      </c>
    </row>
    <row r="512" spans="1:16" hidden="1"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4"/>
        <v>10.754999999999999</v>
      </c>
      <c r="N512" t="str">
        <f t="shared" si="23"/>
        <v>Robusta</v>
      </c>
      <c r="O512" t="str">
        <f t="shared" si="25"/>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4"/>
        <v>13.5</v>
      </c>
      <c r="N513" t="str">
        <f t="shared" si="23"/>
        <v>Arabica</v>
      </c>
      <c r="O513" t="str">
        <f t="shared" si="25"/>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4"/>
        <v>47.55</v>
      </c>
      <c r="N514" t="str">
        <f t="shared" si="23"/>
        <v>Liberica</v>
      </c>
      <c r="O514" t="str">
        <f t="shared" si="25"/>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ref="N515:N578" si="26">IF(I515="Rob","Robusta",IF(I515="Exc","Excelsa",IF(I515="Lib","Liberica",IF(I515="Ara","Arabica",""))))</f>
        <v>Liberica</v>
      </c>
      <c r="O515" t="str">
        <f t="shared" si="25"/>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6"/>
        <v>Liberica</v>
      </c>
      <c r="O516" t="str">
        <f t="shared" si="25"/>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6"/>
        <v>Robusta</v>
      </c>
      <c r="O517" t="str">
        <f t="shared" si="25"/>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ref="M518:M581" si="27">L518*E518</f>
        <v>102.92499999999998</v>
      </c>
      <c r="N518" t="str">
        <f t="shared" si="26"/>
        <v>Robusta</v>
      </c>
      <c r="O518" t="str">
        <f t="shared" si="25"/>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7"/>
        <v>7.77</v>
      </c>
      <c r="N519" t="str">
        <f t="shared" si="26"/>
        <v>Liberica</v>
      </c>
      <c r="O519" t="str">
        <f t="shared" si="25"/>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7"/>
        <v>139.72499999999999</v>
      </c>
      <c r="N520" t="str">
        <f t="shared" si="26"/>
        <v>Excelsa</v>
      </c>
      <c r="O520" t="str">
        <f t="shared" si="25"/>
        <v>Dark</v>
      </c>
      <c r="P520" t="str">
        <f>_xlfn.XLOOKUP(Orders[[#This Row],[Customer ID]],customers!$A$1:$A$1001,customers!$I$1:$I$1001,,0)</f>
        <v>No</v>
      </c>
    </row>
    <row r="521" spans="1:16" hidden="1"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7"/>
        <v>11.94</v>
      </c>
      <c r="N521" t="str">
        <f t="shared" si="26"/>
        <v>Arabica</v>
      </c>
      <c r="O521" t="str">
        <f t="shared" si="25"/>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7"/>
        <v>3.8849999999999998</v>
      </c>
      <c r="N522" t="str">
        <f t="shared" si="26"/>
        <v>Liberica</v>
      </c>
      <c r="O522" t="str">
        <f t="shared" si="25"/>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7"/>
        <v>39.799999999999997</v>
      </c>
      <c r="N523" t="str">
        <f t="shared" si="26"/>
        <v>Robusta</v>
      </c>
      <c r="O523" t="str">
        <f t="shared" si="25"/>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7"/>
        <v>29.849999999999998</v>
      </c>
      <c r="N524" t="str">
        <f t="shared" si="26"/>
        <v>Robusta</v>
      </c>
      <c r="O524" t="str">
        <f t="shared" ref="O524:O587" si="28">IF(J524="M","Medium",IF(J524="L","Light",IF(J524="D","Dark","")))</f>
        <v>Medium</v>
      </c>
      <c r="P524" t="str">
        <f>_xlfn.XLOOKUP(Orders[[#This Row],[Customer ID]],customers!$A$1:$A$1001,customers!$I$1:$I$1001,,0)</f>
        <v>No</v>
      </c>
    </row>
    <row r="525" spans="1:16" hidden="1"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7"/>
        <v>29.784999999999997</v>
      </c>
      <c r="N525" t="str">
        <f t="shared" si="26"/>
        <v>Liberica</v>
      </c>
      <c r="O525" t="str">
        <f t="shared" si="28"/>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7"/>
        <v>72.91</v>
      </c>
      <c r="N526" t="str">
        <f t="shared" si="26"/>
        <v>Liberica</v>
      </c>
      <c r="O526" t="str">
        <f t="shared" si="28"/>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7"/>
        <v>13.424999999999997</v>
      </c>
      <c r="N527" t="str">
        <f t="shared" si="26"/>
        <v>Robusta</v>
      </c>
      <c r="O527" t="str">
        <f t="shared" si="28"/>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7"/>
        <v>126.49999999999999</v>
      </c>
      <c r="N528" t="str">
        <f t="shared" si="26"/>
        <v>Excelsa</v>
      </c>
      <c r="O528" t="str">
        <f t="shared" si="28"/>
        <v>Medium</v>
      </c>
      <c r="P528" t="str">
        <f>_xlfn.XLOOKUP(Orders[[#This Row],[Customer ID]],customers!$A$1:$A$1001,customers!$I$1:$I$1001,,0)</f>
        <v>Yes</v>
      </c>
    </row>
    <row r="529" spans="1:16" hidden="1"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7"/>
        <v>41.25</v>
      </c>
      <c r="N529" t="str">
        <f t="shared" si="26"/>
        <v>Excelsa</v>
      </c>
      <c r="O529" t="str">
        <f t="shared" si="28"/>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7"/>
        <v>53.46</v>
      </c>
      <c r="N530" t="str">
        <f t="shared" si="26"/>
        <v>Excelsa</v>
      </c>
      <c r="O530" t="str">
        <f t="shared" si="28"/>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7"/>
        <v>59.699999999999996</v>
      </c>
      <c r="N531" t="str">
        <f t="shared" si="26"/>
        <v>Robusta</v>
      </c>
      <c r="O531" t="str">
        <f t="shared" si="28"/>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7"/>
        <v>59.699999999999996</v>
      </c>
      <c r="N532" t="str">
        <f t="shared" si="26"/>
        <v>Robusta</v>
      </c>
      <c r="O532" t="str">
        <f t="shared" si="28"/>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7"/>
        <v>44.75</v>
      </c>
      <c r="N533" t="str">
        <f t="shared" si="26"/>
        <v>Robusta</v>
      </c>
      <c r="O533" t="str">
        <f t="shared" si="28"/>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7"/>
        <v>16.5</v>
      </c>
      <c r="N534" t="str">
        <f t="shared" si="26"/>
        <v>Excelsa</v>
      </c>
      <c r="O534" t="str">
        <f t="shared" si="28"/>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7"/>
        <v>21.479999999999997</v>
      </c>
      <c r="N535" t="str">
        <f t="shared" si="26"/>
        <v>Robusta</v>
      </c>
      <c r="O535" t="str">
        <f t="shared" si="28"/>
        <v>Dark</v>
      </c>
      <c r="P535" t="str">
        <f>_xlfn.XLOOKUP(Orders[[#This Row],[Customer ID]],customers!$A$1:$A$1001,customers!$I$1:$I$1001,,0)</f>
        <v>No</v>
      </c>
    </row>
    <row r="536" spans="1:16" hidden="1"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7"/>
        <v>45.769999999999996</v>
      </c>
      <c r="N536" t="str">
        <f t="shared" si="26"/>
        <v>Robusta</v>
      </c>
      <c r="O536" t="str">
        <f t="shared" si="28"/>
        <v>Medium</v>
      </c>
      <c r="P536" t="str">
        <f>_xlfn.XLOOKUP(Orders[[#This Row],[Customer ID]],customers!$A$1:$A$1001,customers!$I$1:$I$1001,,0)</f>
        <v>Yes</v>
      </c>
    </row>
    <row r="537" spans="1:16" hidden="1"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7"/>
        <v>9.51</v>
      </c>
      <c r="N537" t="str">
        <f t="shared" si="26"/>
        <v>Liberica</v>
      </c>
      <c r="O537" t="str">
        <f t="shared" si="28"/>
        <v>Light</v>
      </c>
      <c r="P537" t="str">
        <f>_xlfn.XLOOKUP(Orders[[#This Row],[Customer ID]],customers!$A$1:$A$1001,customers!$I$1:$I$1001,,0)</f>
        <v>No</v>
      </c>
    </row>
    <row r="538" spans="1:16" hidden="1"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7"/>
        <v>8.0549999999999997</v>
      </c>
      <c r="N538" t="str">
        <f t="shared" si="26"/>
        <v>Robusta</v>
      </c>
      <c r="O538" t="str">
        <f t="shared" si="28"/>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7"/>
        <v>111.78</v>
      </c>
      <c r="N539" t="str">
        <f t="shared" si="26"/>
        <v>Excelsa</v>
      </c>
      <c r="O539" t="str">
        <f t="shared" si="28"/>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7"/>
        <v>10.739999999999998</v>
      </c>
      <c r="N540" t="str">
        <f t="shared" si="26"/>
        <v>Robusta</v>
      </c>
      <c r="O540" t="str">
        <f t="shared" si="28"/>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7"/>
        <v>26.849999999999994</v>
      </c>
      <c r="N541" t="str">
        <f t="shared" si="26"/>
        <v>Robusta</v>
      </c>
      <c r="O541" t="str">
        <f t="shared" si="28"/>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7"/>
        <v>63.4</v>
      </c>
      <c r="N542" t="str">
        <f t="shared" si="26"/>
        <v>Liberica</v>
      </c>
      <c r="O542" t="str">
        <f t="shared" si="28"/>
        <v>Light</v>
      </c>
      <c r="P542" t="str">
        <f>_xlfn.XLOOKUP(Orders[[#This Row],[Customer ID]],customers!$A$1:$A$1001,customers!$I$1:$I$1001,,0)</f>
        <v>Yes</v>
      </c>
    </row>
    <row r="543" spans="1:16" hidden="1"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7"/>
        <v>22.884999999999998</v>
      </c>
      <c r="N543" t="str">
        <f t="shared" si="26"/>
        <v>Arabica</v>
      </c>
      <c r="O543" t="str">
        <f t="shared" si="28"/>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7"/>
        <v>103.49999999999999</v>
      </c>
      <c r="N544" t="str">
        <f t="shared" si="26"/>
        <v>Arabica</v>
      </c>
      <c r="O544" t="str">
        <f t="shared" si="28"/>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7"/>
        <v>54.969999999999992</v>
      </c>
      <c r="N545" t="str">
        <f t="shared" si="26"/>
        <v>Robusta</v>
      </c>
      <c r="O545" t="str">
        <f t="shared" si="28"/>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7"/>
        <v>15.54</v>
      </c>
      <c r="N546" t="str">
        <f t="shared" si="26"/>
        <v>Arabica</v>
      </c>
      <c r="O546" t="str">
        <f t="shared" si="28"/>
        <v>Light</v>
      </c>
      <c r="P546" t="str">
        <f>_xlfn.XLOOKUP(Orders[[#This Row],[Customer ID]],customers!$A$1:$A$1001,customers!$I$1:$I$1001,,0)</f>
        <v>No</v>
      </c>
    </row>
    <row r="547" spans="1:16" hidden="1"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7"/>
        <v>15.54</v>
      </c>
      <c r="N547" t="str">
        <f t="shared" si="26"/>
        <v>Liberica</v>
      </c>
      <c r="O547" t="str">
        <f t="shared" si="28"/>
        <v>Dark</v>
      </c>
      <c r="P547" t="str">
        <f>_xlfn.XLOOKUP(Orders[[#This Row],[Customer ID]],customers!$A$1:$A$1001,customers!$I$1:$I$1001,,0)</f>
        <v>No</v>
      </c>
    </row>
    <row r="548" spans="1:16" hidden="1"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7"/>
        <v>83.835000000000008</v>
      </c>
      <c r="N548" t="str">
        <f t="shared" si="26"/>
        <v>Excelsa</v>
      </c>
      <c r="O548" t="str">
        <f t="shared" si="28"/>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7"/>
        <v>10.754999999999999</v>
      </c>
      <c r="N549" t="str">
        <f t="shared" si="26"/>
        <v>Robusta</v>
      </c>
      <c r="O549" t="str">
        <f t="shared" si="28"/>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7"/>
        <v>13.365</v>
      </c>
      <c r="N550" t="str">
        <f t="shared" si="26"/>
        <v>Excelsa</v>
      </c>
      <c r="O550" t="str">
        <f t="shared" si="28"/>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7"/>
        <v>17.82</v>
      </c>
      <c r="N551" t="str">
        <f t="shared" si="26"/>
        <v>Excelsa</v>
      </c>
      <c r="O551" t="str">
        <f t="shared" si="28"/>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7"/>
        <v>23.31</v>
      </c>
      <c r="N552" t="str">
        <f t="shared" si="26"/>
        <v>Liberica</v>
      </c>
      <c r="O552" t="str">
        <f t="shared" si="28"/>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7"/>
        <v>7.29</v>
      </c>
      <c r="N553" t="str">
        <f t="shared" si="26"/>
        <v>Excelsa</v>
      </c>
      <c r="O553" t="str">
        <f t="shared" si="28"/>
        <v>Dark</v>
      </c>
      <c r="P553" t="str">
        <f>_xlfn.XLOOKUP(Orders[[#This Row],[Customer ID]],customers!$A$1:$A$1001,customers!$I$1:$I$1001,,0)</f>
        <v>No</v>
      </c>
    </row>
    <row r="554" spans="1:16" hidden="1"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7"/>
        <v>17.82</v>
      </c>
      <c r="N554" t="str">
        <f t="shared" si="26"/>
        <v>Excelsa</v>
      </c>
      <c r="O554" t="str">
        <f t="shared" si="28"/>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7"/>
        <v>68.75</v>
      </c>
      <c r="N555" t="str">
        <f t="shared" si="26"/>
        <v>Excelsa</v>
      </c>
      <c r="O555" t="str">
        <f t="shared" si="28"/>
        <v>Medium</v>
      </c>
      <c r="P555" t="str">
        <f>_xlfn.XLOOKUP(Orders[[#This Row],[Customer ID]],customers!$A$1:$A$1001,customers!$I$1:$I$1001,,0)</f>
        <v>No</v>
      </c>
    </row>
    <row r="556" spans="1:16" hidden="1"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7"/>
        <v>54.969999999999992</v>
      </c>
      <c r="N556" t="str">
        <f t="shared" si="26"/>
        <v>Robusta</v>
      </c>
      <c r="O556" t="str">
        <f t="shared" si="28"/>
        <v>Light</v>
      </c>
      <c r="P556" t="str">
        <f>_xlfn.XLOOKUP(Orders[[#This Row],[Customer ID]],customers!$A$1:$A$1001,customers!$I$1:$I$1001,,0)</f>
        <v>Yes</v>
      </c>
    </row>
    <row r="557" spans="1:16" hidden="1"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7"/>
        <v>82.5</v>
      </c>
      <c r="N557" t="str">
        <f t="shared" si="26"/>
        <v>Excelsa</v>
      </c>
      <c r="O557" t="str">
        <f t="shared" si="28"/>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7"/>
        <v>8.73</v>
      </c>
      <c r="N558" t="str">
        <f t="shared" si="26"/>
        <v>Liberica</v>
      </c>
      <c r="O558" t="str">
        <f t="shared" si="28"/>
        <v>Medium</v>
      </c>
      <c r="P558" t="str">
        <f>_xlfn.XLOOKUP(Orders[[#This Row],[Customer ID]],customers!$A$1:$A$1001,customers!$I$1:$I$1001,,0)</f>
        <v>Yes</v>
      </c>
    </row>
    <row r="559" spans="1:16" hidden="1"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7"/>
        <v>59.4</v>
      </c>
      <c r="N559" t="str">
        <f t="shared" si="26"/>
        <v>Excelsa</v>
      </c>
      <c r="O559" t="str">
        <f t="shared" si="28"/>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7"/>
        <v>15.54</v>
      </c>
      <c r="N560" t="str">
        <f t="shared" si="26"/>
        <v>Liberica</v>
      </c>
      <c r="O560" t="str">
        <f t="shared" si="28"/>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7"/>
        <v>38.849999999999994</v>
      </c>
      <c r="N561" t="str">
        <f t="shared" si="26"/>
        <v>Arabica</v>
      </c>
      <c r="O561" t="str">
        <f t="shared" si="28"/>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7"/>
        <v>189.74999999999997</v>
      </c>
      <c r="N562" t="str">
        <f t="shared" si="26"/>
        <v>Excelsa</v>
      </c>
      <c r="O562" t="str">
        <f t="shared" si="28"/>
        <v>Medium</v>
      </c>
      <c r="P562" t="str">
        <f>_xlfn.XLOOKUP(Orders[[#This Row],[Customer ID]],customers!$A$1:$A$1001,customers!$I$1:$I$1001,,0)</f>
        <v>Yes</v>
      </c>
    </row>
    <row r="563" spans="1:16" hidden="1"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7"/>
        <v>17.91</v>
      </c>
      <c r="N563" t="str">
        <f t="shared" si="26"/>
        <v>Arabica</v>
      </c>
      <c r="O563" t="str">
        <f t="shared" si="28"/>
        <v>Dark</v>
      </c>
      <c r="P563" t="str">
        <f>_xlfn.XLOOKUP(Orders[[#This Row],[Customer ID]],customers!$A$1:$A$1001,customers!$I$1:$I$1001,,0)</f>
        <v>Yes</v>
      </c>
    </row>
    <row r="564" spans="1:16" hidden="1"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7"/>
        <v>28.53</v>
      </c>
      <c r="N564" t="str">
        <f t="shared" si="26"/>
        <v>Liberica</v>
      </c>
      <c r="O564" t="str">
        <f t="shared" si="28"/>
        <v>Light</v>
      </c>
      <c r="P564" t="str">
        <f>_xlfn.XLOOKUP(Orders[[#This Row],[Customer ID]],customers!$A$1:$A$1001,customers!$I$1:$I$1001,,0)</f>
        <v>No</v>
      </c>
    </row>
    <row r="565" spans="1:16" hidden="1"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7"/>
        <v>82.5</v>
      </c>
      <c r="N565" t="str">
        <f t="shared" si="26"/>
        <v>Excelsa</v>
      </c>
      <c r="O565" t="str">
        <f t="shared" si="28"/>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7"/>
        <v>14.339999999999998</v>
      </c>
      <c r="N566" t="str">
        <f t="shared" si="26"/>
        <v>Robusta</v>
      </c>
      <c r="O566" t="str">
        <f t="shared" si="28"/>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7"/>
        <v>82.339999999999989</v>
      </c>
      <c r="N567" t="str">
        <f t="shared" si="26"/>
        <v>Robusta</v>
      </c>
      <c r="O567" t="str">
        <f t="shared" si="28"/>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7"/>
        <v>20.25</v>
      </c>
      <c r="N568" t="str">
        <f t="shared" si="26"/>
        <v>Arabica</v>
      </c>
      <c r="O568" t="str">
        <f t="shared" si="28"/>
        <v>Medium</v>
      </c>
      <c r="P568" t="str">
        <f>_xlfn.XLOOKUP(Orders[[#This Row],[Customer ID]],customers!$A$1:$A$1001,customers!$I$1:$I$1001,,0)</f>
        <v>Yes</v>
      </c>
    </row>
    <row r="569" spans="1:16" hidden="1"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7"/>
        <v>164.90999999999997</v>
      </c>
      <c r="N569" t="str">
        <f t="shared" si="26"/>
        <v>Robusta</v>
      </c>
      <c r="O569" t="str">
        <f t="shared" si="28"/>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7"/>
        <v>19.02</v>
      </c>
      <c r="N570" t="str">
        <f t="shared" si="26"/>
        <v>Liberica</v>
      </c>
      <c r="O570" t="str">
        <f t="shared" si="28"/>
        <v>Light</v>
      </c>
      <c r="P570" t="str">
        <f>_xlfn.XLOOKUP(Orders[[#This Row],[Customer ID]],customers!$A$1:$A$1001,customers!$I$1:$I$1001,,0)</f>
        <v>Yes</v>
      </c>
    </row>
    <row r="571" spans="1:16" hidden="1"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7"/>
        <v>137.31</v>
      </c>
      <c r="N571" t="str">
        <f t="shared" si="26"/>
        <v>Arabica</v>
      </c>
      <c r="O571" t="str">
        <f t="shared" si="28"/>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7"/>
        <v>27</v>
      </c>
      <c r="N572" t="str">
        <f t="shared" si="26"/>
        <v>Arabica</v>
      </c>
      <c r="O572" t="str">
        <f t="shared" si="28"/>
        <v>Medium</v>
      </c>
      <c r="P572" t="str">
        <f>_xlfn.XLOOKUP(Orders[[#This Row],[Customer ID]],customers!$A$1:$A$1001,customers!$I$1:$I$1001,,0)</f>
        <v>No</v>
      </c>
    </row>
    <row r="573" spans="1:16" hidden="1"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7"/>
        <v>35.64</v>
      </c>
      <c r="N573" t="str">
        <f t="shared" si="26"/>
        <v>Excelsa</v>
      </c>
      <c r="O573" t="str">
        <f t="shared" si="28"/>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7"/>
        <v>5.97</v>
      </c>
      <c r="N574" t="str">
        <f t="shared" si="26"/>
        <v>Arabica</v>
      </c>
      <c r="O574" t="str">
        <f t="shared" si="28"/>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7"/>
        <v>67.5</v>
      </c>
      <c r="N575" t="str">
        <f t="shared" si="26"/>
        <v>Arabica</v>
      </c>
      <c r="O575" t="str">
        <f t="shared" si="28"/>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7"/>
        <v>21.509999999999998</v>
      </c>
      <c r="N576" t="str">
        <f t="shared" si="26"/>
        <v>Robusta</v>
      </c>
      <c r="O576" t="str">
        <f t="shared" si="28"/>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7"/>
        <v>66.929999999999993</v>
      </c>
      <c r="N577" t="str">
        <f t="shared" si="26"/>
        <v>Liberica</v>
      </c>
      <c r="O577" t="str">
        <f t="shared" si="28"/>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7"/>
        <v>17.91</v>
      </c>
      <c r="N578" t="str">
        <f t="shared" si="26"/>
        <v>Arabica</v>
      </c>
      <c r="O578" t="str">
        <f t="shared" si="28"/>
        <v>Dark</v>
      </c>
      <c r="P578" t="str">
        <f>_xlfn.XLOOKUP(Orders[[#This Row],[Customer ID]],customers!$A$1:$A$1001,customers!$I$1:$I$1001,,0)</f>
        <v>No</v>
      </c>
    </row>
    <row r="579" spans="1:16" hidden="1"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ref="N579:N642" si="29">IF(I579="Rob","Robusta",IF(I579="Exc","Excelsa",IF(I579="Lib","Liberica",IF(I579="Ara","Arabica",""))))</f>
        <v>Liberica</v>
      </c>
      <c r="O579" t="str">
        <f t="shared" si="28"/>
        <v>Medium</v>
      </c>
      <c r="P579" t="str">
        <f>_xlfn.XLOOKUP(Orders[[#This Row],[Customer ID]],customers!$A$1:$A$1001,customers!$I$1:$I$1001,,0)</f>
        <v>No</v>
      </c>
    </row>
    <row r="580" spans="1:16" hidden="1"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9"/>
        <v>Excelsa</v>
      </c>
      <c r="O580" t="str">
        <f t="shared" si="28"/>
        <v>Light</v>
      </c>
      <c r="P580" t="str">
        <f>_xlfn.XLOOKUP(Orders[[#This Row],[Customer ID]],customers!$A$1:$A$1001,customers!$I$1:$I$1001,,0)</f>
        <v>No</v>
      </c>
    </row>
    <row r="581" spans="1:16" hidden="1"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ref="M582:M645" si="30">L582*E582</f>
        <v>44.55</v>
      </c>
      <c r="N582" t="str">
        <f t="shared" si="29"/>
        <v>Excelsa</v>
      </c>
      <c r="O582" t="str">
        <f t="shared" si="28"/>
        <v>Light</v>
      </c>
      <c r="P582" t="str">
        <f>_xlfn.XLOOKUP(Orders[[#This Row],[Customer ID]],customers!$A$1:$A$1001,customers!$I$1:$I$1001,,0)</f>
        <v>Yes</v>
      </c>
    </row>
    <row r="583" spans="1:16" hidden="1"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30"/>
        <v>44.55</v>
      </c>
      <c r="N583" t="str">
        <f t="shared" si="29"/>
        <v>Excelsa</v>
      </c>
      <c r="O583" t="str">
        <f t="shared" si="28"/>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30"/>
        <v>60.75</v>
      </c>
      <c r="N584" t="str">
        <f t="shared" si="29"/>
        <v>Excelsa</v>
      </c>
      <c r="O584" t="str">
        <f t="shared" si="28"/>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30"/>
        <v>3.5849999999999995</v>
      </c>
      <c r="N585" t="str">
        <f t="shared" si="29"/>
        <v>Robusta</v>
      </c>
      <c r="O585" t="str">
        <f t="shared" si="28"/>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30"/>
        <v>21.509999999999998</v>
      </c>
      <c r="N586" t="str">
        <f t="shared" si="29"/>
        <v>Robusta</v>
      </c>
      <c r="O586" t="str">
        <f t="shared" si="28"/>
        <v>Light</v>
      </c>
      <c r="P586" t="str">
        <f>_xlfn.XLOOKUP(Orders[[#This Row],[Customer ID]],customers!$A$1:$A$1001,customers!$I$1:$I$1001,,0)</f>
        <v>No</v>
      </c>
    </row>
    <row r="587" spans="1:16" hidden="1"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30"/>
        <v>16.5</v>
      </c>
      <c r="N587" t="str">
        <f t="shared" si="29"/>
        <v>Excelsa</v>
      </c>
      <c r="O587" t="str">
        <f t="shared" si="28"/>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30"/>
        <v>82.454999999999984</v>
      </c>
      <c r="N588" t="str">
        <f t="shared" si="29"/>
        <v>Robusta</v>
      </c>
      <c r="O588" t="str">
        <f t="shared" ref="O588:O651" si="31">IF(J588="M","Medium",IF(J588="L","Light",IF(J588="D","Dark","")))</f>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30"/>
        <v>7.77</v>
      </c>
      <c r="N589" t="str">
        <f t="shared" si="29"/>
        <v>Liberica</v>
      </c>
      <c r="O589" t="str">
        <f t="shared" si="31"/>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30"/>
        <v>11.94</v>
      </c>
      <c r="N590" t="str">
        <f t="shared" si="29"/>
        <v>Robusta</v>
      </c>
      <c r="O590" t="str">
        <f t="shared" si="31"/>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30"/>
        <v>204.92999999999995</v>
      </c>
      <c r="N591" t="str">
        <f t="shared" si="29"/>
        <v>Excelsa</v>
      </c>
      <c r="O591" t="str">
        <f t="shared" si="31"/>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30"/>
        <v>63.249999999999993</v>
      </c>
      <c r="N592" t="str">
        <f t="shared" si="29"/>
        <v>Excelsa</v>
      </c>
      <c r="O592" t="str">
        <f t="shared" si="31"/>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30"/>
        <v>8.0549999999999997</v>
      </c>
      <c r="N593" t="str">
        <f t="shared" si="29"/>
        <v>Robusta</v>
      </c>
      <c r="O593" t="str">
        <f t="shared" si="31"/>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30"/>
        <v>51.749999999999993</v>
      </c>
      <c r="N594" t="str">
        <f t="shared" si="29"/>
        <v>Arabica</v>
      </c>
      <c r="O594" t="str">
        <f t="shared" si="31"/>
        <v>Medium</v>
      </c>
      <c r="P594" t="str">
        <f>_xlfn.XLOOKUP(Orders[[#This Row],[Customer ID]],customers!$A$1:$A$1001,customers!$I$1:$I$1001,,0)</f>
        <v>No</v>
      </c>
    </row>
    <row r="595" spans="1:16" hidden="1"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30"/>
        <v>27.945</v>
      </c>
      <c r="N595" t="str">
        <f t="shared" si="29"/>
        <v>Excelsa</v>
      </c>
      <c r="O595" t="str">
        <f t="shared" si="31"/>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30"/>
        <v>59.569999999999993</v>
      </c>
      <c r="N596" t="str">
        <f t="shared" si="29"/>
        <v>Arabica</v>
      </c>
      <c r="O596" t="str">
        <f t="shared" si="31"/>
        <v>Light</v>
      </c>
      <c r="P596" t="str">
        <f>_xlfn.XLOOKUP(Orders[[#This Row],[Customer ID]],customers!$A$1:$A$1001,customers!$I$1:$I$1001,,0)</f>
        <v>No</v>
      </c>
    </row>
    <row r="597" spans="1:16" hidden="1"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30"/>
        <v>14.85</v>
      </c>
      <c r="N597" t="str">
        <f t="shared" si="29"/>
        <v>Excelsa</v>
      </c>
      <c r="O597" t="str">
        <f t="shared" si="31"/>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30"/>
        <v>33.75</v>
      </c>
      <c r="N598" t="str">
        <f t="shared" si="29"/>
        <v>Arabica</v>
      </c>
      <c r="O598" t="str">
        <f t="shared" si="31"/>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30"/>
        <v>145.82</v>
      </c>
      <c r="N599" t="str">
        <f t="shared" si="29"/>
        <v>Liberica</v>
      </c>
      <c r="O599" t="str">
        <f t="shared" si="31"/>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30"/>
        <v>11.94</v>
      </c>
      <c r="N600" t="str">
        <f t="shared" si="29"/>
        <v>Robusta</v>
      </c>
      <c r="O600" t="str">
        <f t="shared" si="31"/>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30"/>
        <v>11.94</v>
      </c>
      <c r="N601" t="str">
        <f t="shared" si="29"/>
        <v>Arabica</v>
      </c>
      <c r="O601" t="str">
        <f t="shared" si="31"/>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30"/>
        <v>7.77</v>
      </c>
      <c r="N602" t="str">
        <f t="shared" si="29"/>
        <v>Liberica</v>
      </c>
      <c r="O602" t="str">
        <f t="shared" si="31"/>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30"/>
        <v>109.93999999999998</v>
      </c>
      <c r="N603" t="str">
        <f t="shared" si="29"/>
        <v>Robusta</v>
      </c>
      <c r="O603" t="str">
        <f t="shared" si="31"/>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30"/>
        <v>22.274999999999999</v>
      </c>
      <c r="N604" t="str">
        <f t="shared" si="29"/>
        <v>Excelsa</v>
      </c>
      <c r="O604" t="str">
        <f t="shared" si="31"/>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30"/>
        <v>8.9550000000000001</v>
      </c>
      <c r="N605" t="str">
        <f t="shared" si="29"/>
        <v>Robusta</v>
      </c>
      <c r="O605" t="str">
        <f t="shared" si="31"/>
        <v>Medium</v>
      </c>
      <c r="P605" t="str">
        <f>_xlfn.XLOOKUP(Orders[[#This Row],[Customer ID]],customers!$A$1:$A$1001,customers!$I$1:$I$1001,,0)</f>
        <v>No</v>
      </c>
    </row>
    <row r="606" spans="1:16" hidden="1"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30"/>
        <v>119.13999999999999</v>
      </c>
      <c r="N606" t="str">
        <f t="shared" si="29"/>
        <v>Liberica</v>
      </c>
      <c r="O606" t="str">
        <f t="shared" si="31"/>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30"/>
        <v>148.92499999999998</v>
      </c>
      <c r="N607" t="str">
        <f t="shared" si="29"/>
        <v>Arabica</v>
      </c>
      <c r="O607" t="str">
        <f t="shared" si="31"/>
        <v>Light</v>
      </c>
      <c r="P607" t="str">
        <f>_xlfn.XLOOKUP(Orders[[#This Row],[Customer ID]],customers!$A$1:$A$1001,customers!$I$1:$I$1001,,0)</f>
        <v>Yes</v>
      </c>
    </row>
    <row r="608" spans="1:16" hidden="1"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30"/>
        <v>109.36499999999999</v>
      </c>
      <c r="N608" t="str">
        <f t="shared" si="29"/>
        <v>Liberica</v>
      </c>
      <c r="O608" t="str">
        <f t="shared" si="31"/>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30"/>
        <v>3.645</v>
      </c>
      <c r="N609" t="str">
        <f t="shared" si="29"/>
        <v>Excelsa</v>
      </c>
      <c r="O609" t="str">
        <f t="shared" si="31"/>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30"/>
        <v>55.89</v>
      </c>
      <c r="N610" t="str">
        <f t="shared" si="29"/>
        <v>Excelsa</v>
      </c>
      <c r="O610" t="str">
        <f t="shared" si="31"/>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30"/>
        <v>26.19</v>
      </c>
      <c r="N611" t="str">
        <f t="shared" si="29"/>
        <v>Liberica</v>
      </c>
      <c r="O611" t="str">
        <f t="shared" si="31"/>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30"/>
        <v>39.799999999999997</v>
      </c>
      <c r="N612" t="str">
        <f t="shared" si="29"/>
        <v>Robusta</v>
      </c>
      <c r="O612" t="str">
        <f t="shared" si="31"/>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30"/>
        <v>68.309999999999988</v>
      </c>
      <c r="N613" t="str">
        <f t="shared" si="29"/>
        <v>Excelsa</v>
      </c>
      <c r="O613" t="str">
        <f t="shared" si="31"/>
        <v>Light</v>
      </c>
      <c r="P613" t="str">
        <f>_xlfn.XLOOKUP(Orders[[#This Row],[Customer ID]],customers!$A$1:$A$1001,customers!$I$1:$I$1001,,0)</f>
        <v>No</v>
      </c>
    </row>
    <row r="614" spans="1:16" hidden="1"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30"/>
        <v>13.5</v>
      </c>
      <c r="N614" t="str">
        <f t="shared" si="29"/>
        <v>Arabica</v>
      </c>
      <c r="O614" t="str">
        <f t="shared" si="31"/>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30"/>
        <v>5.97</v>
      </c>
      <c r="N615" t="str">
        <f t="shared" si="29"/>
        <v>Robusta</v>
      </c>
      <c r="O615" t="str">
        <f t="shared" si="31"/>
        <v>Medium</v>
      </c>
      <c r="P615" t="str">
        <f>_xlfn.XLOOKUP(Orders[[#This Row],[Customer ID]],customers!$A$1:$A$1001,customers!$I$1:$I$1001,,0)</f>
        <v>No</v>
      </c>
    </row>
    <row r="616" spans="1:16" hidden="1"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30"/>
        <v>29.849999999999998</v>
      </c>
      <c r="N616" t="str">
        <f t="shared" si="29"/>
        <v>Robusta</v>
      </c>
      <c r="O616" t="str">
        <f t="shared" si="31"/>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30"/>
        <v>72.91</v>
      </c>
      <c r="N617" t="str">
        <f t="shared" si="29"/>
        <v>Liberica</v>
      </c>
      <c r="O617" t="str">
        <f t="shared" si="31"/>
        <v>Light</v>
      </c>
      <c r="P617" t="str">
        <f>_xlfn.XLOOKUP(Orders[[#This Row],[Customer ID]],customers!$A$1:$A$1001,customers!$I$1:$I$1001,,0)</f>
        <v>Yes</v>
      </c>
    </row>
    <row r="618" spans="1:16" hidden="1"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30"/>
        <v>126.49999999999999</v>
      </c>
      <c r="N618" t="str">
        <f t="shared" si="29"/>
        <v>Excelsa</v>
      </c>
      <c r="O618" t="str">
        <f t="shared" si="31"/>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30"/>
        <v>33.464999999999996</v>
      </c>
      <c r="N619" t="str">
        <f t="shared" si="29"/>
        <v>Liberica</v>
      </c>
      <c r="O619" t="str">
        <f t="shared" si="31"/>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30"/>
        <v>72.900000000000006</v>
      </c>
      <c r="N620" t="str">
        <f t="shared" si="29"/>
        <v>Excelsa</v>
      </c>
      <c r="O620" t="str">
        <f t="shared" si="31"/>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30"/>
        <v>15.54</v>
      </c>
      <c r="N621" t="str">
        <f t="shared" si="29"/>
        <v>Liberica</v>
      </c>
      <c r="O621" t="str">
        <f t="shared" si="31"/>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30"/>
        <v>20.25</v>
      </c>
      <c r="N622" t="str">
        <f t="shared" si="29"/>
        <v>Arabica</v>
      </c>
      <c r="O622" t="str">
        <f t="shared" si="31"/>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30"/>
        <v>77.699999999999989</v>
      </c>
      <c r="N623" t="str">
        <f t="shared" si="29"/>
        <v>Arabica</v>
      </c>
      <c r="O623" t="str">
        <f t="shared" si="31"/>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30"/>
        <v>133.85999999999999</v>
      </c>
      <c r="N624" t="str">
        <f t="shared" si="29"/>
        <v>Liberica</v>
      </c>
      <c r="O624" t="str">
        <f t="shared" si="31"/>
        <v>Medium</v>
      </c>
      <c r="P624" t="str">
        <f>_xlfn.XLOOKUP(Orders[[#This Row],[Customer ID]],customers!$A$1:$A$1001,customers!$I$1:$I$1001,,0)</f>
        <v>No</v>
      </c>
    </row>
    <row r="625" spans="1:16" hidden="1"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30"/>
        <v>12.15</v>
      </c>
      <c r="N625" t="str">
        <f t="shared" si="29"/>
        <v>Excelsa</v>
      </c>
      <c r="O625" t="str">
        <f t="shared" si="31"/>
        <v>Dark</v>
      </c>
      <c r="P625" t="str">
        <f>_xlfn.XLOOKUP(Orders[[#This Row],[Customer ID]],customers!$A$1:$A$1001,customers!$I$1:$I$1001,,0)</f>
        <v>No</v>
      </c>
    </row>
    <row r="626" spans="1:16" hidden="1"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30"/>
        <v>63.249999999999993</v>
      </c>
      <c r="N626" t="str">
        <f t="shared" si="29"/>
        <v>Excelsa</v>
      </c>
      <c r="O626" t="str">
        <f t="shared" si="31"/>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30"/>
        <v>35.849999999999994</v>
      </c>
      <c r="N627" t="str">
        <f t="shared" si="29"/>
        <v>Robusta</v>
      </c>
      <c r="O627" t="str">
        <f t="shared" si="31"/>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30"/>
        <v>77.624999999999986</v>
      </c>
      <c r="N628" t="str">
        <f t="shared" si="29"/>
        <v>Arabica</v>
      </c>
      <c r="O628" t="str">
        <f t="shared" si="31"/>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30"/>
        <v>63.249999999999993</v>
      </c>
      <c r="N629" t="str">
        <f t="shared" si="29"/>
        <v>Excelsa</v>
      </c>
      <c r="O629" t="str">
        <f t="shared" si="31"/>
        <v>Medium</v>
      </c>
      <c r="P629" t="str">
        <f>_xlfn.XLOOKUP(Orders[[#This Row],[Customer ID]],customers!$A$1:$A$1001,customers!$I$1:$I$1001,,0)</f>
        <v>Yes</v>
      </c>
    </row>
    <row r="630" spans="1:16" hidden="1"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30"/>
        <v>26.73</v>
      </c>
      <c r="N630" t="str">
        <f t="shared" si="29"/>
        <v>Excelsa</v>
      </c>
      <c r="O630" t="str">
        <f t="shared" si="31"/>
        <v>Light</v>
      </c>
      <c r="P630" t="str">
        <f>_xlfn.XLOOKUP(Orders[[#This Row],[Customer ID]],customers!$A$1:$A$1001,customers!$I$1:$I$1001,,0)</f>
        <v>Yes</v>
      </c>
    </row>
    <row r="631" spans="1:16" hidden="1"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30"/>
        <v>31.08</v>
      </c>
      <c r="N631" t="str">
        <f t="shared" si="29"/>
        <v>Liberica</v>
      </c>
      <c r="O631" t="str">
        <f t="shared" si="31"/>
        <v>Dark</v>
      </c>
      <c r="P631" t="str">
        <f>_xlfn.XLOOKUP(Orders[[#This Row],[Customer ID]],customers!$A$1:$A$1001,customers!$I$1:$I$1001,,0)</f>
        <v>Yes</v>
      </c>
    </row>
    <row r="632" spans="1:16" hidden="1"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30"/>
        <v>2.9849999999999999</v>
      </c>
      <c r="N632" t="str">
        <f t="shared" si="29"/>
        <v>Arabica</v>
      </c>
      <c r="O632" t="str">
        <f t="shared" si="31"/>
        <v>Dark</v>
      </c>
      <c r="P632" t="str">
        <f>_xlfn.XLOOKUP(Orders[[#This Row],[Customer ID]],customers!$A$1:$A$1001,customers!$I$1:$I$1001,,0)</f>
        <v>Yes</v>
      </c>
    </row>
    <row r="633" spans="1:16" hidden="1"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30"/>
        <v>102.92499999999998</v>
      </c>
      <c r="N633" t="str">
        <f t="shared" si="29"/>
        <v>Robusta</v>
      </c>
      <c r="O633" t="str">
        <f t="shared" si="31"/>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30"/>
        <v>35.64</v>
      </c>
      <c r="N634" t="str">
        <f t="shared" si="29"/>
        <v>Excelsa</v>
      </c>
      <c r="O634" t="str">
        <f t="shared" si="31"/>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30"/>
        <v>47.8</v>
      </c>
      <c r="N635" t="str">
        <f t="shared" si="29"/>
        <v>Robusta</v>
      </c>
      <c r="O635" t="str">
        <f t="shared" si="31"/>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30"/>
        <v>43.650000000000006</v>
      </c>
      <c r="N636" t="str">
        <f t="shared" si="29"/>
        <v>Liberica</v>
      </c>
      <c r="O636" t="str">
        <f t="shared" si="31"/>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30"/>
        <v>35.64</v>
      </c>
      <c r="N637" t="str">
        <f t="shared" si="29"/>
        <v>Excelsa</v>
      </c>
      <c r="O637" t="str">
        <f t="shared" si="31"/>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30"/>
        <v>95.1</v>
      </c>
      <c r="N638" t="str">
        <f t="shared" si="29"/>
        <v>Liberica</v>
      </c>
      <c r="O638" t="str">
        <f t="shared" si="31"/>
        <v>Light</v>
      </c>
      <c r="P638" t="str">
        <f>_xlfn.XLOOKUP(Orders[[#This Row],[Customer ID]],customers!$A$1:$A$1001,customers!$I$1:$I$1001,,0)</f>
        <v>Yes</v>
      </c>
    </row>
    <row r="639" spans="1:16" hidden="1"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30"/>
        <v>31.624999999999996</v>
      </c>
      <c r="N639" t="str">
        <f t="shared" si="29"/>
        <v>Excelsa</v>
      </c>
      <c r="O639" t="str">
        <f t="shared" si="31"/>
        <v>Medium</v>
      </c>
      <c r="P639" t="str">
        <f>_xlfn.XLOOKUP(Orders[[#This Row],[Customer ID]],customers!$A$1:$A$1001,customers!$I$1:$I$1001,,0)</f>
        <v>Yes</v>
      </c>
    </row>
    <row r="640" spans="1:16" hidden="1"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30"/>
        <v>77.624999999999986</v>
      </c>
      <c r="N640" t="str">
        <f t="shared" si="29"/>
        <v>Arabica</v>
      </c>
      <c r="O640" t="str">
        <f t="shared" si="31"/>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30"/>
        <v>3.8849999999999998</v>
      </c>
      <c r="N641" t="str">
        <f t="shared" si="29"/>
        <v>Liberica</v>
      </c>
      <c r="O641" t="str">
        <f t="shared" si="31"/>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30"/>
        <v>137.42499999999998</v>
      </c>
      <c r="N642" t="str">
        <f t="shared" si="29"/>
        <v>Robusta</v>
      </c>
      <c r="O642" t="str">
        <f t="shared" si="31"/>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ref="N643:N706" si="32">IF(I643="Rob","Robusta",IF(I643="Exc","Excelsa",IF(I643="Lib","Liberica",IF(I643="Ara","Arabica",""))))</f>
        <v>Robusta</v>
      </c>
      <c r="O643" t="str">
        <f t="shared" si="31"/>
        <v>Light</v>
      </c>
      <c r="P643" t="str">
        <f>_xlfn.XLOOKUP(Orders[[#This Row],[Customer ID]],customers!$A$1:$A$1001,customers!$I$1:$I$1001,,0)</f>
        <v>Yes</v>
      </c>
    </row>
    <row r="644" spans="1:16" hidden="1"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2"/>
        <v>Excelsa</v>
      </c>
      <c r="O644" t="str">
        <f t="shared" si="31"/>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2"/>
        <v>Excelsa</v>
      </c>
      <c r="O645" t="str">
        <f t="shared" si="31"/>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ref="M646:M709" si="33">L646*E646</f>
        <v>41.169999999999995</v>
      </c>
      <c r="N646" t="str">
        <f t="shared" si="32"/>
        <v>Robusta</v>
      </c>
      <c r="O646" t="str">
        <f t="shared" si="31"/>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3"/>
        <v>68.655000000000001</v>
      </c>
      <c r="N647" t="str">
        <f t="shared" si="32"/>
        <v>Arabica</v>
      </c>
      <c r="O647" t="str">
        <f t="shared" si="31"/>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3"/>
        <v>9.9499999999999993</v>
      </c>
      <c r="N648" t="str">
        <f t="shared" si="32"/>
        <v>Arabica</v>
      </c>
      <c r="O648" t="str">
        <f t="shared" si="31"/>
        <v>Dark</v>
      </c>
      <c r="P648" t="str">
        <f>_xlfn.XLOOKUP(Orders[[#This Row],[Customer ID]],customers!$A$1:$A$1001,customers!$I$1:$I$1001,,0)</f>
        <v>Yes</v>
      </c>
    </row>
    <row r="649" spans="1:16" hidden="1"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3"/>
        <v>28.53</v>
      </c>
      <c r="N649" t="str">
        <f t="shared" si="32"/>
        <v>Liberica</v>
      </c>
      <c r="O649" t="str">
        <f t="shared" si="31"/>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3"/>
        <v>16.11</v>
      </c>
      <c r="N650" t="str">
        <f t="shared" si="32"/>
        <v>Robusta</v>
      </c>
      <c r="O650" t="str">
        <f t="shared" si="31"/>
        <v>Dark</v>
      </c>
      <c r="P650" t="str">
        <f>_xlfn.XLOOKUP(Orders[[#This Row],[Customer ID]],customers!$A$1:$A$1001,customers!$I$1:$I$1001,,0)</f>
        <v>No</v>
      </c>
    </row>
    <row r="651" spans="1:16" hidden="1"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3"/>
        <v>95.1</v>
      </c>
      <c r="N651" t="str">
        <f t="shared" si="32"/>
        <v>Liberica</v>
      </c>
      <c r="O651" t="str">
        <f t="shared" si="31"/>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3"/>
        <v>5.3699999999999992</v>
      </c>
      <c r="N652" t="str">
        <f t="shared" si="32"/>
        <v>Robusta</v>
      </c>
      <c r="O652" t="str">
        <f t="shared" ref="O652:O715" si="34">IF(J652="M","Medium",IF(J652="L","Light",IF(J652="D","Dark","")))</f>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3"/>
        <v>47.8</v>
      </c>
      <c r="N653" t="str">
        <f t="shared" si="32"/>
        <v>Robusta</v>
      </c>
      <c r="O653" t="str">
        <f t="shared" si="34"/>
        <v>Light</v>
      </c>
      <c r="P653" t="str">
        <f>_xlfn.XLOOKUP(Orders[[#This Row],[Customer ID]],customers!$A$1:$A$1001,customers!$I$1:$I$1001,,0)</f>
        <v>No</v>
      </c>
    </row>
    <row r="654" spans="1:16" hidden="1"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3"/>
        <v>63.4</v>
      </c>
      <c r="N654" t="str">
        <f t="shared" si="32"/>
        <v>Liberica</v>
      </c>
      <c r="O654" t="str">
        <f t="shared" si="34"/>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3"/>
        <v>103.49999999999999</v>
      </c>
      <c r="N655" t="str">
        <f t="shared" si="32"/>
        <v>Arabica</v>
      </c>
      <c r="O655" t="str">
        <f t="shared" si="34"/>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3"/>
        <v>68.655000000000001</v>
      </c>
      <c r="N656" t="str">
        <f t="shared" si="32"/>
        <v>Arabica</v>
      </c>
      <c r="O656" t="str">
        <f t="shared" si="34"/>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3"/>
        <v>45.769999999999996</v>
      </c>
      <c r="N657" t="str">
        <f t="shared" si="32"/>
        <v>Robusta</v>
      </c>
      <c r="O657" t="str">
        <f t="shared" si="34"/>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3"/>
        <v>51.8</v>
      </c>
      <c r="N658" t="str">
        <f t="shared" si="32"/>
        <v>Liberica</v>
      </c>
      <c r="O658" t="str">
        <f t="shared" si="34"/>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3"/>
        <v>13.5</v>
      </c>
      <c r="N659" t="str">
        <f t="shared" si="32"/>
        <v>Arabica</v>
      </c>
      <c r="O659" t="str">
        <f t="shared" si="34"/>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3"/>
        <v>24.75</v>
      </c>
      <c r="N660" t="str">
        <f t="shared" si="32"/>
        <v>Excelsa</v>
      </c>
      <c r="O660" t="str">
        <f t="shared" si="34"/>
        <v>Medium</v>
      </c>
      <c r="P660" t="str">
        <f>_xlfn.XLOOKUP(Orders[[#This Row],[Customer ID]],customers!$A$1:$A$1001,customers!$I$1:$I$1001,,0)</f>
        <v>Yes</v>
      </c>
    </row>
    <row r="661" spans="1:16" hidden="1"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3"/>
        <v>45.769999999999996</v>
      </c>
      <c r="N661" t="str">
        <f t="shared" si="32"/>
        <v>Arabica</v>
      </c>
      <c r="O661" t="str">
        <f t="shared" si="34"/>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3"/>
        <v>53.46</v>
      </c>
      <c r="N662" t="str">
        <f t="shared" si="32"/>
        <v>Excelsa</v>
      </c>
      <c r="O662" t="str">
        <f t="shared" si="34"/>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3"/>
        <v>20.25</v>
      </c>
      <c r="N663" t="str">
        <f t="shared" si="32"/>
        <v>Arabica</v>
      </c>
      <c r="O663" t="str">
        <f t="shared" si="34"/>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3"/>
        <v>148.92499999999998</v>
      </c>
      <c r="N664" t="str">
        <f t="shared" si="32"/>
        <v>Liberica</v>
      </c>
      <c r="O664" t="str">
        <f t="shared" si="34"/>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3"/>
        <v>67.5</v>
      </c>
      <c r="N665" t="str">
        <f t="shared" si="32"/>
        <v>Arabica</v>
      </c>
      <c r="O665" t="str">
        <f t="shared" si="34"/>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3"/>
        <v>72.900000000000006</v>
      </c>
      <c r="N666" t="str">
        <f t="shared" si="32"/>
        <v>Excelsa</v>
      </c>
      <c r="O666" t="str">
        <f t="shared" si="34"/>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3"/>
        <v>7.77</v>
      </c>
      <c r="N667" t="str">
        <f t="shared" si="32"/>
        <v>Liberica</v>
      </c>
      <c r="O667" t="str">
        <f t="shared" si="34"/>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3"/>
        <v>91.539999999999992</v>
      </c>
      <c r="N668" t="str">
        <f t="shared" si="32"/>
        <v>Arabica</v>
      </c>
      <c r="O668" t="str">
        <f t="shared" si="34"/>
        <v>Dark</v>
      </c>
      <c r="P668" t="str">
        <f>_xlfn.XLOOKUP(Orders[[#This Row],[Customer ID]],customers!$A$1:$A$1001,customers!$I$1:$I$1001,,0)</f>
        <v>No</v>
      </c>
    </row>
    <row r="669" spans="1:16" hidden="1"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3"/>
        <v>59.699999999999996</v>
      </c>
      <c r="N669" t="str">
        <f t="shared" si="32"/>
        <v>Arabica</v>
      </c>
      <c r="O669" t="str">
        <f t="shared" si="34"/>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3"/>
        <v>137.42499999999998</v>
      </c>
      <c r="N670" t="str">
        <f t="shared" si="32"/>
        <v>Robusta</v>
      </c>
      <c r="O670" t="str">
        <f t="shared" si="34"/>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3"/>
        <v>66.929999999999993</v>
      </c>
      <c r="N671" t="str">
        <f t="shared" si="32"/>
        <v>Liberica</v>
      </c>
      <c r="O671" t="str">
        <f t="shared" si="34"/>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3"/>
        <v>13.095000000000001</v>
      </c>
      <c r="N672" t="str">
        <f t="shared" si="32"/>
        <v>Liberica</v>
      </c>
      <c r="O672" t="str">
        <f t="shared" si="34"/>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3"/>
        <v>59.75</v>
      </c>
      <c r="N673" t="str">
        <f t="shared" si="32"/>
        <v>Robusta</v>
      </c>
      <c r="O673" t="str">
        <f t="shared" si="34"/>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3"/>
        <v>43.650000000000006</v>
      </c>
      <c r="N674" t="str">
        <f t="shared" si="32"/>
        <v>Liberica</v>
      </c>
      <c r="O674" t="str">
        <f t="shared" si="34"/>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3"/>
        <v>82.5</v>
      </c>
      <c r="N675" t="str">
        <f t="shared" si="32"/>
        <v>Excelsa</v>
      </c>
      <c r="O675" t="str">
        <f t="shared" si="34"/>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3"/>
        <v>178.70999999999998</v>
      </c>
      <c r="N676" t="str">
        <f t="shared" si="32"/>
        <v>Arabica</v>
      </c>
      <c r="O676" t="str">
        <f t="shared" si="34"/>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3"/>
        <v>119.13999999999999</v>
      </c>
      <c r="N677" t="str">
        <f t="shared" si="32"/>
        <v>Liberica</v>
      </c>
      <c r="O677" t="str">
        <f t="shared" si="34"/>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3"/>
        <v>47.55</v>
      </c>
      <c r="N678" t="str">
        <f t="shared" si="32"/>
        <v>Liberica</v>
      </c>
      <c r="O678" t="str">
        <f t="shared" si="34"/>
        <v>Light</v>
      </c>
      <c r="P678" t="str">
        <f>_xlfn.XLOOKUP(Orders[[#This Row],[Customer ID]],customers!$A$1:$A$1001,customers!$I$1:$I$1001,,0)</f>
        <v>No</v>
      </c>
    </row>
    <row r="679" spans="1:16" hidden="1"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3"/>
        <v>43.650000000000006</v>
      </c>
      <c r="N679" t="str">
        <f t="shared" si="32"/>
        <v>Liberica</v>
      </c>
      <c r="O679" t="str">
        <f t="shared" si="34"/>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3"/>
        <v>178.70999999999998</v>
      </c>
      <c r="N680" t="str">
        <f t="shared" si="32"/>
        <v>Arabica</v>
      </c>
      <c r="O680" t="str">
        <f t="shared" si="34"/>
        <v>Light</v>
      </c>
      <c r="P680" t="str">
        <f>_xlfn.XLOOKUP(Orders[[#This Row],[Customer ID]],customers!$A$1:$A$1001,customers!$I$1:$I$1001,,0)</f>
        <v>Yes</v>
      </c>
    </row>
    <row r="681" spans="1:16" hidden="1"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3"/>
        <v>27.484999999999996</v>
      </c>
      <c r="N681" t="str">
        <f t="shared" si="32"/>
        <v>Robusta</v>
      </c>
      <c r="O681" t="str">
        <f t="shared" si="34"/>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3"/>
        <v>56.25</v>
      </c>
      <c r="N682" t="str">
        <f t="shared" si="32"/>
        <v>Arabica</v>
      </c>
      <c r="O682" t="str">
        <f t="shared" si="34"/>
        <v>Medium</v>
      </c>
      <c r="P682" t="str">
        <f>_xlfn.XLOOKUP(Orders[[#This Row],[Customer ID]],customers!$A$1:$A$1001,customers!$I$1:$I$1001,,0)</f>
        <v>No</v>
      </c>
    </row>
    <row r="683" spans="1:16" hidden="1"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3"/>
        <v>9.51</v>
      </c>
      <c r="N683" t="str">
        <f t="shared" si="32"/>
        <v>Liberica</v>
      </c>
      <c r="O683" t="str">
        <f t="shared" si="34"/>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3"/>
        <v>8.25</v>
      </c>
      <c r="N684" t="str">
        <f t="shared" si="32"/>
        <v>Excelsa</v>
      </c>
      <c r="O684" t="str">
        <f t="shared" si="34"/>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3"/>
        <v>46.62</v>
      </c>
      <c r="N685" t="str">
        <f t="shared" si="32"/>
        <v>Liberica</v>
      </c>
      <c r="O685" t="str">
        <f t="shared" si="34"/>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3"/>
        <v>71.699999999999989</v>
      </c>
      <c r="N686" t="str">
        <f t="shared" si="32"/>
        <v>Robusta</v>
      </c>
      <c r="O686" t="str">
        <f t="shared" si="34"/>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3"/>
        <v>72.91</v>
      </c>
      <c r="N687" t="str">
        <f t="shared" si="32"/>
        <v>Liberica</v>
      </c>
      <c r="O687" t="str">
        <f t="shared" si="34"/>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3"/>
        <v>8.0549999999999997</v>
      </c>
      <c r="N688" t="str">
        <f t="shared" si="32"/>
        <v>Robusta</v>
      </c>
      <c r="O688" t="str">
        <f t="shared" si="34"/>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3"/>
        <v>16.5</v>
      </c>
      <c r="N689" t="str">
        <f t="shared" si="32"/>
        <v>Excelsa</v>
      </c>
      <c r="O689" t="str">
        <f t="shared" si="34"/>
        <v>Medium</v>
      </c>
      <c r="P689" t="str">
        <f>_xlfn.XLOOKUP(Orders[[#This Row],[Customer ID]],customers!$A$1:$A$1001,customers!$I$1:$I$1001,,0)</f>
        <v>No</v>
      </c>
    </row>
    <row r="690" spans="1:16" hidden="1"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3"/>
        <v>64.75</v>
      </c>
      <c r="N690" t="str">
        <f t="shared" si="32"/>
        <v>Arabica</v>
      </c>
      <c r="O690" t="str">
        <f t="shared" si="34"/>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3"/>
        <v>33.75</v>
      </c>
      <c r="N691" t="str">
        <f t="shared" si="32"/>
        <v>Arabica</v>
      </c>
      <c r="O691" t="str">
        <f t="shared" si="34"/>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3"/>
        <v>178.70999999999998</v>
      </c>
      <c r="N692" t="str">
        <f t="shared" si="32"/>
        <v>Liberica</v>
      </c>
      <c r="O692" t="str">
        <f t="shared" si="34"/>
        <v>Dark</v>
      </c>
      <c r="P692" t="str">
        <f>_xlfn.XLOOKUP(Orders[[#This Row],[Customer ID]],customers!$A$1:$A$1001,customers!$I$1:$I$1001,,0)</f>
        <v>No</v>
      </c>
    </row>
    <row r="693" spans="1:16" hidden="1"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3"/>
        <v>22.5</v>
      </c>
      <c r="N693" t="str">
        <f t="shared" si="32"/>
        <v>Arabica</v>
      </c>
      <c r="O693" t="str">
        <f t="shared" si="34"/>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3"/>
        <v>12.95</v>
      </c>
      <c r="N694" t="str">
        <f t="shared" si="32"/>
        <v>Liberica</v>
      </c>
      <c r="O694" t="str">
        <f t="shared" si="34"/>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3"/>
        <v>51.749999999999993</v>
      </c>
      <c r="N695" t="str">
        <f t="shared" si="32"/>
        <v>Arabica</v>
      </c>
      <c r="O695" t="str">
        <f t="shared" si="34"/>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3"/>
        <v>36.450000000000003</v>
      </c>
      <c r="N696" t="str">
        <f t="shared" si="32"/>
        <v>Excelsa</v>
      </c>
      <c r="O696" t="str">
        <f t="shared" si="34"/>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3"/>
        <v>182.27499999999998</v>
      </c>
      <c r="N697" t="str">
        <f t="shared" si="32"/>
        <v>Liberica</v>
      </c>
      <c r="O697" t="str">
        <f t="shared" si="34"/>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3"/>
        <v>31.08</v>
      </c>
      <c r="N698" t="str">
        <f t="shared" si="32"/>
        <v>Liberica</v>
      </c>
      <c r="O698" t="str">
        <f t="shared" si="34"/>
        <v>Dark</v>
      </c>
      <c r="P698" t="str">
        <f>_xlfn.XLOOKUP(Orders[[#This Row],[Customer ID]],customers!$A$1:$A$1001,customers!$I$1:$I$1001,,0)</f>
        <v>No</v>
      </c>
    </row>
    <row r="699" spans="1:16" hidden="1"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3"/>
        <v>20.25</v>
      </c>
      <c r="N699" t="str">
        <f t="shared" si="32"/>
        <v>Arabica</v>
      </c>
      <c r="O699" t="str">
        <f t="shared" si="34"/>
        <v>Medium</v>
      </c>
      <c r="P699" t="str">
        <f>_xlfn.XLOOKUP(Orders[[#This Row],[Customer ID]],customers!$A$1:$A$1001,customers!$I$1:$I$1001,,0)</f>
        <v>No</v>
      </c>
    </row>
    <row r="700" spans="1:16" hidden="1"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3"/>
        <v>25.9</v>
      </c>
      <c r="N700" t="str">
        <f t="shared" si="32"/>
        <v>Liberica</v>
      </c>
      <c r="O700" t="str">
        <f t="shared" si="34"/>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3"/>
        <v>23.88</v>
      </c>
      <c r="N701" t="str">
        <f t="shared" si="32"/>
        <v>Arabica</v>
      </c>
      <c r="O701" t="str">
        <f t="shared" si="34"/>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3"/>
        <v>19.02</v>
      </c>
      <c r="N702" t="str">
        <f t="shared" si="32"/>
        <v>Liberica</v>
      </c>
      <c r="O702" t="str">
        <f t="shared" si="34"/>
        <v>Light</v>
      </c>
      <c r="P702" t="str">
        <f>_xlfn.XLOOKUP(Orders[[#This Row],[Customer ID]],customers!$A$1:$A$1001,customers!$I$1:$I$1001,,0)</f>
        <v>No</v>
      </c>
    </row>
    <row r="703" spans="1:16" hidden="1"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3"/>
        <v>29.849999999999998</v>
      </c>
      <c r="N703" t="str">
        <f t="shared" si="32"/>
        <v>Arabica</v>
      </c>
      <c r="O703" t="str">
        <f t="shared" si="34"/>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3"/>
        <v>7.77</v>
      </c>
      <c r="N704" t="str">
        <f t="shared" si="32"/>
        <v>Arabica</v>
      </c>
      <c r="O704" t="str">
        <f t="shared" si="34"/>
        <v>Light</v>
      </c>
      <c r="P704" t="str">
        <f>_xlfn.XLOOKUP(Orders[[#This Row],[Customer ID]],customers!$A$1:$A$1001,customers!$I$1:$I$1001,,0)</f>
        <v>Yes</v>
      </c>
    </row>
    <row r="705" spans="1:16" hidden="1"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3"/>
        <v>119.13999999999999</v>
      </c>
      <c r="N705" t="str">
        <f t="shared" si="32"/>
        <v>Liberica</v>
      </c>
      <c r="O705" t="str">
        <f t="shared" si="34"/>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3"/>
        <v>21.87</v>
      </c>
      <c r="N706" t="str">
        <f t="shared" si="32"/>
        <v>Excelsa</v>
      </c>
      <c r="O706" t="str">
        <f t="shared" si="34"/>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ref="N707:N770" si="35">IF(I707="Rob","Robusta",IF(I707="Exc","Excelsa",IF(I707="Lib","Liberica",IF(I707="Ara","Arabica",""))))</f>
        <v>Excelsa</v>
      </c>
      <c r="O707" t="str">
        <f t="shared" si="34"/>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5"/>
        <v>Excelsa</v>
      </c>
      <c r="O708" t="str">
        <f t="shared" si="34"/>
        <v>Medium</v>
      </c>
      <c r="P708" t="str">
        <f>_xlfn.XLOOKUP(Orders[[#This Row],[Customer ID]],customers!$A$1:$A$1001,customers!$I$1:$I$1001,,0)</f>
        <v>No</v>
      </c>
    </row>
    <row r="709" spans="1:16" hidden="1"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ref="M710:M773" si="36">L710*E710</f>
        <v>13.5</v>
      </c>
      <c r="N710" t="str">
        <f t="shared" si="35"/>
        <v>Arabica</v>
      </c>
      <c r="O710" t="str">
        <f t="shared" si="34"/>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6"/>
        <v>17.82</v>
      </c>
      <c r="N711" t="str">
        <f t="shared" si="35"/>
        <v>Excelsa</v>
      </c>
      <c r="O711" t="str">
        <f t="shared" si="34"/>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6"/>
        <v>24.75</v>
      </c>
      <c r="N712" t="str">
        <f t="shared" si="35"/>
        <v>Excelsa</v>
      </c>
      <c r="O712" t="str">
        <f t="shared" si="34"/>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6"/>
        <v>17.91</v>
      </c>
      <c r="N713" t="str">
        <f t="shared" si="35"/>
        <v>Robusta</v>
      </c>
      <c r="O713" t="str">
        <f t="shared" si="34"/>
        <v>Medium</v>
      </c>
      <c r="P713" t="str">
        <f>_xlfn.XLOOKUP(Orders[[#This Row],[Customer ID]],customers!$A$1:$A$1001,customers!$I$1:$I$1001,,0)</f>
        <v>No</v>
      </c>
    </row>
    <row r="714" spans="1:16" hidden="1"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6"/>
        <v>16.5</v>
      </c>
      <c r="N714" t="str">
        <f t="shared" si="35"/>
        <v>Excelsa</v>
      </c>
      <c r="O714" t="str">
        <f t="shared" si="34"/>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6"/>
        <v>2.9849999999999999</v>
      </c>
      <c r="N715" t="str">
        <f t="shared" si="35"/>
        <v>Robusta</v>
      </c>
      <c r="O715" t="str">
        <f t="shared" si="34"/>
        <v>Medium</v>
      </c>
      <c r="P715" t="str">
        <f>_xlfn.XLOOKUP(Orders[[#This Row],[Customer ID]],customers!$A$1:$A$1001,customers!$I$1:$I$1001,,0)</f>
        <v>No</v>
      </c>
    </row>
    <row r="716" spans="1:16" hidden="1"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6"/>
        <v>14.58</v>
      </c>
      <c r="N716" t="str">
        <f t="shared" si="35"/>
        <v>Excelsa</v>
      </c>
      <c r="O716" t="str">
        <f t="shared" ref="O716:O779" si="37">IF(J716="M","Medium",IF(J716="L","Light",IF(J716="D","Dark","")))</f>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6"/>
        <v>89.1</v>
      </c>
      <c r="N717" t="str">
        <f t="shared" si="35"/>
        <v>Excelsa</v>
      </c>
      <c r="O717" t="str">
        <f t="shared" si="37"/>
        <v>Light</v>
      </c>
      <c r="P717" t="str">
        <f>_xlfn.XLOOKUP(Orders[[#This Row],[Customer ID]],customers!$A$1:$A$1001,customers!$I$1:$I$1001,,0)</f>
        <v>No</v>
      </c>
    </row>
    <row r="718" spans="1:16" hidden="1"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6"/>
        <v>35.849999999999994</v>
      </c>
      <c r="N718" t="str">
        <f t="shared" si="35"/>
        <v>Robusta</v>
      </c>
      <c r="O718" t="str">
        <f t="shared" si="37"/>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6"/>
        <v>68.655000000000001</v>
      </c>
      <c r="N719" t="str">
        <f t="shared" si="35"/>
        <v>Arabica</v>
      </c>
      <c r="O719" t="str">
        <f t="shared" si="37"/>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6"/>
        <v>38.849999999999994</v>
      </c>
      <c r="N720" t="str">
        <f t="shared" si="35"/>
        <v>Liberica</v>
      </c>
      <c r="O720" t="str">
        <f t="shared" si="37"/>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6"/>
        <v>79.25</v>
      </c>
      <c r="N721" t="str">
        <f t="shared" si="35"/>
        <v>Liberica</v>
      </c>
      <c r="O721" t="str">
        <f t="shared" si="37"/>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6"/>
        <v>36.450000000000003</v>
      </c>
      <c r="N722" t="str">
        <f t="shared" si="35"/>
        <v>Excelsa</v>
      </c>
      <c r="O722" t="str">
        <f t="shared" si="37"/>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6"/>
        <v>8.9550000000000001</v>
      </c>
      <c r="N723" t="str">
        <f t="shared" si="35"/>
        <v>Robusta</v>
      </c>
      <c r="O723" t="str">
        <f t="shared" si="37"/>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6"/>
        <v>24.3</v>
      </c>
      <c r="N724" t="str">
        <f t="shared" si="35"/>
        <v>Excelsa</v>
      </c>
      <c r="O724" t="str">
        <f t="shared" si="37"/>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6"/>
        <v>63.249999999999993</v>
      </c>
      <c r="N725" t="str">
        <f t="shared" si="35"/>
        <v>Excelsa</v>
      </c>
      <c r="O725" t="str">
        <f t="shared" si="37"/>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6"/>
        <v>6.75</v>
      </c>
      <c r="N726" t="str">
        <f t="shared" si="35"/>
        <v>Arabica</v>
      </c>
      <c r="O726" t="str">
        <f t="shared" si="37"/>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6"/>
        <v>23.31</v>
      </c>
      <c r="N727" t="str">
        <f t="shared" si="35"/>
        <v>Arabica</v>
      </c>
      <c r="O727" t="str">
        <f t="shared" si="37"/>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6"/>
        <v>145.82</v>
      </c>
      <c r="N728" t="str">
        <f t="shared" si="35"/>
        <v>Liberica</v>
      </c>
      <c r="O728" t="str">
        <f t="shared" si="37"/>
        <v>Light</v>
      </c>
      <c r="P728" t="str">
        <f>_xlfn.XLOOKUP(Orders[[#This Row],[Customer ID]],customers!$A$1:$A$1001,customers!$I$1:$I$1001,,0)</f>
        <v>No</v>
      </c>
    </row>
    <row r="729" spans="1:16" hidden="1"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6"/>
        <v>29.849999999999998</v>
      </c>
      <c r="N729" t="str">
        <f t="shared" si="35"/>
        <v>Robusta</v>
      </c>
      <c r="O729" t="str">
        <f t="shared" si="37"/>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6"/>
        <v>21.87</v>
      </c>
      <c r="N730" t="str">
        <f t="shared" si="35"/>
        <v>Excelsa</v>
      </c>
      <c r="O730" t="str">
        <f t="shared" si="37"/>
        <v>Dark</v>
      </c>
      <c r="P730" t="str">
        <f>_xlfn.XLOOKUP(Orders[[#This Row],[Customer ID]],customers!$A$1:$A$1001,customers!$I$1:$I$1001,,0)</f>
        <v>Yes</v>
      </c>
    </row>
    <row r="731" spans="1:16" hidden="1"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6"/>
        <v>4.3650000000000002</v>
      </c>
      <c r="N731" t="str">
        <f t="shared" si="35"/>
        <v>Liberica</v>
      </c>
      <c r="O731" t="str">
        <f t="shared" si="37"/>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6"/>
        <v>36.454999999999998</v>
      </c>
      <c r="N732" t="str">
        <f t="shared" si="35"/>
        <v>Liberica</v>
      </c>
      <c r="O732" t="str">
        <f t="shared" si="37"/>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6"/>
        <v>15.54</v>
      </c>
      <c r="N733" t="str">
        <f t="shared" si="35"/>
        <v>Liberica</v>
      </c>
      <c r="O733" t="str">
        <f t="shared" si="37"/>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6"/>
        <v>8.91</v>
      </c>
      <c r="N734" t="str">
        <f t="shared" si="35"/>
        <v>Excelsa</v>
      </c>
      <c r="O734" t="str">
        <f t="shared" si="37"/>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6"/>
        <v>100.39499999999998</v>
      </c>
      <c r="N735" t="str">
        <f t="shared" si="35"/>
        <v>Liberica</v>
      </c>
      <c r="O735" t="str">
        <f t="shared" si="37"/>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6"/>
        <v>13.424999999999997</v>
      </c>
      <c r="N736" t="str">
        <f t="shared" si="35"/>
        <v>Robusta</v>
      </c>
      <c r="O736" t="str">
        <f t="shared" si="37"/>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6"/>
        <v>21.87</v>
      </c>
      <c r="N737" t="str">
        <f t="shared" si="35"/>
        <v>Excelsa</v>
      </c>
      <c r="O737" t="str">
        <f t="shared" si="37"/>
        <v>Dark</v>
      </c>
      <c r="P737" t="str">
        <f>_xlfn.XLOOKUP(Orders[[#This Row],[Customer ID]],customers!$A$1:$A$1001,customers!$I$1:$I$1001,,0)</f>
        <v>No</v>
      </c>
    </row>
    <row r="738" spans="1:16" hidden="1"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6"/>
        <v>25.9</v>
      </c>
      <c r="N738" t="str">
        <f t="shared" si="35"/>
        <v>Liberica</v>
      </c>
      <c r="O738" t="str">
        <f t="shared" si="37"/>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6"/>
        <v>56.25</v>
      </c>
      <c r="N739" t="str">
        <f t="shared" si="35"/>
        <v>Arabica</v>
      </c>
      <c r="O739" t="str">
        <f t="shared" si="37"/>
        <v>Medium</v>
      </c>
      <c r="P739" t="str">
        <f>_xlfn.XLOOKUP(Orders[[#This Row],[Customer ID]],customers!$A$1:$A$1001,customers!$I$1:$I$1001,,0)</f>
        <v>No</v>
      </c>
    </row>
    <row r="740" spans="1:16" hidden="1"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6"/>
        <v>10.754999999999999</v>
      </c>
      <c r="N740" t="str">
        <f t="shared" si="35"/>
        <v>Robusta</v>
      </c>
      <c r="O740" t="str">
        <f t="shared" si="37"/>
        <v>Light</v>
      </c>
      <c r="P740" t="str">
        <f>_xlfn.XLOOKUP(Orders[[#This Row],[Customer ID]],customers!$A$1:$A$1001,customers!$I$1:$I$1001,,0)</f>
        <v>No</v>
      </c>
    </row>
    <row r="741" spans="1:16" hidden="1"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6"/>
        <v>18.225000000000001</v>
      </c>
      <c r="N741" t="str">
        <f t="shared" si="35"/>
        <v>Excelsa</v>
      </c>
      <c r="O741" t="str">
        <f t="shared" si="37"/>
        <v>Dark</v>
      </c>
      <c r="P741" t="str">
        <f>_xlfn.XLOOKUP(Orders[[#This Row],[Customer ID]],customers!$A$1:$A$1001,customers!$I$1:$I$1001,,0)</f>
        <v>No</v>
      </c>
    </row>
    <row r="742" spans="1:16" hidden="1"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6"/>
        <v>28.679999999999996</v>
      </c>
      <c r="N742" t="str">
        <f t="shared" si="35"/>
        <v>Robusta</v>
      </c>
      <c r="O742" t="str">
        <f t="shared" si="37"/>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6"/>
        <v>8.73</v>
      </c>
      <c r="N743" t="str">
        <f t="shared" si="35"/>
        <v>Liberica</v>
      </c>
      <c r="O743" t="str">
        <f t="shared" si="37"/>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6"/>
        <v>58.2</v>
      </c>
      <c r="N744" t="str">
        <f t="shared" si="35"/>
        <v>Liberica</v>
      </c>
      <c r="O744" t="str">
        <f t="shared" si="37"/>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6"/>
        <v>17.91</v>
      </c>
      <c r="N745" t="str">
        <f t="shared" si="35"/>
        <v>Arabica</v>
      </c>
      <c r="O745" t="str">
        <f t="shared" si="37"/>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6"/>
        <v>17.91</v>
      </c>
      <c r="N746" t="str">
        <f t="shared" si="35"/>
        <v>Robusta</v>
      </c>
      <c r="O746" t="str">
        <f t="shared" si="37"/>
        <v>Medium</v>
      </c>
      <c r="P746" t="str">
        <f>_xlfn.XLOOKUP(Orders[[#This Row],[Customer ID]],customers!$A$1:$A$1001,customers!$I$1:$I$1001,,0)</f>
        <v>Yes</v>
      </c>
    </row>
    <row r="747" spans="1:16" hidden="1"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6"/>
        <v>14.58</v>
      </c>
      <c r="N747" t="str">
        <f t="shared" si="35"/>
        <v>Excelsa</v>
      </c>
      <c r="O747" t="str">
        <f t="shared" si="37"/>
        <v>Dark</v>
      </c>
      <c r="P747" t="str">
        <f>_xlfn.XLOOKUP(Orders[[#This Row],[Customer ID]],customers!$A$1:$A$1001,customers!$I$1:$I$1001,,0)</f>
        <v>No</v>
      </c>
    </row>
    <row r="748" spans="1:16" hidden="1"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6"/>
        <v>33.75</v>
      </c>
      <c r="N748" t="str">
        <f t="shared" si="35"/>
        <v>Arabica</v>
      </c>
      <c r="O748" t="str">
        <f t="shared" si="37"/>
        <v>Medium</v>
      </c>
      <c r="P748" t="str">
        <f>_xlfn.XLOOKUP(Orders[[#This Row],[Customer ID]],customers!$A$1:$A$1001,customers!$I$1:$I$1001,,0)</f>
        <v>No</v>
      </c>
    </row>
    <row r="749" spans="1:16" hidden="1"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6"/>
        <v>34.92</v>
      </c>
      <c r="N749" t="str">
        <f t="shared" si="35"/>
        <v>Liberica</v>
      </c>
      <c r="O749" t="str">
        <f t="shared" si="37"/>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6"/>
        <v>14.58</v>
      </c>
      <c r="N750" t="str">
        <f t="shared" si="35"/>
        <v>Excelsa</v>
      </c>
      <c r="O750" t="str">
        <f t="shared" si="37"/>
        <v>Dark</v>
      </c>
      <c r="P750" t="str">
        <f>_xlfn.XLOOKUP(Orders[[#This Row],[Customer ID]],customers!$A$1:$A$1001,customers!$I$1:$I$1001,,0)</f>
        <v>No</v>
      </c>
    </row>
    <row r="751" spans="1:16" hidden="1"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6"/>
        <v>5.3699999999999992</v>
      </c>
      <c r="N751" t="str">
        <f t="shared" si="35"/>
        <v>Robusta</v>
      </c>
      <c r="O751" t="str">
        <f t="shared" si="37"/>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6"/>
        <v>5.97</v>
      </c>
      <c r="N752" t="str">
        <f t="shared" si="35"/>
        <v>Robusta</v>
      </c>
      <c r="O752" t="str">
        <f t="shared" si="37"/>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6"/>
        <v>19.02</v>
      </c>
      <c r="N753" t="str">
        <f t="shared" si="35"/>
        <v>Liberica</v>
      </c>
      <c r="O753" t="str">
        <f t="shared" si="37"/>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6"/>
        <v>27.5</v>
      </c>
      <c r="N754" t="str">
        <f t="shared" si="35"/>
        <v>Excelsa</v>
      </c>
      <c r="O754" t="str">
        <f t="shared" si="37"/>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6"/>
        <v>29.849999999999998</v>
      </c>
      <c r="N755" t="str">
        <f t="shared" si="35"/>
        <v>Arabica</v>
      </c>
      <c r="O755" t="str">
        <f t="shared" si="37"/>
        <v>Dark</v>
      </c>
      <c r="P755" t="str">
        <f>_xlfn.XLOOKUP(Orders[[#This Row],[Customer ID]],customers!$A$1:$A$1001,customers!$I$1:$I$1001,,0)</f>
        <v>No</v>
      </c>
    </row>
    <row r="756" spans="1:16" hidden="1"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6"/>
        <v>17.91</v>
      </c>
      <c r="N756" t="str">
        <f t="shared" si="35"/>
        <v>Arabica</v>
      </c>
      <c r="O756" t="str">
        <f t="shared" si="37"/>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6"/>
        <v>28.53</v>
      </c>
      <c r="N757" t="str">
        <f t="shared" si="35"/>
        <v>Liberica</v>
      </c>
      <c r="O757" t="str">
        <f t="shared" si="37"/>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6"/>
        <v>35.799999999999997</v>
      </c>
      <c r="N758" t="str">
        <f t="shared" si="35"/>
        <v>Robusta</v>
      </c>
      <c r="O758" t="str">
        <f t="shared" si="37"/>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6"/>
        <v>17.91</v>
      </c>
      <c r="N759" t="str">
        <f t="shared" si="35"/>
        <v>Arabica</v>
      </c>
      <c r="O759" t="str">
        <f t="shared" si="37"/>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6"/>
        <v>8.9499999999999993</v>
      </c>
      <c r="N760" t="str">
        <f t="shared" si="35"/>
        <v>Robusta</v>
      </c>
      <c r="O760" t="str">
        <f t="shared" si="37"/>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6"/>
        <v>29.784999999999997</v>
      </c>
      <c r="N761" t="str">
        <f t="shared" si="35"/>
        <v>Liberica</v>
      </c>
      <c r="O761" t="str">
        <f t="shared" si="37"/>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6"/>
        <v>44.55</v>
      </c>
      <c r="N762" t="str">
        <f t="shared" si="35"/>
        <v>Excelsa</v>
      </c>
      <c r="O762" t="str">
        <f t="shared" si="37"/>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6"/>
        <v>89.1</v>
      </c>
      <c r="N763" t="str">
        <f t="shared" si="35"/>
        <v>Excelsa</v>
      </c>
      <c r="O763" t="str">
        <f t="shared" si="37"/>
        <v>Light</v>
      </c>
      <c r="P763" t="str">
        <f>_xlfn.XLOOKUP(Orders[[#This Row],[Customer ID]],customers!$A$1:$A$1001,customers!$I$1:$I$1001,,0)</f>
        <v>Yes</v>
      </c>
    </row>
    <row r="764" spans="1:16" hidden="1"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6"/>
        <v>43.650000000000006</v>
      </c>
      <c r="N764" t="str">
        <f t="shared" si="35"/>
        <v>Liberica</v>
      </c>
      <c r="O764" t="str">
        <f t="shared" si="37"/>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6"/>
        <v>23.31</v>
      </c>
      <c r="N765" t="str">
        <f t="shared" si="35"/>
        <v>Arabica</v>
      </c>
      <c r="O765" t="str">
        <f t="shared" si="37"/>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6"/>
        <v>178.70999999999998</v>
      </c>
      <c r="N766" t="str">
        <f t="shared" si="35"/>
        <v>Arabica</v>
      </c>
      <c r="O766" t="str">
        <f t="shared" si="37"/>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6"/>
        <v>59.699999999999996</v>
      </c>
      <c r="N767" t="str">
        <f t="shared" si="35"/>
        <v>Robusta</v>
      </c>
      <c r="O767" t="str">
        <f t="shared" si="37"/>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6"/>
        <v>15.54</v>
      </c>
      <c r="N768" t="str">
        <f t="shared" si="35"/>
        <v>Arabica</v>
      </c>
      <c r="O768" t="str">
        <f t="shared" si="37"/>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6"/>
        <v>89.35499999999999</v>
      </c>
      <c r="N769" t="str">
        <f t="shared" si="35"/>
        <v>Arabica</v>
      </c>
      <c r="O769" t="str">
        <f t="shared" si="37"/>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6"/>
        <v>23.9</v>
      </c>
      <c r="N770" t="str">
        <f t="shared" si="35"/>
        <v>Robusta</v>
      </c>
      <c r="O770" t="str">
        <f t="shared" si="37"/>
        <v>Light</v>
      </c>
      <c r="P770" t="str">
        <f>_xlfn.XLOOKUP(Orders[[#This Row],[Customer ID]],customers!$A$1:$A$1001,customers!$I$1:$I$1001,,0)</f>
        <v>No</v>
      </c>
    </row>
    <row r="771" spans="1:16" hidden="1"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ref="N771:N834" si="38">IF(I771="Rob","Robusta",IF(I771="Exc","Excelsa",IF(I771="Lib","Liberica",IF(I771="Ara","Arabica",""))))</f>
        <v>Robusta</v>
      </c>
      <c r="O771" t="str">
        <f t="shared" si="37"/>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8"/>
        <v>Arabica</v>
      </c>
      <c r="O772" t="str">
        <f t="shared" si="37"/>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8"/>
        <v>Robusta</v>
      </c>
      <c r="O773" t="str">
        <f t="shared" si="37"/>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ref="M774:M837" si="39">L774*E774</f>
        <v>82.5</v>
      </c>
      <c r="N774" t="str">
        <f t="shared" si="38"/>
        <v>Excelsa</v>
      </c>
      <c r="O774" t="str">
        <f t="shared" si="37"/>
        <v>Medium</v>
      </c>
      <c r="P774" t="str">
        <f>_xlfn.XLOOKUP(Orders[[#This Row],[Customer ID]],customers!$A$1:$A$1001,customers!$I$1:$I$1001,,0)</f>
        <v>No</v>
      </c>
    </row>
    <row r="775" spans="1:16" hidden="1"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9"/>
        <v>8.73</v>
      </c>
      <c r="N775" t="str">
        <f t="shared" si="38"/>
        <v>Liberica</v>
      </c>
      <c r="O775" t="str">
        <f t="shared" si="37"/>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9"/>
        <v>19.899999999999999</v>
      </c>
      <c r="N776" t="str">
        <f t="shared" si="38"/>
        <v>Robusta</v>
      </c>
      <c r="O776" t="str">
        <f t="shared" si="37"/>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9"/>
        <v>17.82</v>
      </c>
      <c r="N777" t="str">
        <f t="shared" si="38"/>
        <v>Excelsa</v>
      </c>
      <c r="O777" t="str">
        <f t="shared" si="37"/>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9"/>
        <v>20.25</v>
      </c>
      <c r="N778" t="str">
        <f t="shared" si="38"/>
        <v>Arabica</v>
      </c>
      <c r="O778" t="str">
        <f t="shared" si="37"/>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9"/>
        <v>59.569999999999993</v>
      </c>
      <c r="N779" t="str">
        <f t="shared" si="38"/>
        <v>Arabica</v>
      </c>
      <c r="O779" t="str">
        <f t="shared" si="37"/>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9"/>
        <v>19.02</v>
      </c>
      <c r="N780" t="str">
        <f t="shared" si="38"/>
        <v>Liberica</v>
      </c>
      <c r="O780" t="str">
        <f t="shared" ref="O780:O843" si="40">IF(J780="M","Medium",IF(J780="L","Light",IF(J780="D","Dark","")))</f>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9"/>
        <v>77.699999999999989</v>
      </c>
      <c r="N781" t="str">
        <f t="shared" si="38"/>
        <v>Liberica</v>
      </c>
      <c r="O781" t="str">
        <f t="shared" si="40"/>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9"/>
        <v>41.25</v>
      </c>
      <c r="N782" t="str">
        <f t="shared" si="38"/>
        <v>Excelsa</v>
      </c>
      <c r="O782" t="str">
        <f t="shared" si="40"/>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9"/>
        <v>145.82</v>
      </c>
      <c r="N783" t="str">
        <f t="shared" si="38"/>
        <v>Liberica</v>
      </c>
      <c r="O783" t="str">
        <f t="shared" si="40"/>
        <v>Light</v>
      </c>
      <c r="P783" t="str">
        <f>_xlfn.XLOOKUP(Orders[[#This Row],[Customer ID]],customers!$A$1:$A$1001,customers!$I$1:$I$1001,,0)</f>
        <v>No</v>
      </c>
    </row>
    <row r="784" spans="1:16" hidden="1"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9"/>
        <v>26.73</v>
      </c>
      <c r="N784" t="str">
        <f t="shared" si="38"/>
        <v>Excelsa</v>
      </c>
      <c r="O784" t="str">
        <f t="shared" si="40"/>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9"/>
        <v>43.650000000000006</v>
      </c>
      <c r="N785" t="str">
        <f t="shared" si="38"/>
        <v>Liberica</v>
      </c>
      <c r="O785" t="str">
        <f t="shared" si="40"/>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9"/>
        <v>31.7</v>
      </c>
      <c r="N786" t="str">
        <f t="shared" si="38"/>
        <v>Liberica</v>
      </c>
      <c r="O786" t="str">
        <f t="shared" si="40"/>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9"/>
        <v>22.884999999999998</v>
      </c>
      <c r="N787" t="str">
        <f t="shared" si="38"/>
        <v>Arabica</v>
      </c>
      <c r="O787" t="str">
        <f t="shared" si="40"/>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9"/>
        <v>27.945</v>
      </c>
      <c r="N788" t="str">
        <f t="shared" si="38"/>
        <v>Excelsa</v>
      </c>
      <c r="O788" t="str">
        <f t="shared" si="40"/>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9"/>
        <v>82.5</v>
      </c>
      <c r="N789" t="str">
        <f t="shared" si="38"/>
        <v>Excelsa</v>
      </c>
      <c r="O789" t="str">
        <f t="shared" si="40"/>
        <v>Medium</v>
      </c>
      <c r="P789" t="str">
        <f>_xlfn.XLOOKUP(Orders[[#This Row],[Customer ID]],customers!$A$1:$A$1001,customers!$I$1:$I$1001,,0)</f>
        <v>Yes</v>
      </c>
    </row>
    <row r="790" spans="1:16" hidden="1"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9"/>
        <v>45.769999999999996</v>
      </c>
      <c r="N790" t="str">
        <f t="shared" si="38"/>
        <v>Robusta</v>
      </c>
      <c r="O790" t="str">
        <f t="shared" si="40"/>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9"/>
        <v>77.699999999999989</v>
      </c>
      <c r="N791" t="str">
        <f t="shared" si="38"/>
        <v>Arabica</v>
      </c>
      <c r="O791" t="str">
        <f t="shared" si="40"/>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9"/>
        <v>23.31</v>
      </c>
      <c r="N792" t="str">
        <f t="shared" si="38"/>
        <v>Arabica</v>
      </c>
      <c r="O792" t="str">
        <f t="shared" si="40"/>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9"/>
        <v>23.774999999999999</v>
      </c>
      <c r="N793" t="str">
        <f t="shared" si="38"/>
        <v>Liberica</v>
      </c>
      <c r="O793" t="str">
        <f t="shared" si="40"/>
        <v>Light</v>
      </c>
      <c r="P793" t="str">
        <f>_xlfn.XLOOKUP(Orders[[#This Row],[Customer ID]],customers!$A$1:$A$1001,customers!$I$1:$I$1001,,0)</f>
        <v>Yes</v>
      </c>
    </row>
    <row r="794" spans="1:16" hidden="1"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9"/>
        <v>52.38</v>
      </c>
      <c r="N794" t="str">
        <f t="shared" si="38"/>
        <v>Liberica</v>
      </c>
      <c r="O794" t="str">
        <f t="shared" si="40"/>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9"/>
        <v>17.924999999999997</v>
      </c>
      <c r="N795" t="str">
        <f t="shared" si="38"/>
        <v>Robusta</v>
      </c>
      <c r="O795" t="str">
        <f t="shared" si="40"/>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9"/>
        <v>148.92499999999998</v>
      </c>
      <c r="N796" t="str">
        <f t="shared" si="38"/>
        <v>Arabica</v>
      </c>
      <c r="O796" t="str">
        <f t="shared" si="40"/>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9"/>
        <v>28.679999999999996</v>
      </c>
      <c r="N797" t="str">
        <f t="shared" si="38"/>
        <v>Robusta</v>
      </c>
      <c r="O797" t="str">
        <f t="shared" si="40"/>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9"/>
        <v>9.51</v>
      </c>
      <c r="N798" t="str">
        <f t="shared" si="38"/>
        <v>Liberica</v>
      </c>
      <c r="O798" t="str">
        <f t="shared" si="40"/>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9"/>
        <v>31.08</v>
      </c>
      <c r="N799" t="str">
        <f t="shared" si="38"/>
        <v>Arabica</v>
      </c>
      <c r="O799" t="str">
        <f t="shared" si="40"/>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9"/>
        <v>8.0549999999999997</v>
      </c>
      <c r="N800" t="str">
        <f t="shared" si="38"/>
        <v>Robusta</v>
      </c>
      <c r="O800" t="str">
        <f t="shared" si="40"/>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9"/>
        <v>36.450000000000003</v>
      </c>
      <c r="N801" t="str">
        <f t="shared" si="38"/>
        <v>Excelsa</v>
      </c>
      <c r="O801" t="str">
        <f t="shared" si="40"/>
        <v>Dark</v>
      </c>
      <c r="P801" t="str">
        <f>_xlfn.XLOOKUP(Orders[[#This Row],[Customer ID]],customers!$A$1:$A$1001,customers!$I$1:$I$1001,,0)</f>
        <v>Yes</v>
      </c>
    </row>
    <row r="802" spans="1:16" hidden="1"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9"/>
        <v>16.11</v>
      </c>
      <c r="N802" t="str">
        <f t="shared" si="38"/>
        <v>Robusta</v>
      </c>
      <c r="O802" t="str">
        <f t="shared" si="40"/>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9"/>
        <v>41.169999999999995</v>
      </c>
      <c r="N803" t="str">
        <f t="shared" si="38"/>
        <v>Robusta</v>
      </c>
      <c r="O803" t="str">
        <f t="shared" si="40"/>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9"/>
        <v>10.739999999999998</v>
      </c>
      <c r="N804" t="str">
        <f t="shared" si="38"/>
        <v>Robusta</v>
      </c>
      <c r="O804" t="str">
        <f t="shared" si="40"/>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9"/>
        <v>126.49999999999999</v>
      </c>
      <c r="N805" t="str">
        <f t="shared" si="38"/>
        <v>Excelsa</v>
      </c>
      <c r="O805" t="str">
        <f t="shared" si="40"/>
        <v>Medium</v>
      </c>
      <c r="P805" t="str">
        <f>_xlfn.XLOOKUP(Orders[[#This Row],[Customer ID]],customers!$A$1:$A$1001,customers!$I$1:$I$1001,,0)</f>
        <v>No</v>
      </c>
    </row>
    <row r="806" spans="1:16" hidden="1"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9"/>
        <v>23.9</v>
      </c>
      <c r="N806" t="str">
        <f t="shared" si="38"/>
        <v>Robusta</v>
      </c>
      <c r="O806" t="str">
        <f t="shared" si="40"/>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9"/>
        <v>5.97</v>
      </c>
      <c r="N807" t="str">
        <f t="shared" si="38"/>
        <v>Robusta</v>
      </c>
      <c r="O807" t="str">
        <f t="shared" si="40"/>
        <v>Medium</v>
      </c>
      <c r="P807" t="str">
        <f>_xlfn.XLOOKUP(Orders[[#This Row],[Customer ID]],customers!$A$1:$A$1001,customers!$I$1:$I$1001,,0)</f>
        <v>No</v>
      </c>
    </row>
    <row r="808" spans="1:16" hidden="1"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9"/>
        <v>7.77</v>
      </c>
      <c r="N808" t="str">
        <f t="shared" si="38"/>
        <v>Liberica</v>
      </c>
      <c r="O808" t="str">
        <f t="shared" si="40"/>
        <v>Dark</v>
      </c>
      <c r="P808" t="str">
        <f>_xlfn.XLOOKUP(Orders[[#This Row],[Customer ID]],customers!$A$1:$A$1001,customers!$I$1:$I$1001,,0)</f>
        <v>Yes</v>
      </c>
    </row>
    <row r="809" spans="1:16" hidden="1"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9"/>
        <v>23.31</v>
      </c>
      <c r="N809" t="str">
        <f t="shared" si="38"/>
        <v>Liberica</v>
      </c>
      <c r="O809" t="str">
        <f t="shared" si="40"/>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9"/>
        <v>137.42499999999998</v>
      </c>
      <c r="N810" t="str">
        <f t="shared" si="38"/>
        <v>Robusta</v>
      </c>
      <c r="O810" t="str">
        <f t="shared" si="40"/>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9"/>
        <v>8.0549999999999997</v>
      </c>
      <c r="N811" t="str">
        <f t="shared" si="38"/>
        <v>Robusta</v>
      </c>
      <c r="O811" t="str">
        <f t="shared" si="40"/>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9"/>
        <v>28.53</v>
      </c>
      <c r="N812" t="str">
        <f t="shared" si="38"/>
        <v>Liberica</v>
      </c>
      <c r="O812" t="str">
        <f t="shared" si="40"/>
        <v>Light</v>
      </c>
      <c r="P812" t="str">
        <f>_xlfn.XLOOKUP(Orders[[#This Row],[Customer ID]],customers!$A$1:$A$1001,customers!$I$1:$I$1001,,0)</f>
        <v>No</v>
      </c>
    </row>
    <row r="813" spans="1:16" hidden="1"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9"/>
        <v>67.5</v>
      </c>
      <c r="N813" t="str">
        <f t="shared" si="38"/>
        <v>Arabica</v>
      </c>
      <c r="O813" t="str">
        <f t="shared" si="40"/>
        <v>Medium</v>
      </c>
      <c r="P813" t="str">
        <f>_xlfn.XLOOKUP(Orders[[#This Row],[Customer ID]],customers!$A$1:$A$1001,customers!$I$1:$I$1001,,0)</f>
        <v>Yes</v>
      </c>
    </row>
    <row r="814" spans="1:16" hidden="1"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9"/>
        <v>178.70999999999998</v>
      </c>
      <c r="N814" t="str">
        <f t="shared" si="38"/>
        <v>Liberica</v>
      </c>
      <c r="O814" t="str">
        <f t="shared" si="40"/>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9"/>
        <v>31.624999999999996</v>
      </c>
      <c r="N815" t="str">
        <f t="shared" si="38"/>
        <v>Excelsa</v>
      </c>
      <c r="O815" t="str">
        <f t="shared" si="40"/>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9"/>
        <v>8.91</v>
      </c>
      <c r="N816" t="str">
        <f t="shared" si="38"/>
        <v>Excelsa</v>
      </c>
      <c r="O816" t="str">
        <f t="shared" si="40"/>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9"/>
        <v>35.82</v>
      </c>
      <c r="N817" t="str">
        <f t="shared" si="38"/>
        <v>Robusta</v>
      </c>
      <c r="O817" t="str">
        <f t="shared" si="40"/>
        <v>Medium</v>
      </c>
      <c r="P817" t="str">
        <f>_xlfn.XLOOKUP(Orders[[#This Row],[Customer ID]],customers!$A$1:$A$1001,customers!$I$1:$I$1001,,0)</f>
        <v>No</v>
      </c>
    </row>
    <row r="818" spans="1:16" hidden="1"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9"/>
        <v>38.04</v>
      </c>
      <c r="N818" t="str">
        <f t="shared" si="38"/>
        <v>Liberica</v>
      </c>
      <c r="O818" t="str">
        <f t="shared" si="40"/>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9"/>
        <v>15.54</v>
      </c>
      <c r="N819" t="str">
        <f t="shared" si="38"/>
        <v>Liberica</v>
      </c>
      <c r="O819" t="str">
        <f t="shared" si="40"/>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9"/>
        <v>79.25</v>
      </c>
      <c r="N820" t="str">
        <f t="shared" si="38"/>
        <v>Liberica</v>
      </c>
      <c r="O820" t="str">
        <f t="shared" si="40"/>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9"/>
        <v>4.7549999999999999</v>
      </c>
      <c r="N821" t="str">
        <f t="shared" si="38"/>
        <v>Liberica</v>
      </c>
      <c r="O821" t="str">
        <f t="shared" si="40"/>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9"/>
        <v>55</v>
      </c>
      <c r="N822" t="str">
        <f t="shared" si="38"/>
        <v>Excelsa</v>
      </c>
      <c r="O822" t="str">
        <f t="shared" si="40"/>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9"/>
        <v>26.849999999999994</v>
      </c>
      <c r="N823" t="str">
        <f t="shared" si="38"/>
        <v>Robusta</v>
      </c>
      <c r="O823" t="str">
        <f t="shared" si="40"/>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9"/>
        <v>136.61999999999998</v>
      </c>
      <c r="N824" t="str">
        <f t="shared" si="38"/>
        <v>Excelsa</v>
      </c>
      <c r="O824" t="str">
        <f t="shared" si="40"/>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9"/>
        <v>47.55</v>
      </c>
      <c r="N825" t="str">
        <f t="shared" si="38"/>
        <v>Liberica</v>
      </c>
      <c r="O825" t="str">
        <f t="shared" si="40"/>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9"/>
        <v>16.875</v>
      </c>
      <c r="N826" t="str">
        <f t="shared" si="38"/>
        <v>Arabica</v>
      </c>
      <c r="O826" t="str">
        <f t="shared" si="40"/>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9"/>
        <v>29.849999999999998</v>
      </c>
      <c r="N827" t="str">
        <f t="shared" si="38"/>
        <v>Arabica</v>
      </c>
      <c r="O827" t="str">
        <f t="shared" si="40"/>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9"/>
        <v>41.25</v>
      </c>
      <c r="N828" t="str">
        <f t="shared" si="38"/>
        <v>Excelsa</v>
      </c>
      <c r="O828" t="str">
        <f t="shared" si="40"/>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9"/>
        <v>20.625</v>
      </c>
      <c r="N829" t="str">
        <f t="shared" si="38"/>
        <v>Excelsa</v>
      </c>
      <c r="O829" t="str">
        <f t="shared" si="40"/>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9"/>
        <v>137.31</v>
      </c>
      <c r="N830" t="str">
        <f t="shared" si="38"/>
        <v>Arabica</v>
      </c>
      <c r="O830" t="str">
        <f t="shared" si="40"/>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9"/>
        <v>2.9849999999999999</v>
      </c>
      <c r="N831" t="str">
        <f t="shared" si="38"/>
        <v>Arabica</v>
      </c>
      <c r="O831" t="str">
        <f t="shared" si="40"/>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9"/>
        <v>27.5</v>
      </c>
      <c r="N832" t="str">
        <f t="shared" si="38"/>
        <v>Excelsa</v>
      </c>
      <c r="O832" t="str">
        <f t="shared" si="40"/>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9"/>
        <v>5.97</v>
      </c>
      <c r="N833" t="str">
        <f t="shared" si="38"/>
        <v>Arabica</v>
      </c>
      <c r="O833" t="str">
        <f t="shared" si="40"/>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9"/>
        <v>59.699999999999996</v>
      </c>
      <c r="N834" t="str">
        <f t="shared" si="38"/>
        <v>Robusta</v>
      </c>
      <c r="O834" t="str">
        <f t="shared" si="40"/>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ref="N835:N898" si="41">IF(I835="Rob","Robusta",IF(I835="Exc","Excelsa",IF(I835="Lib","Liberica",IF(I835="Ara","Arabica",""))))</f>
        <v>Robusta</v>
      </c>
      <c r="O835" t="str">
        <f t="shared" si="40"/>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1"/>
        <v>Arabica</v>
      </c>
      <c r="O836" t="str">
        <f t="shared" si="40"/>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ref="M838:M901" si="42">L838*E838</f>
        <v>11.94</v>
      </c>
      <c r="N838" t="str">
        <f t="shared" si="41"/>
        <v>Arabica</v>
      </c>
      <c r="O838" t="str">
        <f t="shared" si="40"/>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2"/>
        <v>100.39499999999998</v>
      </c>
      <c r="N839" t="str">
        <f t="shared" si="41"/>
        <v>Liberica</v>
      </c>
      <c r="O839" t="str">
        <f t="shared" si="40"/>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2"/>
        <v>114.42499999999998</v>
      </c>
      <c r="N840" t="str">
        <f t="shared" si="41"/>
        <v>Arabica</v>
      </c>
      <c r="O840" t="str">
        <f t="shared" si="40"/>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2"/>
        <v>41.25</v>
      </c>
      <c r="N841" t="str">
        <f t="shared" si="41"/>
        <v>Excelsa</v>
      </c>
      <c r="O841" t="str">
        <f t="shared" si="40"/>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2"/>
        <v>28.679999999999996</v>
      </c>
      <c r="N842" t="str">
        <f t="shared" si="41"/>
        <v>Robusta</v>
      </c>
      <c r="O842" t="str">
        <f t="shared" si="40"/>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2"/>
        <v>4.3650000000000002</v>
      </c>
      <c r="N843" t="str">
        <f t="shared" si="41"/>
        <v>Liberica</v>
      </c>
      <c r="O843" t="str">
        <f t="shared" si="40"/>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2"/>
        <v>8.25</v>
      </c>
      <c r="N844" t="str">
        <f t="shared" si="41"/>
        <v>Excelsa</v>
      </c>
      <c r="O844" t="str">
        <f t="shared" ref="O844:O907" si="43">IF(J844="M","Medium",IF(J844="L","Light",IF(J844="D","Dark","")))</f>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2"/>
        <v>8.25</v>
      </c>
      <c r="N845" t="str">
        <f t="shared" si="41"/>
        <v>Excelsa</v>
      </c>
      <c r="O845" t="str">
        <f t="shared" si="43"/>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2"/>
        <v>35.82</v>
      </c>
      <c r="N846" t="str">
        <f t="shared" si="41"/>
        <v>Arabica</v>
      </c>
      <c r="O846" t="str">
        <f t="shared" si="43"/>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2"/>
        <v>167.67000000000002</v>
      </c>
      <c r="N847" t="str">
        <f t="shared" si="41"/>
        <v>Excelsa</v>
      </c>
      <c r="O847" t="str">
        <f t="shared" si="43"/>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2"/>
        <v>51.749999999999993</v>
      </c>
      <c r="N848" t="str">
        <f t="shared" si="41"/>
        <v>Arabica</v>
      </c>
      <c r="O848" t="str">
        <f t="shared" si="43"/>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2"/>
        <v>8.9550000000000001</v>
      </c>
      <c r="N849" t="str">
        <f t="shared" si="41"/>
        <v>Arabica</v>
      </c>
      <c r="O849" t="str">
        <f t="shared" si="43"/>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2"/>
        <v>53.46</v>
      </c>
      <c r="N850" t="str">
        <f t="shared" si="41"/>
        <v>Excelsa</v>
      </c>
      <c r="O850" t="str">
        <f t="shared" si="43"/>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2"/>
        <v>23.31</v>
      </c>
      <c r="N851" t="str">
        <f t="shared" si="41"/>
        <v>Arabica</v>
      </c>
      <c r="O851" t="str">
        <f t="shared" si="43"/>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2"/>
        <v>6.75</v>
      </c>
      <c r="N852" t="str">
        <f t="shared" si="41"/>
        <v>Arabica</v>
      </c>
      <c r="O852" t="str">
        <f t="shared" si="43"/>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2"/>
        <v>7.77</v>
      </c>
      <c r="N853" t="str">
        <f t="shared" si="41"/>
        <v>Liberica</v>
      </c>
      <c r="O853" t="str">
        <f t="shared" si="43"/>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2"/>
        <v>119.13999999999999</v>
      </c>
      <c r="N854" t="str">
        <f t="shared" si="41"/>
        <v>Liberica</v>
      </c>
      <c r="O854" t="str">
        <f t="shared" si="43"/>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2"/>
        <v>19.899999999999999</v>
      </c>
      <c r="N855" t="str">
        <f t="shared" si="41"/>
        <v>Arabica</v>
      </c>
      <c r="O855" t="str">
        <f t="shared" si="43"/>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2"/>
        <v>35.849999999999994</v>
      </c>
      <c r="N856" t="str">
        <f t="shared" si="41"/>
        <v>Robusta</v>
      </c>
      <c r="O856" t="str">
        <f t="shared" si="43"/>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2"/>
        <v>89.35499999999999</v>
      </c>
      <c r="N857" t="str">
        <f t="shared" si="41"/>
        <v>Liberica</v>
      </c>
      <c r="O857" t="str">
        <f t="shared" si="43"/>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2"/>
        <v>8.73</v>
      </c>
      <c r="N858" t="str">
        <f t="shared" si="41"/>
        <v>Liberica</v>
      </c>
      <c r="O858" t="str">
        <f t="shared" si="43"/>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2"/>
        <v>137.42499999999998</v>
      </c>
      <c r="N859" t="str">
        <f t="shared" si="41"/>
        <v>Robusta</v>
      </c>
      <c r="O859" t="str">
        <f t="shared" si="43"/>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2"/>
        <v>34.92</v>
      </c>
      <c r="N860" t="str">
        <f t="shared" si="41"/>
        <v>Liberica</v>
      </c>
      <c r="O860" t="str">
        <f t="shared" si="43"/>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2"/>
        <v>178.70999999999998</v>
      </c>
      <c r="N861" t="str">
        <f t="shared" si="41"/>
        <v>Arabica</v>
      </c>
      <c r="O861" t="str">
        <f t="shared" si="43"/>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2"/>
        <v>25.874999999999996</v>
      </c>
      <c r="N862" t="str">
        <f t="shared" si="41"/>
        <v>Arabica</v>
      </c>
      <c r="O862" t="str">
        <f t="shared" si="43"/>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2"/>
        <v>77.699999999999989</v>
      </c>
      <c r="N863" t="str">
        <f t="shared" si="41"/>
        <v>Liberica</v>
      </c>
      <c r="O863" t="str">
        <f t="shared" si="43"/>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2"/>
        <v>9.9499999999999993</v>
      </c>
      <c r="N864" t="str">
        <f t="shared" si="41"/>
        <v>Robusta</v>
      </c>
      <c r="O864" t="str">
        <f t="shared" si="43"/>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2"/>
        <v>29.1</v>
      </c>
      <c r="N865" t="str">
        <f t="shared" si="41"/>
        <v>Liberica</v>
      </c>
      <c r="O865" t="str">
        <f t="shared" si="43"/>
        <v>Medium</v>
      </c>
      <c r="P865" t="str">
        <f>_xlfn.XLOOKUP(Orders[[#This Row],[Customer ID]],customers!$A$1:$A$1001,customers!$I$1:$I$1001,,0)</f>
        <v>Yes</v>
      </c>
    </row>
    <row r="866" spans="1:16" hidden="1"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2"/>
        <v>21.509999999999998</v>
      </c>
      <c r="N866" t="str">
        <f t="shared" si="41"/>
        <v>Robusta</v>
      </c>
      <c r="O866" t="str">
        <f t="shared" si="43"/>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2"/>
        <v>6.75</v>
      </c>
      <c r="N867" t="str">
        <f t="shared" si="41"/>
        <v>Arabica</v>
      </c>
      <c r="O867" t="str">
        <f t="shared" si="43"/>
        <v>Medium</v>
      </c>
      <c r="P867" t="str">
        <f>_xlfn.XLOOKUP(Orders[[#This Row],[Customer ID]],customers!$A$1:$A$1001,customers!$I$1:$I$1001,,0)</f>
        <v>Yes</v>
      </c>
    </row>
    <row r="868" spans="1:16" hidden="1"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2"/>
        <v>17.91</v>
      </c>
      <c r="N868" t="str">
        <f t="shared" si="41"/>
        <v>Arabica</v>
      </c>
      <c r="O868" t="str">
        <f t="shared" si="43"/>
        <v>Dark</v>
      </c>
      <c r="P868" t="str">
        <f>_xlfn.XLOOKUP(Orders[[#This Row],[Customer ID]],customers!$A$1:$A$1001,customers!$I$1:$I$1001,,0)</f>
        <v>No</v>
      </c>
    </row>
    <row r="869" spans="1:16" hidden="1"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2"/>
        <v>29.784999999999997</v>
      </c>
      <c r="N869" t="str">
        <f t="shared" si="41"/>
        <v>Arabica</v>
      </c>
      <c r="O869" t="str">
        <f t="shared" si="43"/>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2"/>
        <v>41.25</v>
      </c>
      <c r="N870" t="str">
        <f t="shared" si="41"/>
        <v>Excelsa</v>
      </c>
      <c r="O870" t="str">
        <f t="shared" si="43"/>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2"/>
        <v>17.91</v>
      </c>
      <c r="N871" t="str">
        <f t="shared" si="41"/>
        <v>Robusta</v>
      </c>
      <c r="O871" t="str">
        <f t="shared" si="43"/>
        <v>Medium</v>
      </c>
      <c r="P871" t="str">
        <f>_xlfn.XLOOKUP(Orders[[#This Row],[Customer ID]],customers!$A$1:$A$1001,customers!$I$1:$I$1001,,0)</f>
        <v>Yes</v>
      </c>
    </row>
    <row r="872" spans="1:16" hidden="1"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2"/>
        <v>7.29</v>
      </c>
      <c r="N872" t="str">
        <f t="shared" si="41"/>
        <v>Excelsa</v>
      </c>
      <c r="O872" t="str">
        <f t="shared" si="43"/>
        <v>Dark</v>
      </c>
      <c r="P872" t="str">
        <f>_xlfn.XLOOKUP(Orders[[#This Row],[Customer ID]],customers!$A$1:$A$1001,customers!$I$1:$I$1001,,0)</f>
        <v>Yes</v>
      </c>
    </row>
    <row r="873" spans="1:16" hidden="1"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2"/>
        <v>29.7</v>
      </c>
      <c r="N873" t="str">
        <f t="shared" si="41"/>
        <v>Excelsa</v>
      </c>
      <c r="O873" t="str">
        <f t="shared" si="43"/>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2"/>
        <v>22.5</v>
      </c>
      <c r="N874" t="str">
        <f t="shared" si="41"/>
        <v>Arabica</v>
      </c>
      <c r="O874" t="str">
        <f t="shared" si="43"/>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2"/>
        <v>11.94</v>
      </c>
      <c r="N875" t="str">
        <f t="shared" si="41"/>
        <v>Robusta</v>
      </c>
      <c r="O875" t="str">
        <f t="shared" si="43"/>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2"/>
        <v>25.9</v>
      </c>
      <c r="N876" t="str">
        <f t="shared" si="41"/>
        <v>Arabica</v>
      </c>
      <c r="O876" t="str">
        <f t="shared" si="43"/>
        <v>Light</v>
      </c>
      <c r="P876" t="str">
        <f>_xlfn.XLOOKUP(Orders[[#This Row],[Customer ID]],customers!$A$1:$A$1001,customers!$I$1:$I$1001,,0)</f>
        <v>No</v>
      </c>
    </row>
    <row r="877" spans="1:16" hidden="1"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2"/>
        <v>43.650000000000006</v>
      </c>
      <c r="N877" t="str">
        <f t="shared" si="41"/>
        <v>Liberica</v>
      </c>
      <c r="O877" t="str">
        <f t="shared" si="43"/>
        <v>Medium</v>
      </c>
      <c r="P877" t="str">
        <f>_xlfn.XLOOKUP(Orders[[#This Row],[Customer ID]],customers!$A$1:$A$1001,customers!$I$1:$I$1001,,0)</f>
        <v>No</v>
      </c>
    </row>
    <row r="878" spans="1:16" hidden="1"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2"/>
        <v>46.62</v>
      </c>
      <c r="N878" t="str">
        <f t="shared" si="41"/>
        <v>Arabica</v>
      </c>
      <c r="O878" t="str">
        <f t="shared" si="43"/>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2"/>
        <v>28.53</v>
      </c>
      <c r="N879" t="str">
        <f t="shared" si="41"/>
        <v>Liberica</v>
      </c>
      <c r="O879" t="str">
        <f t="shared" si="43"/>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2"/>
        <v>27.484999999999996</v>
      </c>
      <c r="N880" t="str">
        <f t="shared" si="41"/>
        <v>Robusta</v>
      </c>
      <c r="O880" t="str">
        <f t="shared" si="43"/>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2"/>
        <v>10.935</v>
      </c>
      <c r="N881" t="str">
        <f t="shared" si="41"/>
        <v>Excelsa</v>
      </c>
      <c r="O881" t="str">
        <f t="shared" si="43"/>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2"/>
        <v>7.169999999999999</v>
      </c>
      <c r="N882" t="str">
        <f t="shared" si="41"/>
        <v>Robusta</v>
      </c>
      <c r="O882" t="str">
        <f t="shared" si="43"/>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2"/>
        <v>23.31</v>
      </c>
      <c r="N883" t="str">
        <f t="shared" si="41"/>
        <v>Arabica</v>
      </c>
      <c r="O883" t="str">
        <f t="shared" si="43"/>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2"/>
        <v>114.42499999999998</v>
      </c>
      <c r="N884" t="str">
        <f t="shared" si="41"/>
        <v>Arabica</v>
      </c>
      <c r="O884" t="str">
        <f t="shared" si="43"/>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2"/>
        <v>77.624999999999986</v>
      </c>
      <c r="N885" t="str">
        <f t="shared" si="41"/>
        <v>Arabica</v>
      </c>
      <c r="O885" t="str">
        <f t="shared" si="43"/>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2"/>
        <v>5.3699999999999992</v>
      </c>
      <c r="N886" t="str">
        <f t="shared" si="41"/>
        <v>Robusta</v>
      </c>
      <c r="O886" t="str">
        <f t="shared" si="43"/>
        <v>Dark</v>
      </c>
      <c r="P886" t="str">
        <f>_xlfn.XLOOKUP(Orders[[#This Row],[Customer ID]],customers!$A$1:$A$1001,customers!$I$1:$I$1001,,0)</f>
        <v>Yes</v>
      </c>
    </row>
    <row r="887" spans="1:16" hidden="1"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2"/>
        <v>123.50999999999999</v>
      </c>
      <c r="N887" t="str">
        <f t="shared" si="41"/>
        <v>Robusta</v>
      </c>
      <c r="O887" t="str">
        <f t="shared" si="43"/>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2"/>
        <v>17.46</v>
      </c>
      <c r="N888" t="str">
        <f t="shared" si="41"/>
        <v>Liberica</v>
      </c>
      <c r="O888" t="str">
        <f t="shared" si="43"/>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2"/>
        <v>13.365</v>
      </c>
      <c r="N889" t="str">
        <f t="shared" si="41"/>
        <v>Excelsa</v>
      </c>
      <c r="O889" t="str">
        <f t="shared" si="43"/>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2"/>
        <v>7.77</v>
      </c>
      <c r="N890" t="str">
        <f t="shared" si="41"/>
        <v>Arabica</v>
      </c>
      <c r="O890" t="str">
        <f t="shared" si="43"/>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2"/>
        <v>2.6849999999999996</v>
      </c>
      <c r="N891" t="str">
        <f t="shared" si="41"/>
        <v>Robusta</v>
      </c>
      <c r="O891" t="str">
        <f t="shared" si="43"/>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2"/>
        <v>20.584999999999997</v>
      </c>
      <c r="N892" t="str">
        <f t="shared" si="41"/>
        <v>Robusta</v>
      </c>
      <c r="O892" t="str">
        <f t="shared" si="43"/>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2"/>
        <v>114.42499999999998</v>
      </c>
      <c r="N893" t="str">
        <f t="shared" si="41"/>
        <v>Arabica</v>
      </c>
      <c r="O893" t="str">
        <f t="shared" si="43"/>
        <v>Dark</v>
      </c>
      <c r="P893" t="str">
        <f>_xlfn.XLOOKUP(Orders[[#This Row],[Customer ID]],customers!$A$1:$A$1001,customers!$I$1:$I$1001,,0)</f>
        <v>Yes</v>
      </c>
    </row>
    <row r="894" spans="1:16" hidden="1"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2"/>
        <v>20.625</v>
      </c>
      <c r="N894" t="str">
        <f t="shared" si="41"/>
        <v>Excelsa</v>
      </c>
      <c r="O894" t="str">
        <f t="shared" si="43"/>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2"/>
        <v>57.06</v>
      </c>
      <c r="N895" t="str">
        <f t="shared" si="41"/>
        <v>Liberica</v>
      </c>
      <c r="O895" t="str">
        <f t="shared" si="43"/>
        <v>Light</v>
      </c>
      <c r="P895" t="str">
        <f>_xlfn.XLOOKUP(Orders[[#This Row],[Customer ID]],customers!$A$1:$A$1001,customers!$I$1:$I$1001,,0)</f>
        <v>Yes</v>
      </c>
    </row>
    <row r="896" spans="1:16" hidden="1"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2"/>
        <v>82.339999999999989</v>
      </c>
      <c r="N896" t="str">
        <f t="shared" si="41"/>
        <v>Robusta</v>
      </c>
      <c r="O896" t="str">
        <f t="shared" si="43"/>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2"/>
        <v>158.12499999999997</v>
      </c>
      <c r="N897" t="str">
        <f t="shared" si="41"/>
        <v>Excelsa</v>
      </c>
      <c r="O897" t="str">
        <f t="shared" si="43"/>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2"/>
        <v>32.22</v>
      </c>
      <c r="N898" t="str">
        <f t="shared" si="41"/>
        <v>Robusta</v>
      </c>
      <c r="O898" t="str">
        <f t="shared" si="43"/>
        <v>Dark</v>
      </c>
      <c r="P898" t="str">
        <f>_xlfn.XLOOKUP(Orders[[#This Row],[Customer ID]],customers!$A$1:$A$1001,customers!$I$1:$I$1001,,0)</f>
        <v>Yes</v>
      </c>
    </row>
    <row r="899" spans="1:16" hidden="1"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ref="N899:N962" si="44">IF(I899="Rob","Robusta",IF(I899="Exc","Excelsa",IF(I899="Lib","Liberica",IF(I899="Ara","Arabica",""))))</f>
        <v>Excelsa</v>
      </c>
      <c r="O899" t="str">
        <f t="shared" si="43"/>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4"/>
        <v>Robusta</v>
      </c>
      <c r="O900" t="str">
        <f t="shared" si="43"/>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_xlfn.XLOOKUP(Orders[[#This Row],[Customer ID]],customers!$A$1:$A$1001,customers!$I$1:$I$1001,,0)</f>
        <v>No</v>
      </c>
    </row>
    <row r="902" spans="1:16" hidden="1"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ref="M902:M965" si="45">L902*E902</f>
        <v>47.55</v>
      </c>
      <c r="N902" t="str">
        <f t="shared" si="44"/>
        <v>Liberica</v>
      </c>
      <c r="O902" t="str">
        <f t="shared" si="43"/>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5"/>
        <v>3.5849999999999995</v>
      </c>
      <c r="N903" t="str">
        <f t="shared" si="44"/>
        <v>Robusta</v>
      </c>
      <c r="O903" t="str">
        <f t="shared" si="43"/>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5"/>
        <v>158.12499999999997</v>
      </c>
      <c r="N904" t="str">
        <f t="shared" si="44"/>
        <v>Excelsa</v>
      </c>
      <c r="O904" t="str">
        <f t="shared" si="43"/>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5"/>
        <v>17.46</v>
      </c>
      <c r="N905" t="str">
        <f t="shared" si="44"/>
        <v>Liberica</v>
      </c>
      <c r="O905" t="str">
        <f t="shared" si="43"/>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5"/>
        <v>148.92499999999998</v>
      </c>
      <c r="N906" t="str">
        <f t="shared" si="44"/>
        <v>Arabica</v>
      </c>
      <c r="O906" t="str">
        <f t="shared" si="43"/>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5"/>
        <v>40.5</v>
      </c>
      <c r="N907" t="str">
        <f t="shared" si="44"/>
        <v>Arabica</v>
      </c>
      <c r="O907" t="str">
        <f t="shared" si="43"/>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5"/>
        <v>27</v>
      </c>
      <c r="N908" t="str">
        <f t="shared" si="44"/>
        <v>Arabica</v>
      </c>
      <c r="O908" t="str">
        <f t="shared" ref="O908:O971" si="46">IF(J908="M","Medium",IF(J908="L","Light",IF(J908="D","Dark","")))</f>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5"/>
        <v>38.849999999999994</v>
      </c>
      <c r="N909" t="str">
        <f t="shared" si="44"/>
        <v>Liberica</v>
      </c>
      <c r="O909" t="str">
        <f t="shared" si="46"/>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5"/>
        <v>59.75</v>
      </c>
      <c r="N910" t="str">
        <f t="shared" si="44"/>
        <v>Robusta</v>
      </c>
      <c r="O910" t="str">
        <f t="shared" si="46"/>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5"/>
        <v>10.754999999999999</v>
      </c>
      <c r="N911" t="str">
        <f t="shared" si="44"/>
        <v>Robusta</v>
      </c>
      <c r="O911" t="str">
        <f t="shared" si="46"/>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5"/>
        <v>91.539999999999992</v>
      </c>
      <c r="N912" t="str">
        <f t="shared" si="44"/>
        <v>Arabica</v>
      </c>
      <c r="O912" t="str">
        <f t="shared" si="46"/>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5"/>
        <v>45</v>
      </c>
      <c r="N913" t="str">
        <f t="shared" si="44"/>
        <v>Arabica</v>
      </c>
      <c r="O913" t="str">
        <f t="shared" si="46"/>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5"/>
        <v>137.31</v>
      </c>
      <c r="N914" t="str">
        <f t="shared" si="44"/>
        <v>Robusta</v>
      </c>
      <c r="O914" t="str">
        <f t="shared" si="46"/>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5"/>
        <v>6.75</v>
      </c>
      <c r="N915" t="str">
        <f t="shared" si="44"/>
        <v>Arabica</v>
      </c>
      <c r="O915" t="str">
        <f t="shared" si="46"/>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5"/>
        <v>45</v>
      </c>
      <c r="N916" t="str">
        <f t="shared" si="44"/>
        <v>Arabica</v>
      </c>
      <c r="O916" t="str">
        <f t="shared" si="46"/>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5"/>
        <v>83.835000000000008</v>
      </c>
      <c r="N917" t="str">
        <f t="shared" si="44"/>
        <v>Excelsa</v>
      </c>
      <c r="O917" t="str">
        <f t="shared" si="46"/>
        <v>Dark</v>
      </c>
      <c r="P917" t="str">
        <f>_xlfn.XLOOKUP(Orders[[#This Row],[Customer ID]],customers!$A$1:$A$1001,customers!$I$1:$I$1001,,0)</f>
        <v>Yes</v>
      </c>
    </row>
    <row r="918" spans="1:16" hidden="1"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5"/>
        <v>3.645</v>
      </c>
      <c r="N918" t="str">
        <f t="shared" si="44"/>
        <v>Excelsa</v>
      </c>
      <c r="O918" t="str">
        <f t="shared" si="46"/>
        <v>Dark</v>
      </c>
      <c r="P918" t="str">
        <f>_xlfn.XLOOKUP(Orders[[#This Row],[Customer ID]],customers!$A$1:$A$1001,customers!$I$1:$I$1001,,0)</f>
        <v>Yes</v>
      </c>
    </row>
    <row r="919" spans="1:16" hidden="1"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5"/>
        <v>6.75</v>
      </c>
      <c r="N919" t="str">
        <f t="shared" si="44"/>
        <v>Arabica</v>
      </c>
      <c r="O919" t="str">
        <f t="shared" si="46"/>
        <v>Medium</v>
      </c>
      <c r="P919" t="str">
        <f>_xlfn.XLOOKUP(Orders[[#This Row],[Customer ID]],customers!$A$1:$A$1001,customers!$I$1:$I$1001,,0)</f>
        <v>No</v>
      </c>
    </row>
    <row r="920" spans="1:16" hidden="1"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5"/>
        <v>21.87</v>
      </c>
      <c r="N920" t="str">
        <f t="shared" si="44"/>
        <v>Excelsa</v>
      </c>
      <c r="O920" t="str">
        <f t="shared" si="46"/>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5"/>
        <v>13.424999999999997</v>
      </c>
      <c r="N921" t="str">
        <f t="shared" si="44"/>
        <v>Robusta</v>
      </c>
      <c r="O921" t="str">
        <f t="shared" si="46"/>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5"/>
        <v>123.50999999999999</v>
      </c>
      <c r="N922" t="str">
        <f t="shared" si="44"/>
        <v>Robusta</v>
      </c>
      <c r="O922" t="str">
        <f t="shared" si="46"/>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5"/>
        <v>7.77</v>
      </c>
      <c r="N923" t="str">
        <f t="shared" si="44"/>
        <v>Liberica</v>
      </c>
      <c r="O923" t="str">
        <f t="shared" si="46"/>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5"/>
        <v>67.5</v>
      </c>
      <c r="N924" t="str">
        <f t="shared" si="44"/>
        <v>Arabica</v>
      </c>
      <c r="O924" t="str">
        <f t="shared" si="46"/>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5"/>
        <v>27.945</v>
      </c>
      <c r="N925" t="str">
        <f t="shared" si="44"/>
        <v>Excelsa</v>
      </c>
      <c r="O925" t="str">
        <f t="shared" si="46"/>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5"/>
        <v>89.35499999999999</v>
      </c>
      <c r="N926" t="str">
        <f t="shared" si="44"/>
        <v>Arabica</v>
      </c>
      <c r="O926" t="str">
        <f t="shared" si="46"/>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5"/>
        <v>20.25</v>
      </c>
      <c r="N927" t="str">
        <f t="shared" si="44"/>
        <v>Arabica</v>
      </c>
      <c r="O927" t="str">
        <f t="shared" si="46"/>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5"/>
        <v>33.75</v>
      </c>
      <c r="N928" t="str">
        <f t="shared" si="44"/>
        <v>Arabica</v>
      </c>
      <c r="O928" t="str">
        <f t="shared" si="46"/>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5"/>
        <v>111.78</v>
      </c>
      <c r="N929" t="str">
        <f t="shared" si="44"/>
        <v>Excelsa</v>
      </c>
      <c r="O929" t="str">
        <f t="shared" si="46"/>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5"/>
        <v>63.249999999999993</v>
      </c>
      <c r="N930" t="str">
        <f t="shared" si="44"/>
        <v>Excelsa</v>
      </c>
      <c r="O930" t="str">
        <f t="shared" si="46"/>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5"/>
        <v>8.91</v>
      </c>
      <c r="N931" t="str">
        <f t="shared" si="44"/>
        <v>Excelsa</v>
      </c>
      <c r="O931" t="str">
        <f t="shared" si="46"/>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5"/>
        <v>12.15</v>
      </c>
      <c r="N932" t="str">
        <f t="shared" si="44"/>
        <v>Excelsa</v>
      </c>
      <c r="O932" t="str">
        <f t="shared" si="46"/>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5"/>
        <v>23.88</v>
      </c>
      <c r="N933" t="str">
        <f t="shared" si="44"/>
        <v>Arabica</v>
      </c>
      <c r="O933" t="str">
        <f t="shared" si="46"/>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5"/>
        <v>55</v>
      </c>
      <c r="N934" t="str">
        <f t="shared" si="44"/>
        <v>Excelsa</v>
      </c>
      <c r="O934" t="str">
        <f t="shared" si="46"/>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5"/>
        <v>26.849999999999998</v>
      </c>
      <c r="N935" t="str">
        <f t="shared" si="44"/>
        <v>Robusta</v>
      </c>
      <c r="O935" t="str">
        <f t="shared" si="46"/>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5"/>
        <v>114.42499999999998</v>
      </c>
      <c r="N936" t="str">
        <f t="shared" si="44"/>
        <v>Robusta</v>
      </c>
      <c r="O936" t="str">
        <f t="shared" si="46"/>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5"/>
        <v>155.24999999999997</v>
      </c>
      <c r="N937" t="str">
        <f t="shared" si="44"/>
        <v>Arabica</v>
      </c>
      <c r="O937" t="str">
        <f t="shared" si="46"/>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5"/>
        <v>23.31</v>
      </c>
      <c r="N938" t="str">
        <f t="shared" si="44"/>
        <v>Liberica</v>
      </c>
      <c r="O938" t="str">
        <f t="shared" si="46"/>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5"/>
        <v>91.539999999999992</v>
      </c>
      <c r="N939" t="str">
        <f t="shared" si="44"/>
        <v>Robusta</v>
      </c>
      <c r="O939" t="str">
        <f t="shared" si="46"/>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5"/>
        <v>74.25</v>
      </c>
      <c r="N940" t="str">
        <f t="shared" si="44"/>
        <v>Excelsa</v>
      </c>
      <c r="O940" t="str">
        <f t="shared" si="46"/>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5"/>
        <v>28.53</v>
      </c>
      <c r="N941" t="str">
        <f t="shared" si="44"/>
        <v>Liberica</v>
      </c>
      <c r="O941" t="str">
        <f t="shared" si="46"/>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5"/>
        <v>14.339999999999998</v>
      </c>
      <c r="N942" t="str">
        <f t="shared" si="44"/>
        <v>Robusta</v>
      </c>
      <c r="O942" t="str">
        <f t="shared" si="46"/>
        <v>Light</v>
      </c>
      <c r="P942" t="str">
        <f>_xlfn.XLOOKUP(Orders[[#This Row],[Customer ID]],customers!$A$1:$A$1001,customers!$I$1:$I$1001,,0)</f>
        <v>Yes</v>
      </c>
    </row>
    <row r="943" spans="1:16" hidden="1"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5"/>
        <v>15.54</v>
      </c>
      <c r="N943" t="str">
        <f t="shared" si="44"/>
        <v>Arabica</v>
      </c>
      <c r="O943" t="str">
        <f t="shared" si="46"/>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5"/>
        <v>35.849999999999994</v>
      </c>
      <c r="N944" t="str">
        <f t="shared" si="44"/>
        <v>Robusta</v>
      </c>
      <c r="O944" t="str">
        <f t="shared" si="46"/>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5"/>
        <v>46.62</v>
      </c>
      <c r="N945" t="str">
        <f t="shared" si="44"/>
        <v>Arabica</v>
      </c>
      <c r="O945" t="str">
        <f t="shared" si="46"/>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5"/>
        <v>35.849999999999994</v>
      </c>
      <c r="N946" t="str">
        <f t="shared" si="44"/>
        <v>Robusta</v>
      </c>
      <c r="O946" t="str">
        <f t="shared" si="46"/>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5"/>
        <v>119.13999999999999</v>
      </c>
      <c r="N947" t="str">
        <f t="shared" si="44"/>
        <v>Liberica</v>
      </c>
      <c r="O947" t="str">
        <f t="shared" si="46"/>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5"/>
        <v>23.31</v>
      </c>
      <c r="N948" t="str">
        <f t="shared" si="44"/>
        <v>Liberica</v>
      </c>
      <c r="O948" t="str">
        <f t="shared" si="46"/>
        <v>Dark</v>
      </c>
      <c r="P948" t="str">
        <f>_xlfn.XLOOKUP(Orders[[#This Row],[Customer ID]],customers!$A$1:$A$1001,customers!$I$1:$I$1001,,0)</f>
        <v>No</v>
      </c>
    </row>
    <row r="949" spans="1:16" hidden="1"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5"/>
        <v>11.25</v>
      </c>
      <c r="N949" t="str">
        <f t="shared" si="44"/>
        <v>Arabica</v>
      </c>
      <c r="O949" t="str">
        <f t="shared" si="46"/>
        <v>Medium</v>
      </c>
      <c r="P949" t="str">
        <f>_xlfn.XLOOKUP(Orders[[#This Row],[Customer ID]],customers!$A$1:$A$1001,customers!$I$1:$I$1001,,0)</f>
        <v>No</v>
      </c>
    </row>
    <row r="950" spans="1:16" hidden="1"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5"/>
        <v>83.835000000000008</v>
      </c>
      <c r="N950" t="str">
        <f t="shared" si="44"/>
        <v>Excelsa</v>
      </c>
      <c r="O950" t="str">
        <f t="shared" si="46"/>
        <v>Dark</v>
      </c>
      <c r="P950" t="str">
        <f>_xlfn.XLOOKUP(Orders[[#This Row],[Customer ID]],customers!$A$1:$A$1001,customers!$I$1:$I$1001,,0)</f>
        <v>Yes</v>
      </c>
    </row>
    <row r="951" spans="1:16" hidden="1"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5"/>
        <v>109.93999999999998</v>
      </c>
      <c r="N951" t="str">
        <f t="shared" si="44"/>
        <v>Robusta</v>
      </c>
      <c r="O951" t="str">
        <f t="shared" si="46"/>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5"/>
        <v>14.339999999999998</v>
      </c>
      <c r="N952" t="str">
        <f t="shared" si="44"/>
        <v>Robusta</v>
      </c>
      <c r="O952" t="str">
        <f t="shared" si="46"/>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5"/>
        <v>21.509999999999998</v>
      </c>
      <c r="N953" t="str">
        <f t="shared" si="44"/>
        <v>Robusta</v>
      </c>
      <c r="O953" t="str">
        <f t="shared" si="46"/>
        <v>Light</v>
      </c>
      <c r="P953" t="str">
        <f>_xlfn.XLOOKUP(Orders[[#This Row],[Customer ID]],customers!$A$1:$A$1001,customers!$I$1:$I$1001,,0)</f>
        <v>No</v>
      </c>
    </row>
    <row r="954" spans="1:16" hidden="1"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5"/>
        <v>22.5</v>
      </c>
      <c r="N954" t="str">
        <f t="shared" si="44"/>
        <v>Arabica</v>
      </c>
      <c r="O954" t="str">
        <f t="shared" si="46"/>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5"/>
        <v>3.8849999999999998</v>
      </c>
      <c r="N955" t="str">
        <f t="shared" si="44"/>
        <v>Arabica</v>
      </c>
      <c r="O955" t="str">
        <f t="shared" si="46"/>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5"/>
        <v>27.945</v>
      </c>
      <c r="N956" t="str">
        <f t="shared" si="44"/>
        <v>Excelsa</v>
      </c>
      <c r="O956" t="str">
        <f t="shared" si="46"/>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5"/>
        <v>170.77499999999998</v>
      </c>
      <c r="N957" t="str">
        <f t="shared" si="44"/>
        <v>Excelsa</v>
      </c>
      <c r="O957" t="str">
        <f t="shared" si="46"/>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5"/>
        <v>54.969999999999992</v>
      </c>
      <c r="N958" t="str">
        <f t="shared" si="44"/>
        <v>Robusta</v>
      </c>
      <c r="O958" t="str">
        <f t="shared" si="46"/>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5"/>
        <v>14.85</v>
      </c>
      <c r="N959" t="str">
        <f t="shared" si="44"/>
        <v>Excelsa</v>
      </c>
      <c r="O959" t="str">
        <f t="shared" si="46"/>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5"/>
        <v>7.77</v>
      </c>
      <c r="N960" t="str">
        <f t="shared" si="44"/>
        <v>Arabica</v>
      </c>
      <c r="O960" t="str">
        <f t="shared" si="46"/>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5"/>
        <v>23.774999999999999</v>
      </c>
      <c r="N961" t="str">
        <f t="shared" si="44"/>
        <v>Liberica</v>
      </c>
      <c r="O961" t="str">
        <f t="shared" si="46"/>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5"/>
        <v>79.25</v>
      </c>
      <c r="N962" t="str">
        <f t="shared" si="44"/>
        <v>Liberica</v>
      </c>
      <c r="O962" t="str">
        <f t="shared" si="46"/>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ref="N963:N1001" si="47">IF(I963="Rob","Robusta",IF(I963="Exc","Excelsa",IF(I963="Lib","Liberica",IF(I963="Ara","Arabica",""))))</f>
        <v>Arabica</v>
      </c>
      <c r="O963" t="str">
        <f t="shared" si="46"/>
        <v>Dark</v>
      </c>
      <c r="P963" t="str">
        <f>_xlfn.XLOOKUP(Orders[[#This Row],[Customer ID]],customers!$A$1:$A$1001,customers!$I$1:$I$1001,,0)</f>
        <v>Yes</v>
      </c>
    </row>
    <row r="964" spans="1:16" hidden="1"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7"/>
        <v>Robusta</v>
      </c>
      <c r="O964" t="str">
        <f t="shared" si="46"/>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Robusta</v>
      </c>
      <c r="O965" t="str">
        <f t="shared" si="46"/>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ref="M966:M1001" si="48">L966*E966</f>
        <v>22.274999999999999</v>
      </c>
      <c r="N966" t="str">
        <f t="shared" si="47"/>
        <v>Excelsa</v>
      </c>
      <c r="O966" t="str">
        <f t="shared" si="46"/>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8"/>
        <v>29.849999999999998</v>
      </c>
      <c r="N967" t="str">
        <f t="shared" si="47"/>
        <v>Robusta</v>
      </c>
      <c r="O967" t="str">
        <f t="shared" si="46"/>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8"/>
        <v>53.46</v>
      </c>
      <c r="N968" t="str">
        <f t="shared" si="47"/>
        <v>Excelsa</v>
      </c>
      <c r="O968" t="str">
        <f t="shared" si="46"/>
        <v>Light</v>
      </c>
      <c r="P968" t="str">
        <f>_xlfn.XLOOKUP(Orders[[#This Row],[Customer ID]],customers!$A$1:$A$1001,customers!$I$1:$I$1001,,0)</f>
        <v>Yes</v>
      </c>
    </row>
    <row r="969" spans="1:16" hidden="1"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8"/>
        <v>2.6849999999999996</v>
      </c>
      <c r="N969" t="str">
        <f t="shared" si="47"/>
        <v>Robusta</v>
      </c>
      <c r="O969" t="str">
        <f t="shared" si="46"/>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8"/>
        <v>5.97</v>
      </c>
      <c r="N970" t="str">
        <f t="shared" si="47"/>
        <v>Robusta</v>
      </c>
      <c r="O970" t="str">
        <f t="shared" si="46"/>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8"/>
        <v>12.95</v>
      </c>
      <c r="N971" t="str">
        <f t="shared" si="47"/>
        <v>Liberica</v>
      </c>
      <c r="O971" t="str">
        <f t="shared" si="46"/>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8"/>
        <v>8.25</v>
      </c>
      <c r="N972" t="str">
        <f t="shared" si="47"/>
        <v>Excelsa</v>
      </c>
      <c r="O972" t="str">
        <f t="shared" ref="O972:O1001" si="49">IF(J972="M","Medium",IF(J972="L","Light",IF(J972="D","Dark","")))</f>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8"/>
        <v>148.92499999999998</v>
      </c>
      <c r="N973" t="str">
        <f t="shared" si="47"/>
        <v>Arabica</v>
      </c>
      <c r="O973" t="str">
        <f t="shared" si="49"/>
        <v>Light</v>
      </c>
      <c r="P973" t="str">
        <f>_xlfn.XLOOKUP(Orders[[#This Row],[Customer ID]],customers!$A$1:$A$1001,customers!$I$1:$I$1001,,0)</f>
        <v>No</v>
      </c>
    </row>
    <row r="974" spans="1:16" hidden="1"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8"/>
        <v>89.35499999999999</v>
      </c>
      <c r="N974" t="str">
        <f t="shared" si="47"/>
        <v>Arabica</v>
      </c>
      <c r="O974" t="str">
        <f t="shared" si="49"/>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8"/>
        <v>87.300000000000011</v>
      </c>
      <c r="N975" t="str">
        <f t="shared" si="47"/>
        <v>Liberica</v>
      </c>
      <c r="O975" t="str">
        <f t="shared" si="49"/>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8"/>
        <v>5.3699999999999992</v>
      </c>
      <c r="N976" t="str">
        <f t="shared" si="47"/>
        <v>Robusta</v>
      </c>
      <c r="O976" t="str">
        <f t="shared" si="49"/>
        <v>Dark</v>
      </c>
      <c r="P976" t="str">
        <f>_xlfn.XLOOKUP(Orders[[#This Row],[Customer ID]],customers!$A$1:$A$1001,customers!$I$1:$I$1001,,0)</f>
        <v>Yes</v>
      </c>
    </row>
    <row r="977" spans="1:16" hidden="1"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8"/>
        <v>8.9550000000000001</v>
      </c>
      <c r="N977" t="str">
        <f t="shared" si="47"/>
        <v>Arabica</v>
      </c>
      <c r="O977" t="str">
        <f t="shared" si="49"/>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8"/>
        <v>137.42499999999998</v>
      </c>
      <c r="N978" t="str">
        <f t="shared" si="47"/>
        <v>Robusta</v>
      </c>
      <c r="O978" t="str">
        <f t="shared" si="49"/>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8"/>
        <v>59.75</v>
      </c>
      <c r="N979" t="str">
        <f t="shared" si="47"/>
        <v>Robusta</v>
      </c>
      <c r="O979" t="str">
        <f t="shared" si="49"/>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8"/>
        <v>23.31</v>
      </c>
      <c r="N980" t="str">
        <f t="shared" si="47"/>
        <v>Arabica</v>
      </c>
      <c r="O980" t="str">
        <f t="shared" si="49"/>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8"/>
        <v>10.739999999999998</v>
      </c>
      <c r="N981" t="str">
        <f t="shared" si="47"/>
        <v>Robusta</v>
      </c>
      <c r="O981" t="str">
        <f t="shared" si="49"/>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8"/>
        <v>167.67000000000002</v>
      </c>
      <c r="N982" t="str">
        <f t="shared" si="47"/>
        <v>Excelsa</v>
      </c>
      <c r="O982" t="str">
        <f t="shared" si="49"/>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8"/>
        <v>21.87</v>
      </c>
      <c r="N983" t="str">
        <f t="shared" si="47"/>
        <v>Excelsa</v>
      </c>
      <c r="O983" t="str">
        <f t="shared" si="49"/>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8"/>
        <v>23.9</v>
      </c>
      <c r="N984" t="str">
        <f t="shared" si="47"/>
        <v>Robusta</v>
      </c>
      <c r="O984" t="str">
        <f t="shared" si="49"/>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8"/>
        <v>6.75</v>
      </c>
      <c r="N985" t="str">
        <f t="shared" si="47"/>
        <v>Arabica</v>
      </c>
      <c r="O985" t="str">
        <f t="shared" si="49"/>
        <v>Medium</v>
      </c>
      <c r="P985" t="str">
        <f>_xlfn.XLOOKUP(Orders[[#This Row],[Customer ID]],customers!$A$1:$A$1001,customers!$I$1:$I$1001,,0)</f>
        <v>Yes</v>
      </c>
    </row>
    <row r="986" spans="1:16" hidden="1"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8"/>
        <v>31.624999999999996</v>
      </c>
      <c r="N986" t="str">
        <f t="shared" si="47"/>
        <v>Excelsa</v>
      </c>
      <c r="O986" t="str">
        <f t="shared" si="49"/>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8"/>
        <v>47.8</v>
      </c>
      <c r="N987" t="str">
        <f t="shared" si="47"/>
        <v>Robusta</v>
      </c>
      <c r="O987" t="str">
        <f t="shared" si="49"/>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8"/>
        <v>33.464999999999996</v>
      </c>
      <c r="N988" t="str">
        <f t="shared" si="47"/>
        <v>Liberica</v>
      </c>
      <c r="O988" t="str">
        <f t="shared" si="49"/>
        <v>Medium</v>
      </c>
      <c r="P988" t="str">
        <f>_xlfn.XLOOKUP(Orders[[#This Row],[Customer ID]],customers!$A$1:$A$1001,customers!$I$1:$I$1001,,0)</f>
        <v>No</v>
      </c>
    </row>
    <row r="989" spans="1:16" hidden="1"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8"/>
        <v>29.849999999999998</v>
      </c>
      <c r="N989" t="str">
        <f t="shared" si="47"/>
        <v>Arabica</v>
      </c>
      <c r="O989" t="str">
        <f t="shared" si="49"/>
        <v>Dark</v>
      </c>
      <c r="P989" t="str">
        <f>_xlfn.XLOOKUP(Orders[[#This Row],[Customer ID]],customers!$A$1:$A$1001,customers!$I$1:$I$1001,,0)</f>
        <v>Yes</v>
      </c>
    </row>
    <row r="990" spans="1:16" hidden="1"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8"/>
        <v>29.849999999999998</v>
      </c>
      <c r="N990" t="str">
        <f t="shared" si="47"/>
        <v>Robusta</v>
      </c>
      <c r="O990" t="str">
        <f t="shared" si="49"/>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8"/>
        <v>155.24999999999997</v>
      </c>
      <c r="N991" t="str">
        <f t="shared" si="47"/>
        <v>Arabica</v>
      </c>
      <c r="O991" t="str">
        <f t="shared" si="49"/>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8"/>
        <v>18.225000000000001</v>
      </c>
      <c r="N992" t="str">
        <f t="shared" si="47"/>
        <v>Excelsa</v>
      </c>
      <c r="O992" t="str">
        <f t="shared" si="49"/>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8"/>
        <v>15.54</v>
      </c>
      <c r="N993" t="str">
        <f t="shared" si="47"/>
        <v>Liberica</v>
      </c>
      <c r="O993" t="str">
        <f t="shared" si="49"/>
        <v>Dark</v>
      </c>
      <c r="P993" t="str">
        <f>_xlfn.XLOOKUP(Orders[[#This Row],[Customer ID]],customers!$A$1:$A$1001,customers!$I$1:$I$1001,,0)</f>
        <v>No</v>
      </c>
    </row>
    <row r="994" spans="1:16" hidden="1"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8"/>
        <v>109.36499999999999</v>
      </c>
      <c r="N994" t="str">
        <f t="shared" si="47"/>
        <v>Liberica</v>
      </c>
      <c r="O994" t="str">
        <f t="shared" si="49"/>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8"/>
        <v>77.699999999999989</v>
      </c>
      <c r="N995" t="str">
        <f t="shared" si="47"/>
        <v>Arabica</v>
      </c>
      <c r="O995" t="str">
        <f t="shared" si="49"/>
        <v>Light</v>
      </c>
      <c r="P995" t="str">
        <f>_xlfn.XLOOKUP(Orders[[#This Row],[Customer ID]],customers!$A$1:$A$1001,customers!$I$1:$I$1001,,0)</f>
        <v>No</v>
      </c>
    </row>
    <row r="996" spans="1:16" hidden="1"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8"/>
        <v>8.9550000000000001</v>
      </c>
      <c r="N996" t="str">
        <f t="shared" si="47"/>
        <v>Arabica</v>
      </c>
      <c r="O996" t="str">
        <f t="shared" si="49"/>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8"/>
        <v>27.484999999999996</v>
      </c>
      <c r="N997" t="str">
        <f t="shared" si="47"/>
        <v>Robusta</v>
      </c>
      <c r="O997" t="str">
        <f t="shared" si="49"/>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8"/>
        <v>29.849999999999998</v>
      </c>
      <c r="N998" t="str">
        <f t="shared" si="47"/>
        <v>Robusta</v>
      </c>
      <c r="O998" t="str">
        <f t="shared" si="49"/>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8"/>
        <v>27</v>
      </c>
      <c r="N999" t="str">
        <f t="shared" si="47"/>
        <v>Arabica</v>
      </c>
      <c r="O999" t="str">
        <f t="shared" si="49"/>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8"/>
        <v>9.9499999999999993</v>
      </c>
      <c r="N1000" t="str">
        <f t="shared" si="47"/>
        <v>Arabica</v>
      </c>
      <c r="O1000" t="str">
        <f t="shared" si="49"/>
        <v>Dark</v>
      </c>
      <c r="P1000" t="str">
        <f>_xlfn.XLOOKUP(Orders[[#This Row],[Customer ID]],customers!$A$1:$A$1001,customers!$I$1:$I$1001,,0)</f>
        <v>No</v>
      </c>
    </row>
    <row r="1001" spans="1:16" hidden="1"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8"/>
        <v>12.375</v>
      </c>
      <c r="N1001" t="str">
        <f t="shared" si="47"/>
        <v>Excelsa</v>
      </c>
      <c r="O1001" t="str">
        <f t="shared" si="49"/>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D41" sqref="D4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Countries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Anvitha KS</dc:creator>
  <cp:keywords/>
  <dc:description/>
  <cp:lastModifiedBy>Anvitha KS</cp:lastModifiedBy>
  <cp:revision/>
  <dcterms:created xsi:type="dcterms:W3CDTF">2022-11-26T09:51:45Z</dcterms:created>
  <dcterms:modified xsi:type="dcterms:W3CDTF">2024-10-26T10:31:38Z</dcterms:modified>
  <cp:category/>
  <cp:contentStatus/>
</cp:coreProperties>
</file>