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ENCIA\TESIS MIW\Memoria\PUBLICACIÓN DEL ARTÍCULO\RESULTS\"/>
    </mc:Choice>
  </mc:AlternateContent>
  <xr:revisionPtr revIDLastSave="0" documentId="13_ncr:1_{B2B11F61-FCBC-49C2-AAC7-6B48F79B9623}" xr6:coauthVersionLast="32" xr6:coauthVersionMax="32" xr10:uidLastSave="{00000000-0000-0000-0000-000000000000}"/>
  <bookViews>
    <workbookView xWindow="0" yWindow="0" windowWidth="20460" windowHeight="7500" firstSheet="11" activeTab="14" xr2:uid="{00000000-000D-0000-FFFF-FFFF00000000}"/>
  </bookViews>
  <sheets>
    <sheet name="1.Availability" sheetId="8" r:id="rId1"/>
    <sheet name="2.Licensing" sheetId="10" r:id="rId2"/>
    <sheet name="3.Interconnection" sheetId="11" r:id="rId3"/>
    <sheet name="4.Security" sheetId="9" r:id="rId4"/>
    <sheet name="5.Performance" sheetId="22" r:id="rId5"/>
    <sheet name="6.Syntactic Accuracy" sheetId="3" r:id="rId6"/>
    <sheet name="7.Semantic Accuracy" sheetId="17" r:id="rId7"/>
    <sheet name="8.Consistency" sheetId="5" r:id="rId8"/>
    <sheet name="9.Completeness" sheetId="4" r:id="rId9"/>
    <sheet name="10.Relevancy" sheetId="20" r:id="rId10"/>
    <sheet name="11.Trustworthiness" sheetId="6" r:id="rId11"/>
    <sheet name="12.Understandability" sheetId="13" r:id="rId12"/>
    <sheet name="13.Timeliness" sheetId="7" r:id="rId13"/>
    <sheet name="14-Interoperability" sheetId="18" r:id="rId14"/>
    <sheet name="15.Interpretability" sheetId="19" r:id="rId1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5" l="1"/>
  <c r="B17" i="5"/>
  <c r="B26" i="8" l="1"/>
  <c r="B19" i="8"/>
  <c r="B52" i="4" l="1"/>
  <c r="B34" i="4"/>
  <c r="B23" i="4"/>
  <c r="B44" i="4" l="1"/>
  <c r="E17" i="19" l="1"/>
  <c r="D17" i="19"/>
  <c r="C17" i="19"/>
  <c r="C5" i="7"/>
  <c r="C6" i="7" s="1"/>
  <c r="B5" i="7"/>
  <c r="B6" i="7" s="1"/>
  <c r="B18" i="5" l="1"/>
  <c r="D47" i="11" l="1"/>
  <c r="D48" i="11"/>
  <c r="D49" i="11"/>
  <c r="D45" i="11" l="1"/>
  <c r="E47" i="11" s="1"/>
  <c r="E46" i="11" l="1"/>
  <c r="E48" i="11"/>
  <c r="E49" i="11"/>
  <c r="B5" i="11"/>
  <c r="C11" i="6"/>
  <c r="B9" i="5"/>
  <c r="B5" i="4"/>
  <c r="F46" i="11" l="1"/>
  <c r="B9" i="17"/>
  <c r="B10" i="3"/>
  <c r="B10" i="20"/>
  <c r="B4" i="18"/>
  <c r="B5" i="13" l="1"/>
  <c r="B25" i="11" l="1"/>
  <c r="B26" i="11" s="1"/>
  <c r="B11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reas_economicas" description="Connection to the 'areas_economicas' query in the workbook." type="5" refreshedVersion="0" background="1">
    <dbPr connection="Provider=Microsoft.Mashup.OleDb.1;Data Source=$Workbook$;Location=areas_economicas;Extended Properties=&quot;&quot;" command="SELECT * FROM [areas_economicas]"/>
  </connection>
</connections>
</file>

<file path=xl/sharedStrings.xml><?xml version="1.0" encoding="utf-8"?>
<sst xmlns="http://schemas.openxmlformats.org/spreadsheetml/2006/main" count="443" uniqueCount="314">
  <si>
    <t>RDF</t>
  </si>
  <si>
    <t>JSON</t>
  </si>
  <si>
    <t>XML</t>
  </si>
  <si>
    <t>TURTLE</t>
  </si>
  <si>
    <t>CSV</t>
  </si>
  <si>
    <t>ATOM</t>
  </si>
  <si>
    <t>Resultado</t>
  </si>
  <si>
    <t>Denominación</t>
  </si>
  <si>
    <t xml:space="preserve">Se identifica el autor </t>
  </si>
  <si>
    <t>Autor</t>
  </si>
  <si>
    <t>Variables</t>
  </si>
  <si>
    <t>SI</t>
  </si>
  <si>
    <t>HML</t>
  </si>
  <si>
    <t>JSON-LD</t>
  </si>
  <si>
    <t>NO</t>
  </si>
  <si>
    <t>-</t>
  </si>
  <si>
    <t>Ranking</t>
  </si>
  <si>
    <t xml:space="preserve">                                                                                                                 </t>
  </si>
  <si>
    <t>Ayuntamiento de Sevilla</t>
  </si>
  <si>
    <t>CO-D</t>
  </si>
  <si>
    <t>CO-PG</t>
  </si>
  <si>
    <t>CO-CE</t>
  </si>
  <si>
    <t>CO-PG-CE</t>
  </si>
  <si>
    <t>CO-DCE</t>
  </si>
  <si>
    <t>CO-PG-CE-DCE</t>
  </si>
  <si>
    <t>CO-CodDG</t>
  </si>
  <si>
    <t>CO-DPG</t>
  </si>
  <si>
    <t>CO-CodDG-DPG</t>
  </si>
  <si>
    <t>CO-CodA</t>
  </si>
  <si>
    <t>CO-CodDG-CodA</t>
  </si>
  <si>
    <t>PG</t>
  </si>
  <si>
    <t>PG-CE</t>
  </si>
  <si>
    <t>PG-DCE</t>
  </si>
  <si>
    <t>PG-CE-DCE</t>
  </si>
  <si>
    <t>PG-D</t>
  </si>
  <si>
    <t>PG-CO-D</t>
  </si>
  <si>
    <t>PG-CodDG</t>
  </si>
  <si>
    <t>PG-CO-CodDG</t>
  </si>
  <si>
    <t>PG-CodA</t>
  </si>
  <si>
    <t>PG-CO-CodDG-CodA</t>
  </si>
  <si>
    <t>PG-DPG</t>
  </si>
  <si>
    <t>PG-CO-CodDG-DPG</t>
  </si>
  <si>
    <t>CE</t>
  </si>
  <si>
    <t>CE-DCE</t>
  </si>
  <si>
    <t>CE-CO</t>
  </si>
  <si>
    <t>CE-PG-CO</t>
  </si>
  <si>
    <t>CE-D</t>
  </si>
  <si>
    <t>CE-CodDG</t>
  </si>
  <si>
    <t>CE-PG-CO-D</t>
  </si>
  <si>
    <t>CE-PG-CO-CodDG</t>
  </si>
  <si>
    <t>CE-DPG</t>
  </si>
  <si>
    <t>CE-PG-CO-CodDG-DPG</t>
  </si>
  <si>
    <t>CE-CodA</t>
  </si>
  <si>
    <t>CE-PG-CO-CodDG-CodA</t>
  </si>
  <si>
    <t>DCE</t>
  </si>
  <si>
    <t>DCE-PG</t>
  </si>
  <si>
    <t>DCE-CE-PG</t>
  </si>
  <si>
    <t>DCE-CO</t>
  </si>
  <si>
    <t>DCE-CE-PG-CO</t>
  </si>
  <si>
    <t>DCE-D</t>
  </si>
  <si>
    <t>DCE-CE-PG-CO-D</t>
  </si>
  <si>
    <t>DCE-CodDG</t>
  </si>
  <si>
    <t>DCE-DPG</t>
  </si>
  <si>
    <t>DCE-CE-PG-CO-CodDG</t>
  </si>
  <si>
    <t>DCE-CE-PG-CO-CodDG-DPG</t>
  </si>
  <si>
    <t>DCE-CodA</t>
  </si>
  <si>
    <t>DCE-CE-PG-CO-CodDG-CodA</t>
  </si>
  <si>
    <t>COD</t>
  </si>
  <si>
    <t>Málaga</t>
  </si>
  <si>
    <t>Granada</t>
  </si>
  <si>
    <t>Córdoba</t>
  </si>
  <si>
    <t>Almería</t>
  </si>
  <si>
    <t>Cadiz</t>
  </si>
  <si>
    <t>Marbella</t>
  </si>
  <si>
    <t>Cáseres</t>
  </si>
  <si>
    <t>Sevilla</t>
  </si>
  <si>
    <t>(Clasificación Económica de Gastos:Capítulo, Artítulo,Concepto, Subconcepto)</t>
  </si>
  <si>
    <t>Identificadores</t>
  </si>
  <si>
    <r>
      <rPr>
        <b/>
        <i/>
        <sz val="11"/>
        <color theme="1"/>
        <rFont val="Calibri"/>
        <family val="2"/>
        <scheme val="minor"/>
      </rPr>
      <t>Denominación</t>
    </r>
    <r>
      <rPr>
        <sz val="11"/>
        <color theme="1"/>
        <rFont val="Calibri"/>
        <family val="2"/>
        <scheme val="minor"/>
      </rPr>
      <t xml:space="preserve"> </t>
    </r>
  </si>
  <si>
    <t>11.3</t>
  </si>
  <si>
    <t>11.4</t>
  </si>
  <si>
    <t>11.5</t>
  </si>
  <si>
    <t>Initial budgets</t>
  </si>
  <si>
    <t>Executed budget</t>
  </si>
  <si>
    <t xml:space="preserve"> The data were available only once. </t>
  </si>
  <si>
    <t>Observations made:</t>
  </si>
  <si>
    <t>Assessment</t>
  </si>
  <si>
    <t>1.2-Check obtainin of all data</t>
  </si>
  <si>
    <t>1.3-Check of format</t>
  </si>
  <si>
    <t>CSV y XML are open formats</t>
  </si>
  <si>
    <t>1.4-Check required of type formats</t>
  </si>
  <si>
    <t>1.5-Check restriction of formats</t>
  </si>
  <si>
    <t>1.1-Check download  of data</t>
  </si>
  <si>
    <t>This evaluation was done when some data (CSV) were downloaded successfully</t>
  </si>
  <si>
    <t>Formats Available  (CSV, XML)</t>
  </si>
  <si>
    <t>2.1-Manual verification of licenses/2.2- Manual verification of the correct use of licenses</t>
  </si>
  <si>
    <t>All licenses are consistent and permanently visible</t>
  </si>
  <si>
    <t>License used in the data source: Attribution 4.0 Internacional (CC BY 4.0)</t>
  </si>
  <si>
    <t>Assessment: 10</t>
  </si>
  <si>
    <t>3.1- Degree of interconnection</t>
  </si>
  <si>
    <t>Number of identifiers</t>
  </si>
  <si>
    <t>Number of candidate identifiers</t>
  </si>
  <si>
    <t>Annex I</t>
  </si>
  <si>
    <t>Classification by Programs of Expenses</t>
  </si>
  <si>
    <t>Expense Policy</t>
  </si>
  <si>
    <t>Group of Programs</t>
  </si>
  <si>
    <t>Programs</t>
  </si>
  <si>
    <t>Denomination</t>
  </si>
  <si>
    <t>3.2- Grouping coefficient</t>
  </si>
  <si>
    <t>Grouping by nodes</t>
  </si>
  <si>
    <t>Organic Classification</t>
  </si>
  <si>
    <t>Area code</t>
  </si>
  <si>
    <t xml:space="preserve">Code of the General Management </t>
  </si>
  <si>
    <t>Denomination of the Organic Classification</t>
  </si>
  <si>
    <t>Economic Clasification</t>
  </si>
  <si>
    <t>Description of the economic clasification</t>
  </si>
  <si>
    <t>Expense Area</t>
  </si>
  <si>
    <t>Chapter</t>
  </si>
  <si>
    <t>Article</t>
  </si>
  <si>
    <t>Concept</t>
  </si>
  <si>
    <t>Subconcept</t>
  </si>
  <si>
    <t>e_jk: Number of edges between the neighbors of the node</t>
  </si>
  <si>
    <t>k_(i ): grade of node</t>
  </si>
  <si>
    <t>Grouping by node</t>
  </si>
  <si>
    <t>Centrality of each node</t>
  </si>
  <si>
    <t>3.3- Grade of centrality</t>
  </si>
  <si>
    <t>Nodes (i):</t>
  </si>
  <si>
    <t>Total shortest paths</t>
  </si>
  <si>
    <r>
      <t>Centrality of i(</t>
    </r>
    <r>
      <rPr>
        <b/>
        <i/>
        <sz val="11"/>
        <color rgb="FFFF0000"/>
        <rFont val="Calibri"/>
        <family val="2"/>
        <scheme val="minor"/>
      </rPr>
      <t>Maximum centrality</t>
    </r>
    <r>
      <rPr>
        <b/>
        <i/>
        <sz val="11"/>
        <color theme="1"/>
        <rFont val="Calibri"/>
        <family val="2"/>
        <scheme val="minor"/>
      </rPr>
      <t>)</t>
    </r>
  </si>
  <si>
    <t>max(j∈v) (m_j^centrality)- m_i^centrality</t>
  </si>
  <si>
    <t>Centrality  of graph:</t>
  </si>
  <si>
    <t>(1-max(j∈v) (j_centrality )- i_centrality)*10</t>
  </si>
  <si>
    <t>Number of Candidate Identifiers</t>
  </si>
  <si>
    <t>Economic classification of expenses</t>
  </si>
  <si>
    <t>Economic classification of income</t>
  </si>
  <si>
    <t>AnnexIII</t>
  </si>
  <si>
    <t>AnnexIV</t>
  </si>
  <si>
    <t>Standard identifiers that are expected to be found in the data source are those referred to in Order EHA / 3454/2007</t>
  </si>
  <si>
    <t>4.1-Checking the use of the HTTP protocol</t>
  </si>
  <si>
    <t>The data is not offered through the HTTPS protocol</t>
  </si>
  <si>
    <t>4.2-Digital signatures in documents or files</t>
  </si>
  <si>
    <t>The documents are not digitally signed</t>
  </si>
  <si>
    <r>
      <rPr>
        <b/>
        <sz val="11"/>
        <color theme="1"/>
        <rFont val="Calibri"/>
        <family val="2"/>
        <scheme val="minor"/>
      </rPr>
      <t>Observations made:</t>
    </r>
    <r>
      <rPr>
        <sz val="11"/>
        <color theme="1"/>
        <rFont val="Calibri"/>
        <family val="2"/>
        <scheme val="minor"/>
      </rPr>
      <t xml:space="preserve"> This dimension could not be measured because the data was not available. This dimension is not enforceable.</t>
    </r>
  </si>
  <si>
    <t xml:space="preserve">                                                                                              6.1-Use of validators</t>
  </si>
  <si>
    <t>Total of errores</t>
  </si>
  <si>
    <t>Total of warning</t>
  </si>
  <si>
    <t xml:space="preserve">                                                                                               6.2-Syntactically precise values</t>
  </si>
  <si>
    <t>7.1-Detection of outliers</t>
  </si>
  <si>
    <t>There are no concepts to apply this metric</t>
  </si>
  <si>
    <t>7.3-Use of functional dependencies between the values of two or more different properties</t>
  </si>
  <si>
    <t>Satisfied functional dependencies</t>
  </si>
  <si>
    <t>Total of functional dependencies</t>
  </si>
  <si>
    <t xml:space="preserve"> Expense Area&lt;- Program Group&lt;-Denomination</t>
  </si>
  <si>
    <t>Concept&lt;-Subconcept&lt;-Denomination</t>
  </si>
  <si>
    <t>Concept&lt;-Denomination</t>
  </si>
  <si>
    <t>Organic Classification&lt;-Economic Classification&lt;- Program Classification</t>
  </si>
  <si>
    <r>
      <rPr>
        <b/>
        <i/>
        <sz val="11"/>
        <color theme="1"/>
        <rFont val="Calibri"/>
        <family val="2"/>
        <scheme val="minor"/>
      </rPr>
      <t>Organic Classification</t>
    </r>
    <r>
      <rPr>
        <sz val="11"/>
        <color theme="1"/>
        <rFont val="Calibri"/>
        <family val="2"/>
        <scheme val="minor"/>
      </rPr>
      <t xml:space="preserve"> is related to &lt;-</t>
    </r>
  </si>
  <si>
    <r>
      <rPr>
        <b/>
        <i/>
        <sz val="11"/>
        <color theme="1"/>
        <rFont val="Calibri"/>
        <family val="2"/>
        <scheme val="minor"/>
      </rPr>
      <t xml:space="preserve">Chapter </t>
    </r>
    <r>
      <rPr>
        <i/>
        <sz val="11"/>
        <color theme="1"/>
        <rFont val="Calibri"/>
        <family val="2"/>
        <scheme val="minor"/>
      </rPr>
      <t>is related to</t>
    </r>
    <r>
      <rPr>
        <sz val="11"/>
        <color theme="1"/>
        <rFont val="Calibri"/>
        <family val="2"/>
        <scheme val="minor"/>
      </rPr>
      <t xml:space="preserve"> &lt;-</t>
    </r>
  </si>
  <si>
    <r>
      <rPr>
        <b/>
        <i/>
        <sz val="11"/>
        <color theme="1"/>
        <rFont val="Calibri"/>
        <family val="2"/>
        <scheme val="minor"/>
      </rPr>
      <t>Expense Area</t>
    </r>
    <r>
      <rPr>
        <sz val="11"/>
        <color theme="1"/>
        <rFont val="Calibri"/>
        <family val="2"/>
        <scheme val="minor"/>
      </rPr>
      <t xml:space="preserve"> is related to&lt;-</t>
    </r>
  </si>
  <si>
    <r>
      <rPr>
        <b/>
        <i/>
        <sz val="11"/>
        <color theme="1"/>
        <rFont val="Calibri"/>
        <family val="2"/>
        <scheme val="minor"/>
      </rPr>
      <t>Programs Group</t>
    </r>
    <r>
      <rPr>
        <sz val="11"/>
        <color theme="1"/>
        <rFont val="Calibri"/>
        <family val="2"/>
        <scheme val="minor"/>
      </rPr>
      <t xml:space="preserve"> is related to &lt;-</t>
    </r>
  </si>
  <si>
    <r>
      <rPr>
        <b/>
        <i/>
        <sz val="11"/>
        <color theme="1"/>
        <rFont val="Calibri"/>
        <family val="2"/>
        <scheme val="minor"/>
      </rPr>
      <t>Article</t>
    </r>
    <r>
      <rPr>
        <sz val="11"/>
        <color theme="1"/>
        <rFont val="Calibri"/>
        <family val="2"/>
        <scheme val="minor"/>
      </rPr>
      <t xml:space="preserve"> is related to &lt;-</t>
    </r>
  </si>
  <si>
    <r>
      <rPr>
        <b/>
        <i/>
        <sz val="11"/>
        <color theme="1"/>
        <rFont val="Calibri"/>
        <family val="2"/>
        <scheme val="minor"/>
      </rPr>
      <t>Concept</t>
    </r>
    <r>
      <rPr>
        <sz val="11"/>
        <color theme="1"/>
        <rFont val="Calibri"/>
        <family val="2"/>
        <scheme val="minor"/>
      </rPr>
      <t xml:space="preserve"> is related to &lt;-</t>
    </r>
  </si>
  <si>
    <r>
      <rPr>
        <b/>
        <i/>
        <sz val="11"/>
        <color theme="1"/>
        <rFont val="Calibri"/>
        <family val="2"/>
        <scheme val="minor"/>
      </rPr>
      <t xml:space="preserve">Subconcept  </t>
    </r>
    <r>
      <rPr>
        <sz val="11"/>
        <color theme="1"/>
        <rFont val="Calibri"/>
        <family val="2"/>
        <scheme val="minor"/>
      </rPr>
      <t>is related to &lt;-</t>
    </r>
  </si>
  <si>
    <r>
      <rPr>
        <b/>
        <i/>
        <sz val="11"/>
        <color theme="1"/>
        <rFont val="Calibri"/>
        <family val="2"/>
        <scheme val="minor"/>
      </rPr>
      <t>Programs</t>
    </r>
    <r>
      <rPr>
        <sz val="11"/>
        <color theme="1"/>
        <rFont val="Calibri"/>
        <family val="2"/>
        <scheme val="minor"/>
      </rPr>
      <t xml:space="preserve"> is related to&lt;-</t>
    </r>
  </si>
  <si>
    <r>
      <rPr>
        <b/>
        <i/>
        <sz val="11"/>
        <color theme="1"/>
        <rFont val="Calibri"/>
        <family val="2"/>
        <scheme val="minor"/>
      </rPr>
      <t>Subconcept</t>
    </r>
    <r>
      <rPr>
        <sz val="11"/>
        <color theme="1"/>
        <rFont val="Calibri"/>
        <family val="2"/>
        <scheme val="minor"/>
      </rPr>
      <t xml:space="preserve"> is related to &lt;-</t>
    </r>
  </si>
  <si>
    <t>8.1- Use of the properties and values of the source to validate the coherence of the domain</t>
  </si>
  <si>
    <t>Text</t>
  </si>
  <si>
    <t>Count</t>
  </si>
  <si>
    <t>Code</t>
  </si>
  <si>
    <t>Attributes Not Valid</t>
  </si>
  <si>
    <t>Number of Attributes Not Valid</t>
  </si>
  <si>
    <t>is fulfilled</t>
  </si>
  <si>
    <t>not is fulfilled</t>
  </si>
  <si>
    <t>Code of Area, Code of General Management,Economic Clasification</t>
  </si>
  <si>
    <t>Correct Results</t>
  </si>
  <si>
    <t>Total data</t>
  </si>
  <si>
    <t>Validation rules</t>
  </si>
  <si>
    <t>Result</t>
  </si>
  <si>
    <t>Economic Clasification ^ Description</t>
  </si>
  <si>
    <t>CodeArea^Denomination</t>
  </si>
  <si>
    <t>Program^Denomination</t>
  </si>
  <si>
    <t>Number of Attributes Valid</t>
  </si>
  <si>
    <t>8.2-Detection of valid rules</t>
  </si>
  <si>
    <t>Existing functional dependencies</t>
  </si>
  <si>
    <t>Classification by expense programs:</t>
  </si>
  <si>
    <t>Economic classification of expenses:</t>
  </si>
  <si>
    <r>
      <rPr>
        <b/>
        <i/>
        <sz val="11"/>
        <color theme="1"/>
        <rFont val="Calibri"/>
        <family val="2"/>
        <scheme val="minor"/>
      </rPr>
      <t>Expense Policy</t>
    </r>
    <r>
      <rPr>
        <sz val="11"/>
        <color theme="1"/>
        <rFont val="Calibri"/>
        <family val="2"/>
        <scheme val="minor"/>
      </rPr>
      <t xml:space="preserve"> is related to &lt;-</t>
    </r>
  </si>
  <si>
    <r>
      <rPr>
        <b/>
        <i/>
        <sz val="11"/>
        <color theme="1"/>
        <rFont val="Calibri"/>
        <family val="2"/>
        <scheme val="minor"/>
      </rPr>
      <t>Chapter</t>
    </r>
    <r>
      <rPr>
        <sz val="11"/>
        <color theme="1"/>
        <rFont val="Calibri"/>
        <family val="2"/>
        <scheme val="minor"/>
      </rPr>
      <t xml:space="preserve"> is related to &lt;-</t>
    </r>
  </si>
  <si>
    <t>1.Economic Classification</t>
  </si>
  <si>
    <t>2.Classification by programs</t>
  </si>
  <si>
    <r>
      <t xml:space="preserve">                                        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>Executed Budgets</t>
    </r>
  </si>
  <si>
    <r>
      <t xml:space="preserve"> </t>
    </r>
    <r>
      <rPr>
        <b/>
        <u/>
        <sz val="11"/>
        <color theme="1"/>
        <rFont val="Calibri"/>
        <family val="2"/>
        <scheme val="minor"/>
      </rPr>
      <t>Budget Executed Revenue</t>
    </r>
  </si>
  <si>
    <t>Number of properties of the scheme</t>
  </si>
  <si>
    <t>Number of properties of the actual scheme</t>
  </si>
  <si>
    <t>Are not in the data source:</t>
  </si>
  <si>
    <t>Chapter, Article</t>
  </si>
  <si>
    <t>Chapter, Article, Subconcept</t>
  </si>
  <si>
    <t>Existing</t>
  </si>
  <si>
    <t>1-Classification by expense programs</t>
  </si>
  <si>
    <t>Group de Programs</t>
  </si>
  <si>
    <t>2-Economic classification of expenses</t>
  </si>
  <si>
    <t>3-Economic classification of income</t>
  </si>
  <si>
    <t>Total instances</t>
  </si>
  <si>
    <t>Number of null values [instances]</t>
  </si>
  <si>
    <t>City</t>
  </si>
  <si>
    <t>City to compare</t>
  </si>
  <si>
    <t>Observations Made: The cities that are located in the south of Spain were selected, as was Seville</t>
  </si>
  <si>
    <t>10.1- Calculation of the relevance value based on the popularity of the site</t>
  </si>
  <si>
    <t>11.1-Author's identifier</t>
  </si>
  <si>
    <t>11.2-Calculation of trust value based on opinion</t>
  </si>
  <si>
    <t>Favorable opinions</t>
  </si>
  <si>
    <t>Unfavorable opinions</t>
  </si>
  <si>
    <t>11.3-Calculation of the confidence value based on information of provenance</t>
  </si>
  <si>
    <t>11.5-Reputation of the source based on the author's reputation</t>
  </si>
  <si>
    <t>The maximum score is assumed because they are open data published by a recognized legal institution and that is also to comply with an established law</t>
  </si>
  <si>
    <t>Assessment Result</t>
  </si>
  <si>
    <t>Executed budgets of expenses</t>
  </si>
  <si>
    <t>Executed budgets of income</t>
  </si>
  <si>
    <t>12.1- Detection of human-readable labeling of types, properties and values</t>
  </si>
  <si>
    <t>number_valid_attributes</t>
  </si>
  <si>
    <t>number_attributes_with_values_values</t>
  </si>
  <si>
    <t>number_attributes</t>
  </si>
  <si>
    <r>
      <rPr>
        <b/>
        <u/>
        <sz val="11"/>
        <color theme="1"/>
        <rFont val="Calibri"/>
        <family val="2"/>
        <scheme val="minor"/>
      </rPr>
      <t>Observations Made:</t>
    </r>
    <r>
      <rPr>
        <b/>
        <sz val="11"/>
        <color theme="1"/>
        <rFont val="Calibri"/>
        <family val="2"/>
        <scheme val="minor"/>
      </rPr>
      <t xml:space="preserve"> </t>
    </r>
  </si>
  <si>
    <t>Valid attributes are those that are defined as in the real scheme</t>
  </si>
  <si>
    <t>1-Organic Clasification</t>
  </si>
  <si>
    <t>2-Economic Clasification</t>
  </si>
  <si>
    <t>3-General Management</t>
  </si>
  <si>
    <t>4-Denomination (Classification by expenses programs)</t>
  </si>
  <si>
    <t>5-Denomination (Economic Classification of Expenses)</t>
  </si>
  <si>
    <t>6-Expense Policy</t>
  </si>
  <si>
    <t>Economic Classification of Income:</t>
  </si>
  <si>
    <t>7-Chapter</t>
  </si>
  <si>
    <t>8-Article</t>
  </si>
  <si>
    <t>9-Concept</t>
  </si>
  <si>
    <t>10-Subconcept</t>
  </si>
  <si>
    <t>Economic Classification of Expenses:</t>
  </si>
  <si>
    <t>11-Chapter</t>
  </si>
  <si>
    <t>12-Article</t>
  </si>
  <si>
    <t>13-Concept</t>
  </si>
  <si>
    <t>14-Subconcept</t>
  </si>
  <si>
    <t>Attributes with correct values</t>
  </si>
  <si>
    <t>Correct Attributes</t>
  </si>
  <si>
    <t>12.2- Detect examples of how to consult information</t>
  </si>
  <si>
    <t>12.3- Detect list of vocabularies</t>
  </si>
  <si>
    <t>12.4- Check other ways to ask for help</t>
  </si>
  <si>
    <t>13.1- Calculation of the timeliness of the data</t>
  </si>
  <si>
    <t>Initial Budgets</t>
  </si>
  <si>
    <t>Execute Budgets</t>
  </si>
  <si>
    <t>Delay</t>
  </si>
  <si>
    <t>Volatility(trimestral)</t>
  </si>
  <si>
    <t>Age</t>
  </si>
  <si>
    <t>Date of Obtaining:</t>
  </si>
  <si>
    <t>Age of Data:</t>
  </si>
  <si>
    <t>attributes_with_relevant-bocavulary_used</t>
  </si>
  <si>
    <t>attributes_with_relevant-bocavulary</t>
  </si>
  <si>
    <t>Organic Clasification</t>
  </si>
  <si>
    <t>Code of the General Management</t>
  </si>
  <si>
    <t>Denomination of the Budget Program</t>
  </si>
  <si>
    <t>Denomination of the Organic Clasification</t>
  </si>
  <si>
    <t>Description of the Economic Classification</t>
  </si>
  <si>
    <t>4-Denomination (Classification by expense programs)</t>
  </si>
  <si>
    <t>6-Programs</t>
  </si>
  <si>
    <t>7-Expense Areas</t>
  </si>
  <si>
    <t>Total relevant attributes</t>
  </si>
  <si>
    <t>Attributes_with_relevant-bocavulary_used</t>
  </si>
  <si>
    <t>14.1- Use of relevant vocabularies for that particular domain</t>
  </si>
  <si>
    <t>15.1- Degree of interpretability of the data according to the type of format</t>
  </si>
  <si>
    <t>Resources that should be available:</t>
  </si>
  <si>
    <t>The conceptual scheme of the files or databases.</t>
  </si>
  <si>
    <t>The integrity restrictions that they maintain between the data.</t>
  </si>
  <si>
    <t>A set of metadata for the description of information resources between domains.</t>
  </si>
  <si>
    <t>A certificate describing the available measures of the dimensions of the quality of the data and the dimensions of the scheme.</t>
  </si>
  <si>
    <t>Information on the history and origin of the data, that is, how and where it was created, produced and maintained.</t>
  </si>
  <si>
    <t>SEMANTIC DATA</t>
  </si>
  <si>
    <t xml:space="preserve">i. Identification of objects and terms used to define these objects with unique global identifiers. </t>
  </si>
  <si>
    <t>ii.Detection of the use of a language, symbols, units, data types and clear definitions.</t>
  </si>
  <si>
    <t>iii. Detection of the invalid use of undefined classes and properties</t>
  </si>
  <si>
    <t>Degree of interpretability</t>
  </si>
  <si>
    <t>STRUCTURED/SEMI-STRUCTURED OR UNSTRUCTURED</t>
  </si>
  <si>
    <t>Number of minimum paths from j to k that pass through node i</t>
  </si>
  <si>
    <t>minimum paths:</t>
  </si>
  <si>
    <t>b_jk:number of minimum paths from node j to node k</t>
  </si>
  <si>
    <t>b_jik: number of minimum paths from j to k that pass through node i</t>
  </si>
  <si>
    <t>Expenses programs</t>
  </si>
  <si>
    <t>Denomination of the expenses programs</t>
  </si>
  <si>
    <t>Organic Classification,Denomination of Organic Classification,  Area code, Code of the General Management , Expenses programs,Denomination of the expenses programs, Economic Clasification, Description of the Economic Clasification  (Denomination)</t>
  </si>
  <si>
    <t>Expense Program</t>
  </si>
  <si>
    <t>Economic Classification of Revenue: Denomination</t>
  </si>
  <si>
    <t>Economic Classification of Expenses Denomination</t>
  </si>
  <si>
    <t>Denomination of the Expenses Program</t>
  </si>
  <si>
    <t>Organic Clasification, Denomination of the Organic classification, Area code, Expense Program, Denomination of the Expense Program, Economic Classification, Description of the Economic Classification (Denomination)</t>
  </si>
  <si>
    <t>9.1-Completeness of the schema</t>
  </si>
  <si>
    <t>9.2-Completeness of the population</t>
  </si>
  <si>
    <t>Total download mechanisms:</t>
  </si>
  <si>
    <t>Total of correct download mechanisms:</t>
  </si>
  <si>
    <t>Assessment/Correct mechanisms</t>
  </si>
  <si>
    <t>Assessment/Incorrect mechanisms</t>
  </si>
  <si>
    <t>number_of_objects_represented</t>
  </si>
  <si>
    <t>number_of_existing_objects</t>
  </si>
  <si>
    <t>Observation Made:</t>
  </si>
  <si>
    <t>Execution status income</t>
  </si>
  <si>
    <r>
      <t xml:space="preserve">The value of the instances can vary for each municipality. It only makes sense to find the completeness of the population in </t>
    </r>
    <r>
      <rPr>
        <i/>
        <u/>
        <sz val="11"/>
        <color theme="1"/>
        <rFont val="Calibri"/>
        <family val="2"/>
        <scheme val="minor"/>
      </rPr>
      <t>Economic classification</t>
    </r>
    <r>
      <rPr>
        <i/>
        <sz val="11"/>
        <color theme="1"/>
        <rFont val="Calibri"/>
        <family val="2"/>
        <scheme val="minor"/>
      </rPr>
      <t xml:space="preserve"> and </t>
    </r>
    <r>
      <rPr>
        <i/>
        <u/>
        <sz val="11"/>
        <color theme="1"/>
        <rFont val="Calibri"/>
        <family val="2"/>
        <scheme val="minor"/>
      </rPr>
      <t>Programs</t>
    </r>
  </si>
  <si>
    <t>9.3-Instance completeness</t>
  </si>
  <si>
    <r>
      <t xml:space="preserve">Tangible Results in file </t>
    </r>
    <r>
      <rPr>
        <i/>
        <u/>
        <sz val="11"/>
        <color theme="1"/>
        <rFont val="Calibri"/>
        <family val="2"/>
        <scheme val="minor"/>
      </rPr>
      <t xml:space="preserve">Book: </t>
    </r>
    <r>
      <rPr>
        <i/>
        <sz val="11"/>
        <color theme="1"/>
        <rFont val="Calibri"/>
        <family val="2"/>
        <scheme val="minor"/>
      </rPr>
      <t>there are only 5 correctly represented objects</t>
    </r>
  </si>
  <si>
    <t>Execution status expense</t>
  </si>
  <si>
    <t>The XML format could not be verified</t>
  </si>
  <si>
    <t>Total Data</t>
  </si>
  <si>
    <t>The same errors were found in all data set (RDF, JSON,XML...)</t>
  </si>
  <si>
    <t>Total fulfilled</t>
  </si>
  <si>
    <t>11.4-Reputation of the source based on the expert opinion</t>
  </si>
  <si>
    <t>Attributes of the real schema</t>
  </si>
  <si>
    <t>Final Result</t>
  </si>
  <si>
    <r>
      <rPr>
        <b/>
        <sz val="11"/>
        <color theme="1"/>
        <rFont val="Calibri"/>
        <family val="2"/>
        <scheme val="minor"/>
      </rPr>
      <t>Observation made:</t>
    </r>
    <r>
      <rPr>
        <sz val="11"/>
        <color theme="1"/>
        <rFont val="Calibri"/>
        <family val="2"/>
        <scheme val="minor"/>
      </rPr>
      <t xml:space="preserve"> There are no validators</t>
    </r>
  </si>
  <si>
    <r>
      <t xml:space="preserve">Observations Made: </t>
    </r>
    <r>
      <rPr>
        <sz val="11"/>
        <color theme="1"/>
        <rFont val="Calibri"/>
        <family val="2"/>
        <scheme val="minor"/>
      </rPr>
      <t>Structure of the budgets according to the Order HAP / 419/2014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</si>
</sst>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2" fillId="5" borderId="0" xfId="0" applyFont="1" applyFill="1"/>
    <xf numFmtId="0" fontId="2" fillId="7" borderId="0" xfId="0" applyFont="1" applyFill="1"/>
    <xf numFmtId="0" fontId="0" fillId="6" borderId="0" xfId="0" applyFill="1"/>
    <xf numFmtId="17" fontId="0" fillId="0" borderId="0" xfId="0" applyNumberFormat="1"/>
    <xf numFmtId="1" fontId="0" fillId="0" borderId="0" xfId="0" applyNumberFormat="1"/>
    <xf numFmtId="0" fontId="1" fillId="4" borderId="0" xfId="0" applyFont="1" applyFill="1" applyAlignment="1"/>
    <xf numFmtId="0" fontId="1" fillId="6" borderId="0" xfId="0" applyFont="1" applyFill="1" applyAlignment="1"/>
    <xf numFmtId="0" fontId="1" fillId="8" borderId="0" xfId="0" applyFont="1" applyFill="1"/>
    <xf numFmtId="0" fontId="0" fillId="6" borderId="0" xfId="0" applyFill="1"/>
    <xf numFmtId="0" fontId="1" fillId="8" borderId="0" xfId="0" applyFont="1" applyFill="1" applyAlignment="1">
      <alignment horizontal="center"/>
    </xf>
    <xf numFmtId="0" fontId="0" fillId="6" borderId="0" xfId="0" applyFill="1"/>
    <xf numFmtId="0" fontId="1" fillId="8" borderId="0" xfId="0" applyFont="1" applyFill="1" applyAlignment="1">
      <alignment horizontal="center"/>
    </xf>
    <xf numFmtId="14" fontId="0" fillId="0" borderId="0" xfId="0" applyNumberFormat="1"/>
    <xf numFmtId="17" fontId="2" fillId="0" borderId="0" xfId="0" applyNumberFormat="1" applyFont="1"/>
    <xf numFmtId="0" fontId="1" fillId="8" borderId="0" xfId="0" applyFont="1" applyFill="1" applyAlignment="1">
      <alignment horizontal="center"/>
    </xf>
    <xf numFmtId="164" fontId="2" fillId="2" borderId="0" xfId="0" applyNumberFormat="1" applyFont="1" applyFill="1"/>
    <xf numFmtId="164" fontId="0" fillId="0" borderId="0" xfId="0" applyNumberFormat="1"/>
    <xf numFmtId="1" fontId="2" fillId="3" borderId="0" xfId="0" applyNumberFormat="1" applyFont="1" applyFill="1"/>
    <xf numFmtId="0" fontId="2" fillId="9" borderId="0" xfId="0" applyFont="1" applyFill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" fillId="9" borderId="0" xfId="0" applyFont="1" applyFill="1"/>
    <xf numFmtId="0" fontId="0" fillId="10" borderId="0" xfId="0" applyFill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8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2" fillId="11" borderId="0" xfId="0" applyFont="1" applyFill="1"/>
    <xf numFmtId="0" fontId="0" fillId="11" borderId="0" xfId="0" applyFill="1"/>
    <xf numFmtId="0" fontId="5" fillId="2" borderId="0" xfId="0" applyFont="1" applyFill="1" applyAlignment="1">
      <alignment horizontal="center"/>
    </xf>
    <xf numFmtId="0" fontId="4" fillId="5" borderId="0" xfId="0" applyFont="1" applyFill="1"/>
    <xf numFmtId="0" fontId="3" fillId="10" borderId="0" xfId="0" applyFont="1" applyFill="1"/>
    <xf numFmtId="0" fontId="3" fillId="11" borderId="0" xfId="0" applyFont="1" applyFill="1"/>
    <xf numFmtId="0" fontId="0" fillId="0" borderId="0" xfId="0" applyFont="1" applyAlignment="1"/>
    <xf numFmtId="0" fontId="0" fillId="2" borderId="0" xfId="0" applyFill="1"/>
    <xf numFmtId="0" fontId="0" fillId="3" borderId="0" xfId="0" applyFill="1"/>
    <xf numFmtId="0" fontId="8" fillId="9" borderId="0" xfId="0" applyFont="1" applyFill="1"/>
    <xf numFmtId="0" fontId="2" fillId="13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/>
    <xf numFmtId="0" fontId="0" fillId="0" borderId="0" xfId="0" applyFont="1"/>
    <xf numFmtId="0" fontId="0" fillId="10" borderId="0" xfId="0" applyFill="1" applyAlignment="1">
      <alignment horizontal="center" wrapText="1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7" fillId="0" borderId="0" xfId="0" applyFont="1" applyAlignment="1">
      <alignment horizontal="center"/>
    </xf>
    <xf numFmtId="0" fontId="4" fillId="2" borderId="0" xfId="0" applyFont="1" applyFill="1"/>
    <xf numFmtId="0" fontId="0" fillId="2" borderId="0" xfId="0" applyFont="1" applyFill="1"/>
    <xf numFmtId="0" fontId="0" fillId="15" borderId="0" xfId="0" applyFill="1"/>
    <xf numFmtId="0" fontId="0" fillId="2" borderId="0" xfId="0" applyFill="1" applyAlignment="1">
      <alignment wrapText="1"/>
    </xf>
    <xf numFmtId="164" fontId="2" fillId="3" borderId="0" xfId="0" applyNumberFormat="1" applyFont="1" applyFill="1"/>
    <xf numFmtId="0" fontId="10" fillId="5" borderId="0" xfId="0" applyFont="1" applyFill="1"/>
    <xf numFmtId="2" fontId="2" fillId="3" borderId="0" xfId="0" applyNumberFormat="1" applyFont="1" applyFill="1"/>
    <xf numFmtId="0" fontId="3" fillId="10" borderId="0" xfId="0" applyFont="1" applyFill="1" applyAlignment="1"/>
    <xf numFmtId="0" fontId="2" fillId="10" borderId="0" xfId="0" applyFont="1" applyFill="1"/>
    <xf numFmtId="0" fontId="2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9" borderId="0" xfId="0" applyFont="1" applyFill="1" applyAlignment="1"/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14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" fillId="1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6A6A-A7A3-4EE5-9629-3CBB868B6C1E}">
  <dimension ref="A1:B33"/>
  <sheetViews>
    <sheetView topLeftCell="A16" workbookViewId="0">
      <selection activeCell="B33" sqref="B33"/>
    </sheetView>
  </sheetViews>
  <sheetFormatPr defaultRowHeight="15" x14ac:dyDescent="0.25"/>
  <cols>
    <col min="1" max="1" width="47" customWidth="1"/>
    <col min="2" max="2" width="53.42578125" customWidth="1"/>
  </cols>
  <sheetData>
    <row r="1" spans="1:2" x14ac:dyDescent="0.25">
      <c r="A1" s="80" t="s">
        <v>92</v>
      </c>
      <c r="B1" s="81"/>
    </row>
    <row r="2" spans="1:2" x14ac:dyDescent="0.25">
      <c r="A2" s="3" t="s">
        <v>82</v>
      </c>
      <c r="B2" s="3" t="s">
        <v>83</v>
      </c>
    </row>
    <row r="3" spans="1:2" x14ac:dyDescent="0.25">
      <c r="A3" s="8">
        <v>0</v>
      </c>
      <c r="B3" s="8">
        <v>0</v>
      </c>
    </row>
    <row r="4" spans="1:2" x14ac:dyDescent="0.25">
      <c r="A4" s="48" t="s">
        <v>85</v>
      </c>
      <c r="B4" s="48" t="s">
        <v>84</v>
      </c>
    </row>
    <row r="5" spans="1:2" x14ac:dyDescent="0.25">
      <c r="A5" s="45" t="s">
        <v>86</v>
      </c>
      <c r="B5" s="45">
        <v>0</v>
      </c>
    </row>
    <row r="6" spans="1:2" x14ac:dyDescent="0.25">
      <c r="A6" t="s">
        <v>293</v>
      </c>
      <c r="B6">
        <v>8</v>
      </c>
    </row>
    <row r="7" spans="1:2" x14ac:dyDescent="0.25">
      <c r="A7" t="s">
        <v>294</v>
      </c>
      <c r="B7">
        <v>0</v>
      </c>
    </row>
    <row r="8" spans="1:2" x14ac:dyDescent="0.25">
      <c r="A8" t="s">
        <v>295</v>
      </c>
      <c r="B8">
        <v>10</v>
      </c>
    </row>
    <row r="9" spans="1:2" x14ac:dyDescent="0.25">
      <c r="A9" t="s">
        <v>296</v>
      </c>
      <c r="B9">
        <v>0</v>
      </c>
    </row>
    <row r="11" spans="1:2" x14ac:dyDescent="0.25">
      <c r="A11" s="80" t="s">
        <v>87</v>
      </c>
      <c r="B11" s="81"/>
    </row>
    <row r="12" spans="1:2" x14ac:dyDescent="0.25">
      <c r="A12" s="3" t="s">
        <v>82</v>
      </c>
      <c r="B12" s="3" t="s">
        <v>83</v>
      </c>
    </row>
    <row r="13" spans="1:2" x14ac:dyDescent="0.25">
      <c r="A13" s="8">
        <v>0</v>
      </c>
      <c r="B13" s="8">
        <v>0</v>
      </c>
    </row>
    <row r="14" spans="1:2" x14ac:dyDescent="0.25">
      <c r="A14" s="48" t="s">
        <v>85</v>
      </c>
      <c r="B14" s="48" t="s">
        <v>84</v>
      </c>
    </row>
    <row r="15" spans="1:2" x14ac:dyDescent="0.25">
      <c r="A15" s="45" t="s">
        <v>86</v>
      </c>
      <c r="B15" s="45">
        <v>0</v>
      </c>
    </row>
    <row r="17" spans="1:2" x14ac:dyDescent="0.25">
      <c r="A17" s="80" t="s">
        <v>88</v>
      </c>
      <c r="B17" s="81"/>
    </row>
    <row r="18" spans="1:2" x14ac:dyDescent="0.25">
      <c r="A18" s="3" t="s">
        <v>4</v>
      </c>
      <c r="B18" s="3" t="s">
        <v>2</v>
      </c>
    </row>
    <row r="19" spans="1:2" x14ac:dyDescent="0.25">
      <c r="A19" s="21" t="s">
        <v>86</v>
      </c>
      <c r="B19" s="21">
        <f>1/2*10</f>
        <v>5</v>
      </c>
    </row>
    <row r="20" spans="1:2" x14ac:dyDescent="0.25">
      <c r="A20" s="48" t="s">
        <v>85</v>
      </c>
      <c r="B20" s="48" t="s">
        <v>305</v>
      </c>
    </row>
    <row r="22" spans="1:2" x14ac:dyDescent="0.25">
      <c r="A22" s="80" t="s">
        <v>90</v>
      </c>
      <c r="B22" s="81"/>
    </row>
    <row r="23" spans="1:2" x14ac:dyDescent="0.25">
      <c r="A23" s="3" t="s">
        <v>82</v>
      </c>
      <c r="B23" s="3" t="s">
        <v>83</v>
      </c>
    </row>
    <row r="24" spans="1:2" x14ac:dyDescent="0.25">
      <c r="A24" s="8"/>
      <c r="B24" s="8"/>
    </row>
    <row r="25" spans="1:2" x14ac:dyDescent="0.25">
      <c r="A25" t="s">
        <v>94</v>
      </c>
    </row>
    <row r="26" spans="1:2" x14ac:dyDescent="0.25">
      <c r="A26" s="45" t="s">
        <v>86</v>
      </c>
      <c r="B26" s="45">
        <f>5+(1/2*3)</f>
        <v>6.5</v>
      </c>
    </row>
    <row r="27" spans="1:2" x14ac:dyDescent="0.25">
      <c r="A27" s="48" t="s">
        <v>85</v>
      </c>
      <c r="B27" s="48" t="s">
        <v>93</v>
      </c>
    </row>
    <row r="29" spans="1:2" x14ac:dyDescent="0.25">
      <c r="A29" s="80" t="s">
        <v>91</v>
      </c>
      <c r="B29" s="80"/>
    </row>
    <row r="30" spans="1:2" x14ac:dyDescent="0.25">
      <c r="A30" s="3" t="s">
        <v>82</v>
      </c>
      <c r="B30" s="3" t="s">
        <v>83</v>
      </c>
    </row>
    <row r="31" spans="1:2" x14ac:dyDescent="0.25">
      <c r="A31" s="8">
        <v>10</v>
      </c>
      <c r="B31" s="8">
        <v>10</v>
      </c>
    </row>
    <row r="32" spans="1:2" x14ac:dyDescent="0.25">
      <c r="A32" s="48" t="s">
        <v>85</v>
      </c>
      <c r="B32" s="48" t="s">
        <v>89</v>
      </c>
    </row>
    <row r="33" spans="1:2" x14ac:dyDescent="0.25">
      <c r="A33" s="45" t="s">
        <v>86</v>
      </c>
      <c r="B33" s="45">
        <v>10</v>
      </c>
    </row>
  </sheetData>
  <mergeCells count="5">
    <mergeCell ref="A29:B29"/>
    <mergeCell ref="A1:B1"/>
    <mergeCell ref="A11:B11"/>
    <mergeCell ref="A17:B17"/>
    <mergeCell ref="A22:B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9781-330D-4E47-B98A-239A0EF70E17}">
  <dimension ref="A1:E12"/>
  <sheetViews>
    <sheetView topLeftCell="B1" workbookViewId="0">
      <selection activeCell="A11" sqref="A11"/>
    </sheetView>
  </sheetViews>
  <sheetFormatPr defaultRowHeight="15" x14ac:dyDescent="0.25"/>
  <cols>
    <col min="1" max="1" width="28.28515625" customWidth="1"/>
    <col min="2" max="2" width="68.5703125" customWidth="1"/>
    <col min="4" max="4" width="21.5703125" customWidth="1"/>
  </cols>
  <sheetData>
    <row r="1" spans="1:5" x14ac:dyDescent="0.25">
      <c r="A1" s="80" t="s">
        <v>207</v>
      </c>
      <c r="B1" s="80"/>
      <c r="C1" s="80"/>
      <c r="D1" s="80"/>
      <c r="E1" s="43"/>
    </row>
    <row r="2" spans="1:5" x14ac:dyDescent="0.25">
      <c r="A2" s="34" t="s">
        <v>204</v>
      </c>
      <c r="B2" s="34" t="s">
        <v>16</v>
      </c>
      <c r="D2" s="1" t="s">
        <v>205</v>
      </c>
      <c r="E2" s="1" t="s">
        <v>16</v>
      </c>
    </row>
    <row r="3" spans="1:5" x14ac:dyDescent="0.25">
      <c r="A3" t="s">
        <v>68</v>
      </c>
      <c r="B3">
        <v>2362</v>
      </c>
      <c r="D3" s="2" t="s">
        <v>75</v>
      </c>
      <c r="E3" s="2">
        <v>2987</v>
      </c>
    </row>
    <row r="4" spans="1:5" x14ac:dyDescent="0.25">
      <c r="A4" t="s">
        <v>69</v>
      </c>
      <c r="B4">
        <v>0</v>
      </c>
    </row>
    <row r="5" spans="1:5" x14ac:dyDescent="0.25">
      <c r="A5" t="s">
        <v>70</v>
      </c>
      <c r="B5">
        <v>68523</v>
      </c>
    </row>
    <row r="6" spans="1:5" x14ac:dyDescent="0.25">
      <c r="A6" t="s">
        <v>71</v>
      </c>
      <c r="B6">
        <v>67</v>
      </c>
    </row>
    <row r="7" spans="1:5" x14ac:dyDescent="0.25">
      <c r="A7" t="s">
        <v>72</v>
      </c>
      <c r="B7">
        <v>11732</v>
      </c>
    </row>
    <row r="8" spans="1:5" x14ac:dyDescent="0.25">
      <c r="A8" t="s">
        <v>73</v>
      </c>
      <c r="B8">
        <v>6682</v>
      </c>
    </row>
    <row r="9" spans="1:5" x14ac:dyDescent="0.25">
      <c r="A9" t="s">
        <v>74</v>
      </c>
      <c r="B9">
        <v>39052</v>
      </c>
    </row>
    <row r="10" spans="1:5" x14ac:dyDescent="0.25">
      <c r="A10" s="2" t="s">
        <v>177</v>
      </c>
      <c r="B10" s="21">
        <f>(1-_xlfn.PERCENTRANK.EXC(B3:B9,E3))*10</f>
        <v>6.07</v>
      </c>
    </row>
    <row r="12" spans="1:5" s="1" customFormat="1" x14ac:dyDescent="0.25">
      <c r="A12" s="22" t="s">
        <v>206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C8B7-D05C-43F5-B323-484CA5572904}">
  <dimension ref="A1:C21"/>
  <sheetViews>
    <sheetView topLeftCell="A4" workbookViewId="0">
      <selection activeCell="B21" sqref="B21"/>
    </sheetView>
  </sheetViews>
  <sheetFormatPr defaultRowHeight="15" x14ac:dyDescent="0.25"/>
  <cols>
    <col min="1" max="1" width="38" customWidth="1"/>
    <col min="2" max="2" width="33.42578125" customWidth="1"/>
    <col min="3" max="3" width="36.5703125" customWidth="1"/>
    <col min="4" max="4" width="9.140625" customWidth="1"/>
  </cols>
  <sheetData>
    <row r="1" spans="1:3" x14ac:dyDescent="0.25">
      <c r="A1" s="80" t="s">
        <v>208</v>
      </c>
      <c r="B1" s="80"/>
    </row>
    <row r="2" spans="1:3" x14ac:dyDescent="0.25">
      <c r="A2" s="3" t="s">
        <v>9</v>
      </c>
      <c r="B2" s="28" t="s">
        <v>18</v>
      </c>
    </row>
    <row r="3" spans="1:3" x14ac:dyDescent="0.25">
      <c r="A3" s="3" t="s">
        <v>8</v>
      </c>
      <c r="B3" s="30" t="s">
        <v>11</v>
      </c>
    </row>
    <row r="4" spans="1:3" x14ac:dyDescent="0.25">
      <c r="A4" s="2" t="s">
        <v>6</v>
      </c>
      <c r="B4">
        <v>10</v>
      </c>
    </row>
    <row r="6" spans="1:3" x14ac:dyDescent="0.25">
      <c r="A6" s="80" t="s">
        <v>209</v>
      </c>
      <c r="B6" s="80"/>
      <c r="C6" s="80"/>
    </row>
    <row r="8" spans="1:3" x14ac:dyDescent="0.25">
      <c r="A8" s="29" t="s">
        <v>10</v>
      </c>
      <c r="B8" s="3" t="s">
        <v>216</v>
      </c>
      <c r="C8" s="3" t="s">
        <v>217</v>
      </c>
    </row>
    <row r="9" spans="1:3" x14ac:dyDescent="0.25">
      <c r="A9" s="3" t="s">
        <v>210</v>
      </c>
      <c r="B9">
        <v>2</v>
      </c>
      <c r="C9">
        <v>1</v>
      </c>
    </row>
    <row r="10" spans="1:3" x14ac:dyDescent="0.25">
      <c r="A10" s="3" t="s">
        <v>211</v>
      </c>
      <c r="B10">
        <v>2</v>
      </c>
      <c r="C10">
        <v>1</v>
      </c>
    </row>
    <row r="11" spans="1:3" x14ac:dyDescent="0.25">
      <c r="A11" s="2" t="s">
        <v>86</v>
      </c>
      <c r="B11" s="8">
        <f>5 + ((B9-B10)/(B9+B10))*5</f>
        <v>5</v>
      </c>
      <c r="C11" s="8">
        <f>5 + ((C9-C10)/(C9+C10))*5</f>
        <v>5</v>
      </c>
    </row>
    <row r="12" spans="1:3" x14ac:dyDescent="0.25">
      <c r="A12" s="2" t="s">
        <v>177</v>
      </c>
      <c r="B12" s="21">
        <v>5</v>
      </c>
    </row>
    <row r="14" spans="1:3" x14ac:dyDescent="0.25">
      <c r="A14" s="83" t="s">
        <v>212</v>
      </c>
      <c r="B14" s="83"/>
      <c r="C14" s="83"/>
    </row>
    <row r="15" spans="1:3" x14ac:dyDescent="0.25">
      <c r="A15" s="83" t="s">
        <v>309</v>
      </c>
      <c r="B15" s="83"/>
      <c r="C15" s="83"/>
    </row>
    <row r="16" spans="1:3" x14ac:dyDescent="0.25">
      <c r="A16" s="74"/>
      <c r="B16" s="74" t="s">
        <v>213</v>
      </c>
      <c r="C16" s="74"/>
    </row>
    <row r="17" spans="1:3" x14ac:dyDescent="0.25">
      <c r="A17" s="95" t="s">
        <v>214</v>
      </c>
      <c r="B17" s="95"/>
      <c r="C17" s="95"/>
    </row>
    <row r="18" spans="1:3" x14ac:dyDescent="0.25">
      <c r="A18" s="94" t="s">
        <v>215</v>
      </c>
      <c r="B18" s="94"/>
    </row>
    <row r="19" spans="1:3" x14ac:dyDescent="0.25">
      <c r="A19" s="1" t="s">
        <v>79</v>
      </c>
      <c r="B19" s="1">
        <v>10</v>
      </c>
    </row>
    <row r="20" spans="1:3" x14ac:dyDescent="0.25">
      <c r="A20" s="1" t="s">
        <v>80</v>
      </c>
      <c r="B20" s="1" t="s">
        <v>15</v>
      </c>
    </row>
    <row r="21" spans="1:3" x14ac:dyDescent="0.25">
      <c r="A21" s="1" t="s">
        <v>81</v>
      </c>
      <c r="B21" s="1">
        <v>10</v>
      </c>
    </row>
  </sheetData>
  <mergeCells count="6">
    <mergeCell ref="A1:B1"/>
    <mergeCell ref="A18:B18"/>
    <mergeCell ref="A6:C6"/>
    <mergeCell ref="A14:C14"/>
    <mergeCell ref="A15:C15"/>
    <mergeCell ref="A17:C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621F-4D87-4EC3-8B29-9EB1B8EE92EF}">
  <dimension ref="A1:F32"/>
  <sheetViews>
    <sheetView topLeftCell="A19" workbookViewId="0">
      <selection activeCell="A10" sqref="A10"/>
    </sheetView>
  </sheetViews>
  <sheetFormatPr defaultRowHeight="15" x14ac:dyDescent="0.25"/>
  <cols>
    <col min="1" max="1" width="62.85546875" customWidth="1"/>
    <col min="2" max="2" width="53.5703125" customWidth="1"/>
    <col min="3" max="3" width="73.42578125" customWidth="1"/>
    <col min="4" max="4" width="62.28515625" customWidth="1"/>
    <col min="5" max="5" width="22.85546875" customWidth="1"/>
  </cols>
  <sheetData>
    <row r="1" spans="1:6" x14ac:dyDescent="0.25">
      <c r="A1" s="80" t="s">
        <v>218</v>
      </c>
      <c r="B1" s="80"/>
    </row>
    <row r="2" spans="1:6" x14ac:dyDescent="0.25">
      <c r="A2" s="3" t="s">
        <v>219</v>
      </c>
      <c r="B2">
        <v>7</v>
      </c>
    </row>
    <row r="3" spans="1:6" x14ac:dyDescent="0.25">
      <c r="A3" s="3" t="s">
        <v>220</v>
      </c>
      <c r="B3">
        <v>4</v>
      </c>
    </row>
    <row r="4" spans="1:6" x14ac:dyDescent="0.25">
      <c r="A4" s="3" t="s">
        <v>221</v>
      </c>
      <c r="B4">
        <v>14</v>
      </c>
    </row>
    <row r="5" spans="1:6" x14ac:dyDescent="0.25">
      <c r="A5" s="2" t="s">
        <v>177</v>
      </c>
      <c r="B5" s="21">
        <f>((B2+B3)/(2*B4))*10</f>
        <v>3.9285714285714284</v>
      </c>
    </row>
    <row r="6" spans="1:6" x14ac:dyDescent="0.25">
      <c r="A6" s="4" t="s">
        <v>222</v>
      </c>
    </row>
    <row r="7" spans="1:6" x14ac:dyDescent="0.25">
      <c r="A7" s="4" t="s">
        <v>223</v>
      </c>
    </row>
    <row r="9" spans="1:6" x14ac:dyDescent="0.25">
      <c r="A9" s="96" t="s">
        <v>310</v>
      </c>
      <c r="B9" s="96"/>
      <c r="C9" s="96"/>
    </row>
    <row r="10" spans="1:6" x14ac:dyDescent="0.25">
      <c r="A10" t="s">
        <v>224</v>
      </c>
      <c r="B10" s="49" t="s">
        <v>230</v>
      </c>
      <c r="C10" s="50" t="s">
        <v>235</v>
      </c>
    </row>
    <row r="11" spans="1:6" x14ac:dyDescent="0.25">
      <c r="A11" t="s">
        <v>225</v>
      </c>
      <c r="B11" s="27" t="s">
        <v>231</v>
      </c>
      <c r="C11" s="46" t="s">
        <v>236</v>
      </c>
    </row>
    <row r="12" spans="1:6" x14ac:dyDescent="0.25">
      <c r="A12" t="s">
        <v>226</v>
      </c>
      <c r="B12" s="27" t="s">
        <v>232</v>
      </c>
      <c r="C12" s="46" t="s">
        <v>237</v>
      </c>
      <c r="E12" s="23"/>
    </row>
    <row r="13" spans="1:6" x14ac:dyDescent="0.25">
      <c r="A13" t="s">
        <v>227</v>
      </c>
      <c r="B13" s="27" t="s">
        <v>233</v>
      </c>
      <c r="C13" s="46" t="s">
        <v>238</v>
      </c>
    </row>
    <row r="14" spans="1:6" x14ac:dyDescent="0.25">
      <c r="A14" t="s">
        <v>228</v>
      </c>
      <c r="B14" s="27" t="s">
        <v>234</v>
      </c>
      <c r="C14" s="46" t="s">
        <v>239</v>
      </c>
      <c r="E14" s="23"/>
    </row>
    <row r="15" spans="1:6" x14ac:dyDescent="0.25">
      <c r="A15" t="s">
        <v>229</v>
      </c>
      <c r="D15" s="24"/>
      <c r="E15" s="24"/>
      <c r="F15" s="24"/>
    </row>
    <row r="17" spans="1:2" x14ac:dyDescent="0.25">
      <c r="A17" s="71" t="s">
        <v>240</v>
      </c>
      <c r="B17" s="72" t="s">
        <v>241</v>
      </c>
    </row>
    <row r="18" spans="1:2" x14ac:dyDescent="0.25">
      <c r="A18" t="s">
        <v>286</v>
      </c>
      <c r="B18" t="s">
        <v>290</v>
      </c>
    </row>
    <row r="19" spans="1:2" x14ac:dyDescent="0.25">
      <c r="A19" s="51" t="s">
        <v>287</v>
      </c>
    </row>
    <row r="20" spans="1:2" x14ac:dyDescent="0.25">
      <c r="A20" s="51" t="s">
        <v>288</v>
      </c>
    </row>
    <row r="21" spans="1:2" x14ac:dyDescent="0.25">
      <c r="A21" s="51" t="s">
        <v>289</v>
      </c>
    </row>
    <row r="23" spans="1:2" x14ac:dyDescent="0.25">
      <c r="A23" s="80" t="s">
        <v>242</v>
      </c>
      <c r="B23" s="80"/>
    </row>
    <row r="24" spans="1:2" x14ac:dyDescent="0.25">
      <c r="A24" s="53" t="s">
        <v>86</v>
      </c>
      <c r="B24" s="53">
        <v>0</v>
      </c>
    </row>
    <row r="27" spans="1:2" x14ac:dyDescent="0.25">
      <c r="A27" s="80" t="s">
        <v>243</v>
      </c>
      <c r="B27" s="80"/>
    </row>
    <row r="28" spans="1:2" x14ac:dyDescent="0.25">
      <c r="A28" s="53" t="s">
        <v>86</v>
      </c>
      <c r="B28" s="53">
        <v>0</v>
      </c>
    </row>
    <row r="31" spans="1:2" x14ac:dyDescent="0.25">
      <c r="A31" s="80" t="s">
        <v>244</v>
      </c>
      <c r="B31" s="80"/>
    </row>
    <row r="32" spans="1:2" x14ac:dyDescent="0.25">
      <c r="A32" s="53" t="s">
        <v>86</v>
      </c>
      <c r="B32" s="53">
        <v>0</v>
      </c>
    </row>
  </sheetData>
  <mergeCells count="5">
    <mergeCell ref="A1:B1"/>
    <mergeCell ref="A9:C9"/>
    <mergeCell ref="A23:B23"/>
    <mergeCell ref="A27:B27"/>
    <mergeCell ref="A31:B3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1DF6-AE80-471D-91A0-B2319DAE8A52}">
  <dimension ref="A1:C9"/>
  <sheetViews>
    <sheetView workbookViewId="0">
      <selection activeCell="C6" sqref="C6"/>
    </sheetView>
  </sheetViews>
  <sheetFormatPr defaultRowHeight="15" x14ac:dyDescent="0.25"/>
  <cols>
    <col min="1" max="1" width="32.7109375" customWidth="1"/>
    <col min="2" max="2" width="34.140625" customWidth="1"/>
    <col min="3" max="3" width="60.7109375" customWidth="1"/>
  </cols>
  <sheetData>
    <row r="1" spans="1:3" x14ac:dyDescent="0.25">
      <c r="A1" s="83" t="s">
        <v>245</v>
      </c>
      <c r="B1" s="83"/>
      <c r="C1" s="83"/>
    </row>
    <row r="2" spans="1:3" x14ac:dyDescent="0.25">
      <c r="A2" s="75" t="s">
        <v>10</v>
      </c>
      <c r="B2" s="3" t="s">
        <v>246</v>
      </c>
      <c r="C2" s="3" t="s">
        <v>247</v>
      </c>
    </row>
    <row r="3" spans="1:3" x14ac:dyDescent="0.25">
      <c r="A3" s="3" t="s">
        <v>248</v>
      </c>
      <c r="B3">
        <v>0</v>
      </c>
      <c r="C3">
        <v>0</v>
      </c>
    </row>
    <row r="4" spans="1:3" x14ac:dyDescent="0.25">
      <c r="A4" s="3" t="s">
        <v>249</v>
      </c>
      <c r="B4">
        <v>3</v>
      </c>
      <c r="C4">
        <v>3</v>
      </c>
    </row>
    <row r="5" spans="1:3" x14ac:dyDescent="0.25">
      <c r="A5" s="3" t="s">
        <v>250</v>
      </c>
      <c r="B5">
        <f>MAX((B3-B4),0)</f>
        <v>0</v>
      </c>
      <c r="C5">
        <f t="shared" ref="C5" si="0">MAX((C3-C4),0)</f>
        <v>0</v>
      </c>
    </row>
    <row r="6" spans="1:3" x14ac:dyDescent="0.25">
      <c r="A6" s="2" t="s">
        <v>177</v>
      </c>
      <c r="B6" s="21">
        <f>(1-MIN(B5/2*B4,1))*10</f>
        <v>10</v>
      </c>
      <c r="C6" s="21">
        <f>(1-MIN(MAX(C5,0)/2*C4,1))*10</f>
        <v>10</v>
      </c>
    </row>
    <row r="8" spans="1:3" x14ac:dyDescent="0.25">
      <c r="A8" s="3" t="s">
        <v>251</v>
      </c>
      <c r="B8" s="7">
        <v>43160</v>
      </c>
      <c r="C8" s="7">
        <v>43160</v>
      </c>
    </row>
    <row r="9" spans="1:3" x14ac:dyDescent="0.25">
      <c r="A9" s="3" t="s">
        <v>252</v>
      </c>
      <c r="B9" s="7">
        <v>43101</v>
      </c>
      <c r="C9" s="7">
        <v>43160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C7E-C8DE-4AB9-8514-C71056824B1D}">
  <dimension ref="A1:B13"/>
  <sheetViews>
    <sheetView workbookViewId="0">
      <selection activeCell="B9" sqref="B9"/>
    </sheetView>
  </sheetViews>
  <sheetFormatPr defaultRowHeight="15" x14ac:dyDescent="0.25"/>
  <cols>
    <col min="1" max="1" width="58.140625" customWidth="1"/>
    <col min="2" max="2" width="55.85546875" customWidth="1"/>
    <col min="3" max="3" width="35.5703125" customWidth="1"/>
    <col min="4" max="4" width="32.85546875" customWidth="1"/>
  </cols>
  <sheetData>
    <row r="1" spans="1:2" x14ac:dyDescent="0.25">
      <c r="A1" s="83" t="s">
        <v>265</v>
      </c>
      <c r="B1" s="83"/>
    </row>
    <row r="2" spans="1:2" x14ac:dyDescent="0.25">
      <c r="A2" s="3" t="s">
        <v>253</v>
      </c>
      <c r="B2">
        <v>6</v>
      </c>
    </row>
    <row r="3" spans="1:2" x14ac:dyDescent="0.25">
      <c r="A3" s="3" t="s">
        <v>254</v>
      </c>
      <c r="B3">
        <v>7</v>
      </c>
    </row>
    <row r="4" spans="1:2" x14ac:dyDescent="0.25">
      <c r="A4" s="2" t="s">
        <v>177</v>
      </c>
      <c r="B4" s="21">
        <f>(B2/B3)*10</f>
        <v>8.5714285714285712</v>
      </c>
    </row>
    <row r="6" spans="1:2" x14ac:dyDescent="0.25">
      <c r="A6" s="22" t="s">
        <v>264</v>
      </c>
      <c r="B6" s="76" t="s">
        <v>263</v>
      </c>
    </row>
    <row r="7" spans="1:2" x14ac:dyDescent="0.25">
      <c r="A7" t="s">
        <v>255</v>
      </c>
      <c r="B7" t="s">
        <v>224</v>
      </c>
    </row>
    <row r="8" spans="1:2" x14ac:dyDescent="0.25">
      <c r="A8" t="s">
        <v>114</v>
      </c>
      <c r="B8" t="s">
        <v>225</v>
      </c>
    </row>
    <row r="9" spans="1:2" x14ac:dyDescent="0.25">
      <c r="A9" t="s">
        <v>256</v>
      </c>
      <c r="B9" t="s">
        <v>226</v>
      </c>
    </row>
    <row r="10" spans="1:2" x14ac:dyDescent="0.25">
      <c r="A10" t="s">
        <v>257</v>
      </c>
      <c r="B10" t="s">
        <v>260</v>
      </c>
    </row>
    <row r="11" spans="1:2" x14ac:dyDescent="0.25">
      <c r="A11" t="s">
        <v>258</v>
      </c>
      <c r="B11" t="s">
        <v>228</v>
      </c>
    </row>
    <row r="12" spans="1:2" x14ac:dyDescent="0.25">
      <c r="A12" t="s">
        <v>259</v>
      </c>
      <c r="B12" t="s">
        <v>261</v>
      </c>
    </row>
    <row r="13" spans="1:2" x14ac:dyDescent="0.25">
      <c r="B13" t="s">
        <v>262</v>
      </c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8CD4-1330-4555-9162-272F01E65428}">
  <dimension ref="A1:E19"/>
  <sheetViews>
    <sheetView tabSelected="1" workbookViewId="0">
      <selection activeCell="A20" sqref="A20"/>
    </sheetView>
  </sheetViews>
  <sheetFormatPr defaultRowHeight="15" x14ac:dyDescent="0.25"/>
  <cols>
    <col min="1" max="1" width="59.5703125" customWidth="1"/>
    <col min="2" max="2" width="75.7109375" customWidth="1"/>
  </cols>
  <sheetData>
    <row r="1" spans="1:5" x14ac:dyDescent="0.25">
      <c r="A1" s="83" t="s">
        <v>266</v>
      </c>
      <c r="B1" s="83"/>
    </row>
    <row r="2" spans="1:5" x14ac:dyDescent="0.25">
      <c r="A2" s="73" t="s">
        <v>267</v>
      </c>
      <c r="B2" s="1"/>
    </row>
    <row r="3" spans="1:5" x14ac:dyDescent="0.25">
      <c r="A3" t="s">
        <v>268</v>
      </c>
      <c r="B3" t="s">
        <v>14</v>
      </c>
    </row>
    <row r="4" spans="1:5" x14ac:dyDescent="0.25">
      <c r="A4" s="36" t="s">
        <v>269</v>
      </c>
      <c r="B4" t="s">
        <v>14</v>
      </c>
    </row>
    <row r="5" spans="1:5" x14ac:dyDescent="0.25">
      <c r="A5" t="s">
        <v>270</v>
      </c>
      <c r="B5" t="s">
        <v>14</v>
      </c>
    </row>
    <row r="6" spans="1:5" x14ac:dyDescent="0.25">
      <c r="A6" t="s">
        <v>271</v>
      </c>
      <c r="B6" t="s">
        <v>14</v>
      </c>
      <c r="C6" s="73"/>
      <c r="D6" s="73"/>
      <c r="E6" s="73"/>
    </row>
    <row r="7" spans="1:5" x14ac:dyDescent="0.25">
      <c r="A7" t="s">
        <v>272</v>
      </c>
      <c r="B7" t="s">
        <v>14</v>
      </c>
    </row>
    <row r="9" spans="1:5" x14ac:dyDescent="0.25">
      <c r="B9" s="73" t="s">
        <v>273</v>
      </c>
    </row>
    <row r="10" spans="1:5" x14ac:dyDescent="0.25">
      <c r="A10" s="3"/>
      <c r="B10" s="3" t="s">
        <v>0</v>
      </c>
      <c r="C10" s="3" t="s">
        <v>3</v>
      </c>
      <c r="D10" s="3" t="s">
        <v>13</v>
      </c>
      <c r="E10" s="3" t="s">
        <v>1</v>
      </c>
    </row>
    <row r="11" spans="1:5" x14ac:dyDescent="0.25">
      <c r="A11" t="s">
        <v>274</v>
      </c>
      <c r="B11" t="s">
        <v>15</v>
      </c>
    </row>
    <row r="12" spans="1:5" x14ac:dyDescent="0.25">
      <c r="A12" t="s">
        <v>275</v>
      </c>
      <c r="B12" t="s">
        <v>15</v>
      </c>
    </row>
    <row r="13" spans="1:5" x14ac:dyDescent="0.25">
      <c r="A13" t="s">
        <v>276</v>
      </c>
      <c r="B13" t="s">
        <v>15</v>
      </c>
    </row>
    <row r="14" spans="1:5" x14ac:dyDescent="0.25">
      <c r="A14" s="2" t="s">
        <v>277</v>
      </c>
      <c r="B14" s="2"/>
      <c r="C14" s="2">
        <v>0</v>
      </c>
      <c r="D14" s="2">
        <v>0</v>
      </c>
      <c r="E14" s="2">
        <v>0</v>
      </c>
    </row>
    <row r="15" spans="1:5" x14ac:dyDescent="0.25">
      <c r="B15" s="82" t="s">
        <v>278</v>
      </c>
      <c r="C15" s="82"/>
      <c r="D15" s="82"/>
      <c r="E15" s="82"/>
    </row>
    <row r="16" spans="1:5" x14ac:dyDescent="0.25">
      <c r="A16" s="3"/>
      <c r="B16" s="3" t="s">
        <v>12</v>
      </c>
      <c r="C16" s="3" t="s">
        <v>2</v>
      </c>
      <c r="D16" s="3" t="s">
        <v>4</v>
      </c>
      <c r="E16" s="3" t="s">
        <v>5</v>
      </c>
    </row>
    <row r="17" spans="1:5" x14ac:dyDescent="0.25">
      <c r="A17" s="2" t="s">
        <v>277</v>
      </c>
      <c r="B17" s="2">
        <v>0</v>
      </c>
      <c r="C17" s="2">
        <f t="shared" ref="C17:E17" si="0">MAX(3-5,0)</f>
        <v>0</v>
      </c>
      <c r="D17" s="2">
        <f t="shared" si="0"/>
        <v>0</v>
      </c>
      <c r="E17" s="2">
        <f t="shared" si="0"/>
        <v>0</v>
      </c>
    </row>
    <row r="19" spans="1:5" x14ac:dyDescent="0.25">
      <c r="A19" s="2" t="s">
        <v>177</v>
      </c>
      <c r="B19" s="2">
        <v>0</v>
      </c>
    </row>
  </sheetData>
  <mergeCells count="2">
    <mergeCell ref="A1:B1"/>
    <mergeCell ref="B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9430E-C058-4B4D-9AF6-DE325653773B}">
  <dimension ref="A1:A6"/>
  <sheetViews>
    <sheetView workbookViewId="0">
      <selection activeCell="A5" sqref="A5"/>
    </sheetView>
  </sheetViews>
  <sheetFormatPr defaultRowHeight="15" x14ac:dyDescent="0.25"/>
  <cols>
    <col min="1" max="1" width="136.42578125" customWidth="1"/>
    <col min="2" max="2" width="36" customWidth="1"/>
  </cols>
  <sheetData>
    <row r="1" spans="1:1" x14ac:dyDescent="0.25">
      <c r="A1" s="9" t="s">
        <v>95</v>
      </c>
    </row>
    <row r="2" spans="1:1" x14ac:dyDescent="0.25">
      <c r="A2" s="22" t="s">
        <v>96</v>
      </c>
    </row>
    <row r="3" spans="1:1" x14ac:dyDescent="0.25">
      <c r="A3" s="22" t="s">
        <v>97</v>
      </c>
    </row>
    <row r="5" spans="1:1" x14ac:dyDescent="0.25">
      <c r="A5" s="2" t="s">
        <v>98</v>
      </c>
    </row>
    <row r="6" spans="1:1" x14ac:dyDescent="0.25">
      <c r="A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99B9-A293-4878-93B8-15A47DC7AFBC}">
  <dimension ref="A1:V77"/>
  <sheetViews>
    <sheetView topLeftCell="A28" workbookViewId="0">
      <selection activeCell="F46" sqref="F46"/>
    </sheetView>
  </sheetViews>
  <sheetFormatPr defaultRowHeight="15" x14ac:dyDescent="0.25"/>
  <cols>
    <col min="1" max="1" width="75.5703125" customWidth="1"/>
    <col min="2" max="2" width="35.85546875" customWidth="1"/>
    <col min="3" max="3" width="38" customWidth="1"/>
    <col min="4" max="4" width="50.85546875" customWidth="1"/>
    <col min="5" max="5" width="78" customWidth="1"/>
    <col min="6" max="6" width="21.28515625" customWidth="1"/>
    <col min="7" max="7" width="16.85546875" customWidth="1"/>
    <col min="8" max="8" width="24.5703125" customWidth="1"/>
    <col min="9" max="9" width="32.140625" customWidth="1"/>
    <col min="10" max="10" width="24.5703125" customWidth="1"/>
    <col min="11" max="11" width="20.85546875" customWidth="1"/>
    <col min="12" max="12" width="54.42578125" customWidth="1"/>
    <col min="13" max="13" width="54.28515625" customWidth="1"/>
    <col min="14" max="14" width="31.85546875" customWidth="1"/>
    <col min="15" max="15" width="20.5703125" customWidth="1"/>
    <col min="16" max="16" width="19" customWidth="1"/>
    <col min="17" max="17" width="20.5703125" customWidth="1"/>
    <col min="18" max="18" width="20.7109375" customWidth="1"/>
    <col min="19" max="19" width="14.42578125" customWidth="1"/>
    <col min="21" max="21" width="18.5703125" customWidth="1"/>
    <col min="22" max="22" width="62" customWidth="1"/>
    <col min="23" max="23" width="17.85546875" customWidth="1"/>
    <col min="24" max="24" width="21.42578125" customWidth="1"/>
  </cols>
  <sheetData>
    <row r="1" spans="1:6" x14ac:dyDescent="0.25">
      <c r="A1" s="83" t="s">
        <v>99</v>
      </c>
      <c r="B1" s="83"/>
      <c r="C1" s="83"/>
      <c r="D1" s="83"/>
      <c r="E1" s="83"/>
    </row>
    <row r="2" spans="1:6" x14ac:dyDescent="0.25">
      <c r="A2" s="3"/>
      <c r="B2" s="3"/>
      <c r="C2" s="84" t="s">
        <v>77</v>
      </c>
      <c r="D2" s="84"/>
      <c r="E2" s="3"/>
    </row>
    <row r="3" spans="1:6" x14ac:dyDescent="0.25">
      <c r="A3" s="3" t="s">
        <v>100</v>
      </c>
      <c r="B3">
        <v>8</v>
      </c>
      <c r="C3" t="s">
        <v>285</v>
      </c>
    </row>
    <row r="4" spans="1:6" x14ac:dyDescent="0.25">
      <c r="A4" s="3" t="s">
        <v>101</v>
      </c>
      <c r="B4">
        <v>15</v>
      </c>
      <c r="F4" t="s">
        <v>76</v>
      </c>
    </row>
    <row r="5" spans="1:6" x14ac:dyDescent="0.25">
      <c r="A5" s="2" t="s">
        <v>86</v>
      </c>
      <c r="B5" s="21">
        <f>B3/B4*10</f>
        <v>5.333333333333333</v>
      </c>
    </row>
    <row r="7" spans="1:6" x14ac:dyDescent="0.25">
      <c r="A7" s="1"/>
    </row>
    <row r="8" spans="1:6" x14ac:dyDescent="0.25">
      <c r="A8" s="4" t="s">
        <v>85</v>
      </c>
    </row>
    <row r="9" spans="1:6" x14ac:dyDescent="0.25">
      <c r="A9" s="44" t="s">
        <v>137</v>
      </c>
    </row>
    <row r="11" spans="1:6" x14ac:dyDescent="0.25">
      <c r="A11" s="83" t="s">
        <v>102</v>
      </c>
      <c r="B11" s="83"/>
      <c r="C11" s="83" t="s">
        <v>135</v>
      </c>
      <c r="D11" s="83"/>
      <c r="E11" s="83" t="s">
        <v>136</v>
      </c>
      <c r="F11" s="83"/>
    </row>
    <row r="12" spans="1:6" x14ac:dyDescent="0.25">
      <c r="A12" s="3" t="s">
        <v>103</v>
      </c>
      <c r="B12" s="3" t="s">
        <v>132</v>
      </c>
      <c r="C12" s="3" t="s">
        <v>133</v>
      </c>
      <c r="D12" s="3" t="s">
        <v>101</v>
      </c>
      <c r="E12" s="3" t="s">
        <v>134</v>
      </c>
      <c r="F12" s="3" t="s">
        <v>101</v>
      </c>
    </row>
    <row r="13" spans="1:6" x14ac:dyDescent="0.25">
      <c r="A13" t="s">
        <v>116</v>
      </c>
      <c r="B13">
        <v>2</v>
      </c>
      <c r="C13" t="s">
        <v>117</v>
      </c>
      <c r="D13">
        <v>9</v>
      </c>
      <c r="E13" t="s">
        <v>117</v>
      </c>
      <c r="F13">
        <v>8</v>
      </c>
    </row>
    <row r="14" spans="1:6" x14ac:dyDescent="0.25">
      <c r="A14" t="s">
        <v>104</v>
      </c>
      <c r="B14">
        <v>25</v>
      </c>
      <c r="C14" t="s">
        <v>118</v>
      </c>
      <c r="D14">
        <v>62</v>
      </c>
      <c r="E14" t="s">
        <v>118</v>
      </c>
      <c r="F14">
        <v>65</v>
      </c>
    </row>
    <row r="15" spans="1:6" x14ac:dyDescent="0.25">
      <c r="A15" t="s">
        <v>105</v>
      </c>
      <c r="B15">
        <v>88</v>
      </c>
      <c r="C15" t="s">
        <v>119</v>
      </c>
      <c r="D15">
        <v>169</v>
      </c>
      <c r="E15" t="s">
        <v>119</v>
      </c>
      <c r="F15">
        <v>189</v>
      </c>
    </row>
    <row r="16" spans="1:6" x14ac:dyDescent="0.25">
      <c r="A16" t="s">
        <v>106</v>
      </c>
      <c r="B16">
        <v>17</v>
      </c>
      <c r="C16" t="s">
        <v>120</v>
      </c>
      <c r="D16">
        <v>122</v>
      </c>
      <c r="E16" t="s">
        <v>120</v>
      </c>
      <c r="F16">
        <v>64</v>
      </c>
    </row>
    <row r="17" spans="1:17" x14ac:dyDescent="0.25">
      <c r="A17" t="s">
        <v>107</v>
      </c>
      <c r="B17">
        <v>135</v>
      </c>
      <c r="C17" t="s">
        <v>107</v>
      </c>
      <c r="D17">
        <v>362</v>
      </c>
      <c r="E17" t="s">
        <v>107</v>
      </c>
      <c r="F17">
        <v>336</v>
      </c>
    </row>
    <row r="20" spans="1:17" x14ac:dyDescent="0.25">
      <c r="A20" s="83" t="s">
        <v>108</v>
      </c>
      <c r="B20" s="83"/>
      <c r="C20" s="14"/>
      <c r="D20" s="14"/>
      <c r="E20" s="14"/>
      <c r="F20" s="6"/>
      <c r="G20" s="6"/>
      <c r="H20" s="6"/>
      <c r="I20" s="6"/>
    </row>
    <row r="21" spans="1:17" x14ac:dyDescent="0.25">
      <c r="A21" s="83" t="s">
        <v>109</v>
      </c>
      <c r="B21" s="83"/>
      <c r="C21" s="10"/>
      <c r="D21" s="10"/>
      <c r="E21" s="10"/>
      <c r="F21" s="10"/>
      <c r="G21" s="10"/>
      <c r="H21" s="10"/>
      <c r="I21" s="10"/>
    </row>
    <row r="22" spans="1:17" x14ac:dyDescent="0.25">
      <c r="A22" s="15"/>
      <c r="B22" s="15" t="s">
        <v>110</v>
      </c>
      <c r="C22" s="11" t="s">
        <v>111</v>
      </c>
      <c r="D22" s="18" t="s">
        <v>112</v>
      </c>
      <c r="E22" s="40" t="s">
        <v>113</v>
      </c>
      <c r="F22" s="40" t="s">
        <v>283</v>
      </c>
      <c r="G22" s="40" t="s">
        <v>284</v>
      </c>
      <c r="H22" s="40" t="s">
        <v>114</v>
      </c>
      <c r="I22" s="18" t="s">
        <v>115</v>
      </c>
    </row>
    <row r="23" spans="1:17" x14ac:dyDescent="0.25">
      <c r="A23" s="3" t="s">
        <v>121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17" x14ac:dyDescent="0.25">
      <c r="A24" s="3" t="s">
        <v>122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17" s="20" customFormat="1" x14ac:dyDescent="0.25">
      <c r="A25" s="19" t="s">
        <v>123</v>
      </c>
      <c r="B25" s="8">
        <f xml:space="preserve"> B23/(B24*(B24-1)/2)</f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/>
      <c r="K25"/>
      <c r="L25"/>
      <c r="M25"/>
      <c r="N25"/>
      <c r="O25"/>
      <c r="P25"/>
      <c r="Q25"/>
    </row>
    <row r="26" spans="1:17" x14ac:dyDescent="0.25">
      <c r="A26" s="2" t="s">
        <v>86</v>
      </c>
      <c r="B26" s="21">
        <f>(1-AVERAGE(B25,C25,D25,E25,F25,G25,H25,I25))*10</f>
        <v>10</v>
      </c>
    </row>
    <row r="29" spans="1:17" x14ac:dyDescent="0.25">
      <c r="A29" s="83" t="s">
        <v>125</v>
      </c>
      <c r="B29" s="83"/>
      <c r="C29" s="12"/>
      <c r="D29" s="12"/>
      <c r="E29" s="12"/>
    </row>
    <row r="30" spans="1:17" x14ac:dyDescent="0.25">
      <c r="A30" s="13"/>
      <c r="B30" s="13" t="s">
        <v>67</v>
      </c>
      <c r="C30" s="11" t="s">
        <v>30</v>
      </c>
      <c r="D30" s="11" t="s">
        <v>42</v>
      </c>
      <c r="E30" s="11" t="s">
        <v>54</v>
      </c>
    </row>
    <row r="31" spans="1:17" x14ac:dyDescent="0.25">
      <c r="A31" s="3" t="s">
        <v>281</v>
      </c>
      <c r="B31">
        <v>6</v>
      </c>
      <c r="C31">
        <v>6</v>
      </c>
      <c r="D31">
        <v>6</v>
      </c>
      <c r="E31">
        <v>6</v>
      </c>
      <c r="J31" s="1"/>
      <c r="K31" s="1"/>
    </row>
    <row r="32" spans="1:17" x14ac:dyDescent="0.25">
      <c r="A32" s="3" t="s">
        <v>282</v>
      </c>
      <c r="B32">
        <v>12</v>
      </c>
      <c r="C32">
        <v>12</v>
      </c>
      <c r="D32">
        <v>8</v>
      </c>
      <c r="E32">
        <v>0</v>
      </c>
    </row>
    <row r="33" spans="1:21" x14ac:dyDescent="0.25">
      <c r="A33" s="3" t="s">
        <v>124</v>
      </c>
    </row>
    <row r="34" spans="1:21" x14ac:dyDescent="0.25">
      <c r="J34" s="1"/>
      <c r="K34" s="1"/>
    </row>
    <row r="35" spans="1:21" x14ac:dyDescent="0.25">
      <c r="A35" s="38" t="s">
        <v>280</v>
      </c>
      <c r="B35" s="38"/>
      <c r="C35" s="38"/>
      <c r="D35" s="38"/>
      <c r="E35" s="38"/>
      <c r="F35" s="38"/>
      <c r="G35" s="38"/>
      <c r="H35" s="38"/>
      <c r="I35" s="38"/>
      <c r="L35" s="1"/>
      <c r="M35" s="1"/>
      <c r="N35" s="1"/>
      <c r="O35" s="1"/>
    </row>
    <row r="36" spans="1:21" s="1" customFormat="1" x14ac:dyDescent="0.25">
      <c r="A36" s="82" t="s">
        <v>19</v>
      </c>
      <c r="B36" s="82"/>
      <c r="C36" s="82" t="s">
        <v>30</v>
      </c>
      <c r="D36" s="82"/>
      <c r="E36" s="82" t="s">
        <v>42</v>
      </c>
      <c r="F36" s="82"/>
      <c r="G36" s="82" t="s">
        <v>54</v>
      </c>
      <c r="H36" s="82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25">
      <c r="A37" t="s">
        <v>20</v>
      </c>
      <c r="B37" t="s">
        <v>20</v>
      </c>
      <c r="C37" t="s">
        <v>31</v>
      </c>
      <c r="D37" t="s">
        <v>31</v>
      </c>
      <c r="E37" t="s">
        <v>43</v>
      </c>
      <c r="F37" t="s">
        <v>43</v>
      </c>
      <c r="G37" t="s">
        <v>55</v>
      </c>
      <c r="H37" s="31" t="s">
        <v>56</v>
      </c>
      <c r="M37" s="16"/>
    </row>
    <row r="38" spans="1:21" x14ac:dyDescent="0.25">
      <c r="A38" t="s">
        <v>21</v>
      </c>
      <c r="B38" t="s">
        <v>22</v>
      </c>
      <c r="C38" s="1" t="s">
        <v>32</v>
      </c>
      <c r="D38" s="1" t="s">
        <v>33</v>
      </c>
      <c r="E38" s="1" t="s">
        <v>44</v>
      </c>
      <c r="F38" s="1" t="s">
        <v>45</v>
      </c>
      <c r="G38" t="s">
        <v>57</v>
      </c>
      <c r="H38" s="31" t="s">
        <v>58</v>
      </c>
      <c r="J38" s="17"/>
      <c r="K38" s="1"/>
      <c r="L38" s="1"/>
      <c r="Q38" s="1"/>
      <c r="R38" s="1"/>
      <c r="S38" s="1"/>
      <c r="T38" s="1"/>
      <c r="U38" s="1"/>
    </row>
    <row r="39" spans="1:21" s="1" customFormat="1" x14ac:dyDescent="0.25">
      <c r="A39" s="1" t="s">
        <v>23</v>
      </c>
      <c r="B39" s="1" t="s">
        <v>24</v>
      </c>
      <c r="C39" t="s">
        <v>34</v>
      </c>
      <c r="D39" t="s">
        <v>35</v>
      </c>
      <c r="E39" t="s">
        <v>46</v>
      </c>
      <c r="F39" t="s">
        <v>48</v>
      </c>
      <c r="G39" t="s">
        <v>59</v>
      </c>
      <c r="H39" s="31" t="s">
        <v>60</v>
      </c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x14ac:dyDescent="0.25">
      <c r="A40" t="s">
        <v>25</v>
      </c>
      <c r="B40" t="s">
        <v>25</v>
      </c>
      <c r="C40" t="s">
        <v>36</v>
      </c>
      <c r="D40" t="s">
        <v>37</v>
      </c>
      <c r="E40" t="s">
        <v>47</v>
      </c>
      <c r="F40" t="s">
        <v>49</v>
      </c>
      <c r="G40" t="s">
        <v>61</v>
      </c>
      <c r="H40" s="31" t="s">
        <v>63</v>
      </c>
      <c r="O40" s="1"/>
      <c r="P40" s="1"/>
    </row>
    <row r="41" spans="1:21" x14ac:dyDescent="0.25">
      <c r="A41" t="s">
        <v>26</v>
      </c>
      <c r="B41" t="s">
        <v>27</v>
      </c>
      <c r="C41" s="1" t="s">
        <v>38</v>
      </c>
      <c r="D41" s="1" t="s">
        <v>39</v>
      </c>
      <c r="E41" s="1" t="s">
        <v>50</v>
      </c>
      <c r="F41" t="s">
        <v>51</v>
      </c>
      <c r="G41" t="s">
        <v>62</v>
      </c>
      <c r="H41" s="31" t="s">
        <v>64</v>
      </c>
      <c r="J41" s="17"/>
      <c r="K41" s="1"/>
      <c r="L41" s="1"/>
      <c r="M41" s="1"/>
      <c r="N41" s="1"/>
    </row>
    <row r="42" spans="1:21" x14ac:dyDescent="0.25">
      <c r="A42" s="1" t="s">
        <v>28</v>
      </c>
      <c r="B42" s="1" t="s">
        <v>29</v>
      </c>
      <c r="C42" t="s">
        <v>40</v>
      </c>
      <c r="D42" t="s">
        <v>41</v>
      </c>
      <c r="E42" t="s">
        <v>52</v>
      </c>
      <c r="F42" t="s">
        <v>53</v>
      </c>
      <c r="G42" t="s">
        <v>65</v>
      </c>
      <c r="H42" s="31" t="s">
        <v>66</v>
      </c>
    </row>
    <row r="43" spans="1:21" x14ac:dyDescent="0.25">
      <c r="O43" s="1"/>
      <c r="P43" s="1"/>
    </row>
    <row r="44" spans="1:21" x14ac:dyDescent="0.25">
      <c r="A44" s="35" t="s">
        <v>126</v>
      </c>
      <c r="B44" s="22" t="s">
        <v>279</v>
      </c>
      <c r="C44" s="22" t="s">
        <v>127</v>
      </c>
      <c r="D44" s="26" t="s">
        <v>128</v>
      </c>
      <c r="E44" s="22" t="s">
        <v>129</v>
      </c>
      <c r="F44" s="2" t="s">
        <v>130</v>
      </c>
      <c r="J44" s="17"/>
      <c r="K44" s="1"/>
      <c r="L44" s="1"/>
      <c r="M44" s="1"/>
      <c r="N44" s="1"/>
    </row>
    <row r="45" spans="1:21" x14ac:dyDescent="0.25">
      <c r="A45" s="35"/>
      <c r="B45" s="22"/>
      <c r="C45" s="22"/>
      <c r="D45" s="54">
        <f>MAX(D46:D59)</f>
        <v>0.5</v>
      </c>
      <c r="E45" s="22"/>
      <c r="F45" s="2" t="s">
        <v>131</v>
      </c>
      <c r="G45" s="1"/>
      <c r="H45" s="1"/>
      <c r="I45" s="1"/>
    </row>
    <row r="46" spans="1:21" x14ac:dyDescent="0.25">
      <c r="A46" s="1" t="s">
        <v>67</v>
      </c>
      <c r="B46">
        <v>12</v>
      </c>
      <c r="C46">
        <v>24</v>
      </c>
      <c r="D46">
        <v>0</v>
      </c>
      <c r="E46" s="20">
        <f>D45 - D46</f>
        <v>0.5</v>
      </c>
      <c r="F46" s="68">
        <f>(1-AVERAGE(E46,E47,E48,E49))*10</f>
        <v>7.0833333333333321</v>
      </c>
      <c r="O46" s="1"/>
      <c r="P46" s="1"/>
    </row>
    <row r="47" spans="1:21" x14ac:dyDescent="0.25">
      <c r="A47" s="1" t="s">
        <v>30</v>
      </c>
      <c r="B47">
        <v>12</v>
      </c>
      <c r="D47" s="20">
        <f>B47/C46</f>
        <v>0.5</v>
      </c>
      <c r="E47" s="20">
        <f>D45 - D47</f>
        <v>0</v>
      </c>
      <c r="J47" s="1"/>
      <c r="K47" s="1"/>
      <c r="L47" s="1"/>
      <c r="M47" s="1"/>
      <c r="N47" s="1"/>
      <c r="Q47" s="1"/>
      <c r="R47" s="1"/>
      <c r="S47" s="1"/>
      <c r="T47" s="1"/>
      <c r="U47" s="1"/>
    </row>
    <row r="48" spans="1:21" s="1" customFormat="1" x14ac:dyDescent="0.25">
      <c r="A48" s="1" t="s">
        <v>42</v>
      </c>
      <c r="B48">
        <v>8</v>
      </c>
      <c r="C48"/>
      <c r="D48" s="20">
        <f>B48/C46</f>
        <v>0.33333333333333331</v>
      </c>
      <c r="E48" s="20">
        <f>D45 - D48</f>
        <v>0.16666666666666669</v>
      </c>
      <c r="F48"/>
      <c r="J48"/>
      <c r="K48"/>
      <c r="L48"/>
      <c r="M48"/>
      <c r="N48"/>
      <c r="O48"/>
      <c r="P48"/>
      <c r="Q48"/>
      <c r="R48"/>
      <c r="S48"/>
      <c r="T48"/>
      <c r="U48"/>
    </row>
    <row r="49" spans="1:21" x14ac:dyDescent="0.25">
      <c r="A49" s="1" t="s">
        <v>54</v>
      </c>
      <c r="B49">
        <v>0</v>
      </c>
      <c r="D49" s="20">
        <f>B49/C46</f>
        <v>0</v>
      </c>
      <c r="E49" s="20">
        <f>D45 - D49</f>
        <v>0.5</v>
      </c>
    </row>
    <row r="50" spans="1:21" x14ac:dyDescent="0.25">
      <c r="A50" s="1"/>
      <c r="E50" s="20"/>
      <c r="O50" s="1"/>
      <c r="P50" s="1"/>
      <c r="Q50" s="1"/>
      <c r="R50" s="1"/>
      <c r="S50" s="1"/>
      <c r="T50" s="1"/>
      <c r="U50" s="1"/>
    </row>
    <row r="51" spans="1:21" s="1" customFormat="1" x14ac:dyDescent="0.25">
      <c r="B51"/>
      <c r="C51"/>
      <c r="D51" s="20"/>
      <c r="E51" s="20"/>
      <c r="F51"/>
      <c r="O51"/>
      <c r="P51"/>
      <c r="Q51"/>
      <c r="R51"/>
      <c r="S51"/>
      <c r="T51"/>
      <c r="U51"/>
    </row>
    <row r="52" spans="1:21" x14ac:dyDescent="0.25">
      <c r="A52" s="1"/>
      <c r="E52" s="20"/>
    </row>
    <row r="53" spans="1:21" x14ac:dyDescent="0.25">
      <c r="A53" s="1"/>
      <c r="D53" s="20"/>
      <c r="O53" s="1"/>
      <c r="P53" s="1"/>
    </row>
    <row r="54" spans="1:21" x14ac:dyDescent="0.25">
      <c r="A54" s="1"/>
      <c r="E54" s="20"/>
      <c r="J54" s="1"/>
      <c r="K54" s="1"/>
      <c r="L54" s="1"/>
      <c r="M54" s="1"/>
      <c r="N54" s="1"/>
      <c r="Q54" s="1"/>
      <c r="R54" s="1"/>
      <c r="S54" s="1"/>
      <c r="T54" s="1"/>
      <c r="U54" s="1"/>
    </row>
    <row r="55" spans="1:21" s="1" customFormat="1" x14ac:dyDescent="0.25">
      <c r="B55"/>
      <c r="C55"/>
      <c r="D55"/>
      <c r="E55" s="20"/>
      <c r="F55"/>
      <c r="J55"/>
      <c r="K55"/>
      <c r="L55"/>
      <c r="M55"/>
      <c r="N55"/>
      <c r="O55"/>
      <c r="P55"/>
      <c r="Q55"/>
      <c r="R55"/>
      <c r="S55"/>
      <c r="T55"/>
      <c r="U55"/>
    </row>
    <row r="56" spans="1:21" x14ac:dyDescent="0.25">
      <c r="A56" s="1"/>
      <c r="D56" s="32"/>
      <c r="E56" s="20"/>
    </row>
    <row r="57" spans="1:21" x14ac:dyDescent="0.25">
      <c r="A57" s="1"/>
      <c r="Q57" s="1"/>
      <c r="R57" s="1"/>
      <c r="S57" s="1"/>
      <c r="T57" s="1"/>
      <c r="U57" s="1"/>
    </row>
    <row r="58" spans="1:21" s="1" customFormat="1" x14ac:dyDescent="0.25">
      <c r="B58"/>
      <c r="C58"/>
      <c r="D58"/>
      <c r="E58"/>
      <c r="F58"/>
      <c r="J58"/>
      <c r="K58"/>
      <c r="L58"/>
      <c r="M58"/>
      <c r="N58"/>
      <c r="O58"/>
      <c r="P58"/>
      <c r="Q58"/>
      <c r="R58"/>
      <c r="S58"/>
      <c r="T58"/>
      <c r="U58"/>
    </row>
    <row r="59" spans="1:21" x14ac:dyDescent="0.25">
      <c r="A59" s="1"/>
      <c r="J59" s="1"/>
      <c r="K59" s="1"/>
      <c r="L59" s="1"/>
    </row>
    <row r="63" spans="1:21" x14ac:dyDescent="0.25">
      <c r="G63" s="1"/>
      <c r="H63" s="1"/>
      <c r="I63" s="1"/>
      <c r="J63" s="1"/>
      <c r="K63" s="1"/>
      <c r="L63" s="1"/>
    </row>
    <row r="67" spans="1:22" x14ac:dyDescent="0.25">
      <c r="G67" s="1"/>
      <c r="H67" s="1"/>
      <c r="I67" s="1"/>
      <c r="J67" s="1"/>
      <c r="K67" s="17"/>
      <c r="L67" s="1"/>
    </row>
    <row r="69" spans="1:22" x14ac:dyDescent="0.25">
      <c r="O69" s="1"/>
      <c r="P69" s="1"/>
    </row>
    <row r="70" spans="1:22" x14ac:dyDescent="0.25">
      <c r="J70" s="1"/>
      <c r="K70" s="1"/>
      <c r="L70" s="1"/>
      <c r="M70" s="1"/>
      <c r="N70" s="1"/>
    </row>
    <row r="71" spans="1:22" x14ac:dyDescent="0.25">
      <c r="G71" s="1"/>
      <c r="H71" s="1"/>
      <c r="I71" s="1"/>
    </row>
    <row r="73" spans="1:22" x14ac:dyDescent="0.25">
      <c r="R73" s="1"/>
      <c r="S73" s="1"/>
      <c r="T73" s="1"/>
      <c r="U73" s="1"/>
      <c r="V73" s="1"/>
    </row>
    <row r="74" spans="1:22" s="1" customFormat="1" x14ac:dyDescent="0.25">
      <c r="J74"/>
      <c r="K74"/>
      <c r="L74"/>
      <c r="M74"/>
      <c r="N74"/>
      <c r="O74"/>
      <c r="P74"/>
      <c r="Q74"/>
      <c r="R74"/>
      <c r="S74"/>
      <c r="T74"/>
      <c r="U74"/>
      <c r="V74"/>
    </row>
    <row r="77" spans="1:22" x14ac:dyDescent="0.25">
      <c r="A77" s="34"/>
    </row>
  </sheetData>
  <mergeCells count="12">
    <mergeCell ref="G36:H36"/>
    <mergeCell ref="A1:E1"/>
    <mergeCell ref="A20:B20"/>
    <mergeCell ref="C2:D2"/>
    <mergeCell ref="E36:F36"/>
    <mergeCell ref="C36:D36"/>
    <mergeCell ref="A36:B36"/>
    <mergeCell ref="A11:B11"/>
    <mergeCell ref="C11:D11"/>
    <mergeCell ref="E11:F11"/>
    <mergeCell ref="A29:B29"/>
    <mergeCell ref="A21:B21"/>
  </mergeCells>
  <conditionalFormatting sqref="H37:H42">
    <cfRule type="duplicateValues" dxfId="0" priority="7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375D-A1D4-4643-8A67-CD880A043A46}">
  <dimension ref="A1:B6"/>
  <sheetViews>
    <sheetView workbookViewId="0">
      <selection activeCell="B6" sqref="B6"/>
    </sheetView>
  </sheetViews>
  <sheetFormatPr defaultRowHeight="15" x14ac:dyDescent="0.25"/>
  <cols>
    <col min="1" max="1" width="60.28515625" customWidth="1"/>
    <col min="2" max="2" width="15" customWidth="1"/>
  </cols>
  <sheetData>
    <row r="1" spans="1:2" x14ac:dyDescent="0.25">
      <c r="A1" s="9" t="s">
        <v>138</v>
      </c>
      <c r="B1" s="5" t="s">
        <v>177</v>
      </c>
    </row>
    <row r="2" spans="1:2" x14ac:dyDescent="0.25">
      <c r="A2" s="22" t="s">
        <v>139</v>
      </c>
      <c r="B2" s="22">
        <v>0</v>
      </c>
    </row>
    <row r="5" spans="1:2" x14ac:dyDescent="0.25">
      <c r="A5" s="9" t="s">
        <v>140</v>
      </c>
      <c r="B5" s="5" t="s">
        <v>177</v>
      </c>
    </row>
    <row r="6" spans="1:2" x14ac:dyDescent="0.25">
      <c r="A6" s="22" t="s">
        <v>141</v>
      </c>
      <c r="B6" s="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2B1B-9210-439D-83F1-C3B65F4A5F0E}">
  <dimension ref="A6"/>
  <sheetViews>
    <sheetView workbookViewId="0">
      <selection activeCell="A3" sqref="A3"/>
    </sheetView>
  </sheetViews>
  <sheetFormatPr defaultRowHeight="15" x14ac:dyDescent="0.25"/>
  <cols>
    <col min="1" max="1" width="75.28515625" customWidth="1"/>
  </cols>
  <sheetData>
    <row r="6" spans="1:1" x14ac:dyDescent="0.25">
      <c r="A6" s="44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148B-9C6B-4F8E-8AE8-B809CF68E78D}">
  <dimension ref="A1:B17"/>
  <sheetViews>
    <sheetView workbookViewId="0">
      <selection activeCell="D2" sqref="D2"/>
    </sheetView>
  </sheetViews>
  <sheetFormatPr defaultRowHeight="15" x14ac:dyDescent="0.25"/>
  <cols>
    <col min="1" max="1" width="41.85546875" customWidth="1"/>
    <col min="2" max="2" width="57.28515625" customWidth="1"/>
  </cols>
  <sheetData>
    <row r="1" spans="1:2" x14ac:dyDescent="0.25">
      <c r="A1" s="80" t="s">
        <v>143</v>
      </c>
      <c r="B1" s="80"/>
    </row>
    <row r="2" spans="1:2" x14ac:dyDescent="0.25">
      <c r="A2" s="2" t="s">
        <v>311</v>
      </c>
      <c r="B2" s="21">
        <v>0</v>
      </c>
    </row>
    <row r="3" spans="1:2" x14ac:dyDescent="0.25">
      <c r="A3" s="44" t="s">
        <v>312</v>
      </c>
    </row>
    <row r="4" spans="1:2" x14ac:dyDescent="0.25">
      <c r="A4" s="1"/>
    </row>
    <row r="5" spans="1:2" x14ac:dyDescent="0.25">
      <c r="A5" s="80" t="s">
        <v>146</v>
      </c>
      <c r="B5" s="80"/>
    </row>
    <row r="6" spans="1:2" x14ac:dyDescent="0.25">
      <c r="A6" s="85" t="s">
        <v>190</v>
      </c>
      <c r="B6" s="85"/>
    </row>
    <row r="7" spans="1:2" x14ac:dyDescent="0.25">
      <c r="A7" s="29" t="s">
        <v>10</v>
      </c>
      <c r="B7" s="3" t="s">
        <v>4</v>
      </c>
    </row>
    <row r="8" spans="1:2" x14ac:dyDescent="0.25">
      <c r="A8" s="3" t="s">
        <v>144</v>
      </c>
      <c r="B8">
        <v>0</v>
      </c>
    </row>
    <row r="9" spans="1:2" x14ac:dyDescent="0.25">
      <c r="A9" s="3" t="s">
        <v>145</v>
      </c>
      <c r="B9">
        <v>1977</v>
      </c>
    </row>
    <row r="10" spans="1:2" x14ac:dyDescent="0.25">
      <c r="A10" s="2" t="s">
        <v>86</v>
      </c>
      <c r="B10" s="21">
        <f t="shared" ref="B10" si="0">((B9-B8)/B9)^10*10</f>
        <v>10</v>
      </c>
    </row>
    <row r="13" spans="1:2" x14ac:dyDescent="0.25">
      <c r="A13" s="37" t="s">
        <v>17</v>
      </c>
      <c r="B13" s="37" t="s">
        <v>191</v>
      </c>
    </row>
    <row r="14" spans="1:2" x14ac:dyDescent="0.25">
      <c r="A14" s="29" t="s">
        <v>10</v>
      </c>
      <c r="B14" s="3" t="s">
        <v>4</v>
      </c>
    </row>
    <row r="15" spans="1:2" x14ac:dyDescent="0.25">
      <c r="A15" s="3" t="s">
        <v>144</v>
      </c>
      <c r="B15">
        <v>0</v>
      </c>
    </row>
    <row r="16" spans="1:2" x14ac:dyDescent="0.25">
      <c r="A16" s="3" t="s">
        <v>145</v>
      </c>
      <c r="B16">
        <v>101</v>
      </c>
    </row>
    <row r="17" spans="1:2" x14ac:dyDescent="0.25">
      <c r="A17" s="2" t="s">
        <v>86</v>
      </c>
      <c r="B17" s="21">
        <v>10</v>
      </c>
    </row>
  </sheetData>
  <mergeCells count="3">
    <mergeCell ref="A1:B1"/>
    <mergeCell ref="A6:B6"/>
    <mergeCell ref="A5:B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4662-F7DB-4C73-A0E7-CE5DFBE0BEE9}">
  <dimension ref="A1:F24"/>
  <sheetViews>
    <sheetView workbookViewId="0">
      <selection activeCell="A12" sqref="A12"/>
    </sheetView>
  </sheetViews>
  <sheetFormatPr defaultRowHeight="15" x14ac:dyDescent="0.25"/>
  <cols>
    <col min="1" max="1" width="44.85546875" customWidth="1"/>
    <col min="2" max="2" width="39" customWidth="1"/>
    <col min="3" max="3" width="36.5703125" customWidth="1"/>
    <col min="4" max="4" width="38.5703125" customWidth="1"/>
    <col min="5" max="5" width="29.28515625" customWidth="1"/>
    <col min="6" max="6" width="24" customWidth="1"/>
    <col min="8" max="9" width="49.85546875" customWidth="1"/>
  </cols>
  <sheetData>
    <row r="1" spans="1:6" x14ac:dyDescent="0.25">
      <c r="A1" s="80" t="s">
        <v>147</v>
      </c>
      <c r="B1" s="80"/>
    </row>
    <row r="2" spans="1:6" x14ac:dyDescent="0.25">
      <c r="A2" s="4" t="s">
        <v>85</v>
      </c>
      <c r="B2" s="44" t="s">
        <v>148</v>
      </c>
      <c r="C2" s="4"/>
    </row>
    <row r="5" spans="1:6" x14ac:dyDescent="0.25">
      <c r="A5" s="80" t="s">
        <v>149</v>
      </c>
      <c r="B5" s="80"/>
    </row>
    <row r="6" spans="1:6" x14ac:dyDescent="0.25">
      <c r="A6" s="29" t="s">
        <v>10</v>
      </c>
      <c r="B6" s="3" t="s">
        <v>4</v>
      </c>
    </row>
    <row r="7" spans="1:6" x14ac:dyDescent="0.25">
      <c r="A7" s="3" t="s">
        <v>150</v>
      </c>
      <c r="B7">
        <v>6</v>
      </c>
    </row>
    <row r="8" spans="1:6" x14ac:dyDescent="0.25">
      <c r="A8" s="3" t="s">
        <v>151</v>
      </c>
      <c r="B8">
        <v>13</v>
      </c>
    </row>
    <row r="9" spans="1:6" x14ac:dyDescent="0.25">
      <c r="A9" s="2" t="s">
        <v>86</v>
      </c>
      <c r="B9" s="21">
        <f t="shared" ref="B9" si="0">B7/B8*10</f>
        <v>4.6153846153846159</v>
      </c>
    </row>
    <row r="11" spans="1:6" x14ac:dyDescent="0.25">
      <c r="A11" s="4" t="s">
        <v>313</v>
      </c>
    </row>
    <row r="13" spans="1:6" x14ac:dyDescent="0.25">
      <c r="A13" s="55" t="s">
        <v>150</v>
      </c>
      <c r="B13" s="88" t="s">
        <v>183</v>
      </c>
      <c r="C13" s="88"/>
      <c r="D13" s="88"/>
      <c r="E13" s="88"/>
      <c r="F13" s="88"/>
    </row>
    <row r="14" spans="1:6" x14ac:dyDescent="0.25">
      <c r="A14" s="87" t="s">
        <v>184</v>
      </c>
      <c r="B14" s="89"/>
      <c r="C14" s="89"/>
      <c r="D14" s="89"/>
      <c r="E14" s="89"/>
      <c r="F14" s="89"/>
    </row>
    <row r="15" spans="1:6" x14ac:dyDescent="0.25">
      <c r="A15" s="58" t="s">
        <v>152</v>
      </c>
      <c r="B15" s="56" t="s">
        <v>158</v>
      </c>
      <c r="C15" s="57" t="s">
        <v>186</v>
      </c>
      <c r="D15" s="57" t="s">
        <v>159</v>
      </c>
      <c r="E15" s="57" t="s">
        <v>163</v>
      </c>
      <c r="F15" s="61" t="s">
        <v>7</v>
      </c>
    </row>
    <row r="16" spans="1:6" x14ac:dyDescent="0.25">
      <c r="B16" s="59"/>
    </row>
    <row r="17" spans="1:6" x14ac:dyDescent="0.25">
      <c r="A17" s="86" t="s">
        <v>185</v>
      </c>
      <c r="B17" s="86"/>
      <c r="C17" s="86"/>
      <c r="D17" s="86"/>
      <c r="E17" s="86"/>
      <c r="F17" s="86"/>
    </row>
    <row r="18" spans="1:6" x14ac:dyDescent="0.25">
      <c r="A18" s="58" t="s">
        <v>153</v>
      </c>
      <c r="B18" s="60" t="s">
        <v>157</v>
      </c>
      <c r="C18" s="27" t="s">
        <v>160</v>
      </c>
      <c r="D18" s="57" t="s">
        <v>161</v>
      </c>
      <c r="E18" s="57" t="s">
        <v>162</v>
      </c>
      <c r="F18" s="61" t="s">
        <v>7</v>
      </c>
    </row>
    <row r="20" spans="1:6" x14ac:dyDescent="0.25">
      <c r="A20" s="87" t="s">
        <v>134</v>
      </c>
      <c r="B20" s="87"/>
      <c r="C20" s="87"/>
      <c r="D20" s="87"/>
      <c r="E20" s="87"/>
      <c r="F20" s="87"/>
    </row>
    <row r="21" spans="1:6" x14ac:dyDescent="0.25">
      <c r="A21" s="58" t="s">
        <v>154</v>
      </c>
      <c r="B21" s="57" t="s">
        <v>187</v>
      </c>
      <c r="C21" s="57" t="s">
        <v>160</v>
      </c>
      <c r="D21" s="57" t="s">
        <v>161</v>
      </c>
      <c r="E21" s="57" t="s">
        <v>164</v>
      </c>
      <c r="F21" s="57" t="s">
        <v>78</v>
      </c>
    </row>
    <row r="24" spans="1:6" x14ac:dyDescent="0.25">
      <c r="A24" s="58" t="s">
        <v>155</v>
      </c>
      <c r="B24" s="27" t="s">
        <v>156</v>
      </c>
      <c r="C24" s="62" t="s">
        <v>188</v>
      </c>
      <c r="D24" s="62" t="s">
        <v>189</v>
      </c>
    </row>
  </sheetData>
  <mergeCells count="6">
    <mergeCell ref="A17:F17"/>
    <mergeCell ref="A20:F20"/>
    <mergeCell ref="A5:B5"/>
    <mergeCell ref="A1:B1"/>
    <mergeCell ref="B13:F13"/>
    <mergeCell ref="A14:F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DD78-01F8-45EA-9667-9B37BDF2E557}">
  <dimension ref="A1:E26"/>
  <sheetViews>
    <sheetView topLeftCell="A13" workbookViewId="0">
      <selection activeCell="B18" sqref="B18"/>
    </sheetView>
  </sheetViews>
  <sheetFormatPr defaultRowHeight="15" x14ac:dyDescent="0.25"/>
  <cols>
    <col min="1" max="1" width="34.85546875" customWidth="1"/>
    <col min="2" max="2" width="45.42578125" customWidth="1"/>
    <col min="3" max="3" width="35.140625" customWidth="1"/>
    <col min="4" max="4" width="30.5703125" customWidth="1"/>
    <col min="5" max="5" width="37.28515625" customWidth="1"/>
    <col min="6" max="6" width="12.140625" customWidth="1"/>
  </cols>
  <sheetData>
    <row r="1" spans="1:3" x14ac:dyDescent="0.25">
      <c r="A1" s="83" t="s">
        <v>165</v>
      </c>
      <c r="B1" s="83"/>
      <c r="C1" s="41"/>
    </row>
    <row r="2" spans="1:3" x14ac:dyDescent="0.25">
      <c r="A2" s="29" t="s">
        <v>10</v>
      </c>
      <c r="B2" s="3" t="s">
        <v>4</v>
      </c>
    </row>
    <row r="3" spans="1:3" x14ac:dyDescent="0.25">
      <c r="A3" s="3" t="s">
        <v>166</v>
      </c>
      <c r="B3" s="42" t="s">
        <v>171</v>
      </c>
    </row>
    <row r="4" spans="1:3" x14ac:dyDescent="0.25">
      <c r="A4" s="3" t="s">
        <v>167</v>
      </c>
      <c r="B4" s="42" t="s">
        <v>171</v>
      </c>
    </row>
    <row r="5" spans="1:3" x14ac:dyDescent="0.25">
      <c r="A5" s="3" t="s">
        <v>168</v>
      </c>
      <c r="B5" s="63" t="s">
        <v>172</v>
      </c>
    </row>
    <row r="6" spans="1:3" x14ac:dyDescent="0.25">
      <c r="A6" s="3" t="s">
        <v>169</v>
      </c>
      <c r="B6" s="90" t="s">
        <v>173</v>
      </c>
    </row>
    <row r="7" spans="1:3" x14ac:dyDescent="0.25">
      <c r="A7" s="3" t="s">
        <v>170</v>
      </c>
      <c r="B7" s="33">
        <v>3</v>
      </c>
    </row>
    <row r="8" spans="1:3" x14ac:dyDescent="0.25">
      <c r="A8" s="3" t="s">
        <v>181</v>
      </c>
      <c r="B8" s="33">
        <v>5</v>
      </c>
    </row>
    <row r="9" spans="1:3" x14ac:dyDescent="0.25">
      <c r="A9" s="2" t="s">
        <v>86</v>
      </c>
      <c r="B9" s="21">
        <f>(B8/(B7+B8))*10</f>
        <v>6.25</v>
      </c>
    </row>
    <row r="14" spans="1:3" x14ac:dyDescent="0.25">
      <c r="A14" s="83" t="s">
        <v>182</v>
      </c>
      <c r="B14" s="83"/>
    </row>
    <row r="15" spans="1:3" x14ac:dyDescent="0.25">
      <c r="A15" s="91" t="s">
        <v>4</v>
      </c>
      <c r="B15" s="91"/>
    </row>
    <row r="16" spans="1:3" x14ac:dyDescent="0.25">
      <c r="A16" t="s">
        <v>174</v>
      </c>
      <c r="B16">
        <f>SUM(B22,D22)</f>
        <v>34</v>
      </c>
    </row>
    <row r="17" spans="1:5" x14ac:dyDescent="0.25">
      <c r="A17" t="s">
        <v>175</v>
      </c>
      <c r="B17">
        <f>B23+C23+D23</f>
        <v>4055</v>
      </c>
    </row>
    <row r="18" spans="1:5" x14ac:dyDescent="0.25">
      <c r="A18" s="2" t="s">
        <v>86</v>
      </c>
      <c r="B18" s="21">
        <f>(B16/B17)*10</f>
        <v>8.3847102342786681E-2</v>
      </c>
      <c r="C18" s="1"/>
      <c r="D18" s="82"/>
      <c r="E18" s="82"/>
    </row>
    <row r="20" spans="1:5" x14ac:dyDescent="0.25">
      <c r="A20" s="3" t="s">
        <v>176</v>
      </c>
      <c r="B20" t="s">
        <v>178</v>
      </c>
      <c r="C20" t="s">
        <v>179</v>
      </c>
      <c r="D20" t="s">
        <v>180</v>
      </c>
    </row>
    <row r="21" spans="1:5" x14ac:dyDescent="0.25">
      <c r="A21" s="3" t="s">
        <v>177</v>
      </c>
      <c r="B21" t="s">
        <v>172</v>
      </c>
      <c r="C21" t="s">
        <v>172</v>
      </c>
      <c r="D21" t="s">
        <v>172</v>
      </c>
    </row>
    <row r="22" spans="1:5" x14ac:dyDescent="0.25">
      <c r="A22" s="3" t="s">
        <v>308</v>
      </c>
      <c r="B22">
        <v>1</v>
      </c>
      <c r="C22">
        <v>0</v>
      </c>
      <c r="D22">
        <v>33</v>
      </c>
    </row>
    <row r="23" spans="1:5" x14ac:dyDescent="0.25">
      <c r="A23" s="3" t="s">
        <v>306</v>
      </c>
      <c r="B23">
        <v>101</v>
      </c>
      <c r="C23" s="31">
        <v>1977</v>
      </c>
      <c r="D23">
        <v>1977</v>
      </c>
    </row>
    <row r="25" spans="1:5" x14ac:dyDescent="0.25">
      <c r="A25" s="4" t="s">
        <v>85</v>
      </c>
    </row>
    <row r="26" spans="1:5" x14ac:dyDescent="0.25">
      <c r="A26" s="44" t="s">
        <v>307</v>
      </c>
    </row>
  </sheetData>
  <mergeCells count="5">
    <mergeCell ref="A1:B1"/>
    <mergeCell ref="D18:E18"/>
    <mergeCell ref="B6"/>
    <mergeCell ref="A14:B14"/>
    <mergeCell ref="A15:B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8154-8469-4756-8765-0611E6BFDE2E}">
  <dimension ref="A1:I52"/>
  <sheetViews>
    <sheetView topLeftCell="A22" workbookViewId="0">
      <selection activeCell="B51" sqref="B51"/>
    </sheetView>
  </sheetViews>
  <sheetFormatPr defaultRowHeight="15" x14ac:dyDescent="0.25"/>
  <cols>
    <col min="1" max="1" width="51.28515625" customWidth="1"/>
    <col min="2" max="2" width="40.28515625" customWidth="1"/>
    <col min="3" max="3" width="31" customWidth="1"/>
    <col min="4" max="4" width="16" customWidth="1"/>
    <col min="5" max="5" width="14.28515625" customWidth="1"/>
    <col min="6" max="6" width="17" customWidth="1"/>
  </cols>
  <sheetData>
    <row r="1" spans="1:6" x14ac:dyDescent="0.25">
      <c r="A1" s="80" t="s">
        <v>291</v>
      </c>
      <c r="B1" s="80"/>
    </row>
    <row r="2" spans="1:6" x14ac:dyDescent="0.25">
      <c r="A2" s="29" t="s">
        <v>10</v>
      </c>
      <c r="B2" s="3" t="s">
        <v>4</v>
      </c>
    </row>
    <row r="3" spans="1:6" x14ac:dyDescent="0.25">
      <c r="A3" s="3" t="s">
        <v>192</v>
      </c>
      <c r="B3">
        <v>9</v>
      </c>
    </row>
    <row r="4" spans="1:6" x14ac:dyDescent="0.25">
      <c r="A4" s="3" t="s">
        <v>193</v>
      </c>
      <c r="B4">
        <v>15</v>
      </c>
    </row>
    <row r="5" spans="1:6" x14ac:dyDescent="0.25">
      <c r="A5" s="2" t="s">
        <v>177</v>
      </c>
      <c r="B5" s="68">
        <f>B3/B4*10</f>
        <v>6</v>
      </c>
    </row>
    <row r="7" spans="1:6" x14ac:dyDescent="0.25">
      <c r="A7" s="64" t="s">
        <v>194</v>
      </c>
      <c r="B7" s="92" t="s">
        <v>197</v>
      </c>
      <c r="C7" s="92"/>
      <c r="D7" s="92"/>
      <c r="E7" s="92"/>
      <c r="F7" s="92"/>
    </row>
    <row r="8" spans="1:6" x14ac:dyDescent="0.25">
      <c r="A8" s="82" t="s">
        <v>198</v>
      </c>
      <c r="B8" s="82"/>
      <c r="C8" s="82"/>
      <c r="D8" s="82"/>
      <c r="E8" s="82"/>
      <c r="F8" s="82"/>
    </row>
    <row r="9" spans="1:6" x14ac:dyDescent="0.25">
      <c r="A9" s="65" t="s">
        <v>104</v>
      </c>
      <c r="B9" s="66" t="s">
        <v>104</v>
      </c>
      <c r="C9" s="66" t="s">
        <v>199</v>
      </c>
      <c r="D9" s="66" t="s">
        <v>106</v>
      </c>
      <c r="E9" s="66" t="s">
        <v>107</v>
      </c>
      <c r="F9" s="66" t="s">
        <v>116</v>
      </c>
    </row>
    <row r="10" spans="1:6" x14ac:dyDescent="0.25">
      <c r="A10" s="82" t="s">
        <v>200</v>
      </c>
      <c r="B10" s="82"/>
      <c r="C10" s="82"/>
      <c r="D10" s="82"/>
      <c r="E10" s="82"/>
      <c r="F10" s="82"/>
    </row>
    <row r="11" spans="1:6" x14ac:dyDescent="0.25">
      <c r="A11" s="67" t="s">
        <v>195</v>
      </c>
      <c r="B11" s="66" t="s">
        <v>117</v>
      </c>
      <c r="C11" s="66" t="s">
        <v>118</v>
      </c>
      <c r="D11" s="66" t="s">
        <v>119</v>
      </c>
      <c r="E11" s="66" t="s">
        <v>120</v>
      </c>
      <c r="F11" s="66" t="s">
        <v>107</v>
      </c>
    </row>
    <row r="12" spans="1:6" x14ac:dyDescent="0.25">
      <c r="A12" s="93" t="s">
        <v>201</v>
      </c>
      <c r="B12" s="93"/>
      <c r="C12" s="93"/>
      <c r="D12" s="93"/>
      <c r="E12" s="93"/>
      <c r="F12" s="93"/>
    </row>
    <row r="13" spans="1:6" x14ac:dyDescent="0.25">
      <c r="A13" s="52" t="s">
        <v>196</v>
      </c>
      <c r="B13" s="66" t="s">
        <v>117</v>
      </c>
      <c r="C13" s="66" t="s">
        <v>118</v>
      </c>
      <c r="D13" s="66" t="s">
        <v>119</v>
      </c>
      <c r="E13" s="66" t="s">
        <v>120</v>
      </c>
      <c r="F13" s="66" t="s">
        <v>107</v>
      </c>
    </row>
    <row r="14" spans="1:6" s="39" customFormat="1" x14ac:dyDescent="0.25">
      <c r="D14"/>
    </row>
    <row r="18" spans="1:9" x14ac:dyDescent="0.25">
      <c r="A18" s="83" t="s">
        <v>292</v>
      </c>
      <c r="B18" s="83"/>
      <c r="C18" s="83"/>
      <c r="D18" s="83"/>
      <c r="E18" s="83"/>
      <c r="F18" s="83"/>
      <c r="G18" s="83"/>
      <c r="H18" s="83"/>
      <c r="I18" s="83"/>
    </row>
    <row r="19" spans="1:9" x14ac:dyDescent="0.25">
      <c r="A19" s="83" t="s">
        <v>304</v>
      </c>
      <c r="B19" s="83"/>
      <c r="C19" s="83"/>
      <c r="D19" s="83"/>
      <c r="E19" s="83"/>
      <c r="F19" s="83"/>
      <c r="G19" s="83"/>
      <c r="H19" s="83"/>
      <c r="I19" s="83"/>
    </row>
    <row r="20" spans="1:9" x14ac:dyDescent="0.25">
      <c r="A20" s="79" t="s">
        <v>10</v>
      </c>
      <c r="B20" s="1"/>
    </row>
    <row r="21" spans="1:9" x14ac:dyDescent="0.25">
      <c r="A21" s="3" t="s">
        <v>297</v>
      </c>
      <c r="B21">
        <v>5</v>
      </c>
    </row>
    <row r="22" spans="1:9" x14ac:dyDescent="0.25">
      <c r="A22" s="3" t="s">
        <v>298</v>
      </c>
      <c r="B22">
        <v>134</v>
      </c>
      <c r="D22" s="78"/>
      <c r="E22" s="78"/>
    </row>
    <row r="23" spans="1:9" x14ac:dyDescent="0.25">
      <c r="A23" s="2" t="s">
        <v>86</v>
      </c>
      <c r="B23" s="68">
        <f>B21/B22*10</f>
        <v>0.37313432835820892</v>
      </c>
    </row>
    <row r="26" spans="1:9" x14ac:dyDescent="0.25">
      <c r="A26" s="4" t="s">
        <v>299</v>
      </c>
    </row>
    <row r="27" spans="1:9" x14ac:dyDescent="0.25">
      <c r="A27" s="69" t="s">
        <v>301</v>
      </c>
    </row>
    <row r="28" spans="1:9" x14ac:dyDescent="0.25">
      <c r="A28" s="44" t="s">
        <v>303</v>
      </c>
    </row>
    <row r="30" spans="1:9" x14ac:dyDescent="0.25">
      <c r="A30" s="83" t="s">
        <v>300</v>
      </c>
      <c r="B30" s="83"/>
      <c r="C30" s="83"/>
      <c r="D30" s="83"/>
      <c r="E30" s="83"/>
      <c r="F30" s="83"/>
      <c r="G30" s="83"/>
      <c r="H30" s="83"/>
      <c r="I30" s="83"/>
    </row>
    <row r="31" spans="1:9" x14ac:dyDescent="0.25">
      <c r="A31" s="79" t="s">
        <v>10</v>
      </c>
      <c r="B31" s="1"/>
    </row>
    <row r="32" spans="1:9" x14ac:dyDescent="0.25">
      <c r="A32" s="3" t="s">
        <v>297</v>
      </c>
      <c r="B32">
        <v>0</v>
      </c>
    </row>
    <row r="33" spans="1:9" x14ac:dyDescent="0.25">
      <c r="A33" s="3" t="s">
        <v>298</v>
      </c>
      <c r="B33">
        <v>133</v>
      </c>
      <c r="D33" s="78"/>
      <c r="E33" s="78"/>
    </row>
    <row r="34" spans="1:9" x14ac:dyDescent="0.25">
      <c r="A34" s="2" t="s">
        <v>86</v>
      </c>
      <c r="B34" s="68">
        <f>B32/B33*10</f>
        <v>0</v>
      </c>
    </row>
    <row r="38" spans="1:9" x14ac:dyDescent="0.25">
      <c r="A38" s="83" t="s">
        <v>302</v>
      </c>
      <c r="B38" s="83"/>
      <c r="C38" s="10"/>
      <c r="D38" s="10"/>
      <c r="E38" s="10"/>
      <c r="F38" s="10"/>
      <c r="G38" s="10"/>
      <c r="H38" s="10"/>
      <c r="I38" s="10"/>
    </row>
    <row r="39" spans="1:9" x14ac:dyDescent="0.25">
      <c r="A39" s="83" t="s">
        <v>304</v>
      </c>
      <c r="B39" s="83"/>
      <c r="C39" s="77"/>
      <c r="D39" s="77"/>
      <c r="E39" s="77"/>
      <c r="F39" s="77"/>
      <c r="G39" s="77"/>
      <c r="H39" s="77"/>
      <c r="I39" s="77"/>
    </row>
    <row r="40" spans="1:9" x14ac:dyDescent="0.25">
      <c r="A40" s="47" t="s">
        <v>10</v>
      </c>
      <c r="B40" s="3" t="s">
        <v>4</v>
      </c>
    </row>
    <row r="41" spans="1:9" x14ac:dyDescent="0.25">
      <c r="A41" s="3" t="s">
        <v>203</v>
      </c>
      <c r="B41">
        <v>0</v>
      </c>
    </row>
    <row r="42" spans="1:9" x14ac:dyDescent="0.25">
      <c r="A42" s="3" t="s">
        <v>192</v>
      </c>
      <c r="B42">
        <v>16</v>
      </c>
    </row>
    <row r="43" spans="1:9" x14ac:dyDescent="0.25">
      <c r="A43" s="3" t="s">
        <v>202</v>
      </c>
      <c r="B43">
        <v>9173</v>
      </c>
    </row>
    <row r="44" spans="1:9" x14ac:dyDescent="0.25">
      <c r="A44" s="2" t="s">
        <v>86</v>
      </c>
      <c r="B44" s="70">
        <f>10-(B41/B42*10/B43)</f>
        <v>10</v>
      </c>
    </row>
    <row r="47" spans="1:9" x14ac:dyDescent="0.25">
      <c r="A47" s="83" t="s">
        <v>300</v>
      </c>
      <c r="B47" s="83"/>
    </row>
    <row r="48" spans="1:9" x14ac:dyDescent="0.25">
      <c r="A48" s="79" t="s">
        <v>10</v>
      </c>
      <c r="B48" s="3" t="s">
        <v>4</v>
      </c>
    </row>
    <row r="49" spans="1:2" x14ac:dyDescent="0.25">
      <c r="A49" s="3" t="s">
        <v>203</v>
      </c>
      <c r="B49">
        <v>0</v>
      </c>
    </row>
    <row r="50" spans="1:2" x14ac:dyDescent="0.25">
      <c r="A50" s="3" t="s">
        <v>192</v>
      </c>
      <c r="B50">
        <v>6</v>
      </c>
    </row>
    <row r="51" spans="1:2" x14ac:dyDescent="0.25">
      <c r="A51" s="3" t="s">
        <v>202</v>
      </c>
      <c r="B51">
        <v>101</v>
      </c>
    </row>
    <row r="52" spans="1:2" x14ac:dyDescent="0.25">
      <c r="A52" s="2" t="s">
        <v>86</v>
      </c>
      <c r="B52" s="70">
        <f>10-(B49/B50*10/B51)</f>
        <v>10</v>
      </c>
    </row>
  </sheetData>
  <mergeCells count="11">
    <mergeCell ref="A30:I30"/>
    <mergeCell ref="A39:B39"/>
    <mergeCell ref="A47:B47"/>
    <mergeCell ref="A38:B38"/>
    <mergeCell ref="A1:B1"/>
    <mergeCell ref="B7:F7"/>
    <mergeCell ref="A8:F8"/>
    <mergeCell ref="A10:F10"/>
    <mergeCell ref="A12:F12"/>
    <mergeCell ref="A18:I18"/>
    <mergeCell ref="A19:I1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J G J z T D x t H 6 C n A A A A + A A A A B I A H A B D b 2 5 m a W c v U G F j a 2 F n Z S 5 4 b W w g o h g A K K A U A A A A A A A A A A A A A A A A A A A A A A A A A A A A h Y / R C o I w G I V f R X b v N p d C y O + 8 i O 4 S A i G 6 H X P p S G e 4 2 X y 3 L n q k X i G h r O 6 6 P I f v w H c e t z v k U 9 c G V z V Y 3 Z s M R Z i i Q B n Z V 9 r U G R r d K V y j n M N e y L O o V T D D x q a T 1 R l q n L u k h H j v s V / h f q g J o z Q i x 2 J X y k Z 1 I t T G O m G k Q p 9 V 9 X + F O B x e M p z h J M E J j S i O Y w Z k q a H Q 5 o u w 2 R h T I D 8 l b M b W j Y P i y o b b E s g S g b x f 8 C d Q S w M E F A A C A A g A J G J z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i c 0 y Q L R w J c Q E A A J U C A A A T A B w A R m 9 y b X V s Y X M v U 2 V j d G l v b j E u b S C i G A A o o B Q A A A A A A A A A A A A A A A A A A A A A A A A A A A B 1 U E 1 L A z E Q v R f 6 H 8 J 6 a S E s V P y A y h 7 K b s U e r M o W P L g i M Z n W y C Y j y U Q s 4 n 9 3 7 B b q R 8 0 h H + + 9 e X k z E T R Z 9 K L u z t F Z v 9 f v x S c V w A j e V H w A j R 6 d 1 S q K Q r R A / Z 7 g V W M K G h g p 4 2 t e o U 4 O P A 3 O b Q t 5 i Z 7 4 E Q d Z N W 6 q q 3 I 6 L 2 e T Z j G t Z 7 W 4 n N 0 2 l + A w W N V U i j A 2 t f K k v I H Q X A e I 6 S V B Z F j A M + h E y r B i E 0 P s Y j S / c + U 6 v m Z D e V d B a 5 0 l C E U m M y l K b J P z s T i V Y u o 1 G u t X x e j w + F C K m 4 Q E N a 1 b K H b X f I 4 e 7 o e y 6 + 8 g u w 7 o m D P i A h T H i x k 3 u 1 C P L N w y W 3 z Q j U K K u y 0 + a d t a q 1 a F W F B I 3 y 3 L J + V X 7 L h Y v 8 D O b h G U j 0 s M r g v 8 R c b B n v / l + 3 t m 9 N g a H q 5 d W g j c 4 8 z T y V H + V f I h x Y Z 2 3 C i T h k l i W B h F Q N Z 1 v F o T j k t W r H D C Q / x r s B H M 0 T 0 G 2 A o 2 J g R v t O O n z x C 0 1 R b / q d 9 b m Y L 9 g X 0 M + z 3 r 9 0 7 m 7 B N Q S w E C L Q A U A A I A C A A k Y n N M P G 0 f o K c A A A D 4 A A A A E g A A A A A A A A A A A A A A A A A A A A A A Q 2 9 u Z m l n L 1 B h Y 2 t h Z 2 U u e G 1 s U E s B A i 0 A F A A C A A g A J G J z T A / K 6 a u k A A A A 6 Q A A A B M A A A A A A A A A A A A A A A A A 8 w A A A F t D b 2 5 0 Z W 5 0 X 1 R 5 c G V z X S 5 4 b W x Q S w E C L Q A U A A I A C A A k Y n N M k C 0 c C X E B A A C V A g A A E w A A A A A A A A A A A A A A A A D k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A A A A A A A A P o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l Y X N f Z W N v b m 9 t a W N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O V Q x M T o x N j o w N C 4 0 M z E 1 O T g 1 W i I g L z 4 8 R W 5 0 c n k g V H l w Z T 0 i R m l s b E N v b H V t b k 5 h b W V z I i B W Y W x 1 Z T 0 i c 1 s m c X V v d D t k Y z p p Z G V u d G l m a W V y J n F 1 b 3 Q 7 L C Z x d W 9 0 O 2 R j O m 1 v Z G l m a W V k J n F 1 b 3 Q 7 L C Z x d W 9 0 O 2 F 5 d G 8 6 Q 2 9 k a W d v Q X J l Y S Z x d W 9 0 O y w m c X V v d D t h e X R v O k 5 v b W J y Z U F y Z W E m c X V v d D s s J n F 1 b 3 Q 7 Y X l 0 b z p F a m V y Y 2 l j a W 8 m c X V v d D s s J n F 1 b 3 Q 7 Y X l 0 b z p B c m V h J n F 1 b 3 Q 7 L C Z x d W 9 0 O 3 V y a S Z x d W 9 0 O 1 0 i I C 8 + P E V u d H J 5 I F R 5 c G U 9 I k Z p b G x F c n J v c k N v Z G U i I F Z h b H V l P S J z V W 5 r b m 9 3 b i I g L z 4 8 R W 5 0 c n k g V H l w Z T 0 i R m l s b E N v b H V t b l R 5 c G V z I i B W Y W x 1 Z T 0 i c 0 F 3 Y 0 R C Z 0 1 H Q m c 9 P S I g L z 4 8 R W 5 0 c n k g V H l w Z T 0 i R m l s b E V y c m 9 y Q 2 9 1 b n Q i I F Z h b H V l P S J s M C I g L z 4 8 R W 5 0 c n k g V H l w Z T 0 i R m l s b E N v d W 5 0 I i B W Y W x 1 Z T 0 i b D U 3 N z E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V h c 1 9 l Y 2 9 u b 2 1 p Y 2 F z L 0 N o Y W 5 n Z W Q g V H l w Z S 5 7 Z G M 6 a W R l b n R p Z m l l c i w w f S Z x d W 9 0 O y w m c X V v d D t T Z W N 0 a W 9 u M S 9 h c m V h c 1 9 l Y 2 9 u b 2 1 p Y 2 F z L 0 N o Y W 5 n Z W Q g V H l w Z S 5 7 Z G M 6 b W 9 k a W Z p Z W Q s M X 0 m c X V v d D s s J n F 1 b 3 Q 7 U 2 V j d G l v b j E v Y X J l Y X N f Z W N v b m 9 t a W N h c y 9 D a G F u Z 2 V k I F R 5 c G U u e 2 F 5 d G 8 6 Q 2 9 k a W d v Q X J l Y S w y f S Z x d W 9 0 O y w m c X V v d D t T Z W N 0 a W 9 u M S 9 h c m V h c 1 9 l Y 2 9 u b 2 1 p Y 2 F z L 0 N o Y W 5 n Z W Q g V H l w Z S 5 7 Y X l 0 b z p O b 2 1 i c m V B c m V h L D N 9 J n F 1 b 3 Q 7 L C Z x d W 9 0 O 1 N l Y 3 R p b 2 4 x L 2 F y Z W F z X 2 V j b 2 5 v b W l j Y X M v Q 2 h h b m d l Z C B U e X B l L n t h e X R v O k V q Z X J j a W N p b y w 0 f S Z x d W 9 0 O y w m c X V v d D t T Z W N 0 a W 9 u M S 9 h c m V h c 1 9 l Y 2 9 u b 2 1 p Y 2 F z L 0 N o Y W 5 n Z W Q g V H l w Z S 5 7 Y X l 0 b z p B c m V h L D V 9 J n F 1 b 3 Q 7 L C Z x d W 9 0 O 1 N l Y 3 R p b 2 4 x L 2 F y Z W F z X 2 V j b 2 5 v b W l j Y X M v Q 2 h h b m d l Z C B U e X B l L n t 1 c m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X J l Y X N f Z W N v b m 9 t a W N h c y 9 D a G F u Z 2 V k I F R 5 c G U u e 2 R j O m l k Z W 5 0 a W Z p Z X I s M H 0 m c X V v d D s s J n F 1 b 3 Q 7 U 2 V j d G l v b j E v Y X J l Y X N f Z W N v b m 9 t a W N h c y 9 D a G F u Z 2 V k I F R 5 c G U u e 2 R j O m 1 v Z G l m a W V k L D F 9 J n F 1 b 3 Q 7 L C Z x d W 9 0 O 1 N l Y 3 R p b 2 4 x L 2 F y Z W F z X 2 V j b 2 5 v b W l j Y X M v Q 2 h h b m d l Z C B U e X B l L n t h e X R v O k N v Z G l n b 0 F y Z W E s M n 0 m c X V v d D s s J n F 1 b 3 Q 7 U 2 V j d G l v b j E v Y X J l Y X N f Z W N v b m 9 t a W N h c y 9 D a G F u Z 2 V k I F R 5 c G U u e 2 F 5 d G 8 6 T m 9 t Y n J l Q X J l Y S w z f S Z x d W 9 0 O y w m c X V v d D t T Z W N 0 a W 9 u M S 9 h c m V h c 1 9 l Y 2 9 u b 2 1 p Y 2 F z L 0 N o Y W 5 n Z W Q g V H l w Z S 5 7 Y X l 0 b z p F a m V y Y 2 l j a W 8 s N H 0 m c X V v d D s s J n F 1 b 3 Q 7 U 2 V j d G l v b j E v Y X J l Y X N f Z W N v b m 9 t a W N h c y 9 D a G F u Z 2 V k I F R 5 c G U u e 2 F 5 d G 8 6 Q X J l Y S w 1 f S Z x d W 9 0 O y w m c X V v d D t T Z W N 0 a W 9 u M S 9 h c m V h c 1 9 l Y 2 9 u b 2 1 p Y 2 F z L 0 N o Y W 5 n Z W Q g V H l w Z S 5 7 d X J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V h c 1 9 l Y 2 9 u b 2 1 p Y 2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W F z X 2 V j b 2 5 v b W l j Y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l Y X N f Z W N v b m 9 t a W N h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H 1 + / c H 6 1 R Z I d b N w N d e f e A A A A A A I A A A A A A B B m A A A A A Q A A I A A A A H + U r H R D z 8 k 2 z m z X k u j P a g B K q a H J 9 Q + J s l t x A + 0 r s R d N A A A A A A 6 A A A A A A g A A I A A A A L U 0 b O J m s J x V R v g S N o 9 L B t 8 L Q s f N 0 b d q 8 2 v P C h P V 6 G H r U A A A A A 9 S f x Q y k + J c b O n k H r 0 W 1 w z o T U O D g p w 1 C 2 3 M p q a p X i D N 0 S 2 q w k m v I 6 b d O Y z 4 G B Z 6 A 9 B H r y P u P 9 V F / v Q I Z 3 C D U E A T t n 7 2 w 3 + 3 c m p E L q A 4 c X j 6 Q A A A A N 8 Y b w m T G B S o 9 s I V G s J l 5 g Y 0 N s l w 3 y S w X y 4 C 6 H c t X P 7 2 X D L 3 T 4 d T R k h 0 W / h b g 8 c J 8 d g t g x O A d c 2 W t b 3 D 7 z Z y i f Y = < / D a t a M a s h u p > 
</file>

<file path=customXml/itemProps1.xml><?xml version="1.0" encoding="utf-8"?>
<ds:datastoreItem xmlns:ds="http://schemas.openxmlformats.org/officeDocument/2006/customXml" ds:itemID="{27910FDE-B76E-4009-B20E-6B9B723B8C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1.Availability</vt:lpstr>
      <vt:lpstr>2.Licensing</vt:lpstr>
      <vt:lpstr>3.Interconnection</vt:lpstr>
      <vt:lpstr>4.Security</vt:lpstr>
      <vt:lpstr>5.Performance</vt:lpstr>
      <vt:lpstr>6.Syntactic Accuracy</vt:lpstr>
      <vt:lpstr>7.Semantic Accuracy</vt:lpstr>
      <vt:lpstr>8.Consistency</vt:lpstr>
      <vt:lpstr>9.Completeness</vt:lpstr>
      <vt:lpstr>10.Relevancy</vt:lpstr>
      <vt:lpstr>11.Trustworthiness</vt:lpstr>
      <vt:lpstr>12.Understandability</vt:lpstr>
      <vt:lpstr>13.Timeliness</vt:lpstr>
      <vt:lpstr>14-Interoperability</vt:lpstr>
      <vt:lpstr>15.Interpretability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</dc:creator>
  <cp:lastModifiedBy>Any</cp:lastModifiedBy>
  <dcterms:created xsi:type="dcterms:W3CDTF">2018-03-15T11:11:17Z</dcterms:created>
  <dcterms:modified xsi:type="dcterms:W3CDTF">2018-05-16T07:49:48Z</dcterms:modified>
</cp:coreProperties>
</file>