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\Documents\AMMRs\ammr\temp-arm-param\"/>
    </mc:Choice>
  </mc:AlternateContent>
  <xr:revisionPtr revIDLastSave="0" documentId="13_ncr:1_{CC62BAB6-DDA7-421E-9302-77B8A5ECB004}" xr6:coauthVersionLast="47" xr6:coauthVersionMax="47" xr10:uidLastSave="{00000000-0000-0000-0000-000000000000}"/>
  <bookViews>
    <workbookView xWindow="4950" yWindow="-19530" windowWidth="28800" windowHeight="1588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" i="1"/>
  <c r="J38" i="1" l="1"/>
  <c r="I26" i="1"/>
  <c r="G26" i="1" s="1"/>
  <c r="F121" i="1" l="1"/>
  <c r="F122" i="1"/>
  <c r="H121" i="1" l="1"/>
  <c r="H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tc={3F1B20A1-1D68-4613-843C-160BA9799FC0}</author>
    <author>tc={71779A4C-BD59-47EE-BF2A-637685F13DE3}</author>
    <author>tc={BB52B7DF-CDAE-423D-A04E-19D4C825285F}</author>
    <author>tc={F5087A89-DC8D-43F9-B2D6-2159F5479EFE}</author>
    <author>tc={493E19FC-7C26-4418-896A-58752A7705BA}</author>
    <author>tc={2111A310-191B-43D7-9CAD-6EB5A8E21976}</author>
    <author>tc={A49E2838-D1A9-4487-B685-8372F8E9BD6A}</author>
    <author>tc={674ED76E-43CE-42FA-8EAB-F7407469ACD1}</author>
    <author>tc={68E46F78-CDFE-41CA-83A7-825C74F16CAB}</author>
    <author>tc={BEA781DC-D018-4A54-B039-363C87146B5B}</author>
    <author>tc={D879DCF2-2C71-4530-B8C7-D9137B0A1F66}</author>
    <author>tc={43E91F2A-6CB3-48E5-82E9-C00F9ED0356D}</author>
    <author>tc={C186EB26-A7BB-4C75-AEB8-3D2E4A3BDE05}</author>
    <author>tc={B8C16201-0318-48ED-94DE-0D5DB06D44B1}</author>
    <author>tc={85578CB2-8F94-4327-93A9-BE0A0E8AD806}</author>
    <author>tc={EA9B65E5-EED2-4236-9F5F-5095427D6CAE}</author>
    <author>tc={EC042150-642F-4409-A28A-3B834A96358C}</author>
    <author>tc={162CB6C1-91B6-4698-9673-E6A879DF9743}</author>
    <author>tc={866DD2B1-EDD1-4969-802F-C4FC48DD5EC2}</author>
    <author>tc={B55F7B40-43EC-4157-A4AC-BCEB0F66D5E4}</author>
    <author>tc={768E2E43-45E7-4CB6-A71D-312286BE8A5D}</author>
    <author>tc={00A44320-AA98-4AF3-B39D-CEC5DF31276D}</author>
    <author>tc={86B30603-295E-4195-B825-627691080A56}</author>
    <author>tc={45C6CD4D-27F7-43FC-B39C-A75627D38941}</author>
    <author>tc={D49A7489-81D5-4E1B-A6B8-786037BACCDF}</author>
    <author>tc={4DA1261E-71A1-40E1-8A85-0A836C467C43}</author>
    <author>tc={888A7553-16A1-411C-8CF8-C2159065EC5D}</author>
    <author>tc={FB217E63-9D26-4F93-9F6B-4FB8A614055E}</author>
    <author>tc={99FA5A3E-508A-442A-8A7A-9CEEC71E3E4D}</author>
    <author>tc={75F7964B-61B5-4E5F-81DC-353BABE3DECB}</author>
    <author>tc={1EB8BA21-949C-442D-83C0-8C699D989B50}</author>
    <author>tc={AF7A7196-2E28-402A-98DC-9A6EEEFBD18C}</author>
    <author>tc={90BF5037-3D6B-4796-A442-B00E1A642003}</author>
    <author>tc={8460BBCA-E281-411F-9F27-D40349784244}</author>
    <author>tc={04127275-1A71-4EB3-AA8F-CA148C1AA8EC}</author>
    <author>tc={A763CAF6-401D-4AFF-B38F-8BDD8BFFB84D}</author>
    <author>tc={D7BC360C-2ADC-4E6F-A2CF-830707A6343F}</author>
    <author>tc={6DECEBDB-4EDD-4C71-B62A-9B43BA4B4F46}</author>
    <author>tc={E02ED67A-DE01-4C59-89E6-6D086145DA9D}</author>
    <author>tc={88D9BD2B-E76E-46C2-B116-4D8DFBBDAC02}</author>
    <author>tc={30C5AA76-C500-46AF-84AF-4B587B41D999}</author>
    <author>tc={AE4AA852-0380-45B0-85C9-5A7DE2ED4CDB}</author>
    <author>tc={AF5A6CC2-AE33-4AB2-8138-41D447EF3195}</author>
    <author>tc={2400F6E4-49C8-4BA9-B89B-AA47D50B7CF5}</author>
    <author>tc={2F09B76B-3EB7-4175-9B08-5AEF0DD78E5F}</author>
    <author>tc={CF90EEEE-C3F6-428A-94EB-8BFE9FCD9E2B}</author>
    <author>tc={D9ABADE4-410F-4644-B991-A41F89C2CC80}</author>
    <author>tc={CE194D95-AB53-4243-9609-DCB7B06B629D}</author>
    <author>tc={5CB594B6-8292-482D-B1CF-3F9E897E8EE8}</author>
    <author>tc={ED1BF5D4-8691-412B-8A4F-738894F0F1DA}</author>
    <author>tc={259E6CB1-7EB5-4262-847A-9250CFCAE555}</author>
    <author>tc={8749066A-A517-4D32-B3FD-604B93DDA3DF}</author>
    <author>tc={26981C32-5931-47E5-9F28-7C97F883204C}</author>
    <author>tc={2F1A9155-555E-4A36-84C7-C498C37B39A9}</author>
    <author>tc={06867395-786A-41B3-9B0F-8A3004B66EBA}</author>
    <author>tc={1AAFA032-1FAB-4B4E-B5D8-79ADE9277614}</author>
    <author>tc={B67DE222-4D0E-42F2-8CF7-B03B33EC299A}</author>
    <author>tc={66880414-8A7D-49D8-A2BF-74832C9007E5}</author>
    <author>tc={C55EB42E-2274-4942-AFC6-3F14DAFCA41D}</author>
    <author>tc={0BFC4438-7639-432A-A9A8-B387790E3321}</author>
  </authors>
  <commentList>
    <comment ref="J4" authorId="0" shapeId="0" xr:uid="{3F1B20A1-1D68-4613-843C-160BA9799FC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estimated in old model</t>
      </text>
    </comment>
    <comment ref="H5" authorId="1" shapeId="0" xr:uid="{71779A4C-BD59-47EE-BF2A-637685F13DE3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"Yamaguchi"</t>
      </text>
    </comment>
    <comment ref="J5" authorId="2" shapeId="0" xr:uid="{BB52B7DF-CDAE-423D-A04E-19D4C825285F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Marked with estimated</t>
      </text>
    </comment>
    <comment ref="I6" authorId="3" shapeId="0" xr:uid="{F5087A89-DC8D-43F9-B2D6-2159F5479E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Definatly wrong. PCSA was calculated: as 
0.5*46.500000/(0.25*cos(1deg))
Where 0.5 comes from is unknown, but the strength has not been devided by the 6 braches, causing the psca to be 3 times the true value</t>
      </text>
    </comment>
    <comment ref="J6" authorId="4" shapeId="0" xr:uid="{493E19FC-7C26-4418-896A-58752A7705B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as 0.2*Lf0</t>
      </text>
    </comment>
    <comment ref="H7" authorId="5" shapeId="0" xr:uid="{2111A310-191B-43D7-9CAD-6EB5A8E2197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7" authorId="6" shapeId="0" xr:uid="{A49E2838-D1A9-4487-B685-8372F8E9BD6A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8" authorId="7" shapeId="0" xr:uid="{674ED76E-43CE-42FA-8EAB-F7407469ACD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8" authorId="8" shapeId="0" xr:uid="{68E46F78-CDFE-41CA-83A7-825C74F16CAB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9" authorId="9" shapeId="0" xr:uid="{BEA781DC-D018-4A54-B039-363C87146B5B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0.165*0.7; // Estimated using length Yamaguchi [16]</t>
      </text>
    </comment>
    <comment ref="J9" authorId="10" shapeId="0" xr:uid="{D879DCF2-2C71-4530-B8C7-D9137B0A1F6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0" authorId="11" shapeId="0" xr:uid="{43E91F2A-6CB3-48E5-82E9-C00F9ED0356D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0" authorId="12" shapeId="0" xr:uid="{C186EB26-A7BB-4C75-AEB8-3D2E4A3BDE0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1" authorId="13" shapeId="0" xr:uid="{B8C16201-0318-48ED-94DE-0D5DB06D44B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1" authorId="14" shapeId="0" xr:uid="{85578CB2-8F94-4327-93A9-BE0A0E8AD806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2" authorId="15" shapeId="0" xr:uid="{EA9B65E5-EED2-4236-9F5F-5095427D6CAE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J12" authorId="16" shapeId="0" xr:uid="{EC042150-642F-4409-A28A-3B834A9635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0.15*0.165; // Estimated using length Yamaguchi [16]</t>
      </text>
    </comment>
    <comment ref="H13" authorId="17" shapeId="0" xr:uid="{162CB6C1-91B6-4698-9673-E6A879DF9743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0.165*0.85; // Estimated using length Yamaguchi [16]</t>
      </text>
    </comment>
    <comment ref="I13" authorId="18" shapeId="0" xr:uid="{866DD2B1-EDD1-4969-802F-C4FC48DD5EC2}">
      <text>
        <t>[Threaded comment]
Your version of Excel allows you to read this threaded comment; however, any edits to it will get removed if the file is opened in a newer version of Excel. Learn more: https://go.microsoft.com/fwlink/?linkid=870924
Comment:
    HolzBauer et. al</t>
      </text>
    </comment>
    <comment ref="H20" authorId="19" shapeId="0" xr:uid="{B55F7B40-43EC-4157-A4AC-BCEB0F66D5E4}">
      <text>
        <t>[Threaded comment]
Your version of Excel allows you to read this threaded comment; however, any edits to it will get removed if the file is opened in a newer version of Excel. Learn more: https://go.microsoft.com/fwlink/?linkid=870924
Comment:
    0.165*0.8; // Estimated using length Yamaguchi [16]</t>
      </text>
    </comment>
    <comment ref="H22" authorId="20" shapeId="0" xr:uid="{768E2E43-45E7-4CB6-A71D-312286BE8A5D}">
      <text>
        <t>[Threaded comment]
Your version of Excel allows you to read this threaded comment; however, any edits to it will get removed if the file is opened in a newer version of Excel. Learn more: https://go.microsoft.com/fwlink/?linkid=870924
Comment:
    // Juul-Kristensen2000</t>
      </text>
    </comment>
    <comment ref="I22" authorId="21" shapeId="0" xr:uid="{00A44320-AA98-4AF3-B39D-CEC5DF31276D}">
      <text>
        <t>[Threaded comment]
Your version of Excel allows you to read this threaded comment; however, any edits to it will get removed if the file is opened in a newer version of Excel. Learn more: https://go.microsoft.com/fwlink/?linkid=870924
Comment:
    6* 136.200000; // VU study</t>
      </text>
    </comment>
    <comment ref="J22" authorId="22" shapeId="0" xr:uid="{86B30603-295E-4195-B825-627691080A5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using muscle length from Yamaguchi [16]</t>
      </text>
    </comment>
    <comment ref="J23" authorId="23" shapeId="0" xr:uid="{45C6CD4D-27F7-43FC-B39C-A75627D38941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0.15*Lf0; // Estimated value</t>
      </text>
    </comment>
    <comment ref="F24" authorId="24" shapeId="0" xr:uid="{D49A7489-81D5-4E1B-A6B8-786037BACCDF}">
      <text>
        <t>[Threaded comment]
Your version of Excel allows you to read this threaded comment; however, any edits to it will get removed if the file is opened in a newer version of Excel. Learn more: https://go.microsoft.com/fwlink/?linkid=870924
Comment:
    //Kamibayashi1998</t>
      </text>
    </comment>
    <comment ref="H24" authorId="25" shapeId="0" xr:uid="{4DA1261E-71A1-40E1-8A85-0A836C467C43}">
      <text>
        <t>[Threaded comment]
Your version of Excel allows you to read this threaded comment; however, any edits to it will get removed if the file is opened in a newer version of Excel. Learn more: https://go.microsoft.com/fwlink/?linkid=870924
Comment:
    Kamibayashi1998</t>
      </text>
    </comment>
    <comment ref="I24" authorId="26" shapeId="0" xr:uid="{888A7553-16A1-411C-8CF8-C2159065EC5D}">
      <text>
        <t>[Threaded comment]
Your version of Excel allows you to read this threaded comment; however, any edits to it will get removed if the file is opened in a newer version of Excel. Learn more: https://go.microsoft.com/fwlink/?linkid=870924
Comment:
    (3/4)*114.700000*4</t>
      </text>
    </comment>
    <comment ref="J24" authorId="27" shapeId="0" xr:uid="{FB217E63-9D26-4F93-9F6B-4FB8A614055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0.2*Lf0Temp; // Estimated value</t>
      </text>
    </comment>
    <comment ref="F25" authorId="28" shapeId="0" xr:uid="{99FA5A3E-508A-442A-8A7A-9CEEC71E3E4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H25" authorId="29" shapeId="0" xr:uid="{75F7964B-61B5-4E5F-81DC-353BABE3DEC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  <comment ref="I25" authorId="30" shapeId="0" xr:uid="{1EB8BA21-949C-442D-83C0-8C699D989B50}">
      <text>
        <t>[Threaded comment]
Your version of Excel allows you to read this threaded comment; however, any edits to it will get removed if the file is opened in a newer version of Excel. Learn more: https://go.microsoft.com/fwlink/?linkid=870924
Comment:
    Holzbaur2005</t>
      </text>
    </comment>
    <comment ref="J25" authorId="31" shapeId="0" xr:uid="{AF7A7196-2E28-402A-98DC-9A6EEEFBD18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0.1*Lf0Temp; // Estimated value</t>
      </text>
    </comment>
    <comment ref="H27" authorId="32" shapeId="0" xr:uid="{90BF5037-3D6B-4796-A442-B00E1A642003}">
      <text>
        <t>[Threaded comment]
Your version of Excel allows you to read this threaded comment; however, any edits to it will get removed if the file is opened in a newer version of Excel. Learn more: https://go.microsoft.com/fwlink/?linkid=870924
Comment:
    // Estimated value</t>
      </text>
    </comment>
    <comment ref="J27" authorId="33" shapeId="0" xr:uid="{8460BBCA-E281-411F-9F27-D403497842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0.1*Lf0Temp; // Estimated value</t>
      </text>
    </comment>
    <comment ref="H28" authorId="34" shapeId="0" xr:uid="{04127275-1A71-4EB3-AA8F-CA148C1AA8EC}">
      <text>
        <t>[Threaded comment]
Your version of Excel allows you to read this threaded comment; however, any edits to it will get removed if the file is opened in a newer version of Excel. Learn more: https://go.microsoft.com/fwlink/?linkid=870924
Comment:
    //Kamibayashi1998</t>
      </text>
    </comment>
    <comment ref="H29" authorId="35" shapeId="0" xr:uid="{A763CAF6-401D-4AFF-B38F-8BDD8BFFB84D}">
      <text>
        <t>[Threaded comment]
Your version of Excel allows you to read this threaded comment; however, any edits to it will get removed if the file is opened in a newer version of Excel. Learn more: https://go.microsoft.com/fwlink/?linkid=870924
Comment:
    // Estimated</t>
      </text>
    </comment>
    <comment ref="I29" authorId="36" shapeId="0" xr:uid="{D7BC360C-2ADC-4E6F-A2CF-830707A6343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190.500000*6; // mm^2 VU study</t>
      </text>
    </comment>
    <comment ref="H30" authorId="37" shapeId="0" xr:uid="{6DECEBDB-4EDD-4C71-B62A-9B43BA4B4F4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https://paperpile.com/app/p/8958de43-f272-0f76-9658-e8a34051733c</t>
      </text>
    </comment>
    <comment ref="H31" authorId="38" shapeId="0" xr:uid="{E02ED67A-DE01-4C59-89E6-6D086145DA9D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0.080; //Guesstimate</t>
      </text>
    </comment>
    <comment ref="J31" authorId="39" shapeId="0" xr:uid="{88D9BD2B-E76E-46C2-B116-4D8DFBBDAC02}">
      <text>
        <t>[Threaded comment]
Your version of Excel allows you to read this threaded comment; however, any edits to it will get removed if the file is opened in a newer version of Excel. Learn more: https://go.microsoft.com/fwlink/?linkid=870924
Comment:
    0.5*Lf0Temp;</t>
      </text>
    </comment>
    <comment ref="H32" authorId="40" shapeId="0" xr:uid="{30C5AA76-C500-46AF-84AF-4B587B41D999}">
      <text>
        <t>[Threaded comment]
Your version of Excel allows you to read this threaded comment; however, any edits to it will get removed if the file is opened in a newer version of Excel. Learn more: https://go.microsoft.com/fwlink/?linkid=870924
Comment:
    // Juul-Kristensen2000</t>
      </text>
    </comment>
    <comment ref="J32" authorId="41" shapeId="0" xr:uid="{AE4AA852-0380-45B0-85C9-5A7DE2ED4C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0.08*Lf0Temp; // Estimated</t>
      </text>
    </comment>
    <comment ref="H33" authorId="42" shapeId="0" xr:uid="{AF5A6CC2-AE33-4AB2-8138-41D447EF319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H34" authorId="43" shapeId="0" xr:uid="{2400F6E4-49C8-4BA9-B89B-AA47D50B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</t>
      </text>
    </comment>
    <comment ref="I34" authorId="44" shapeId="0" xr:uid="{2F09B76B-3EB7-4175-9B08-5AEF0DD78E5F}">
      <text>
        <t>[Threaded comment]
Your version of Excel allows you to read this threaded comment; however, any edits to it will get removed if the file is opened in a newer version of Excel. Learn more: https://go.microsoft.com/fwlink/?linkid=870924
Comment:
    51.600000*6; // mm^2 VU study</t>
      </text>
    </comment>
    <comment ref="F35" authorId="45" shapeId="0" xr:uid="{CF90EEEE-C3F6-428A-94EB-8BFE9FCD9E2B}">
      <text>
        <t>[Threaded comment]
Your version of Excel allows you to read this threaded comment; however, any edits to it will get removed if the file is opened in a newer version of Excel. Learn more: https://go.microsoft.com/fwlink/?linkid=870924
Comment:
    Yamaguchi</t>
      </text>
    </comment>
    <comment ref="I35" authorId="46" shapeId="0" xr:uid="{D9ABADE4-410F-4644-B991-A41F89C2CC80}">
      <text>
        <t>[Threaded comment]
Your version of Excel allows you to read this threaded comment; however, any edits to it will get removed if the file is opened in a newer version of Excel. Learn more: https://go.microsoft.com/fwlink/?linkid=870924
Comment:
    145.500000*6; // mm^2 VU study</t>
      </text>
    </comment>
    <comment ref="H37" authorId="47" shapeId="0" xr:uid="{CE194D95-AB53-4243-9609-DCB7B06B629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MAYO study k2_2</t>
      </text>
    </comment>
    <comment ref="I37" authorId="48" shapeId="0" xr:uid="{5CB594B6-8292-482D-B1CF-3F9E897E8EE8}">
      <text>
        <t>[Threaded comment]
Your version of Excel allows you to read this threaded comment; however, any edits to it will get removed if the file is opened in a newer version of Excel. Learn more: https://go.microsoft.com/fwlink/?linkid=870924
Comment:
    146ml/(30cm*cos(30))</t>
      </text>
    </comment>
    <comment ref="J37" authorId="49" shapeId="0" xr:uid="{ED1BF5D4-8691-412B-8A4F-738894F0F1DA}">
      <text>
        <t>[Threaded comment]
Your version of Excel allows you to read this threaded comment; however, any edits to it will get removed if the file is opened in a newer version of Excel. Learn more: https://go.microsoft.com/fwlink/?linkid=870924
Comment:
    Lt0Temp = 0.35*Lf0Temp;</t>
      </text>
    </comment>
    <comment ref="H38" authorId="50" shapeId="0" xr:uid="{259E6CB1-7EB5-4262-847A-9250CFCAE5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MAYO study k2_2</t>
      </text>
    </comment>
    <comment ref="I38" authorId="51" shapeId="0" xr:uid="{8749066A-A517-4D32-B3FD-604B93DDA3DF}">
      <text>
        <t>[Threaded comment]
Your version of Excel allows you to read this threaded comment; however, any edits to it will get removed if the file is opened in a newer version of Excel. Learn more: https://go.microsoft.com/fwlink/?linkid=870924
Comment:
    102ml/(17.3cm*cos(15))</t>
      </text>
    </comment>
    <comment ref="J38" authorId="52" shapeId="0" xr:uid="{26981C32-5931-47E5-9F28-7C97F883204C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39" authorId="53" shapeId="0" xr:uid="{2F1A9155-555E-4A36-84C7-C498C37B39A9}">
      <text>
        <t>[Threaded comment]
Your version of Excel allows you to read this threaded comment; however, any edits to it will get removed if the file is opened in a newer version of Excel. Learn more: https://go.microsoft.com/fwlink/?linkid=870924
Comment:
    160ml/(25cm*cos(45))</t>
      </text>
    </comment>
    <comment ref="J39" authorId="54" shapeId="0" xr:uid="{06867395-786A-41B3-9B0F-8A3004B66EBA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40" authorId="55" shapeId="0" xr:uid="{1AAFA032-1FAB-4B4E-B5D8-79ADE9277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108ml/(26cm*cos(30))</t>
      </text>
    </comment>
    <comment ref="J40" authorId="56" shapeId="0" xr:uid="{B67DE222-4D0E-42F2-8CF7-B03B33EC299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0.25*0.055</t>
      </text>
    </comment>
    <comment ref="J41" authorId="57" shapeId="0" xr:uid="{66880414-8A7D-49D8-A2BF-74832C9007E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0.15*lf0</t>
      </text>
    </comment>
    <comment ref="I42" authorId="58" shapeId="0" xr:uid="{C55EB42E-2274-4942-AFC6-3F14DAFCA41D}">
      <text>
        <t>[Threaded comment]
Your version of Excel allows you to read this threaded comment; however, any edits to it will get removed if the file is opened in a newer version of Excel. Learn more: https://go.microsoft.com/fwlink/?linkid=870924
Comment:
    8ml/(50cm*cos(30))</t>
      </text>
    </comment>
    <comment ref="I43" authorId="59" shapeId="0" xr:uid="{0BFC4438-7639-432A-A9A8-B387790E3321}">
      <text>
        <t>[Threaded comment]
Your version of Excel allows you to read this threaded comment; however, any edits to it will get removed if the file is opened in a newer version of Excel. Learn more: https://go.microsoft.com/fwlink/?linkid=870924
Comment:
    31.5ml/(17.5cm*cos(15))</t>
      </text>
    </comment>
  </commentList>
</comments>
</file>

<file path=xl/sharedStrings.xml><?xml version="1.0" encoding="utf-8"?>
<sst xmlns="http://schemas.openxmlformats.org/spreadsheetml/2006/main" count="249" uniqueCount="165">
  <si>
    <t>Description</t>
  </si>
  <si>
    <t>Doc comment</t>
  </si>
  <si>
    <t>Descriptive name for the muscle, e.g. for plotting</t>
  </si>
  <si>
    <t>Pennation angle of the muscle fibers (degres)</t>
  </si>
  <si>
    <t>Physiological Cross Sectional Area (cm2)</t>
  </si>
  <si>
    <t>The total tendon length (cm)</t>
  </si>
  <si>
    <t>K1 constant in the muscle model.  Factor for determining shortening speed at optimum length</t>
  </si>
  <si>
    <t>K2 constant in the muscle model.  Factor for determining shortening speed at optimum length</t>
  </si>
  <si>
    <t>Epsilon bar in the muscle model. Represents tendon strain at F0</t>
  </si>
  <si>
    <t>AMS muscle name</t>
  </si>
  <si>
    <t>elements</t>
  </si>
  <si>
    <t>Segment association for scaling</t>
  </si>
  <si>
    <t>Number of muscle branches in the TLEM model</t>
  </si>
  <si>
    <t>K1</t>
  </si>
  <si>
    <t>K2</t>
  </si>
  <si>
    <t xml:space="preserve">Volume of the muscle  (ml) </t>
  </si>
  <si>
    <t>scaling</t>
  </si>
  <si>
    <t>muscle</t>
  </si>
  <si>
    <t>pennations angle</t>
  </si>
  <si>
    <t>volume</t>
  </si>
  <si>
    <t>optimal fiberlength</t>
  </si>
  <si>
    <t>total tendon length</t>
  </si>
  <si>
    <t>epsilon0</t>
  </si>
  <si>
    <t>FcFast</t>
  </si>
  <si>
    <t>Factor for determining shortening speed at optimum length</t>
  </si>
  <si>
    <t>biceps_brachii_caput_breve</t>
  </si>
  <si>
    <t>Humerus</t>
  </si>
  <si>
    <t>Biceps brachii caput breve</t>
  </si>
  <si>
    <t>biceps_brachii_caput_longum</t>
  </si>
  <si>
    <t>Biceps brachii caput longum</t>
  </si>
  <si>
    <t>coracobrachialis</t>
  </si>
  <si>
    <t>deltoideus_scapular_part_1</t>
  </si>
  <si>
    <t>deltoideus_scapular_part_2</t>
  </si>
  <si>
    <t>Deltoideus scapula part 1</t>
  </si>
  <si>
    <t>Deltoideus scapula part 2</t>
  </si>
  <si>
    <t>deltoideus_scapular_part_3</t>
  </si>
  <si>
    <t>deltoideus_scapular_part_4</t>
  </si>
  <si>
    <t>deltoideus_scapular_part_5</t>
  </si>
  <si>
    <t>Deltoideus scapula part 3</t>
  </si>
  <si>
    <t>Deltoideus scapula part 4</t>
  </si>
  <si>
    <t>Deltoideus scapula part 5</t>
  </si>
  <si>
    <t>Deltoideus scapula part 6</t>
  </si>
  <si>
    <t>condition</t>
  </si>
  <si>
    <t>deltoideus_clavicular_part_1</t>
  </si>
  <si>
    <t>Deltoideus clavicular part 1</t>
  </si>
  <si>
    <t>deltoideus_clavicular_part_2</t>
  </si>
  <si>
    <t>deltoideus_clavicular_part_3</t>
  </si>
  <si>
    <t>deltoideus_clavicular_part_4</t>
  </si>
  <si>
    <t>deltoideus_clavicular_part_5</t>
  </si>
  <si>
    <t>deltoideus_clavicular_part_6</t>
  </si>
  <si>
    <t>Deltoideus clavicular part 2</t>
  </si>
  <si>
    <t>Deltoideus clavicular part 3</t>
  </si>
  <si>
    <t>Deltoideus clavicular part 4</t>
  </si>
  <si>
    <t>Deltoideus clavicular part 5</t>
  </si>
  <si>
    <t>Deltoideus clavicular part 6</t>
  </si>
  <si>
    <t>BM_ARM_DELTOID_WRAPPING == OFF</t>
  </si>
  <si>
    <t>Deltoideus posterior</t>
  </si>
  <si>
    <t>Deltoideus lateral</t>
  </si>
  <si>
    <t>Deltoideus anterior</t>
  </si>
  <si>
    <t>Infraspinatus</t>
  </si>
  <si>
    <t>infraspinatus</t>
  </si>
  <si>
    <t>latissimus_dorsi</t>
  </si>
  <si>
    <t>Latissimus dorsi</t>
  </si>
  <si>
    <t>levator_scapulae</t>
  </si>
  <si>
    <t>Levator scapulae</t>
  </si>
  <si>
    <t>Pectoralis major thoracic</t>
  </si>
  <si>
    <t>pectoralis_major_thoracic_part</t>
  </si>
  <si>
    <t>pectoralis_major_clavicular_part</t>
  </si>
  <si>
    <t>Pectoralis major clavicular</t>
  </si>
  <si>
    <t>pectoralis_minor</t>
  </si>
  <si>
    <t>Pectoralis minor</t>
  </si>
  <si>
    <t>rhomboideus</t>
  </si>
  <si>
    <t>Rhomboideus</t>
  </si>
  <si>
    <t>serratus_anterior</t>
  </si>
  <si>
    <t>Serratus anterior</t>
  </si>
  <si>
    <t>Sternocleidomastoid</t>
  </si>
  <si>
    <t>subscapularis</t>
  </si>
  <si>
    <t>Subscapularis</t>
  </si>
  <si>
    <t>supraspinatus</t>
  </si>
  <si>
    <t>Supraspinatus</t>
  </si>
  <si>
    <t>teres_major</t>
  </si>
  <si>
    <t>Teres major</t>
  </si>
  <si>
    <t>teres_minor</t>
  </si>
  <si>
    <t>Teres minor</t>
  </si>
  <si>
    <t>trapezius_scapular_part</t>
  </si>
  <si>
    <t>Trapezius scapular part</t>
  </si>
  <si>
    <t>trapezius_clavicular_part</t>
  </si>
  <si>
    <t>Trapezius clavicular part</t>
  </si>
  <si>
    <t>Triceps_LH</t>
  </si>
  <si>
    <t>Triceps lateral head</t>
  </si>
  <si>
    <t>pcsa_old</t>
  </si>
  <si>
    <t>Brachialis</t>
  </si>
  <si>
    <t>Triceps_ME</t>
  </si>
  <si>
    <t>Triceps Long head</t>
  </si>
  <si>
    <t>Triceps_LA</t>
  </si>
  <si>
    <t>Brach_rad</t>
  </si>
  <si>
    <t>Bracio radialis</t>
  </si>
  <si>
    <t>Anconeus</t>
  </si>
  <si>
    <t>Ulna</t>
  </si>
  <si>
    <t>Pronator_teres_caput_humeral</t>
  </si>
  <si>
    <t>Pronator teres caput humeral</t>
  </si>
  <si>
    <t>Pronator_teres_caput_ulnare</t>
  </si>
  <si>
    <t>Pronator teres caput ulnare</t>
  </si>
  <si>
    <t>Supinator humerus part</t>
  </si>
  <si>
    <t>Supinator_humerus_part</t>
  </si>
  <si>
    <t>Supinator_ulna_part</t>
  </si>
  <si>
    <t>Supinator ulna part</t>
  </si>
  <si>
    <t>Pron_quadr</t>
  </si>
  <si>
    <t>Pronator quadr</t>
  </si>
  <si>
    <t>Extensor_Pollicis_Longus</t>
  </si>
  <si>
    <t>Extensor Pollicis Longus</t>
  </si>
  <si>
    <t>Extensor_Pollicis_Brevis</t>
  </si>
  <si>
    <t>Extensor Pollicis Brevis</t>
  </si>
  <si>
    <t>Abductor_Pollicis_Longus</t>
  </si>
  <si>
    <t>Abductor Pollicis Longus</t>
  </si>
  <si>
    <t>Extensor_Indicis</t>
  </si>
  <si>
    <t>Extensor_Carpi_Ulnaris</t>
  </si>
  <si>
    <t>Extensor Carpi Ulnaris</t>
  </si>
  <si>
    <t>Extensor_Carpi_Radialis_Longus</t>
  </si>
  <si>
    <t>Extensor Carpi Radialis Longus</t>
  </si>
  <si>
    <t>Extensor_Carpi_Radialis_Brevis</t>
  </si>
  <si>
    <t>Flexor_Carpi_Radialis</t>
  </si>
  <si>
    <t>Extensor Carpi Radialis Brevis</t>
  </si>
  <si>
    <t>Flexor Carpi Radialis</t>
  </si>
  <si>
    <t>Flexor_Carpi_Ulnaris</t>
  </si>
  <si>
    <t>Flexor Carpi Ulnaris</t>
  </si>
  <si>
    <t>Palmaris_Longus</t>
  </si>
  <si>
    <t>Palmaris Longus</t>
  </si>
  <si>
    <t>Flexor_Digitorum_Superficialis_Digit5</t>
  </si>
  <si>
    <t>Flexor Digitorum Superficialis Digit5</t>
  </si>
  <si>
    <t>Flexor_Digitorum_Superficialis_Digit4</t>
  </si>
  <si>
    <t>Flexor Digitorum Superficialis Digit4</t>
  </si>
  <si>
    <t>Flexor_Digitorum_Superficialis_Digit3</t>
  </si>
  <si>
    <t>Flexor Digitorum Superficialis Digit3</t>
  </si>
  <si>
    <t>Flexor_Digitorum_Superficialis_Digit2</t>
  </si>
  <si>
    <t>Flexor Digitorum Superficialis Digit2</t>
  </si>
  <si>
    <t>Flexor_Digitorum_Profundus_Digit5</t>
  </si>
  <si>
    <t>Flexor Digitorum Profundus Digit5</t>
  </si>
  <si>
    <t>Flexor_Digitorum_Profundus_Digit4</t>
  </si>
  <si>
    <t>Flexor Digitorum Profundus Digit4</t>
  </si>
  <si>
    <t>Flexor_Digitorum_Profundus_Digit3</t>
  </si>
  <si>
    <t>Flexor Digitorum Profundus Digit3</t>
  </si>
  <si>
    <t>Flexor_Digitorum_Profundus_Digit2</t>
  </si>
  <si>
    <t>Flexor Digitorum Profundus Digit2</t>
  </si>
  <si>
    <t>Extensor_Digitorum_Digit5</t>
  </si>
  <si>
    <t>Extensor Digitorum Digit5</t>
  </si>
  <si>
    <t>Extensor_Digitorum_Digit4</t>
  </si>
  <si>
    <t>Extensor Digitorum Digit4</t>
  </si>
  <si>
    <t>Extensor_Digitorum_Digit3</t>
  </si>
  <si>
    <t>Extensor Digitorum Digit3</t>
  </si>
  <si>
    <t>Extensor_Digitorum_Digit2</t>
  </si>
  <si>
    <t>Extensor Digitorum Digit2</t>
  </si>
  <si>
    <t>Extensor_Digiti_Minimi</t>
  </si>
  <si>
    <t>Extensor Digiti Minimi</t>
  </si>
  <si>
    <t>Flexor_Pollicis_Longus</t>
  </si>
  <si>
    <t>Flexor Pollicis Longus</t>
  </si>
  <si>
    <t>Optimal working length of the muscle fiber (m)</t>
  </si>
  <si>
    <t>distribution</t>
  </si>
  <si>
    <t>deltoideus_posterior_part</t>
  </si>
  <si>
    <t>deltoideus_lateral_part</t>
  </si>
  <si>
    <t>deltoideus_anterior_part</t>
  </si>
  <si>
    <t>deltoideus_scapular_part_6</t>
  </si>
  <si>
    <t>Triceps medial head</t>
  </si>
  <si>
    <t>0.07, 0.14, 0.16, 0.22, 0.39</t>
  </si>
  <si>
    <t>BM_ARM_DELTOID_WRAPPING !=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</si>
</sst>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2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4" fillId="0" borderId="0"/>
    <xf numFmtId="0" fontId="3" fillId="0" borderId="0"/>
    <xf numFmtId="0" fontId="4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2" fontId="2" fillId="0" borderId="0" xfId="0" applyNumberFormat="1" applyFont="1" applyFill="1"/>
    <xf numFmtId="2" fontId="1" fillId="0" borderId="0" xfId="0" applyNumberFormat="1" applyFont="1" applyFill="1"/>
    <xf numFmtId="164" fontId="1" fillId="0" borderId="0" xfId="0" applyNumberFormat="1" applyFont="1" applyFill="1"/>
    <xf numFmtId="164" fontId="2" fillId="0" borderId="0" xfId="0" applyNumberFormat="1" applyFont="1" applyFill="1"/>
    <xf numFmtId="165" fontId="1" fillId="0" borderId="0" xfId="0" applyNumberFormat="1" applyFont="1" applyFill="1"/>
    <xf numFmtId="0" fontId="21" fillId="0" borderId="0" xfId="37" applyFont="1"/>
    <xf numFmtId="165" fontId="21" fillId="0" borderId="0" xfId="37" applyNumberFormat="1" applyFont="1"/>
    <xf numFmtId="0" fontId="1" fillId="0" borderId="0" xfId="0" applyFont="1"/>
    <xf numFmtId="0" fontId="21" fillId="0" borderId="0" xfId="37" applyFont="1" applyFill="1"/>
    <xf numFmtId="165" fontId="1" fillId="0" borderId="0" xfId="0" applyNumberFormat="1" applyFont="1"/>
    <xf numFmtId="165" fontId="1" fillId="0" borderId="0" xfId="0" applyNumberFormat="1" applyFont="1" applyAlignment="1"/>
    <xf numFmtId="166" fontId="1" fillId="0" borderId="0" xfId="0" applyNumberFormat="1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 2" xfId="39" xr:uid="{00000000-0005-0000-0000-000027000000}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ten Lund" id="{9CC0C753-404A-4BF9-B2AD-6B2BAE8E20E0}" userId="5108a9fb090788de" providerId="Windows Live"/>
  <person displayName="Morten Enemark Lund" id="{14CDEF9B-0526-46DD-858C-28966142315D}" userId="S::mel@anybodytech.com::ab523cd2-d04f-4daf-ba30-75d93edca7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19T13:12:31.24" personId="{9CC0C753-404A-4BF9-B2AD-6B2BAE8E20E0}" id="{3F1B20A1-1D68-4613-843C-160BA9799FC0}">
    <text>Marked with estimated in old model</text>
  </threadedComment>
  <threadedComment ref="H5" dT="2019-08-19T13:25:03.37" personId="{9CC0C753-404A-4BF9-B2AD-6B2BAE8E20E0}" id="{71779A4C-BD59-47EE-BF2A-637685F13DE3}">
    <text>Marked with "Yamaguchi"</text>
  </threadedComment>
  <threadedComment ref="J5" dT="2019-08-20T07:02:33.17" personId="{9CC0C753-404A-4BF9-B2AD-6B2BAE8E20E0}" id="{BB52B7DF-CDAE-423D-A04E-19D4C825285F}">
    <text>Marked with estimated</text>
  </threadedComment>
  <threadedComment ref="I6" dT="2019-08-20T09:38:05.52" personId="{9CC0C753-404A-4BF9-B2AD-6B2BAE8E20E0}" id="{F5087A89-DC8D-43F9-B2D6-2159F5479EFE}">
    <text>Definatly wrong. PCSA was calculated: as 
0.5*46.500000/(0.25*cos(1deg))
Where 0.5 comes from is unknown, but the strength has not been devided by the 6 braches, causing the psca to be 3 times the true value</text>
  </threadedComment>
  <threadedComment ref="J6" dT="2019-08-20T09:39:07.94" personId="{9CC0C753-404A-4BF9-B2AD-6B2BAE8E20E0}" id="{493E19FC-7C26-4418-896A-58752A7705BA}">
    <text>Estimated as 0.2*Lf0</text>
  </threadedComment>
  <threadedComment ref="H7" dT="2019-08-21T07:32:37.76" personId="{9CC0C753-404A-4BF9-B2AD-6B2BAE8E20E0}" id="{2111A310-191B-43D7-9CAD-6EB5A8E21976}">
    <text>0.165*0.7; // Estimated using length Yamaguchi [16]</text>
  </threadedComment>
  <threadedComment ref="J7" dT="2019-08-21T07:33:47.73" personId="{9CC0C753-404A-4BF9-B2AD-6B2BAE8E20E0}" id="{A49E2838-D1A9-4487-B685-8372F8E9BD6A}">
    <text>0.15*0.165; // Estimated using length Yamaguchi [16]</text>
  </threadedComment>
  <threadedComment ref="H8" dT="2019-08-21T07:35:31.87" personId="{9CC0C753-404A-4BF9-B2AD-6B2BAE8E20E0}" id="{674ED76E-43CE-42FA-8EAB-F7407469ACD1}">
    <text>0.165*0.7; // Estimated using length Yamaguchi [16]</text>
  </threadedComment>
  <threadedComment ref="J8" dT="2019-08-21T07:35:45.44" personId="{9CC0C753-404A-4BF9-B2AD-6B2BAE8E20E0}" id="{68E46F78-CDFE-41CA-83A7-825C74F16CAB}">
    <text>0.15*0.165; // Estimated using length Yamaguchi [16]</text>
  </threadedComment>
  <threadedComment ref="H9" dT="2019-08-21T07:41:24.07" personId="{9CC0C753-404A-4BF9-B2AD-6B2BAE8E20E0}" id="{BEA781DC-D018-4A54-B039-363C87146B5B}">
    <text>0.165*0.7; // Estimated using length Yamaguchi [16]</text>
  </threadedComment>
  <threadedComment ref="J9" dT="2019-08-21T07:46:35.68" personId="{9CC0C753-404A-4BF9-B2AD-6B2BAE8E20E0}" id="{D879DCF2-2C71-4530-B8C7-D9137B0A1F66}">
    <text>0.15*0.165; // Estimated using length Yamaguchi [16]</text>
  </threadedComment>
  <threadedComment ref="H10" dT="2019-08-21T07:41:51.41" personId="{9CC0C753-404A-4BF9-B2AD-6B2BAE8E20E0}" id="{43E91F2A-6CB3-48E5-82E9-C00F9ED0356D}">
    <text>0.165*0.8; // Estimated using length Yamaguchi [16]</text>
  </threadedComment>
  <threadedComment ref="J10" dT="2019-08-21T07:46:41.15" personId="{9CC0C753-404A-4BF9-B2AD-6B2BAE8E20E0}" id="{C186EB26-A7BB-4C75-AEB8-3D2E4A3BDE05}">
    <text>0.15*0.165; // Estimated using length Yamaguchi [16]</text>
  </threadedComment>
  <threadedComment ref="H11" dT="2019-08-21T07:43:26.97" personId="{9CC0C753-404A-4BF9-B2AD-6B2BAE8E20E0}" id="{B8C16201-0318-48ED-94DE-0D5DB06D44B1}">
    <text>0.165*0.8; // Estimated using length Yamaguchi [16]</text>
  </threadedComment>
  <threadedComment ref="J11" dT="2019-08-21T07:46:46.31" personId="{9CC0C753-404A-4BF9-B2AD-6B2BAE8E20E0}" id="{85578CB2-8F94-4327-93A9-BE0A0E8AD806}">
    <text>0.15*0.165; // Estimated using length Yamaguchi [16]</text>
  </threadedComment>
  <threadedComment ref="H12" dT="2019-08-21T07:43:33.40" personId="{9CC0C753-404A-4BF9-B2AD-6B2BAE8E20E0}" id="{EA9B65E5-EED2-4236-9F5F-5095427D6CAE}">
    <text>0.165*0.8; // Estimated using length Yamaguchi [16]</text>
  </threadedComment>
  <threadedComment ref="J12" dT="2019-08-21T07:46:55.37" personId="{9CC0C753-404A-4BF9-B2AD-6B2BAE8E20E0}" id="{EC042150-642F-4409-A28A-3B834A96358C}">
    <text>0.15*0.165; // Estimated using length Yamaguchi [16]</text>
  </threadedComment>
  <threadedComment ref="H13" dT="2019-08-21T07:48:09.45" personId="{9CC0C753-404A-4BF9-B2AD-6B2BAE8E20E0}" id="{162CB6C1-91B6-4698-9673-E6A879DF9743}">
    <text>0.165*0.85; // Estimated using length Yamaguchi [16]</text>
  </threadedComment>
  <threadedComment ref="I13" dT="2019-08-21T07:49:06.41" personId="{9CC0C753-404A-4BF9-B2AD-6B2BAE8E20E0}" id="{866DD2B1-EDD1-4969-802F-C4FC48DD5EC2}">
    <text>HolzBauer et. al</text>
  </threadedComment>
  <threadedComment ref="H20" dT="2019-08-21T07:41:51.41" personId="{9CC0C753-404A-4BF9-B2AD-6B2BAE8E20E0}" id="{B55F7B40-43EC-4157-A4AC-BCEB0F66D5E4}">
    <text>0.165*0.8; // Estimated using length Yamaguchi [16]</text>
  </threadedComment>
  <threadedComment ref="H22" dT="2019-08-21T08:09:48.91" personId="{9CC0C753-404A-4BF9-B2AD-6B2BAE8E20E0}" id="{768E2E43-45E7-4CB6-A71D-312286BE8A5D}">
    <text>// Juul-Kristensen2000</text>
  </threadedComment>
  <threadedComment ref="I22" dT="2019-08-21T08:12:06.70" personId="{9CC0C753-404A-4BF9-B2AD-6B2BAE8E20E0}" id="{00A44320-AA98-4AF3-B39D-CEC5DF31276D}">
    <text>6* 136.200000; // VU study</text>
  </threadedComment>
  <threadedComment ref="J22" dT="2019-08-21T08:10:24.87" personId="{9CC0C753-404A-4BF9-B2AD-6B2BAE8E20E0}" id="{86B30603-295E-4195-B825-627691080A56}">
    <text>Estimated using muscle length from Yamaguchi [16]</text>
  </threadedComment>
  <threadedComment ref="J23" dT="2019-08-21T08:55:55.11" personId="{9CC0C753-404A-4BF9-B2AD-6B2BAE8E20E0}" id="{45C6CD4D-27F7-43FC-B39C-A75627D38941}">
    <text>0.15*Lf0; // Estimated value</text>
  </threadedComment>
  <threadedComment ref="F24" dT="2019-08-21T09:04:01.39" personId="{9CC0C753-404A-4BF9-B2AD-6B2BAE8E20E0}" id="{D49A7489-81D5-4E1B-A6B8-786037BACCDF}">
    <text>//Kamibayashi1998</text>
  </threadedComment>
  <threadedComment ref="H24" dT="2019-08-21T09:06:29.50" personId="{9CC0C753-404A-4BF9-B2AD-6B2BAE8E20E0}" id="{4DA1261E-71A1-40E1-8A85-0A836C467C43}">
    <text>Kamibayashi1998</text>
  </threadedComment>
  <threadedComment ref="I24" dT="2019-08-21T09:05:53.56" personId="{9CC0C753-404A-4BF9-B2AD-6B2BAE8E20E0}" id="{888A7553-16A1-411C-8CF8-C2159065EC5D}">
    <text>(3/4)*114.700000*4</text>
  </threadedComment>
  <threadedComment ref="J24" dT="2019-08-21T09:08:06.23" personId="{9CC0C753-404A-4BF9-B2AD-6B2BAE8E20E0}" id="{FB217E63-9D26-4F93-9F6B-4FB8A614055E}">
    <text>0.2*Lf0Temp; // Estimated value</text>
  </threadedComment>
  <threadedComment ref="F25" dT="2019-08-21T09:11:03.97" personId="{9CC0C753-404A-4BF9-B2AD-6B2BAE8E20E0}" id="{99FA5A3E-508A-442A-8A7A-9CEEC71E3E4D}">
    <text>Estimated</text>
  </threadedComment>
  <threadedComment ref="H25" dT="2019-08-21T09:11:28.56" personId="{9CC0C753-404A-4BF9-B2AD-6B2BAE8E20E0}" id="{75F7964B-61B5-4E5F-81DC-353BABE3DECB}">
    <text>Estimated value</text>
  </threadedComment>
  <threadedComment ref="I25" dT="2019-08-21T09:13:22.86" personId="{9CC0C753-404A-4BF9-B2AD-6B2BAE8E20E0}" id="{1EB8BA21-949C-442D-83C0-8C699D989B50}">
    <text>Holzbaur2005</text>
  </threadedComment>
  <threadedComment ref="J25" dT="2019-08-21T09:14:23.47" personId="{9CC0C753-404A-4BF9-B2AD-6B2BAE8E20E0}" id="{AF7A7196-2E28-402A-98DC-9A6EEEFBD18C}">
    <text>0.1*Lf0Temp; // Estimated value</text>
  </threadedComment>
  <threadedComment ref="H27" dT="2019-08-21T09:22:17.64" personId="{9CC0C753-404A-4BF9-B2AD-6B2BAE8E20E0}" id="{90BF5037-3D6B-4796-A442-B00E1A642003}">
    <text>// Estimated value</text>
  </threadedComment>
  <threadedComment ref="J27" dT="2019-08-21T09:24:23.08" personId="{9CC0C753-404A-4BF9-B2AD-6B2BAE8E20E0}" id="{8460BBCA-E281-411F-9F27-D40349784244}">
    <text>0.1*Lf0Temp; // Estimated value</text>
  </threadedComment>
  <threadedComment ref="H28" dT="2019-08-21T09:25:57.54" personId="{9CC0C753-404A-4BF9-B2AD-6B2BAE8E20E0}" id="{04127275-1A71-4EB3-AA8F-CA148C1AA8EC}">
    <text>//Kamibayashi1998</text>
  </threadedComment>
  <threadedComment ref="H29" dT="2019-08-21T09:31:28.97" personId="{9CC0C753-404A-4BF9-B2AD-6B2BAE8E20E0}" id="{A763CAF6-401D-4AFF-B38F-8BDD8BFFB84D}">
    <text>// Estimated</text>
  </threadedComment>
  <threadedComment ref="I29" dT="2019-08-21T09:32:35.25" personId="{9CC0C753-404A-4BF9-B2AD-6B2BAE8E20E0}" id="{D7BC360C-2ADC-4E6F-A2CF-830707A6343F}">
    <text>190.500000*6; // mm^2 VU study</text>
  </threadedComment>
  <threadedComment ref="H30" dT="2019-08-21T11:03:32.68" personId="{9CC0C753-404A-4BF9-B2AD-6B2BAE8E20E0}" id="{6DECEBDB-4EDD-4C71-B62A-9B43BA4B4F46}">
    <text>https://paperpile.com/app/p/8958de43-f272-0f76-9658-e8a34051733c</text>
  </threadedComment>
  <threadedComment ref="H31" dT="2019-08-21T11:10:18.01" personId="{9CC0C753-404A-4BF9-B2AD-6B2BAE8E20E0}" id="{E02ED67A-DE01-4C59-89E6-6D086145DA9D}">
    <text>0.080; //Guesstimate</text>
  </threadedComment>
  <threadedComment ref="J31" dT="2019-08-21T11:10:49.09" personId="{9CC0C753-404A-4BF9-B2AD-6B2BAE8E20E0}" id="{88D9BD2B-E76E-46C2-B116-4D8DFBBDAC02}">
    <text>0.5*Lf0Temp;</text>
  </threadedComment>
  <threadedComment ref="H32" dT="2019-08-21T11:32:04.54" personId="{9CC0C753-404A-4BF9-B2AD-6B2BAE8E20E0}" id="{30C5AA76-C500-46AF-84AF-4B587B41D999}">
    <text>// Juul-Kristensen2000</text>
  </threadedComment>
  <threadedComment ref="J32" dT="2019-08-21T11:30:16.44" personId="{9CC0C753-404A-4BF9-B2AD-6B2BAE8E20E0}" id="{AE4AA852-0380-45B0-85C9-5A7DE2ED4CDB}">
    <text>0.08*Lf0Temp; // Estimated</text>
  </threadedComment>
  <threadedComment ref="H33" dT="2019-08-21T11:34:00.76" personId="{9CC0C753-404A-4BF9-B2AD-6B2BAE8E20E0}" id="{AF5A6CC2-AE33-4AB2-8138-41D447EF3195}">
    <text>Estimated</text>
  </threadedComment>
  <threadedComment ref="H34" dT="2019-08-21T11:34:44.08" personId="{9CC0C753-404A-4BF9-B2AD-6B2BAE8E20E0}" id="{2400F6E4-49C8-4BA9-B89B-AA47D50B7CF5}">
    <text>Estimated</text>
  </threadedComment>
  <threadedComment ref="I34" dT="2019-08-21T11:35:19.10" personId="{9CC0C753-404A-4BF9-B2AD-6B2BAE8E20E0}" id="{2F09B76B-3EB7-4175-9B08-5AEF0DD78E5F}">
    <text>51.600000*6; // mm^2 VU study</text>
  </threadedComment>
  <threadedComment ref="F35" dT="2019-08-21T11:40:11.79" personId="{9CC0C753-404A-4BF9-B2AD-6B2BAE8E20E0}" id="{CF90EEEE-C3F6-428A-94EB-8BFE9FCD9E2B}">
    <text>Yamaguchi</text>
  </threadedComment>
  <threadedComment ref="I35" dT="2019-08-21T11:37:56.20" personId="{9CC0C753-404A-4BF9-B2AD-6B2BAE8E20E0}" id="{D9ABADE4-410F-4644-B991-A41F89C2CC80}">
    <text>145.500000*6; // mm^2 VU study</text>
  </threadedComment>
  <threadedComment ref="H37" dT="2019-08-21T12:47:02.56" personId="{14CDEF9B-0526-46DD-858C-28966142315D}" id="{CE194D95-AB53-4243-9609-DCB7B06B629D}">
    <text>MAYO study k2_2</text>
  </threadedComment>
  <threadedComment ref="I37" dT="2019-08-21T12:25:44.20" personId="{9CC0C753-404A-4BF9-B2AD-6B2BAE8E20E0}" id="{5CB594B6-8292-482D-B1CF-3F9E897E8EE8}">
    <text>146ml/(30cm*cos(30))</text>
  </threadedComment>
  <threadedComment ref="J37" dT="2019-08-21T12:08:20.09" personId="{9CC0C753-404A-4BF9-B2AD-6B2BAE8E20E0}" id="{ED1BF5D4-8691-412B-8A4F-738894F0F1DA}">
    <text>Lt0Temp = 0.35*Lf0Temp;</text>
  </threadedComment>
  <threadedComment ref="H38" dT="2019-08-21T12:47:51.42" personId="{14CDEF9B-0526-46DD-858C-28966142315D}" id="{259E6CB1-7EB5-4262-847A-9250CFCAE555}">
    <text>MAYO study k2_2</text>
  </threadedComment>
  <threadedComment ref="I38" dT="2019-08-21T12:28:04.00" personId="{9CC0C753-404A-4BF9-B2AD-6B2BAE8E20E0}" id="{8749066A-A517-4D32-B3FD-604B93DDA3DF}">
    <text>102ml/(17.3cm*cos(15))</text>
  </threadedComment>
  <threadedComment ref="J38" dT="2019-08-21T12:25:04.50" personId="{9CC0C753-404A-4BF9-B2AD-6B2BAE8E20E0}" id="{26981C32-5931-47E5-9F28-7C97F883204C}">
    <text>0.15*Lf0</text>
  </threadedComment>
  <threadedComment ref="I39" dT="2019-08-21T12:39:03.72" personId="{9CC0C753-404A-4BF9-B2AD-6B2BAE8E20E0}" id="{2F1A9155-555E-4A36-84C7-C498C37B39A9}">
    <text>160ml/(25cm*cos(45))</text>
  </threadedComment>
  <threadedComment ref="J39" dT="2019-08-21T12:35:00.61" personId="{9CC0C753-404A-4BF9-B2AD-6B2BAE8E20E0}" id="{06867395-786A-41B3-9B0F-8A3004B66EBA}">
    <text>0.15*Lf0</text>
  </threadedComment>
  <threadedComment ref="I40" dT="2019-08-21T12:39:36.75" personId="{9CC0C753-404A-4BF9-B2AD-6B2BAE8E20E0}" id="{1AAFA032-1FAB-4B4E-B5D8-79ADE9277614}">
    <text>108ml/(26cm*cos(30))</text>
  </threadedComment>
  <threadedComment ref="J40" dT="2019-08-21T12:37:24.01" personId="{9CC0C753-404A-4BF9-B2AD-6B2BAE8E20E0}" id="{B67DE222-4D0E-42F2-8CF7-B03B33EC299A}">
    <text>0.25*0.055</text>
  </threadedComment>
  <threadedComment ref="J41" dT="2019-08-21T12:43:01.10" personId="{14CDEF9B-0526-46DD-858C-28966142315D}" id="{66880414-8A7D-49D8-A2BF-74832C9007E5}">
    <text>0.15*lf0</text>
  </threadedComment>
  <threadedComment ref="I42" dT="2019-08-21T12:51:48.90" personId="{14CDEF9B-0526-46DD-858C-28966142315D}" id="{C55EB42E-2274-4942-AFC6-3F14DAFCA41D}">
    <text>8ml/(50cm*cos(30))</text>
  </threadedComment>
  <threadedComment ref="I43" dT="2019-08-21T12:56:43.78" personId="{14CDEF9B-0526-46DD-858C-28966142315D}" id="{0BFC4438-7639-432A-A9A8-B387790E3321}">
    <text>31.5ml/(17.5cm*cos(15))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"/>
  <sheetViews>
    <sheetView tabSelected="1" zoomScaleNormal="100" workbookViewId="0">
      <pane ySplit="1" topLeftCell="A2" activePane="bottomLeft" state="frozen"/>
      <selection pane="bottomLeft" activeCell="A21" sqref="A21"/>
    </sheetView>
  </sheetViews>
  <sheetFormatPr defaultColWidth="9.140625" defaultRowHeight="12.75" x14ac:dyDescent="0.2"/>
  <cols>
    <col min="1" max="1" width="33.5703125" style="3" customWidth="1"/>
    <col min="2" max="2" width="34.85546875" style="3" customWidth="1"/>
    <col min="3" max="3" width="7.85546875" style="3" customWidth="1"/>
    <col min="4" max="4" width="11.42578125" style="3" customWidth="1"/>
    <col min="5" max="5" width="28.42578125" style="3" customWidth="1"/>
    <col min="6" max="6" width="14.140625" style="3" customWidth="1"/>
    <col min="7" max="7" width="25.5703125" style="3" customWidth="1"/>
    <col min="8" max="8" width="12.42578125" style="4" customWidth="1"/>
    <col min="9" max="9" width="10.5703125" style="3" customWidth="1"/>
    <col min="10" max="10" width="18.85546875" style="4" customWidth="1"/>
    <col min="11" max="14" width="9.140625" style="3"/>
    <col min="15" max="15" width="12.140625" style="3" customWidth="1"/>
    <col min="16" max="16384" width="9.140625" style="3"/>
  </cols>
  <sheetData>
    <row r="1" spans="1:19" x14ac:dyDescent="0.2">
      <c r="A1" s="3" t="s">
        <v>9</v>
      </c>
      <c r="B1" s="3" t="s">
        <v>42</v>
      </c>
      <c r="C1" s="3" t="s">
        <v>10</v>
      </c>
      <c r="D1" s="3" t="s">
        <v>16</v>
      </c>
      <c r="E1" s="3" t="s">
        <v>17</v>
      </c>
      <c r="F1" s="2" t="s">
        <v>18</v>
      </c>
      <c r="G1" s="2" t="s">
        <v>19</v>
      </c>
      <c r="H1" s="5" t="s">
        <v>20</v>
      </c>
      <c r="I1" s="2" t="s">
        <v>90</v>
      </c>
      <c r="J1" s="5" t="s">
        <v>21</v>
      </c>
      <c r="K1" s="3" t="s">
        <v>13</v>
      </c>
      <c r="L1" s="3" t="s">
        <v>14</v>
      </c>
      <c r="M1" s="3" t="s">
        <v>23</v>
      </c>
      <c r="N1" s="3" t="s">
        <v>22</v>
      </c>
      <c r="O1" s="3" t="s">
        <v>157</v>
      </c>
      <c r="P1" s="3" t="s">
        <v>1</v>
      </c>
    </row>
    <row r="2" spans="1:19" x14ac:dyDescent="0.2">
      <c r="A2" s="3" t="s">
        <v>0</v>
      </c>
      <c r="C2" s="3" t="s">
        <v>12</v>
      </c>
      <c r="D2" s="3" t="s">
        <v>11</v>
      </c>
      <c r="E2" s="3" t="s">
        <v>2</v>
      </c>
      <c r="F2" s="3" t="s">
        <v>3</v>
      </c>
      <c r="G2" s="3" t="s">
        <v>15</v>
      </c>
      <c r="H2" s="4" t="s">
        <v>156</v>
      </c>
      <c r="I2" s="3" t="s">
        <v>4</v>
      </c>
      <c r="J2" s="4" t="s">
        <v>5</v>
      </c>
      <c r="K2" s="3" t="s">
        <v>6</v>
      </c>
      <c r="L2" s="3" t="s">
        <v>7</v>
      </c>
      <c r="M2" s="3" t="s">
        <v>24</v>
      </c>
      <c r="N2" s="3" t="s">
        <v>8</v>
      </c>
    </row>
    <row r="4" spans="1:19" ht="12.75" customHeight="1" x14ac:dyDescent="0.2">
      <c r="A4" s="7" t="s">
        <v>25</v>
      </c>
      <c r="B4" s="7"/>
      <c r="C4" s="7">
        <v>1</v>
      </c>
      <c r="D4" s="7" t="s">
        <v>26</v>
      </c>
      <c r="E4" s="1" t="s">
        <v>27</v>
      </c>
      <c r="F4" s="6">
        <v>2</v>
      </c>
      <c r="G4" s="6">
        <f>I4*H4*100</f>
        <v>25.8</v>
      </c>
      <c r="H4" s="6">
        <v>0.15</v>
      </c>
      <c r="I4" s="6">
        <v>1.72</v>
      </c>
      <c r="J4" s="6">
        <v>0.1</v>
      </c>
      <c r="K4" s="6">
        <v>10</v>
      </c>
      <c r="L4" s="6">
        <v>0</v>
      </c>
      <c r="M4" s="6">
        <v>0.4</v>
      </c>
      <c r="N4" s="6">
        <v>5.2999999999999999E-2</v>
      </c>
      <c r="O4" s="6"/>
      <c r="P4" s="8"/>
      <c r="Q4" s="6"/>
      <c r="R4" s="6"/>
      <c r="S4" s="6"/>
    </row>
    <row r="5" spans="1:19" ht="12.75" customHeight="1" x14ac:dyDescent="0.2">
      <c r="A5" s="7" t="s">
        <v>28</v>
      </c>
      <c r="B5" s="7"/>
      <c r="C5" s="7">
        <v>1</v>
      </c>
      <c r="D5" s="7" t="s">
        <v>26</v>
      </c>
      <c r="E5" s="1" t="s">
        <v>29</v>
      </c>
      <c r="F5" s="6">
        <v>2</v>
      </c>
      <c r="G5" s="6">
        <f t="shared" ref="G5:G68" si="0">I5*H5*100</f>
        <v>17.8</v>
      </c>
      <c r="H5" s="6">
        <v>0.1</v>
      </c>
      <c r="I5" s="6">
        <v>1.78</v>
      </c>
      <c r="J5" s="6">
        <v>0.1</v>
      </c>
      <c r="K5" s="6">
        <v>10</v>
      </c>
      <c r="L5" s="6">
        <v>0</v>
      </c>
      <c r="M5" s="6">
        <v>0.4</v>
      </c>
      <c r="N5" s="6">
        <v>5.2999999999999999E-2</v>
      </c>
      <c r="O5" s="6"/>
      <c r="P5" s="8"/>
      <c r="Q5" s="6"/>
      <c r="R5" s="6"/>
      <c r="S5" s="6"/>
    </row>
    <row r="6" spans="1:19" ht="13.5" customHeight="1" x14ac:dyDescent="0.2">
      <c r="A6" s="7" t="s">
        <v>30</v>
      </c>
      <c r="B6" s="7"/>
      <c r="C6" s="7">
        <v>6</v>
      </c>
      <c r="D6" s="7" t="s">
        <v>26</v>
      </c>
      <c r="E6" s="1" t="s">
        <v>30</v>
      </c>
      <c r="F6" s="6">
        <v>5</v>
      </c>
      <c r="G6" s="6">
        <f t="shared" si="0"/>
        <v>50.78528</v>
      </c>
      <c r="H6" s="6">
        <v>9.0999999999999998E-2</v>
      </c>
      <c r="I6" s="6">
        <v>5.5808</v>
      </c>
      <c r="J6" s="9">
        <v>1.8200000000000001E-2</v>
      </c>
      <c r="K6" s="6">
        <v>10</v>
      </c>
      <c r="L6" s="6">
        <v>0</v>
      </c>
      <c r="M6" s="6">
        <v>0.4</v>
      </c>
      <c r="N6" s="6">
        <v>5.2999999999999999E-2</v>
      </c>
      <c r="O6" s="6"/>
      <c r="P6" s="8"/>
      <c r="Q6" s="6"/>
      <c r="R6" s="6"/>
      <c r="S6" s="6"/>
    </row>
    <row r="7" spans="1:19" ht="18.75" customHeight="1" x14ac:dyDescent="0.2">
      <c r="A7" s="7" t="s">
        <v>31</v>
      </c>
      <c r="B7" s="7" t="s">
        <v>55</v>
      </c>
      <c r="C7" s="7">
        <v>1</v>
      </c>
      <c r="D7" s="7" t="s">
        <v>26</v>
      </c>
      <c r="E7" s="1" t="s">
        <v>33</v>
      </c>
      <c r="F7" s="6">
        <v>0</v>
      </c>
      <c r="G7" s="6">
        <f t="shared" si="0"/>
        <v>10.395</v>
      </c>
      <c r="H7" s="6">
        <v>0.11550000000000001</v>
      </c>
      <c r="I7" s="6">
        <v>0.9</v>
      </c>
      <c r="J7" s="6">
        <v>2.4750000000000001E-2</v>
      </c>
      <c r="K7" s="6">
        <v>10</v>
      </c>
      <c r="L7" s="6">
        <v>0</v>
      </c>
      <c r="M7" s="6">
        <v>0.4</v>
      </c>
      <c r="N7" s="6">
        <v>5.2999999999999999E-2</v>
      </c>
      <c r="O7" s="6"/>
      <c r="P7" s="8"/>
      <c r="Q7" s="6"/>
      <c r="R7" s="6"/>
      <c r="S7" s="6"/>
    </row>
    <row r="8" spans="1:19" ht="18.75" customHeight="1" x14ac:dyDescent="0.2">
      <c r="A8" s="7" t="s">
        <v>32</v>
      </c>
      <c r="B8" s="7" t="s">
        <v>55</v>
      </c>
      <c r="C8" s="7">
        <v>1</v>
      </c>
      <c r="D8" s="7" t="s">
        <v>26</v>
      </c>
      <c r="E8" s="1" t="s">
        <v>34</v>
      </c>
      <c r="F8" s="6">
        <v>0</v>
      </c>
      <c r="G8" s="6">
        <f t="shared" si="0"/>
        <v>10.395</v>
      </c>
      <c r="H8" s="6">
        <v>0.11550000000000001</v>
      </c>
      <c r="I8" s="6">
        <v>0.9</v>
      </c>
      <c r="J8" s="6">
        <v>2.4750000000000001E-2</v>
      </c>
      <c r="K8" s="6">
        <v>10</v>
      </c>
      <c r="L8" s="6">
        <v>0</v>
      </c>
      <c r="M8" s="6">
        <v>0.4</v>
      </c>
      <c r="N8" s="6">
        <v>5.2999999999999999E-2</v>
      </c>
      <c r="O8" s="6"/>
      <c r="P8" s="8"/>
      <c r="Q8" s="6"/>
      <c r="R8" s="6"/>
      <c r="S8" s="6"/>
    </row>
    <row r="9" spans="1:19" ht="18.75" customHeight="1" x14ac:dyDescent="0.2">
      <c r="A9" s="7" t="s">
        <v>35</v>
      </c>
      <c r="B9" s="7" t="s">
        <v>55</v>
      </c>
      <c r="C9" s="7">
        <v>1</v>
      </c>
      <c r="D9" s="7" t="s">
        <v>26</v>
      </c>
      <c r="E9" s="1" t="s">
        <v>38</v>
      </c>
      <c r="F9" s="6">
        <v>0</v>
      </c>
      <c r="G9" s="6">
        <f t="shared" si="0"/>
        <v>23.677499999999998</v>
      </c>
      <c r="H9" s="6">
        <v>0.11550000000000001</v>
      </c>
      <c r="I9" s="6">
        <v>2.0499999999999998</v>
      </c>
      <c r="J9" s="6">
        <v>2.4750000000000001E-2</v>
      </c>
      <c r="K9" s="6">
        <v>10</v>
      </c>
      <c r="L9" s="6">
        <v>0</v>
      </c>
      <c r="M9" s="6">
        <v>0.4</v>
      </c>
      <c r="N9" s="6">
        <v>5.2999999999999999E-2</v>
      </c>
      <c r="O9" s="6"/>
      <c r="P9" s="8"/>
      <c r="Q9" s="6"/>
      <c r="R9" s="6"/>
      <c r="S9" s="6"/>
    </row>
    <row r="10" spans="1:19" ht="18.75" customHeight="1" x14ac:dyDescent="0.2">
      <c r="A10" s="7" t="s">
        <v>36</v>
      </c>
      <c r="B10" s="7" t="s">
        <v>55</v>
      </c>
      <c r="C10" s="7">
        <v>1</v>
      </c>
      <c r="D10" s="7" t="s">
        <v>26</v>
      </c>
      <c r="E10" s="1" t="s">
        <v>39</v>
      </c>
      <c r="F10" s="6">
        <v>0</v>
      </c>
      <c r="G10" s="6">
        <f t="shared" si="0"/>
        <v>27.060000000000002</v>
      </c>
      <c r="H10" s="6">
        <v>0.13200000000000001</v>
      </c>
      <c r="I10" s="6">
        <v>2.0499999999999998</v>
      </c>
      <c r="J10" s="6">
        <v>2.4750000000000001E-2</v>
      </c>
      <c r="K10" s="6">
        <v>10</v>
      </c>
      <c r="L10" s="6">
        <v>0</v>
      </c>
      <c r="M10" s="6">
        <v>0.4</v>
      </c>
      <c r="N10" s="6">
        <v>5.2999999999999999E-2</v>
      </c>
      <c r="O10" s="6"/>
      <c r="P10" s="8"/>
      <c r="Q10" s="6"/>
      <c r="R10" s="6"/>
      <c r="S10" s="6"/>
    </row>
    <row r="11" spans="1:19" s="7" customFormat="1" ht="18.75" customHeight="1" x14ac:dyDescent="0.2">
      <c r="A11" s="7" t="s">
        <v>37</v>
      </c>
      <c r="B11" s="7" t="s">
        <v>55</v>
      </c>
      <c r="C11" s="7">
        <v>1</v>
      </c>
      <c r="D11" s="7" t="s">
        <v>26</v>
      </c>
      <c r="E11" s="1" t="s">
        <v>40</v>
      </c>
      <c r="F11" s="8">
        <v>0</v>
      </c>
      <c r="G11" s="6">
        <f t="shared" si="0"/>
        <v>27.060000000000002</v>
      </c>
      <c r="H11" s="6">
        <v>0.13200000000000001</v>
      </c>
      <c r="I11" s="6">
        <v>2.0499999999999998</v>
      </c>
      <c r="J11" s="6">
        <v>2.4750000000000001E-2</v>
      </c>
      <c r="K11" s="6">
        <v>10</v>
      </c>
      <c r="L11" s="6">
        <v>0</v>
      </c>
      <c r="M11" s="6">
        <v>0.4</v>
      </c>
      <c r="N11" s="6">
        <v>5.2999999999999999E-2</v>
      </c>
      <c r="O11" s="6"/>
      <c r="P11" s="8"/>
      <c r="Q11" s="8"/>
      <c r="R11" s="8"/>
      <c r="S11" s="8"/>
    </row>
    <row r="12" spans="1:19" ht="18.75" customHeight="1" x14ac:dyDescent="0.2">
      <c r="A12" s="7" t="s">
        <v>161</v>
      </c>
      <c r="B12" s="7" t="s">
        <v>55</v>
      </c>
      <c r="C12" s="7">
        <v>1</v>
      </c>
      <c r="D12" s="7" t="s">
        <v>26</v>
      </c>
      <c r="E12" s="1" t="s">
        <v>41</v>
      </c>
      <c r="F12" s="6">
        <v>0</v>
      </c>
      <c r="G12" s="6">
        <f t="shared" si="0"/>
        <v>27.060000000000002</v>
      </c>
      <c r="H12" s="6">
        <v>0.13200000000000001</v>
      </c>
      <c r="I12" s="6">
        <v>2.0499999999999998</v>
      </c>
      <c r="J12" s="6">
        <v>2.4750000000000001E-2</v>
      </c>
      <c r="K12" s="6">
        <v>10</v>
      </c>
      <c r="L12" s="6">
        <v>0</v>
      </c>
      <c r="M12" s="6">
        <v>0.4</v>
      </c>
      <c r="N12" s="6">
        <v>5.2999999999999999E-2</v>
      </c>
      <c r="O12" s="6"/>
      <c r="P12" s="8"/>
      <c r="Q12" s="6"/>
      <c r="R12" s="6"/>
      <c r="S12" s="6"/>
    </row>
    <row r="13" spans="1:19" ht="18.75" customHeight="1" x14ac:dyDescent="0.2">
      <c r="A13" s="7" t="s">
        <v>43</v>
      </c>
      <c r="B13" s="7" t="s">
        <v>55</v>
      </c>
      <c r="C13" s="7">
        <v>1</v>
      </c>
      <c r="D13" s="7" t="s">
        <v>26</v>
      </c>
      <c r="E13" s="1" t="s">
        <v>44</v>
      </c>
      <c r="F13" s="6">
        <v>0</v>
      </c>
      <c r="G13" s="6">
        <f t="shared" si="0"/>
        <v>19.074000000000002</v>
      </c>
      <c r="H13" s="6">
        <v>0.14025000000000001</v>
      </c>
      <c r="I13" s="6">
        <v>1.36</v>
      </c>
      <c r="J13" s="6">
        <v>2.4750000000000001E-2</v>
      </c>
      <c r="K13" s="6">
        <v>10</v>
      </c>
      <c r="L13" s="6">
        <v>0</v>
      </c>
      <c r="M13" s="6">
        <v>0.4</v>
      </c>
      <c r="N13" s="6">
        <v>5.2999999999999999E-2</v>
      </c>
      <c r="O13" s="6"/>
      <c r="P13" s="8"/>
      <c r="Q13" s="6"/>
      <c r="R13" s="6"/>
      <c r="S13" s="6"/>
    </row>
    <row r="14" spans="1:19" ht="18.75" customHeight="1" x14ac:dyDescent="0.2">
      <c r="A14" s="7" t="s">
        <v>45</v>
      </c>
      <c r="B14" s="7" t="s">
        <v>55</v>
      </c>
      <c r="C14" s="7">
        <v>1</v>
      </c>
      <c r="D14" s="7" t="s">
        <v>26</v>
      </c>
      <c r="E14" s="1" t="s">
        <v>50</v>
      </c>
      <c r="F14" s="6">
        <v>0</v>
      </c>
      <c r="G14" s="6">
        <f t="shared" si="0"/>
        <v>19.074000000000002</v>
      </c>
      <c r="H14" s="6">
        <v>0.14025000000000001</v>
      </c>
      <c r="I14" s="6">
        <v>1.36</v>
      </c>
      <c r="J14" s="6">
        <v>2.4750000000000001E-2</v>
      </c>
      <c r="K14" s="6">
        <v>10</v>
      </c>
      <c r="L14" s="6">
        <v>0</v>
      </c>
      <c r="M14" s="6">
        <v>0.4</v>
      </c>
      <c r="N14" s="6">
        <v>5.2999999999999999E-2</v>
      </c>
      <c r="O14" s="6"/>
      <c r="P14" s="8"/>
      <c r="Q14" s="6"/>
      <c r="R14" s="6"/>
      <c r="S14" s="6"/>
    </row>
    <row r="15" spans="1:19" ht="18.75" customHeight="1" x14ac:dyDescent="0.2">
      <c r="A15" s="7" t="s">
        <v>46</v>
      </c>
      <c r="B15" s="7" t="s">
        <v>55</v>
      </c>
      <c r="C15" s="7">
        <v>1</v>
      </c>
      <c r="D15" s="7" t="s">
        <v>26</v>
      </c>
      <c r="E15" s="1" t="s">
        <v>51</v>
      </c>
      <c r="F15" s="6">
        <v>0</v>
      </c>
      <c r="G15" s="6">
        <f t="shared" si="0"/>
        <v>19.074000000000002</v>
      </c>
      <c r="H15" s="6">
        <v>0.14025000000000001</v>
      </c>
      <c r="I15" s="6">
        <v>1.36</v>
      </c>
      <c r="J15" s="6">
        <v>2.4750000000000001E-2</v>
      </c>
      <c r="K15" s="6">
        <v>10</v>
      </c>
      <c r="L15" s="6">
        <v>0</v>
      </c>
      <c r="M15" s="6">
        <v>0.4</v>
      </c>
      <c r="N15" s="6">
        <v>5.2999999999999999E-2</v>
      </c>
      <c r="O15" s="6"/>
      <c r="P15" s="8"/>
      <c r="Q15" s="6"/>
      <c r="R15" s="6"/>
      <c r="S15" s="6"/>
    </row>
    <row r="16" spans="1:19" ht="18.75" customHeight="1" x14ac:dyDescent="0.2">
      <c r="A16" s="7" t="s">
        <v>47</v>
      </c>
      <c r="B16" s="7" t="s">
        <v>55</v>
      </c>
      <c r="C16" s="7">
        <v>1</v>
      </c>
      <c r="D16" s="7" t="s">
        <v>26</v>
      </c>
      <c r="E16" s="1" t="s">
        <v>52</v>
      </c>
      <c r="F16" s="6">
        <v>0</v>
      </c>
      <c r="G16" s="6">
        <f t="shared" si="0"/>
        <v>19.074000000000002</v>
      </c>
      <c r="H16" s="6">
        <v>0.14025000000000001</v>
      </c>
      <c r="I16" s="6">
        <v>1.36</v>
      </c>
      <c r="J16" s="6">
        <v>2.4750000000000001E-2</v>
      </c>
      <c r="K16" s="6">
        <v>10</v>
      </c>
      <c r="L16" s="6">
        <v>0</v>
      </c>
      <c r="M16" s="6">
        <v>0.4</v>
      </c>
      <c r="N16" s="6">
        <v>5.2999999999999999E-2</v>
      </c>
      <c r="O16" s="6"/>
      <c r="P16" s="8"/>
      <c r="Q16" s="6"/>
      <c r="R16" s="6"/>
      <c r="S16" s="6"/>
    </row>
    <row r="17" spans="1:19" s="9" customFormat="1" ht="18" customHeight="1" x14ac:dyDescent="0.2">
      <c r="A17" s="7" t="s">
        <v>48</v>
      </c>
      <c r="B17" s="7" t="s">
        <v>55</v>
      </c>
      <c r="C17" s="7">
        <v>1</v>
      </c>
      <c r="D17" s="7" t="s">
        <v>26</v>
      </c>
      <c r="E17" s="1" t="s">
        <v>53</v>
      </c>
      <c r="F17" s="6">
        <v>0</v>
      </c>
      <c r="G17" s="6">
        <f t="shared" si="0"/>
        <v>19.074000000000002</v>
      </c>
      <c r="H17" s="6">
        <v>0.14025000000000001</v>
      </c>
      <c r="I17" s="6">
        <v>1.36</v>
      </c>
      <c r="J17" s="6">
        <v>2.4750000000000001E-2</v>
      </c>
      <c r="K17" s="6">
        <v>10</v>
      </c>
      <c r="L17" s="6">
        <v>0</v>
      </c>
      <c r="M17" s="6">
        <v>0.4</v>
      </c>
      <c r="N17" s="6">
        <v>5.2999999999999999E-2</v>
      </c>
      <c r="O17" s="6"/>
      <c r="P17" s="11"/>
      <c r="Q17" s="11"/>
      <c r="R17" s="11"/>
      <c r="S17" s="11"/>
    </row>
    <row r="18" spans="1:19" ht="18.75" customHeight="1" x14ac:dyDescent="0.2">
      <c r="A18" s="7" t="s">
        <v>49</v>
      </c>
      <c r="B18" s="7" t="s">
        <v>55</v>
      </c>
      <c r="C18" s="7">
        <v>1</v>
      </c>
      <c r="D18" s="7" t="s">
        <v>26</v>
      </c>
      <c r="E18" s="1" t="s">
        <v>54</v>
      </c>
      <c r="F18" s="6">
        <v>0</v>
      </c>
      <c r="G18" s="6">
        <f t="shared" si="0"/>
        <v>19.074000000000002</v>
      </c>
      <c r="H18" s="6">
        <v>0.14025000000000001</v>
      </c>
      <c r="I18" s="6">
        <v>1.36</v>
      </c>
      <c r="J18" s="6">
        <v>2.4750000000000001E-2</v>
      </c>
      <c r="K18" s="6">
        <v>10</v>
      </c>
      <c r="L18" s="6">
        <v>0</v>
      </c>
      <c r="M18" s="6">
        <v>0.4</v>
      </c>
      <c r="N18" s="6">
        <v>5.2999999999999999E-2</v>
      </c>
      <c r="O18" s="6"/>
      <c r="P18" s="8"/>
      <c r="Q18" s="6"/>
      <c r="R18" s="6"/>
      <c r="S18" s="6"/>
    </row>
    <row r="19" spans="1:19" x14ac:dyDescent="0.2">
      <c r="A19" s="7" t="s">
        <v>158</v>
      </c>
      <c r="B19" s="7" t="s">
        <v>164</v>
      </c>
      <c r="C19" s="7">
        <v>4</v>
      </c>
      <c r="D19" s="7" t="s">
        <v>26</v>
      </c>
      <c r="E19" s="1" t="s">
        <v>56</v>
      </c>
      <c r="F19" s="6">
        <v>0</v>
      </c>
      <c r="G19" s="6">
        <f t="shared" si="0"/>
        <v>41.58</v>
      </c>
      <c r="H19" s="6">
        <v>0.11550000000000001</v>
      </c>
      <c r="I19" s="6">
        <v>3.6</v>
      </c>
      <c r="J19" s="6">
        <v>2.4750000000000001E-2</v>
      </c>
      <c r="K19" s="6">
        <v>10</v>
      </c>
      <c r="L19" s="6">
        <v>0</v>
      </c>
      <c r="M19" s="6">
        <v>0.4</v>
      </c>
      <c r="N19" s="6">
        <v>5.2999999999999999E-2</v>
      </c>
      <c r="O19" s="6"/>
      <c r="P19" s="8"/>
      <c r="Q19" s="6"/>
      <c r="R19" s="6"/>
      <c r="S19" s="6"/>
    </row>
    <row r="20" spans="1:19" x14ac:dyDescent="0.2">
      <c r="A20" s="7" t="s">
        <v>159</v>
      </c>
      <c r="B20" s="7" t="s">
        <v>164</v>
      </c>
      <c r="C20" s="7">
        <v>4</v>
      </c>
      <c r="D20" s="7" t="s">
        <v>26</v>
      </c>
      <c r="E20" s="1" t="s">
        <v>57</v>
      </c>
      <c r="F20" s="6">
        <v>0</v>
      </c>
      <c r="G20" s="6">
        <f t="shared" si="0"/>
        <v>108.24000000000001</v>
      </c>
      <c r="H20" s="6">
        <v>0.13200000000000001</v>
      </c>
      <c r="I20" s="6">
        <v>8.1999999999999993</v>
      </c>
      <c r="J20" s="6">
        <v>2.4750000000000001E-2</v>
      </c>
      <c r="K20" s="6">
        <v>10</v>
      </c>
      <c r="L20" s="6">
        <v>0</v>
      </c>
      <c r="M20" s="6">
        <v>0.4</v>
      </c>
      <c r="N20" s="6">
        <v>5.2999999999999999E-2</v>
      </c>
      <c r="O20" s="6"/>
      <c r="P20" s="6"/>
      <c r="Q20" s="6"/>
      <c r="R20" s="6"/>
      <c r="S20" s="6"/>
    </row>
    <row r="21" spans="1:19" x14ac:dyDescent="0.2">
      <c r="A21" s="7" t="s">
        <v>160</v>
      </c>
      <c r="B21" s="7" t="s">
        <v>164</v>
      </c>
      <c r="C21" s="7">
        <v>4</v>
      </c>
      <c r="D21" s="7" t="s">
        <v>26</v>
      </c>
      <c r="E21" s="1" t="s">
        <v>58</v>
      </c>
      <c r="F21" s="6">
        <v>0</v>
      </c>
      <c r="G21" s="6">
        <f t="shared" si="0"/>
        <v>76.296000000000006</v>
      </c>
      <c r="H21" s="6">
        <v>0.14025000000000001</v>
      </c>
      <c r="I21" s="6">
        <v>5.44</v>
      </c>
      <c r="J21" s="6">
        <v>2.4750000000000001E-2</v>
      </c>
      <c r="K21" s="6">
        <v>10</v>
      </c>
      <c r="L21" s="6">
        <v>0</v>
      </c>
      <c r="M21" s="6">
        <v>0.4</v>
      </c>
      <c r="N21" s="6">
        <v>5.2999999999999999E-2</v>
      </c>
      <c r="O21" s="6"/>
      <c r="P21" s="6"/>
      <c r="Q21" s="6"/>
      <c r="R21" s="6"/>
      <c r="S21" s="6"/>
    </row>
    <row r="22" spans="1:19" x14ac:dyDescent="0.2">
      <c r="A22" s="7" t="s">
        <v>60</v>
      </c>
      <c r="B22" s="7"/>
      <c r="C22" s="7">
        <v>6</v>
      </c>
      <c r="D22" s="7" t="s">
        <v>26</v>
      </c>
      <c r="E22" s="1" t="s">
        <v>59</v>
      </c>
      <c r="F22" s="6">
        <v>0</v>
      </c>
      <c r="G22" s="6">
        <f t="shared" si="0"/>
        <v>53.118000000000009</v>
      </c>
      <c r="H22" s="6">
        <v>6.5000000000000002E-2</v>
      </c>
      <c r="I22" s="6">
        <v>8.1720000000000006</v>
      </c>
      <c r="J22" s="6">
        <v>7.4999999999999997E-3</v>
      </c>
      <c r="K22" s="6">
        <v>10</v>
      </c>
      <c r="L22" s="6">
        <v>0</v>
      </c>
      <c r="M22" s="6">
        <v>0.4</v>
      </c>
      <c r="N22" s="6">
        <v>5.2999999999999999E-2</v>
      </c>
      <c r="O22" s="6"/>
      <c r="P22" s="6"/>
      <c r="Q22" s="6"/>
      <c r="R22" s="6"/>
      <c r="S22" s="6"/>
    </row>
    <row r="23" spans="1:19" x14ac:dyDescent="0.2">
      <c r="A23" s="7" t="s">
        <v>61</v>
      </c>
      <c r="B23" s="7"/>
      <c r="C23" s="7">
        <v>5</v>
      </c>
      <c r="D23" s="7" t="s">
        <v>26</v>
      </c>
      <c r="E23" s="1" t="s">
        <v>62</v>
      </c>
      <c r="F23" s="6">
        <v>0</v>
      </c>
      <c r="G23" s="6">
        <f t="shared" si="0"/>
        <v>119.28</v>
      </c>
      <c r="H23" s="6">
        <v>0.14000000000000001</v>
      </c>
      <c r="I23" s="6">
        <v>8.52</v>
      </c>
      <c r="J23" s="6">
        <v>2.1000000000000001E-2</v>
      </c>
      <c r="K23" s="6">
        <v>10</v>
      </c>
      <c r="L23" s="6">
        <v>0</v>
      </c>
      <c r="M23" s="6">
        <v>0.4</v>
      </c>
      <c r="N23" s="6">
        <v>5.2999999999999999E-2</v>
      </c>
      <c r="O23" s="6" t="s">
        <v>163</v>
      </c>
      <c r="P23" s="6"/>
      <c r="Q23" s="6"/>
      <c r="R23" s="6"/>
      <c r="S23" s="6"/>
    </row>
    <row r="24" spans="1:19" x14ac:dyDescent="0.2">
      <c r="A24" s="7" t="s">
        <v>63</v>
      </c>
      <c r="B24" s="7"/>
      <c r="C24" s="7">
        <v>4</v>
      </c>
      <c r="D24" s="7" t="s">
        <v>26</v>
      </c>
      <c r="E24" s="1" t="s">
        <v>64</v>
      </c>
      <c r="F24" s="6">
        <v>5</v>
      </c>
      <c r="G24" s="6">
        <f t="shared" si="0"/>
        <v>34.410000000000004</v>
      </c>
      <c r="H24" s="6">
        <v>0.1</v>
      </c>
      <c r="I24" s="6">
        <v>3.4409999999999998</v>
      </c>
      <c r="J24" s="6">
        <v>0.02</v>
      </c>
      <c r="K24" s="6">
        <v>10</v>
      </c>
      <c r="L24" s="6">
        <v>0</v>
      </c>
      <c r="M24" s="6">
        <v>0.4</v>
      </c>
      <c r="N24" s="6">
        <v>5.2999999999999999E-2</v>
      </c>
      <c r="O24" s="6"/>
      <c r="P24" s="6"/>
      <c r="Q24" s="6"/>
      <c r="R24" s="6"/>
      <c r="S24" s="6"/>
    </row>
    <row r="25" spans="1:19" x14ac:dyDescent="0.2">
      <c r="A25" s="7" t="s">
        <v>66</v>
      </c>
      <c r="B25" s="7"/>
      <c r="C25" s="7">
        <v>10</v>
      </c>
      <c r="D25" s="7" t="s">
        <v>26</v>
      </c>
      <c r="E25" s="1" t="s">
        <v>65</v>
      </c>
      <c r="F25" s="6">
        <v>5</v>
      </c>
      <c r="G25" s="6">
        <f t="shared" si="0"/>
        <v>78</v>
      </c>
      <c r="H25" s="6">
        <v>0.12</v>
      </c>
      <c r="I25" s="6">
        <v>6.5</v>
      </c>
      <c r="J25" s="6">
        <v>1.2E-2</v>
      </c>
      <c r="K25" s="6">
        <v>10</v>
      </c>
      <c r="L25" s="6">
        <v>0</v>
      </c>
      <c r="M25" s="6">
        <v>0.4</v>
      </c>
      <c r="N25" s="6">
        <v>5.2999999999999999E-2</v>
      </c>
      <c r="O25" s="6"/>
      <c r="P25" s="6"/>
      <c r="Q25" s="6"/>
      <c r="R25" s="6"/>
      <c r="S25" s="6"/>
    </row>
    <row r="26" spans="1:19" x14ac:dyDescent="0.2">
      <c r="A26" s="7" t="s">
        <v>67</v>
      </c>
      <c r="B26" s="7"/>
      <c r="C26" s="7">
        <v>5</v>
      </c>
      <c r="D26" s="7" t="s">
        <v>26</v>
      </c>
      <c r="E26" s="1" t="s">
        <v>68</v>
      </c>
      <c r="F26" s="6">
        <v>5</v>
      </c>
      <c r="G26" s="6">
        <f t="shared" si="0"/>
        <v>31.2</v>
      </c>
      <c r="H26" s="6">
        <v>0.12</v>
      </c>
      <c r="I26" s="6">
        <f>2.6</f>
        <v>2.6</v>
      </c>
      <c r="J26" s="6">
        <v>1.2E-2</v>
      </c>
      <c r="K26" s="6">
        <v>10</v>
      </c>
      <c r="L26" s="6">
        <v>0</v>
      </c>
      <c r="M26" s="6">
        <v>0.4</v>
      </c>
      <c r="N26" s="6">
        <v>5.2999999999999999E-2</v>
      </c>
      <c r="O26" s="6"/>
      <c r="P26" s="6"/>
      <c r="Q26" s="6"/>
      <c r="R26" s="6"/>
      <c r="S26" s="6"/>
    </row>
    <row r="27" spans="1:19" x14ac:dyDescent="0.2">
      <c r="A27" s="7" t="s">
        <v>69</v>
      </c>
      <c r="B27" s="7"/>
      <c r="C27" s="7">
        <v>4</v>
      </c>
      <c r="D27" s="7" t="s">
        <v>26</v>
      </c>
      <c r="E27" s="1" t="s">
        <v>70</v>
      </c>
      <c r="F27" s="6">
        <v>5</v>
      </c>
      <c r="G27" s="6">
        <f t="shared" si="0"/>
        <v>27.423999999999999</v>
      </c>
      <c r="H27" s="6">
        <v>0.08</v>
      </c>
      <c r="I27" s="6">
        <v>3.4279999999999999</v>
      </c>
      <c r="J27" s="6">
        <v>8.0000000000000002E-3</v>
      </c>
      <c r="K27" s="6">
        <v>10</v>
      </c>
      <c r="L27" s="6">
        <v>0</v>
      </c>
      <c r="M27" s="6">
        <v>0.4</v>
      </c>
      <c r="N27" s="6">
        <v>5.2999999999999999E-2</v>
      </c>
      <c r="O27" s="6"/>
      <c r="P27" s="6"/>
      <c r="Q27" s="6"/>
      <c r="R27" s="6"/>
      <c r="S27" s="6"/>
    </row>
    <row r="28" spans="1:19" x14ac:dyDescent="0.2">
      <c r="A28" s="7" t="s">
        <v>71</v>
      </c>
      <c r="B28" s="7"/>
      <c r="C28" s="7">
        <v>3</v>
      </c>
      <c r="D28" s="7" t="s">
        <v>26</v>
      </c>
      <c r="E28" s="1" t="s">
        <v>72</v>
      </c>
      <c r="F28" s="6">
        <v>5</v>
      </c>
      <c r="G28" s="6">
        <f t="shared" si="0"/>
        <v>51.469200000000001</v>
      </c>
      <c r="H28" s="6">
        <v>6.8000000000000005E-2</v>
      </c>
      <c r="I28" s="6">
        <v>7.569</v>
      </c>
      <c r="J28" s="6">
        <v>1.3599999999999999E-2</v>
      </c>
      <c r="K28" s="6">
        <v>10</v>
      </c>
      <c r="L28" s="6">
        <v>0</v>
      </c>
      <c r="M28" s="6">
        <v>0.4</v>
      </c>
      <c r="N28" s="6">
        <v>5.2999999999999999E-2</v>
      </c>
      <c r="O28" s="6"/>
      <c r="P28" s="6"/>
      <c r="Q28" s="6"/>
      <c r="R28" s="6"/>
      <c r="S28" s="6"/>
    </row>
    <row r="29" spans="1:19" x14ac:dyDescent="0.2">
      <c r="A29" s="7" t="s">
        <v>73</v>
      </c>
      <c r="B29" s="7"/>
      <c r="C29" s="7">
        <v>6</v>
      </c>
      <c r="D29" s="7" t="s">
        <v>26</v>
      </c>
      <c r="E29" s="1" t="s">
        <v>74</v>
      </c>
      <c r="F29" s="6">
        <v>0</v>
      </c>
      <c r="G29" s="6">
        <f t="shared" si="0"/>
        <v>83.438999999999993</v>
      </c>
      <c r="H29" s="6">
        <v>7.2999999999999995E-2</v>
      </c>
      <c r="I29" s="6">
        <v>11.43</v>
      </c>
      <c r="J29" s="6">
        <v>7.3000000000000001E-3</v>
      </c>
      <c r="K29" s="6">
        <v>10</v>
      </c>
      <c r="L29" s="6">
        <v>0</v>
      </c>
      <c r="M29" s="6">
        <v>0.4</v>
      </c>
      <c r="N29" s="6">
        <v>5.2999999999999999E-2</v>
      </c>
      <c r="O29" s="6"/>
      <c r="P29" s="6"/>
      <c r="Q29" s="6"/>
      <c r="R29" s="6"/>
      <c r="S29" s="6"/>
    </row>
    <row r="30" spans="1:19" x14ac:dyDescent="0.2">
      <c r="A30" s="7" t="s">
        <v>75</v>
      </c>
      <c r="B30" s="7"/>
      <c r="C30" s="7">
        <v>2</v>
      </c>
      <c r="D30" s="7" t="s">
        <v>26</v>
      </c>
      <c r="E30" s="1" t="s">
        <v>75</v>
      </c>
      <c r="F30" s="6">
        <v>0</v>
      </c>
      <c r="G30" s="6">
        <f t="shared" si="0"/>
        <v>34.685999999999993</v>
      </c>
      <c r="H30" s="6">
        <v>0.14099999999999999</v>
      </c>
      <c r="I30" s="6">
        <v>2.46</v>
      </c>
      <c r="J30" s="6">
        <v>5.8000000000000003E-2</v>
      </c>
      <c r="K30" s="6">
        <v>10</v>
      </c>
      <c r="L30" s="6">
        <v>0</v>
      </c>
      <c r="M30" s="6">
        <v>0.4</v>
      </c>
      <c r="N30" s="6">
        <v>5.2999999999999999E-2</v>
      </c>
      <c r="O30" s="6"/>
      <c r="P30" s="6"/>
      <c r="Q30" s="6"/>
      <c r="R30" s="6"/>
      <c r="S30" s="6"/>
    </row>
    <row r="31" spans="1:19" x14ac:dyDescent="0.2">
      <c r="A31" s="7" t="s">
        <v>76</v>
      </c>
      <c r="B31" s="7"/>
      <c r="C31" s="7">
        <v>6</v>
      </c>
      <c r="D31" s="7" t="s">
        <v>26</v>
      </c>
      <c r="E31" s="1" t="s">
        <v>77</v>
      </c>
      <c r="F31" s="6">
        <v>4</v>
      </c>
      <c r="G31" s="6">
        <f t="shared" si="0"/>
        <v>120</v>
      </c>
      <c r="H31" s="6">
        <v>0.08</v>
      </c>
      <c r="I31" s="6">
        <v>15</v>
      </c>
      <c r="J31" s="6">
        <v>0.04</v>
      </c>
      <c r="K31" s="6">
        <v>10</v>
      </c>
      <c r="L31" s="6">
        <v>0</v>
      </c>
      <c r="M31" s="6">
        <v>0.4</v>
      </c>
      <c r="N31" s="6">
        <v>5.2999999999999999E-2</v>
      </c>
      <c r="O31" s="6"/>
      <c r="P31" s="6"/>
      <c r="Q31" s="6"/>
      <c r="R31" s="6"/>
      <c r="S31" s="6"/>
    </row>
    <row r="32" spans="1:19" x14ac:dyDescent="0.2">
      <c r="A32" s="7" t="s">
        <v>78</v>
      </c>
      <c r="B32" s="7"/>
      <c r="C32" s="7">
        <v>6</v>
      </c>
      <c r="D32" s="7" t="s">
        <v>26</v>
      </c>
      <c r="E32" s="1" t="s">
        <v>79</v>
      </c>
      <c r="F32" s="6">
        <v>0</v>
      </c>
      <c r="G32" s="6">
        <f t="shared" si="0"/>
        <v>21.995999999999999</v>
      </c>
      <c r="H32" s="6">
        <v>4.7E-2</v>
      </c>
      <c r="I32" s="6">
        <v>4.68</v>
      </c>
      <c r="J32" s="6">
        <v>3.7599999999999999E-3</v>
      </c>
      <c r="K32" s="6">
        <v>10</v>
      </c>
      <c r="L32" s="6">
        <v>0</v>
      </c>
      <c r="M32" s="6">
        <v>0.4</v>
      </c>
      <c r="N32" s="6">
        <v>5.2999999999999999E-2</v>
      </c>
      <c r="O32" s="6"/>
      <c r="P32" s="6"/>
      <c r="Q32" s="6"/>
      <c r="R32" s="6"/>
      <c r="S32" s="6"/>
    </row>
    <row r="33" spans="1:19" x14ac:dyDescent="0.2">
      <c r="A33" s="7" t="s">
        <v>80</v>
      </c>
      <c r="B33" s="7"/>
      <c r="C33" s="7">
        <v>6</v>
      </c>
      <c r="D33" s="7" t="s">
        <v>26</v>
      </c>
      <c r="E33" s="1" t="s">
        <v>81</v>
      </c>
      <c r="F33" s="6">
        <v>2</v>
      </c>
      <c r="G33" s="6">
        <f t="shared" si="0"/>
        <v>30.000000000000004</v>
      </c>
      <c r="H33" s="6">
        <v>0.1</v>
      </c>
      <c r="I33" s="6">
        <v>3</v>
      </c>
      <c r="J33" s="6">
        <v>0.01</v>
      </c>
      <c r="K33" s="6">
        <v>10</v>
      </c>
      <c r="L33" s="6">
        <v>0</v>
      </c>
      <c r="M33" s="6">
        <v>0.4</v>
      </c>
      <c r="N33" s="6">
        <v>5.2999999999999999E-2</v>
      </c>
      <c r="O33" s="6"/>
      <c r="P33" s="6"/>
      <c r="Q33" s="6"/>
      <c r="R33" s="6"/>
      <c r="S33" s="6"/>
    </row>
    <row r="34" spans="1:19" x14ac:dyDescent="0.2">
      <c r="A34" s="7" t="s">
        <v>82</v>
      </c>
      <c r="B34" s="7"/>
      <c r="C34" s="7">
        <v>6</v>
      </c>
      <c r="D34" s="7" t="s">
        <v>26</v>
      </c>
      <c r="E34" s="1" t="s">
        <v>83</v>
      </c>
      <c r="F34" s="6">
        <v>2</v>
      </c>
      <c r="G34" s="6">
        <f t="shared" si="0"/>
        <v>21.672000000000004</v>
      </c>
      <c r="H34" s="6">
        <v>7.0000000000000007E-2</v>
      </c>
      <c r="I34" s="6">
        <v>3.0960000000000001</v>
      </c>
      <c r="J34" s="6">
        <v>7.0000000000000001E-3</v>
      </c>
      <c r="K34" s="6">
        <v>10</v>
      </c>
      <c r="L34" s="6">
        <v>0</v>
      </c>
      <c r="M34" s="6">
        <v>0.4</v>
      </c>
      <c r="N34" s="6">
        <v>5.2999999999999999E-2</v>
      </c>
      <c r="O34" s="6"/>
      <c r="P34" s="6"/>
      <c r="Q34" s="6"/>
      <c r="R34" s="6"/>
      <c r="S34" s="6"/>
    </row>
    <row r="35" spans="1:19" x14ac:dyDescent="0.2">
      <c r="A35" s="7" t="s">
        <v>84</v>
      </c>
      <c r="B35" s="7"/>
      <c r="C35" s="7">
        <v>6</v>
      </c>
      <c r="D35" s="7" t="s">
        <v>26</v>
      </c>
      <c r="E35" s="1" t="s">
        <v>85</v>
      </c>
      <c r="F35" s="6">
        <v>10</v>
      </c>
      <c r="G35" s="6">
        <f t="shared" si="0"/>
        <v>87.300000000000011</v>
      </c>
      <c r="H35" s="6">
        <v>0.1</v>
      </c>
      <c r="I35" s="6">
        <v>8.73</v>
      </c>
      <c r="J35" s="6">
        <v>0.02</v>
      </c>
      <c r="K35" s="6">
        <v>10</v>
      </c>
      <c r="L35" s="6">
        <v>0</v>
      </c>
      <c r="M35" s="6">
        <v>0.4</v>
      </c>
      <c r="N35" s="6">
        <v>5.2999999999999999E-2</v>
      </c>
      <c r="O35" s="6"/>
      <c r="P35" s="6"/>
      <c r="Q35" s="6"/>
      <c r="R35" s="6"/>
      <c r="S35" s="6"/>
    </row>
    <row r="36" spans="1:19" s="9" customFormat="1" x14ac:dyDescent="0.2">
      <c r="A36" s="9" t="s">
        <v>86</v>
      </c>
      <c r="C36" s="7">
        <v>6</v>
      </c>
      <c r="D36" s="10" t="s">
        <v>26</v>
      </c>
      <c r="E36" s="1" t="s">
        <v>87</v>
      </c>
      <c r="F36" s="11">
        <v>10</v>
      </c>
      <c r="G36" s="6">
        <f t="shared" si="0"/>
        <v>87.300000000000011</v>
      </c>
      <c r="H36" s="6">
        <v>0.1</v>
      </c>
      <c r="I36" s="11">
        <v>8.73</v>
      </c>
      <c r="J36" s="11">
        <v>0.01</v>
      </c>
      <c r="K36" s="6">
        <v>10</v>
      </c>
      <c r="L36" s="6">
        <v>0</v>
      </c>
      <c r="M36" s="6">
        <v>0.4</v>
      </c>
      <c r="N36" s="6">
        <v>5.2999999999999999E-2</v>
      </c>
      <c r="O36" s="11"/>
      <c r="P36" s="11"/>
      <c r="Q36" s="11"/>
      <c r="R36" s="11"/>
      <c r="S36" s="11"/>
    </row>
    <row r="37" spans="1:19" x14ac:dyDescent="0.2">
      <c r="A37" s="7" t="s">
        <v>88</v>
      </c>
      <c r="B37" s="7"/>
      <c r="C37" s="7">
        <v>2</v>
      </c>
      <c r="D37" s="7" t="s">
        <v>26</v>
      </c>
      <c r="E37" s="1" t="s">
        <v>93</v>
      </c>
      <c r="F37" s="6">
        <v>30</v>
      </c>
      <c r="G37" s="6">
        <f t="shared" si="0"/>
        <v>52.823300000000003</v>
      </c>
      <c r="H37" s="6">
        <v>9.4E-2</v>
      </c>
      <c r="I37" s="6">
        <v>5.6195000000000004</v>
      </c>
      <c r="J37" s="6">
        <v>3.2899999999999999E-2</v>
      </c>
      <c r="K37" s="6">
        <v>10</v>
      </c>
      <c r="L37" s="6">
        <v>0</v>
      </c>
      <c r="M37" s="6">
        <v>0.4</v>
      </c>
      <c r="N37" s="6">
        <v>5.2999999999999999E-2</v>
      </c>
      <c r="O37" s="6"/>
      <c r="P37" s="8"/>
      <c r="Q37" s="6"/>
      <c r="R37" s="6"/>
      <c r="S37" s="6"/>
    </row>
    <row r="38" spans="1:19" x14ac:dyDescent="0.2">
      <c r="A38" s="7" t="s">
        <v>91</v>
      </c>
      <c r="B38" s="7"/>
      <c r="C38" s="7">
        <v>2</v>
      </c>
      <c r="D38" s="7" t="s">
        <v>26</v>
      </c>
      <c r="E38" s="1" t="s">
        <v>91</v>
      </c>
      <c r="F38" s="6">
        <v>15</v>
      </c>
      <c r="G38" s="6">
        <f t="shared" si="0"/>
        <v>75.078467973554353</v>
      </c>
      <c r="H38" s="6">
        <v>0.123</v>
      </c>
      <c r="I38" s="3">
        <v>6.1039404856548254</v>
      </c>
      <c r="J38" s="6">
        <f>0.15*H34</f>
        <v>1.0500000000000001E-2</v>
      </c>
      <c r="K38" s="6">
        <v>10</v>
      </c>
      <c r="L38" s="6">
        <v>0</v>
      </c>
      <c r="M38" s="6">
        <v>0.4</v>
      </c>
      <c r="N38" s="6">
        <v>5.2999999999999999E-2</v>
      </c>
      <c r="O38" s="6"/>
      <c r="P38" s="8"/>
      <c r="Q38" s="6"/>
      <c r="R38" s="6"/>
      <c r="S38" s="6"/>
    </row>
    <row r="39" spans="1:19" x14ac:dyDescent="0.2">
      <c r="A39" s="7" t="s">
        <v>92</v>
      </c>
      <c r="B39" s="7"/>
      <c r="C39" s="7">
        <v>2</v>
      </c>
      <c r="D39" s="7" t="s">
        <v>26</v>
      </c>
      <c r="E39" s="3" t="s">
        <v>162</v>
      </c>
      <c r="F39" s="6">
        <v>45</v>
      </c>
      <c r="G39" s="6">
        <f t="shared" si="0"/>
        <v>78.743411152169983</v>
      </c>
      <c r="H39" s="6">
        <v>8.6999999999999994E-2</v>
      </c>
      <c r="I39" s="6">
        <v>9.0509667990999993</v>
      </c>
      <c r="J39" s="6">
        <v>1.3049999999999999E-2</v>
      </c>
      <c r="K39" s="6">
        <v>10</v>
      </c>
      <c r="L39" s="6">
        <v>0</v>
      </c>
      <c r="M39" s="6">
        <v>0.4</v>
      </c>
      <c r="N39" s="6">
        <v>5.2999999999999999E-2</v>
      </c>
      <c r="O39" s="6"/>
      <c r="P39" s="8"/>
      <c r="Q39" s="6"/>
      <c r="R39" s="6"/>
      <c r="S39" s="6"/>
    </row>
    <row r="40" spans="1:19" x14ac:dyDescent="0.2">
      <c r="A40" s="7" t="s">
        <v>94</v>
      </c>
      <c r="B40" s="7"/>
      <c r="C40" s="7">
        <v>2</v>
      </c>
      <c r="D40" s="7" t="s">
        <v>26</v>
      </c>
      <c r="E40" s="1" t="s">
        <v>89</v>
      </c>
      <c r="F40" s="6">
        <v>30</v>
      </c>
      <c r="G40" s="6">
        <f t="shared" si="0"/>
        <v>26.380200000000002</v>
      </c>
      <c r="H40" s="6">
        <v>5.5E-2</v>
      </c>
      <c r="I40" s="6">
        <v>4.7964000000000002</v>
      </c>
      <c r="J40" s="6">
        <v>1.375E-2</v>
      </c>
      <c r="K40" s="6">
        <v>10</v>
      </c>
      <c r="L40" s="6">
        <v>0</v>
      </c>
      <c r="M40" s="6">
        <v>0.4</v>
      </c>
      <c r="N40" s="6">
        <v>5.2999999999999999E-2</v>
      </c>
      <c r="O40" s="6"/>
      <c r="P40" s="8"/>
      <c r="Q40" s="6"/>
      <c r="R40" s="6"/>
      <c r="S40" s="6"/>
    </row>
    <row r="41" spans="1:19" x14ac:dyDescent="0.2">
      <c r="A41" s="7" t="s">
        <v>95</v>
      </c>
      <c r="B41" s="7"/>
      <c r="C41" s="7">
        <v>2</v>
      </c>
      <c r="D41" s="7" t="s">
        <v>98</v>
      </c>
      <c r="E41" s="1" t="s">
        <v>96</v>
      </c>
      <c r="F41" s="6">
        <v>15</v>
      </c>
      <c r="G41" s="6">
        <f t="shared" si="0"/>
        <v>28.16</v>
      </c>
      <c r="H41" s="6">
        <v>0.128</v>
      </c>
      <c r="I41" s="6">
        <v>2.2000000000000002</v>
      </c>
      <c r="J41" s="6">
        <v>1.9199999999999998E-2</v>
      </c>
      <c r="K41" s="6">
        <v>10</v>
      </c>
      <c r="L41" s="6">
        <v>0</v>
      </c>
      <c r="M41" s="6">
        <v>0.4</v>
      </c>
      <c r="N41" s="6">
        <v>5.2999999999999999E-2</v>
      </c>
      <c r="O41" s="6"/>
      <c r="P41" s="8"/>
      <c r="Q41" s="6"/>
      <c r="R41" s="6"/>
      <c r="S41" s="6"/>
    </row>
    <row r="42" spans="1:19" x14ac:dyDescent="0.2">
      <c r="A42" s="7" t="s">
        <v>97</v>
      </c>
      <c r="B42" s="7"/>
      <c r="C42" s="7">
        <v>2</v>
      </c>
      <c r="D42" s="7" t="s">
        <v>98</v>
      </c>
      <c r="E42" s="1" t="s">
        <v>97</v>
      </c>
      <c r="F42" s="6">
        <v>30</v>
      </c>
      <c r="G42" s="6">
        <f t="shared" si="0"/>
        <v>0.44340499200000005</v>
      </c>
      <c r="H42" s="6">
        <v>2.4E-2</v>
      </c>
      <c r="I42" s="6">
        <v>0.18475208000000001</v>
      </c>
      <c r="J42" s="6">
        <v>6.0000000000000001E-3</v>
      </c>
      <c r="K42" s="6">
        <v>10</v>
      </c>
      <c r="L42" s="6">
        <v>0</v>
      </c>
      <c r="M42" s="6">
        <v>0.4</v>
      </c>
      <c r="N42" s="6">
        <v>5.2999999999999999E-2</v>
      </c>
      <c r="O42" s="6"/>
      <c r="P42" s="8"/>
      <c r="Q42" s="6"/>
      <c r="R42" s="6"/>
      <c r="S42" s="6"/>
    </row>
    <row r="43" spans="1:19" x14ac:dyDescent="0.2">
      <c r="A43" s="7" t="s">
        <v>99</v>
      </c>
      <c r="B43" s="7"/>
      <c r="C43" s="7">
        <v>2</v>
      </c>
      <c r="D43" s="7" t="s">
        <v>98</v>
      </c>
      <c r="E43" s="1" t="s">
        <v>100</v>
      </c>
      <c r="F43" s="6">
        <v>15</v>
      </c>
      <c r="G43" s="6">
        <f t="shared" si="0"/>
        <v>12.392255715000001</v>
      </c>
      <c r="H43" s="6">
        <v>6.6500000000000004E-2</v>
      </c>
      <c r="I43" s="6">
        <v>1.8634971</v>
      </c>
      <c r="J43" s="6">
        <v>0.01</v>
      </c>
      <c r="K43" s="6">
        <v>10</v>
      </c>
      <c r="L43" s="6">
        <v>0</v>
      </c>
      <c r="M43" s="6">
        <v>0.4</v>
      </c>
      <c r="N43" s="6">
        <v>5.2999999999999999E-2</v>
      </c>
      <c r="O43" s="6"/>
      <c r="P43" s="8"/>
      <c r="Q43" s="6"/>
      <c r="R43" s="6"/>
      <c r="S43" s="6"/>
    </row>
    <row r="44" spans="1:19" x14ac:dyDescent="0.2">
      <c r="A44" s="7" t="s">
        <v>101</v>
      </c>
      <c r="B44" s="7"/>
      <c r="C44" s="7">
        <v>1</v>
      </c>
      <c r="D44" s="7" t="s">
        <v>98</v>
      </c>
      <c r="E44" s="1" t="s">
        <v>102</v>
      </c>
      <c r="F44" s="6">
        <v>15</v>
      </c>
      <c r="G44" s="6">
        <f t="shared" si="0"/>
        <v>12.392275</v>
      </c>
      <c r="H44" s="6">
        <v>6.6500000000000004E-2</v>
      </c>
      <c r="I44" s="6">
        <v>1.8634999999999999</v>
      </c>
      <c r="J44" s="6">
        <v>0.01</v>
      </c>
      <c r="K44" s="6">
        <v>10</v>
      </c>
      <c r="L44" s="6">
        <v>0</v>
      </c>
      <c r="M44" s="6">
        <v>0.4</v>
      </c>
      <c r="N44" s="6">
        <v>5.2999999999999999E-2</v>
      </c>
      <c r="O44" s="6"/>
      <c r="P44" s="8"/>
      <c r="Q44" s="6"/>
      <c r="R44" s="6"/>
      <c r="S44" s="6"/>
    </row>
    <row r="45" spans="1:19" x14ac:dyDescent="0.2">
      <c r="A45" s="7" t="s">
        <v>104</v>
      </c>
      <c r="B45" s="7"/>
      <c r="C45" s="7">
        <v>2</v>
      </c>
      <c r="D45" s="7" t="s">
        <v>98</v>
      </c>
      <c r="E45" s="7" t="s">
        <v>103</v>
      </c>
      <c r="F45" s="6">
        <v>15</v>
      </c>
      <c r="G45" s="6">
        <f t="shared" si="0"/>
        <v>23.811352149431908</v>
      </c>
      <c r="H45" s="6">
        <v>0.04</v>
      </c>
      <c r="I45" s="6">
        <v>5.952838037357977</v>
      </c>
      <c r="J45" s="6">
        <v>6.0000000000000001E-3</v>
      </c>
      <c r="K45" s="6">
        <v>10</v>
      </c>
      <c r="L45" s="6">
        <v>0</v>
      </c>
      <c r="M45" s="6">
        <v>0.4</v>
      </c>
      <c r="N45" s="6">
        <v>5.2999999999999999E-2</v>
      </c>
      <c r="O45" s="6"/>
      <c r="P45" s="8"/>
      <c r="Q45" s="6"/>
      <c r="R45" s="6"/>
      <c r="S45" s="6"/>
    </row>
    <row r="46" spans="1:19" x14ac:dyDescent="0.2">
      <c r="A46" s="7" t="s">
        <v>105</v>
      </c>
      <c r="B46" s="7"/>
      <c r="C46" s="7">
        <v>2</v>
      </c>
      <c r="D46" s="7" t="s">
        <v>98</v>
      </c>
      <c r="E46" s="1" t="s">
        <v>106</v>
      </c>
      <c r="F46" s="6">
        <v>15</v>
      </c>
      <c r="G46" s="6">
        <f t="shared" si="0"/>
        <v>23.811352149431908</v>
      </c>
      <c r="H46" s="6">
        <v>0.04</v>
      </c>
      <c r="I46" s="6">
        <v>5.952838037357977</v>
      </c>
      <c r="J46" s="6">
        <v>6.0000000000000001E-3</v>
      </c>
      <c r="K46" s="6">
        <v>10</v>
      </c>
      <c r="L46" s="6">
        <v>0</v>
      </c>
      <c r="M46" s="6">
        <v>0.4</v>
      </c>
      <c r="N46" s="6">
        <v>5.2999999999999999E-2</v>
      </c>
      <c r="O46" s="6"/>
      <c r="P46" s="8"/>
      <c r="Q46" s="6"/>
      <c r="R46" s="6"/>
      <c r="S46" s="6"/>
    </row>
    <row r="47" spans="1:19" x14ac:dyDescent="0.2">
      <c r="A47" s="7" t="s">
        <v>107</v>
      </c>
      <c r="B47" s="7"/>
      <c r="C47" s="7">
        <v>2</v>
      </c>
      <c r="D47" s="7" t="s">
        <v>98</v>
      </c>
      <c r="E47" s="1" t="s">
        <v>108</v>
      </c>
      <c r="F47" s="6">
        <v>15</v>
      </c>
      <c r="G47" s="6">
        <f t="shared" si="0"/>
        <v>4.3999237667428526</v>
      </c>
      <c r="H47" s="6">
        <v>0.02</v>
      </c>
      <c r="I47" s="6">
        <v>2.1999618833714263</v>
      </c>
      <c r="J47" s="6">
        <v>2.0000000000000001E-4</v>
      </c>
      <c r="K47" s="6">
        <v>10</v>
      </c>
      <c r="L47" s="6">
        <v>0</v>
      </c>
      <c r="M47" s="6">
        <v>0.4</v>
      </c>
      <c r="N47" s="6">
        <v>5.2999999999999999E-2</v>
      </c>
      <c r="O47" s="6"/>
      <c r="P47" s="8"/>
      <c r="Q47" s="6"/>
      <c r="R47" s="6"/>
      <c r="S47" s="6"/>
    </row>
    <row r="48" spans="1:19" x14ac:dyDescent="0.2">
      <c r="A48" s="7" t="s">
        <v>109</v>
      </c>
      <c r="B48" s="7"/>
      <c r="C48" s="7">
        <v>1</v>
      </c>
      <c r="D48" s="7" t="s">
        <v>98</v>
      </c>
      <c r="E48" s="1" t="s">
        <v>110</v>
      </c>
      <c r="F48" s="6">
        <v>7</v>
      </c>
      <c r="G48" s="6">
        <f t="shared" si="0"/>
        <v>4.95</v>
      </c>
      <c r="H48" s="6">
        <v>5.5E-2</v>
      </c>
      <c r="I48" s="6">
        <v>0.9</v>
      </c>
      <c r="J48" s="6">
        <v>0.19400000000000001</v>
      </c>
      <c r="K48" s="6">
        <v>10</v>
      </c>
      <c r="L48" s="6">
        <v>0</v>
      </c>
      <c r="M48" s="6">
        <v>0.4</v>
      </c>
      <c r="N48" s="6">
        <v>5.2999999999999999E-2</v>
      </c>
      <c r="O48" s="6"/>
      <c r="P48" s="8"/>
      <c r="Q48" s="6"/>
      <c r="R48" s="6"/>
      <c r="S48" s="6"/>
    </row>
    <row r="49" spans="1:19" x14ac:dyDescent="0.2">
      <c r="A49" s="7" t="s">
        <v>111</v>
      </c>
      <c r="B49" s="7"/>
      <c r="C49" s="7">
        <v>1</v>
      </c>
      <c r="D49" s="7" t="s">
        <v>98</v>
      </c>
      <c r="E49" s="1" t="s">
        <v>112</v>
      </c>
      <c r="F49" s="6">
        <v>7</v>
      </c>
      <c r="G49" s="6">
        <f t="shared" si="0"/>
        <v>2.04</v>
      </c>
      <c r="H49" s="6">
        <v>6.8000000000000005E-2</v>
      </c>
      <c r="I49" s="6">
        <v>0.3</v>
      </c>
      <c r="J49" s="6">
        <v>0.115</v>
      </c>
      <c r="K49" s="6">
        <v>10</v>
      </c>
      <c r="L49" s="6">
        <v>0</v>
      </c>
      <c r="M49" s="6">
        <v>0.4</v>
      </c>
      <c r="N49" s="6">
        <v>5.2999999999999999E-2</v>
      </c>
      <c r="O49" s="6"/>
      <c r="P49" s="8"/>
      <c r="Q49" s="6"/>
      <c r="R49" s="6"/>
      <c r="S49" s="6"/>
    </row>
    <row r="50" spans="1:19" s="9" customFormat="1" x14ac:dyDescent="0.2">
      <c r="A50" s="9" t="s">
        <v>113</v>
      </c>
      <c r="C50" s="7">
        <v>1</v>
      </c>
      <c r="D50" s="10" t="s">
        <v>98</v>
      </c>
      <c r="E50" s="9" t="s">
        <v>114</v>
      </c>
      <c r="F50" s="11">
        <v>6</v>
      </c>
      <c r="G50" s="6">
        <f t="shared" si="0"/>
        <v>7.02</v>
      </c>
      <c r="H50" s="6">
        <v>5.3999999999999999E-2</v>
      </c>
      <c r="I50" s="11">
        <v>1.3</v>
      </c>
      <c r="J50" s="11">
        <v>0.221</v>
      </c>
      <c r="K50" s="6">
        <v>10</v>
      </c>
      <c r="L50" s="6">
        <v>0</v>
      </c>
      <c r="M50" s="6">
        <v>0.4</v>
      </c>
      <c r="N50" s="6">
        <v>5.2999999999999999E-2</v>
      </c>
      <c r="O50" s="11"/>
      <c r="P50" s="12"/>
      <c r="Q50" s="11"/>
      <c r="R50" s="11"/>
      <c r="S50" s="11"/>
    </row>
    <row r="51" spans="1:19" x14ac:dyDescent="0.2">
      <c r="A51" s="7" t="s">
        <v>115</v>
      </c>
      <c r="B51" s="7"/>
      <c r="C51" s="7">
        <v>1</v>
      </c>
      <c r="D51" s="7" t="s">
        <v>98</v>
      </c>
      <c r="E51" s="1" t="s">
        <v>115</v>
      </c>
      <c r="F51" s="6">
        <v>6</v>
      </c>
      <c r="G51" s="6">
        <f t="shared" si="0"/>
        <v>2.9499999999999997</v>
      </c>
      <c r="H51" s="6">
        <v>5.8999999999999997E-2</v>
      </c>
      <c r="I51" s="6">
        <v>0.5</v>
      </c>
      <c r="J51" s="6">
        <v>0.186</v>
      </c>
      <c r="K51" s="6">
        <v>10</v>
      </c>
      <c r="L51" s="6">
        <v>0</v>
      </c>
      <c r="M51" s="6">
        <v>0.4</v>
      </c>
      <c r="N51" s="6">
        <v>5.2999999999999999E-2</v>
      </c>
      <c r="O51" s="6"/>
      <c r="P51" s="8"/>
      <c r="Q51" s="6"/>
      <c r="R51" s="6"/>
      <c r="S51" s="6"/>
    </row>
    <row r="52" spans="1:19" x14ac:dyDescent="0.2">
      <c r="A52" s="7" t="s">
        <v>116</v>
      </c>
      <c r="B52" s="7"/>
      <c r="C52" s="7">
        <v>1</v>
      </c>
      <c r="D52" s="7" t="s">
        <v>98</v>
      </c>
      <c r="E52" s="1" t="s">
        <v>117</v>
      </c>
      <c r="F52" s="6">
        <v>12</v>
      </c>
      <c r="G52" s="6">
        <f t="shared" si="0"/>
        <v>10.71</v>
      </c>
      <c r="H52" s="6">
        <v>5.0999999999999997E-2</v>
      </c>
      <c r="I52" s="6">
        <v>2.1</v>
      </c>
      <c r="J52" s="6">
        <v>0.26500000000000001</v>
      </c>
      <c r="K52" s="6">
        <v>10</v>
      </c>
      <c r="L52" s="6">
        <v>0</v>
      </c>
      <c r="M52" s="6">
        <v>0.4</v>
      </c>
      <c r="N52" s="6">
        <v>5.2999999999999999E-2</v>
      </c>
      <c r="O52" s="6"/>
      <c r="P52" s="8"/>
      <c r="Q52" s="6"/>
      <c r="R52" s="6"/>
      <c r="S52" s="6"/>
    </row>
    <row r="53" spans="1:19" x14ac:dyDescent="0.2">
      <c r="A53" s="7" t="s">
        <v>118</v>
      </c>
      <c r="B53" s="7"/>
      <c r="C53" s="7">
        <v>1</v>
      </c>
      <c r="D53" s="7" t="s">
        <v>98</v>
      </c>
      <c r="E53" s="1" t="s">
        <v>119</v>
      </c>
      <c r="F53" s="6">
        <v>0</v>
      </c>
      <c r="G53" s="6">
        <f t="shared" si="0"/>
        <v>17.820000000000004</v>
      </c>
      <c r="H53" s="6">
        <v>8.1000000000000003E-2</v>
      </c>
      <c r="I53" s="6">
        <v>2.2000000000000002</v>
      </c>
      <c r="J53" s="6">
        <v>0.224</v>
      </c>
      <c r="K53" s="6">
        <v>10</v>
      </c>
      <c r="L53" s="6">
        <v>0</v>
      </c>
      <c r="M53" s="6">
        <v>0.4</v>
      </c>
      <c r="N53" s="6">
        <v>5.2999999999999999E-2</v>
      </c>
      <c r="O53" s="6"/>
      <c r="P53" s="8"/>
      <c r="Q53" s="6"/>
      <c r="R53" s="6"/>
      <c r="S53" s="6"/>
    </row>
    <row r="54" spans="1:19" x14ac:dyDescent="0.2">
      <c r="A54" s="7" t="s">
        <v>120</v>
      </c>
      <c r="B54" s="7"/>
      <c r="C54" s="7">
        <v>1</v>
      </c>
      <c r="D54" s="7" t="s">
        <v>98</v>
      </c>
      <c r="E54" s="1" t="s">
        <v>122</v>
      </c>
      <c r="F54" s="6">
        <v>0</v>
      </c>
      <c r="G54" s="6">
        <f t="shared" si="0"/>
        <v>12.98</v>
      </c>
      <c r="H54" s="6">
        <v>5.8999999999999997E-2</v>
      </c>
      <c r="I54" s="6">
        <v>2.2000000000000002</v>
      </c>
      <c r="J54" s="6">
        <v>0.222</v>
      </c>
      <c r="K54" s="6">
        <v>10</v>
      </c>
      <c r="L54" s="6">
        <v>0</v>
      </c>
      <c r="M54" s="6">
        <v>0.4</v>
      </c>
      <c r="N54" s="6">
        <v>5.2999999999999999E-2</v>
      </c>
      <c r="O54" s="6"/>
      <c r="P54" s="8"/>
      <c r="Q54" s="6"/>
      <c r="R54" s="6"/>
      <c r="S54" s="6"/>
    </row>
    <row r="55" spans="1:19" x14ac:dyDescent="0.2">
      <c r="A55" s="7" t="s">
        <v>121</v>
      </c>
      <c r="B55" s="7"/>
      <c r="C55" s="7">
        <v>1</v>
      </c>
      <c r="D55" s="7" t="s">
        <v>98</v>
      </c>
      <c r="E55" s="1" t="s">
        <v>123</v>
      </c>
      <c r="F55" s="6">
        <v>3</v>
      </c>
      <c r="G55" s="6">
        <f t="shared" si="0"/>
        <v>10.08</v>
      </c>
      <c r="H55" s="6">
        <v>6.3E-2</v>
      </c>
      <c r="I55" s="6">
        <v>1.6</v>
      </c>
      <c r="J55" s="6">
        <v>0.24399999999999999</v>
      </c>
      <c r="K55" s="6">
        <v>10</v>
      </c>
      <c r="L55" s="6">
        <v>0</v>
      </c>
      <c r="M55" s="6">
        <v>0.4</v>
      </c>
      <c r="N55" s="6">
        <v>5.2999999999999999E-2</v>
      </c>
      <c r="O55" s="6"/>
      <c r="P55" s="8"/>
      <c r="Q55" s="6"/>
      <c r="R55" s="6"/>
      <c r="S55" s="6"/>
    </row>
    <row r="56" spans="1:19" x14ac:dyDescent="0.2">
      <c r="A56" s="7" t="s">
        <v>124</v>
      </c>
      <c r="B56" s="7"/>
      <c r="C56" s="7">
        <v>1</v>
      </c>
      <c r="D56" s="7" t="s">
        <v>98</v>
      </c>
      <c r="E56" s="7" t="s">
        <v>125</v>
      </c>
      <c r="F56" s="6">
        <v>12</v>
      </c>
      <c r="G56" s="6">
        <f t="shared" si="0"/>
        <v>14.789999999999997</v>
      </c>
      <c r="H56" s="6">
        <v>5.0999999999999997E-2</v>
      </c>
      <c r="I56" s="6">
        <v>2.9</v>
      </c>
      <c r="J56" s="6">
        <v>0.24399999999999999</v>
      </c>
      <c r="K56" s="6">
        <v>10</v>
      </c>
      <c r="L56" s="6">
        <v>0</v>
      </c>
      <c r="M56" s="6">
        <v>0.4</v>
      </c>
      <c r="N56" s="6">
        <v>5.2999999999999999E-2</v>
      </c>
      <c r="O56" s="6"/>
      <c r="P56" s="8"/>
      <c r="Q56" s="6"/>
      <c r="R56" s="6"/>
      <c r="S56" s="6"/>
    </row>
    <row r="57" spans="1:19" x14ac:dyDescent="0.2">
      <c r="A57" s="7" t="s">
        <v>126</v>
      </c>
      <c r="B57" s="7"/>
      <c r="C57" s="7">
        <v>1</v>
      </c>
      <c r="D57" s="7" t="s">
        <v>98</v>
      </c>
      <c r="E57" s="1" t="s">
        <v>127</v>
      </c>
      <c r="F57" s="6">
        <v>4</v>
      </c>
      <c r="G57" s="6">
        <f t="shared" si="0"/>
        <v>3.84</v>
      </c>
      <c r="H57" s="6">
        <v>6.4000000000000001E-2</v>
      </c>
      <c r="I57" s="6">
        <v>0.6</v>
      </c>
      <c r="J57" s="6">
        <v>0.26900000000000002</v>
      </c>
      <c r="K57" s="6">
        <v>10</v>
      </c>
      <c r="L57" s="6">
        <v>0</v>
      </c>
      <c r="M57" s="6">
        <v>0.4</v>
      </c>
      <c r="N57" s="6">
        <v>5.2999999999999999E-2</v>
      </c>
      <c r="O57" s="6"/>
      <c r="P57" s="8"/>
      <c r="Q57" s="6"/>
      <c r="R57" s="6"/>
      <c r="S57" s="6"/>
    </row>
    <row r="58" spans="1:19" ht="25.5" x14ac:dyDescent="0.2">
      <c r="A58" s="7" t="s">
        <v>128</v>
      </c>
      <c r="B58" s="7"/>
      <c r="C58" s="7">
        <v>1</v>
      </c>
      <c r="D58" s="7" t="s">
        <v>98</v>
      </c>
      <c r="E58" s="1" t="s">
        <v>129</v>
      </c>
      <c r="F58" s="13">
        <v>5</v>
      </c>
      <c r="G58" s="6">
        <f t="shared" si="0"/>
        <v>2.08</v>
      </c>
      <c r="H58" s="13">
        <v>5.1999999999999998E-2</v>
      </c>
      <c r="I58" s="13">
        <v>0.4</v>
      </c>
      <c r="J58" s="13">
        <v>0.33800000000000002</v>
      </c>
      <c r="K58" s="6">
        <v>10</v>
      </c>
      <c r="L58" s="6">
        <v>0</v>
      </c>
      <c r="M58" s="6">
        <v>0.4</v>
      </c>
      <c r="N58" s="6">
        <v>5.2999999999999999E-2</v>
      </c>
      <c r="P58" s="7"/>
    </row>
    <row r="59" spans="1:19" ht="25.5" x14ac:dyDescent="0.2">
      <c r="A59" s="7" t="s">
        <v>130</v>
      </c>
      <c r="B59" s="7"/>
      <c r="C59" s="7">
        <v>1</v>
      </c>
      <c r="D59" s="7" t="s">
        <v>98</v>
      </c>
      <c r="E59" s="1" t="s">
        <v>131</v>
      </c>
      <c r="F59" s="13">
        <v>4</v>
      </c>
      <c r="G59" s="6">
        <f t="shared" si="0"/>
        <v>9.6199999999999992</v>
      </c>
      <c r="H59" s="13">
        <v>7.3999999999999996E-2</v>
      </c>
      <c r="I59" s="13">
        <v>1.3</v>
      </c>
      <c r="J59" s="13">
        <v>0.32800000000000001</v>
      </c>
      <c r="K59" s="6">
        <v>10</v>
      </c>
      <c r="L59" s="6">
        <v>0</v>
      </c>
      <c r="M59" s="6">
        <v>0.4</v>
      </c>
      <c r="N59" s="6">
        <v>5.2999999999999999E-2</v>
      </c>
      <c r="P59" s="7"/>
    </row>
    <row r="60" spans="1:19" x14ac:dyDescent="0.2">
      <c r="A60" s="7" t="s">
        <v>132</v>
      </c>
      <c r="B60" s="7"/>
      <c r="C60" s="1">
        <v>1</v>
      </c>
      <c r="D60" s="3" t="s">
        <v>98</v>
      </c>
      <c r="E60" s="3" t="s">
        <v>133</v>
      </c>
      <c r="F60" s="13">
        <v>7</v>
      </c>
      <c r="G60" s="6">
        <f t="shared" si="0"/>
        <v>15</v>
      </c>
      <c r="H60" s="13">
        <v>7.4999999999999997E-2</v>
      </c>
      <c r="I60" s="13">
        <v>2</v>
      </c>
      <c r="J60" s="13">
        <v>0.29499999999999998</v>
      </c>
      <c r="K60" s="6">
        <v>10</v>
      </c>
      <c r="L60" s="6">
        <v>0</v>
      </c>
      <c r="M60" s="6">
        <v>0.4</v>
      </c>
      <c r="N60" s="6">
        <v>5.2999999999999999E-2</v>
      </c>
      <c r="P60" s="7"/>
    </row>
    <row r="61" spans="1:19" ht="25.5" x14ac:dyDescent="0.2">
      <c r="A61" s="7" t="s">
        <v>134</v>
      </c>
      <c r="B61" s="7"/>
      <c r="C61" s="7">
        <v>1</v>
      </c>
      <c r="D61" s="7" t="s">
        <v>98</v>
      </c>
      <c r="E61" s="1" t="s">
        <v>135</v>
      </c>
      <c r="F61" s="13">
        <v>6</v>
      </c>
      <c r="G61" s="6">
        <f t="shared" si="0"/>
        <v>11.76</v>
      </c>
      <c r="H61" s="13">
        <v>8.4000000000000005E-2</v>
      </c>
      <c r="I61" s="13">
        <v>1.4</v>
      </c>
      <c r="J61" s="13">
        <v>0.27500000000000002</v>
      </c>
      <c r="K61" s="6">
        <v>10</v>
      </c>
      <c r="L61" s="6">
        <v>0</v>
      </c>
      <c r="M61" s="6">
        <v>0.4</v>
      </c>
      <c r="N61" s="6">
        <v>5.2999999999999999E-2</v>
      </c>
      <c r="P61" s="7"/>
    </row>
    <row r="62" spans="1:19" x14ac:dyDescent="0.2">
      <c r="A62" s="3" t="s">
        <v>136</v>
      </c>
      <c r="C62" s="7">
        <v>1</v>
      </c>
      <c r="D62" s="3" t="s">
        <v>98</v>
      </c>
      <c r="E62" s="3" t="s">
        <v>137</v>
      </c>
      <c r="F62" s="13">
        <v>8</v>
      </c>
      <c r="G62" s="6">
        <f t="shared" si="0"/>
        <v>13.5</v>
      </c>
      <c r="H62" s="13">
        <v>7.4999999999999997E-2</v>
      </c>
      <c r="I62" s="13">
        <v>1.8</v>
      </c>
      <c r="J62" s="13">
        <v>0.28199999999999997</v>
      </c>
      <c r="K62" s="6">
        <v>10</v>
      </c>
      <c r="L62" s="6">
        <v>0</v>
      </c>
      <c r="M62" s="6">
        <v>0.4</v>
      </c>
      <c r="N62" s="6">
        <v>5.2999999999999999E-2</v>
      </c>
    </row>
    <row r="63" spans="1:19" x14ac:dyDescent="0.2">
      <c r="A63" s="3" t="s">
        <v>138</v>
      </c>
      <c r="C63" s="7">
        <v>1</v>
      </c>
      <c r="D63" s="3" t="s">
        <v>98</v>
      </c>
      <c r="E63" s="3" t="s">
        <v>139</v>
      </c>
      <c r="F63" s="13">
        <v>7</v>
      </c>
      <c r="G63" s="6">
        <f t="shared" si="0"/>
        <v>11.2</v>
      </c>
      <c r="H63" s="13">
        <v>0.08</v>
      </c>
      <c r="I63" s="13">
        <v>1.4</v>
      </c>
      <c r="J63" s="13">
        <v>0.28199999999999997</v>
      </c>
      <c r="K63" s="6">
        <v>10</v>
      </c>
      <c r="L63" s="6">
        <v>0</v>
      </c>
      <c r="M63" s="6">
        <v>0.4</v>
      </c>
      <c r="N63" s="6">
        <v>5.2999999999999999E-2</v>
      </c>
    </row>
    <row r="64" spans="1:19" x14ac:dyDescent="0.2">
      <c r="A64" s="3" t="s">
        <v>140</v>
      </c>
      <c r="C64" s="7">
        <v>1</v>
      </c>
      <c r="D64" s="3" t="s">
        <v>98</v>
      </c>
      <c r="E64" s="3" t="s">
        <v>141</v>
      </c>
      <c r="F64" s="13">
        <v>6</v>
      </c>
      <c r="G64" s="6">
        <f t="shared" si="0"/>
        <v>15.120000000000001</v>
      </c>
      <c r="H64" s="13">
        <v>8.4000000000000005E-2</v>
      </c>
      <c r="I64" s="13">
        <v>1.8</v>
      </c>
      <c r="J64" s="13">
        <v>0.29299999999999998</v>
      </c>
      <c r="K64" s="6">
        <v>10</v>
      </c>
      <c r="L64" s="6">
        <v>0</v>
      </c>
      <c r="M64" s="6">
        <v>0.4</v>
      </c>
      <c r="N64" s="6">
        <v>5.2999999999999999E-2</v>
      </c>
    </row>
    <row r="65" spans="1:14" x14ac:dyDescent="0.2">
      <c r="A65" s="3" t="s">
        <v>142</v>
      </c>
      <c r="C65" s="7">
        <v>1</v>
      </c>
      <c r="D65" s="3" t="s">
        <v>98</v>
      </c>
      <c r="E65" s="3" t="s">
        <v>143</v>
      </c>
      <c r="F65" s="13">
        <v>2</v>
      </c>
      <c r="G65" s="6">
        <f t="shared" si="0"/>
        <v>11.249999999999998</v>
      </c>
      <c r="H65" s="13">
        <v>7.4999999999999997E-2</v>
      </c>
      <c r="I65" s="13">
        <v>1.5</v>
      </c>
      <c r="J65" s="13">
        <v>0.29399999999999998</v>
      </c>
      <c r="K65" s="6">
        <v>10</v>
      </c>
      <c r="L65" s="6">
        <v>0</v>
      </c>
      <c r="M65" s="6">
        <v>0.4</v>
      </c>
      <c r="N65" s="6">
        <v>5.2999999999999999E-2</v>
      </c>
    </row>
    <row r="66" spans="1:14" x14ac:dyDescent="0.2">
      <c r="A66" s="3" t="s">
        <v>144</v>
      </c>
      <c r="C66" s="7">
        <v>1</v>
      </c>
      <c r="D66" s="3" t="s">
        <v>98</v>
      </c>
      <c r="E66" s="3" t="s">
        <v>145</v>
      </c>
      <c r="F66" s="13">
        <v>2</v>
      </c>
      <c r="G66" s="6">
        <f t="shared" si="0"/>
        <v>1.95</v>
      </c>
      <c r="H66" s="13">
        <v>6.5000000000000002E-2</v>
      </c>
      <c r="I66" s="13">
        <v>0.3</v>
      </c>
      <c r="J66" s="13">
        <v>0.29699999999999999</v>
      </c>
      <c r="K66" s="6">
        <v>10</v>
      </c>
      <c r="L66" s="6">
        <v>0</v>
      </c>
      <c r="M66" s="6">
        <v>0.4</v>
      </c>
      <c r="N66" s="6">
        <v>5.2999999999999999E-2</v>
      </c>
    </row>
    <row r="67" spans="1:14" x14ac:dyDescent="0.2">
      <c r="A67" s="3" t="s">
        <v>146</v>
      </c>
      <c r="C67" s="7">
        <v>1</v>
      </c>
      <c r="D67" s="3" t="s">
        <v>98</v>
      </c>
      <c r="E67" s="3" t="s">
        <v>147</v>
      </c>
      <c r="F67" s="13">
        <v>3</v>
      </c>
      <c r="G67" s="6">
        <f t="shared" si="0"/>
        <v>5.04</v>
      </c>
      <c r="H67" s="13">
        <v>6.3E-2</v>
      </c>
      <c r="I67" s="13">
        <v>0.8</v>
      </c>
      <c r="J67" s="13">
        <v>0.32700000000000001</v>
      </c>
      <c r="K67" s="6">
        <v>10</v>
      </c>
      <c r="L67" s="6">
        <v>0</v>
      </c>
      <c r="M67" s="6">
        <v>0.4</v>
      </c>
      <c r="N67" s="6">
        <v>5.2999999999999999E-2</v>
      </c>
    </row>
    <row r="68" spans="1:14" x14ac:dyDescent="0.2">
      <c r="A68" s="3" t="s">
        <v>148</v>
      </c>
      <c r="C68" s="7">
        <v>1</v>
      </c>
      <c r="D68" s="3" t="s">
        <v>98</v>
      </c>
      <c r="E68" s="3" t="s">
        <v>149</v>
      </c>
      <c r="F68" s="13">
        <v>3</v>
      </c>
      <c r="G68" s="6">
        <f t="shared" si="0"/>
        <v>5.76</v>
      </c>
      <c r="H68" s="13">
        <v>7.1999999999999995E-2</v>
      </c>
      <c r="I68" s="13">
        <v>0.8</v>
      </c>
      <c r="J68" s="13">
        <v>0.33500000000000002</v>
      </c>
      <c r="K68" s="6">
        <v>10</v>
      </c>
      <c r="L68" s="6">
        <v>0</v>
      </c>
      <c r="M68" s="6">
        <v>0.4</v>
      </c>
      <c r="N68" s="6">
        <v>5.2999999999999999E-2</v>
      </c>
    </row>
    <row r="69" spans="1:14" x14ac:dyDescent="0.2">
      <c r="A69" s="3" t="s">
        <v>150</v>
      </c>
      <c r="C69" s="7">
        <v>1</v>
      </c>
      <c r="D69" s="3" t="s">
        <v>98</v>
      </c>
      <c r="E69" s="3" t="s">
        <v>151</v>
      </c>
      <c r="F69" s="13">
        <v>3</v>
      </c>
      <c r="G69" s="6">
        <f t="shared" ref="G69:G71" si="1">I69*H69*100</f>
        <v>2.8000000000000003</v>
      </c>
      <c r="H69" s="13">
        <v>7.0000000000000007E-2</v>
      </c>
      <c r="I69" s="13">
        <v>0.4</v>
      </c>
      <c r="J69" s="13">
        <v>0.32500000000000001</v>
      </c>
      <c r="K69" s="6">
        <v>10</v>
      </c>
      <c r="L69" s="6">
        <v>0</v>
      </c>
      <c r="M69" s="6">
        <v>0.4</v>
      </c>
      <c r="N69" s="6">
        <v>5.2999999999999999E-2</v>
      </c>
    </row>
    <row r="70" spans="1:14" x14ac:dyDescent="0.2">
      <c r="A70" s="3" t="s">
        <v>152</v>
      </c>
      <c r="C70" s="7">
        <v>1</v>
      </c>
      <c r="D70" s="3" t="s">
        <v>98</v>
      </c>
      <c r="E70" s="3" t="s">
        <v>153</v>
      </c>
      <c r="F70" s="13">
        <v>3</v>
      </c>
      <c r="G70" s="6">
        <f t="shared" si="1"/>
        <v>4.08</v>
      </c>
      <c r="H70" s="13">
        <v>6.8000000000000005E-2</v>
      </c>
      <c r="I70" s="13">
        <v>0.6</v>
      </c>
      <c r="J70" s="13">
        <v>0.32200000000000001</v>
      </c>
      <c r="K70" s="6">
        <v>10</v>
      </c>
      <c r="L70" s="6">
        <v>0</v>
      </c>
      <c r="M70" s="6">
        <v>0.4</v>
      </c>
      <c r="N70" s="6">
        <v>5.2999999999999999E-2</v>
      </c>
    </row>
    <row r="71" spans="1:14" x14ac:dyDescent="0.2">
      <c r="A71" s="3" t="s">
        <v>154</v>
      </c>
      <c r="C71" s="7">
        <v>1</v>
      </c>
      <c r="D71" s="3" t="s">
        <v>98</v>
      </c>
      <c r="E71" s="3" t="s">
        <v>155</v>
      </c>
      <c r="F71" s="13">
        <v>7</v>
      </c>
      <c r="G71" s="6">
        <f t="shared" si="1"/>
        <v>9.35</v>
      </c>
      <c r="H71" s="13">
        <v>5.5E-2</v>
      </c>
      <c r="I71" s="13">
        <v>1.7</v>
      </c>
      <c r="J71" s="13">
        <v>0.19400000000000001</v>
      </c>
      <c r="K71" s="6">
        <v>10</v>
      </c>
      <c r="L71" s="6">
        <v>0</v>
      </c>
      <c r="M71" s="6">
        <v>0.4</v>
      </c>
      <c r="N71" s="6">
        <v>5.2999999999999999E-2</v>
      </c>
    </row>
    <row r="72" spans="1:14" x14ac:dyDescent="0.2">
      <c r="C72" s="7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"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"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"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"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"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"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"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">
      <c r="F80" s="13"/>
      <c r="G80" s="13"/>
      <c r="H80" s="13"/>
      <c r="I80" s="13"/>
      <c r="J80" s="13"/>
      <c r="K80" s="13"/>
      <c r="L80" s="13"/>
      <c r="M80" s="13"/>
      <c r="N80" s="13"/>
    </row>
    <row r="81" spans="6:14" x14ac:dyDescent="0.2">
      <c r="F81" s="13"/>
      <c r="G81" s="13"/>
      <c r="H81" s="13"/>
      <c r="I81" s="13"/>
      <c r="J81" s="13"/>
      <c r="K81" s="13"/>
      <c r="L81" s="13"/>
      <c r="M81" s="13"/>
      <c r="N81" s="13"/>
    </row>
    <row r="82" spans="6:14" x14ac:dyDescent="0.2">
      <c r="F82" s="13"/>
      <c r="G82" s="13"/>
      <c r="H82" s="13"/>
      <c r="I82" s="13"/>
      <c r="J82" s="13"/>
      <c r="K82" s="13"/>
      <c r="L82" s="13"/>
      <c r="M82" s="13"/>
      <c r="N82" s="13"/>
    </row>
    <row r="83" spans="6:14" x14ac:dyDescent="0.2">
      <c r="F83" s="13"/>
      <c r="G83" s="13"/>
      <c r="H83" s="13"/>
      <c r="I83" s="13"/>
      <c r="J83" s="13"/>
      <c r="K83" s="13"/>
      <c r="L83" s="13"/>
      <c r="M83" s="13"/>
      <c r="N83" s="13"/>
    </row>
    <row r="84" spans="6:14" x14ac:dyDescent="0.2">
      <c r="F84" s="13"/>
      <c r="G84" s="13"/>
      <c r="H84" s="13"/>
      <c r="I84" s="13"/>
      <c r="J84" s="13"/>
      <c r="K84" s="13"/>
      <c r="L84" s="13"/>
      <c r="M84" s="13"/>
      <c r="N84" s="13"/>
    </row>
    <row r="85" spans="6:14" x14ac:dyDescent="0.2">
      <c r="F85" s="13"/>
      <c r="G85" s="13"/>
      <c r="H85" s="13"/>
      <c r="I85" s="13"/>
      <c r="J85" s="13"/>
      <c r="K85" s="13"/>
      <c r="L85" s="13"/>
      <c r="M85" s="13"/>
      <c r="N85" s="13"/>
    </row>
    <row r="86" spans="6:14" x14ac:dyDescent="0.2">
      <c r="F86" s="13"/>
      <c r="G86" s="13"/>
      <c r="H86" s="13"/>
      <c r="I86" s="13"/>
      <c r="J86" s="13"/>
      <c r="K86" s="13"/>
      <c r="L86" s="13"/>
      <c r="M86" s="13"/>
      <c r="N86" s="13"/>
    </row>
    <row r="87" spans="6:14" x14ac:dyDescent="0.2">
      <c r="F87" s="13"/>
      <c r="G87" s="13"/>
      <c r="H87" s="13"/>
      <c r="I87" s="13"/>
      <c r="J87" s="13"/>
      <c r="K87" s="13"/>
      <c r="L87" s="13"/>
      <c r="M87" s="13"/>
      <c r="N87" s="13"/>
    </row>
    <row r="88" spans="6:14" x14ac:dyDescent="0.2">
      <c r="F88" s="13"/>
      <c r="G88" s="13"/>
      <c r="H88" s="13"/>
      <c r="I88" s="13"/>
      <c r="J88" s="13"/>
      <c r="K88" s="13"/>
      <c r="L88" s="13"/>
      <c r="M88" s="13"/>
      <c r="N88" s="13"/>
    </row>
    <row r="89" spans="6:14" x14ac:dyDescent="0.2">
      <c r="F89" s="13"/>
      <c r="G89" s="13"/>
      <c r="H89" s="13"/>
      <c r="I89" s="13"/>
      <c r="J89" s="13"/>
      <c r="K89" s="13"/>
      <c r="L89" s="13"/>
      <c r="M89" s="13"/>
      <c r="N89" s="13"/>
    </row>
    <row r="121" spans="6:8" x14ac:dyDescent="0.2">
      <c r="F121" s="3" t="str">
        <f>TEXT(D60,"0.0")</f>
        <v>Ulna</v>
      </c>
      <c r="H121" s="4" t="e">
        <f>CONCATENATE(#REF!," (",#REF!,")")</f>
        <v>#REF!</v>
      </c>
    </row>
    <row r="122" spans="6:8" x14ac:dyDescent="0.2">
      <c r="F122" s="3" t="str">
        <f t="shared" ref="F122" si="2">TEXT(F61,"0.0")</f>
        <v>06</v>
      </c>
      <c r="H122" s="4" t="e">
        <f>CONCATENATE(#REF!," (",#REF!,")")</f>
        <v>#REF!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B400C44BD74A49A85FD148D13B4A42" ma:contentTypeVersion="7" ma:contentTypeDescription="Opret et nyt dokument." ma:contentTypeScope="" ma:versionID="712af26ea730d14211ad25d6be04d48c">
  <xsd:schema xmlns:xsd="http://www.w3.org/2001/XMLSchema" xmlns:xs="http://www.w3.org/2001/XMLSchema" xmlns:p="http://schemas.microsoft.com/office/2006/metadata/properties" xmlns:ns3="1281b164-f06d-4dfa-ac3f-1d20de09373e" xmlns:ns4="359bdcf3-56a0-4e2e-b55c-132508dec583" targetNamespace="http://schemas.microsoft.com/office/2006/metadata/properties" ma:root="true" ma:fieldsID="8eabc2e611e86233cf7ececde9d9f11b" ns3:_="" ns4:_="">
    <xsd:import namespace="1281b164-f06d-4dfa-ac3f-1d20de09373e"/>
    <xsd:import namespace="359bdcf3-56a0-4e2e-b55c-132508dec5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1b164-f06d-4dfa-ac3f-1d20de0937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værdi for deling" ma:internalName="SharingHintHash" ma:readOnly="true">
      <xsd:simpleType>
        <xsd:restriction base="dms:Text"/>
      </xsd:simpleType>
    </xsd:element>
    <xsd:element name="SharedWithDetails" ma:index="10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bdcf3-56a0-4e2e-b55c-132508dec5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4AA724-D5CF-42CD-A38C-384C3F45D0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9794-6D9F-494F-BBA5-B82518B4407A}">
  <ds:schemaRefs>
    <ds:schemaRef ds:uri="http://schemas.microsoft.com/office/2006/documentManagement/types"/>
    <ds:schemaRef ds:uri="http://purl.org/dc/terms/"/>
    <ds:schemaRef ds:uri="http://purl.org/dc/elements/1.1/"/>
    <ds:schemaRef ds:uri="359bdcf3-56a0-4e2e-b55c-132508dec583"/>
    <ds:schemaRef ds:uri="1281b164-f06d-4dfa-ac3f-1d20de09373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38B5EC8-265D-4A3E-8513-FC21E2F1F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1b164-f06d-4dfa-ac3f-1d20de09373e"/>
    <ds:schemaRef ds:uri="359bdcf3-56a0-4e2e-b55c-132508dec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Universiteit Twente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CTW</dc:creator>
  <cp:lastModifiedBy>Morten Enemark Lund</cp:lastModifiedBy>
  <dcterms:created xsi:type="dcterms:W3CDTF">2004-09-14T11:49:00Z</dcterms:created>
  <dcterms:modified xsi:type="dcterms:W3CDTF">2021-09-09T09:18:11Z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0x0101006AB400C44BD74A49A85FD148D13B4A42</vt:lpwstr>
  </property>
</Properties>
</file>