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5745FF84-10D5-4B24-B2FA-EBB1996B9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Лист1" sheetId="1" r:id="rId2"/>
    <sheet name="Лист2" sheetId="4" r:id="rId3"/>
  </sheets>
  <definedNames>
    <definedName name="_xlchart.v1.0" hidden="1">Sheet1!$P$3:$Q$9</definedName>
    <definedName name="_xlchart.v1.1" hidden="1">Sheet1!$R$3:$R$9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3" l="1"/>
  <c r="K5" i="3"/>
  <c r="E66" i="3"/>
  <c r="D66" i="3"/>
  <c r="E65" i="3" s="1"/>
  <c r="D65" i="3"/>
  <c r="E64" i="3" s="1"/>
  <c r="D64" i="3"/>
  <c r="E63" i="3" s="1"/>
  <c r="D63" i="3"/>
  <c r="F63" i="3" s="1"/>
  <c r="E4" i="3"/>
  <c r="E3" i="3"/>
  <c r="E2" i="3"/>
  <c r="F64" i="3" l="1"/>
  <c r="F65" i="3"/>
  <c r="F66" i="3"/>
  <c r="H3" i="3"/>
  <c r="H2" i="3"/>
  <c r="K4" i="3"/>
  <c r="K3" i="3"/>
  <c r="K2" i="3"/>
  <c r="H4" i="3" l="1"/>
  <c r="H5" i="3" s="1"/>
  <c r="P3" i="3" l="1"/>
  <c r="Q3" i="3" l="1"/>
  <c r="S3" i="3"/>
  <c r="P4" i="3"/>
  <c r="S4" i="3" s="1"/>
  <c r="Q4" i="3"/>
  <c r="P5" i="3" s="1"/>
  <c r="Q5" i="3" l="1"/>
  <c r="S5" i="3" s="1"/>
  <c r="Q6" i="3" l="1"/>
  <c r="P6" i="3"/>
  <c r="S6" i="3" l="1"/>
  <c r="Q7" i="3"/>
  <c r="P7" i="3"/>
  <c r="S7" i="3" l="1"/>
  <c r="Q8" i="3"/>
  <c r="P8" i="3"/>
  <c r="S8" i="3" s="1"/>
  <c r="Q9" i="3" l="1"/>
  <c r="P9" i="3"/>
  <c r="S9" i="3" l="1"/>
  <c r="R2" i="3" a="1"/>
  <c r="R2" i="3" s="1"/>
  <c r="R7" i="3" l="1"/>
  <c r="R4" i="3"/>
  <c r="R5" i="3"/>
  <c r="R6" i="3"/>
  <c r="R8" i="3"/>
  <c r="R9" i="3"/>
  <c r="R3" i="3"/>
  <c r="T3" i="3" s="1"/>
  <c r="T5" i="3" l="1"/>
  <c r="T6" i="3" s="1"/>
  <c r="T7" i="3" s="1"/>
  <c r="T8" i="3" s="1"/>
  <c r="T9" i="3" s="1"/>
  <c r="T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<sst xmlns="http://schemas.openxmlformats.org/spreadsheetml/2006/main" count="505" uniqueCount="274">
  <si>
    <t>Альфа-Банк</t>
  </si>
  <si>
    <t>Тинькофф Банк</t>
  </si>
  <si>
    <t>ЮниКредит Банк</t>
  </si>
  <si>
    <t>Всероссийский Банк развития регионов</t>
  </si>
  <si>
    <t>Газпромбанк</t>
  </si>
  <si>
    <t>Райффайзенбанк</t>
  </si>
  <si>
    <t>Почта Банк</t>
  </si>
  <si>
    <t>РОСБАНК</t>
  </si>
  <si>
    <t>Московский Индустриальный Банк</t>
  </si>
  <si>
    <t>Банк "Санкт-Петербург"</t>
  </si>
  <si>
    <t>Банк ДОМ.РФ</t>
  </si>
  <si>
    <t>УРАЛСИБ</t>
  </si>
  <si>
    <t>БМ-Банк</t>
  </si>
  <si>
    <t>Новикомбанк</t>
  </si>
  <si>
    <t>Точка</t>
  </si>
  <si>
    <t>ФК Открытие</t>
  </si>
  <si>
    <t>Рокетбанк</t>
  </si>
  <si>
    <t>Киви Банк</t>
  </si>
  <si>
    <t>Локо-Банк</t>
  </si>
  <si>
    <t>Ак Барс</t>
  </si>
  <si>
    <t>Пересвет</t>
  </si>
  <si>
    <t>Делобанк</t>
  </si>
  <si>
    <t>Банк Синара(СКБ-банк)</t>
  </si>
  <si>
    <t xml:space="preserve">Русский стандарт </t>
  </si>
  <si>
    <t>ББР Банк</t>
  </si>
  <si>
    <t xml:space="preserve">Дойче Банк </t>
  </si>
  <si>
    <t>Примсоцбанк</t>
  </si>
  <si>
    <t>Хайс</t>
  </si>
  <si>
    <t>Модульбанк</t>
  </si>
  <si>
    <t>Денизбанк Москва</t>
  </si>
  <si>
    <t>РН Банк</t>
  </si>
  <si>
    <t>Азиатстко-Тихокеанский Банк</t>
  </si>
  <si>
    <t>Левобережный</t>
  </si>
  <si>
    <t>Сургутнефтегазбанк</t>
  </si>
  <si>
    <t>Челябинвестбанк</t>
  </si>
  <si>
    <t>МСП Банк</t>
  </si>
  <si>
    <t>Сетелем Банк</t>
  </si>
  <si>
    <t>Кредит Европа Банк</t>
  </si>
  <si>
    <t>Эйч-эс-би-си Банк РР</t>
  </si>
  <si>
    <t>Коммерцбанк Евразия</t>
  </si>
  <si>
    <t>Абсолют Банк</t>
  </si>
  <si>
    <t>Союз</t>
  </si>
  <si>
    <t xml:space="preserve">Центр-ивест </t>
  </si>
  <si>
    <t>Бнп Париба Банк</t>
  </si>
  <si>
    <t>Банк Интеза</t>
  </si>
  <si>
    <t>МТС-Банк</t>
  </si>
  <si>
    <t>Аверс</t>
  </si>
  <si>
    <t>Автоторгбанк</t>
  </si>
  <si>
    <t>Держава</t>
  </si>
  <si>
    <t>Челидбанк</t>
  </si>
  <si>
    <t>Фора-Банк</t>
  </si>
  <si>
    <t>Транскапиталбанк</t>
  </si>
  <si>
    <t>БМВ Банк</t>
  </si>
  <si>
    <t>Инвестторгбанк</t>
  </si>
  <si>
    <t>Тольяттихимбанк</t>
  </si>
  <si>
    <t>Эм-Ю-Эф-Джи Банк</t>
  </si>
  <si>
    <t>Татсоцбанк</t>
  </si>
  <si>
    <t>Генбанк</t>
  </si>
  <si>
    <t>НОКССБАНК</t>
  </si>
  <si>
    <t>СМБСР Банк</t>
  </si>
  <si>
    <t>Уральский Банк реконструкции и развития</t>
  </si>
  <si>
    <t>АйСиБИСи</t>
  </si>
  <si>
    <t>Ланта-Банк</t>
  </si>
  <si>
    <t>Bank of China</t>
  </si>
  <si>
    <t>СЭБ Банк</t>
  </si>
  <si>
    <t>ИНГ Банк Евразия</t>
  </si>
  <si>
    <t>Металлинвестбанк</t>
  </si>
  <si>
    <t>Приморье</t>
  </si>
  <si>
    <t>ОТП Банк</t>
  </si>
  <si>
    <t>Газэнергобанк</t>
  </si>
  <si>
    <t>Ситибанк</t>
  </si>
  <si>
    <t>Дальневосточный Банк</t>
  </si>
  <si>
    <t>Тойота Банк</t>
  </si>
  <si>
    <t>Фольксваген Банк</t>
  </si>
  <si>
    <t xml:space="preserve">Джей энт ти Банк </t>
  </si>
  <si>
    <t xml:space="preserve">Снежинский </t>
  </si>
  <si>
    <t>Мс Банк Рус</t>
  </si>
  <si>
    <t>Хлынов</t>
  </si>
  <si>
    <t>НБД-Банк</t>
  </si>
  <si>
    <t>Балтинвестбанк</t>
  </si>
  <si>
    <t>Энерготранбанк</t>
  </si>
  <si>
    <t>Банк СГБ</t>
  </si>
  <si>
    <t>КБ Солидарность</t>
  </si>
  <si>
    <t>БКС Банк</t>
  </si>
  <si>
    <t>Прио-Внешторгбанк</t>
  </si>
  <si>
    <t>Мидзуко Банк Москва</t>
  </si>
  <si>
    <t>Руснарбанк</t>
  </si>
  <si>
    <t>Роял Кредит Банк</t>
  </si>
  <si>
    <t>БыстроБанк</t>
  </si>
  <si>
    <t xml:space="preserve">Мерседес-Бенц Банк </t>
  </si>
  <si>
    <t>Москоммерцбанк</t>
  </si>
  <si>
    <t>Бест Эффортс Банк</t>
  </si>
  <si>
    <t>Нико-Банк</t>
  </si>
  <si>
    <t>Интерпрогрессбанк</t>
  </si>
  <si>
    <t>Агропромкредит</t>
  </si>
  <si>
    <t>Креди агриколь</t>
  </si>
  <si>
    <t>Эс-Би-Ай Банк</t>
  </si>
  <si>
    <t xml:space="preserve">Норвик Банк </t>
  </si>
  <si>
    <t>Банк БЖФ</t>
  </si>
  <si>
    <t>Просто Банк</t>
  </si>
  <si>
    <t>Кредит Урал Банк</t>
  </si>
  <si>
    <t>Объединенный капитал</t>
  </si>
  <si>
    <t>Банк ЧБРР</t>
  </si>
  <si>
    <t>Акибанк</t>
  </si>
  <si>
    <t>Ю Би Эс Банк</t>
  </si>
  <si>
    <t>Реалист Банк</t>
  </si>
  <si>
    <t>Экспобанк</t>
  </si>
  <si>
    <t>Кетовский</t>
  </si>
  <si>
    <t>Банк Екатеринбург</t>
  </si>
  <si>
    <t>Энергобанк</t>
  </si>
  <si>
    <t>Зираат Банк Москва</t>
  </si>
  <si>
    <t>Русьуниверсалбанк</t>
  </si>
  <si>
    <t>Меткомбанк</t>
  </si>
  <si>
    <t>Национальный стандарт</t>
  </si>
  <si>
    <t>Форштадт</t>
  </si>
  <si>
    <t>Петербургский социальный коммерческий Банк</t>
  </si>
  <si>
    <t>Пойдем!</t>
  </si>
  <si>
    <t>Ури Банк</t>
  </si>
  <si>
    <t>Новый век</t>
  </si>
  <si>
    <t>Экономбанк</t>
  </si>
  <si>
    <t>Кузнецкий</t>
  </si>
  <si>
    <t>Кубань Кредит</t>
  </si>
  <si>
    <t>Акцепт</t>
  </si>
  <si>
    <t>МТИ Банк</t>
  </si>
  <si>
    <t>Международный финансовый клуб</t>
  </si>
  <si>
    <t>Банк 131</t>
  </si>
  <si>
    <t>Северный народный Банк</t>
  </si>
  <si>
    <t>Икано Банк</t>
  </si>
  <si>
    <t>Финам</t>
  </si>
  <si>
    <t>Алтайкапиталбанк</t>
  </si>
  <si>
    <t>Росдорбанк</t>
  </si>
  <si>
    <t>Агророс</t>
  </si>
  <si>
    <t>Юг-инвестрбанк</t>
  </si>
  <si>
    <t>Внешфинбанк</t>
  </si>
  <si>
    <t>Москомбанк</t>
  </si>
  <si>
    <t>Кремлевский</t>
  </si>
  <si>
    <t>Банк СКС</t>
  </si>
  <si>
    <t>Кузнецбизнесбанк</t>
  </si>
  <si>
    <t>Крокус-Банк</t>
  </si>
  <si>
    <t>НК Банк</t>
  </si>
  <si>
    <t xml:space="preserve">Банк Оранжевый </t>
  </si>
  <si>
    <t>Россия</t>
  </si>
  <si>
    <t>Стройлесбанк</t>
  </si>
  <si>
    <t>РБА</t>
  </si>
  <si>
    <t>Кошелев-Банк</t>
  </si>
  <si>
    <t>Итуруп</t>
  </si>
  <si>
    <t>Ренессанс Кредит</t>
  </si>
  <si>
    <t>Енисейский объединенный Банк</t>
  </si>
  <si>
    <t>КЭБ ЭйчЭНБи Банк</t>
  </si>
  <si>
    <t>Гарант-инвест</t>
  </si>
  <si>
    <t>Унифондбанк</t>
  </si>
  <si>
    <t>Датабанк</t>
  </si>
  <si>
    <t>МБА-Москва</t>
  </si>
  <si>
    <t>Новый Московский Банк</t>
  </si>
  <si>
    <t>Белгородсоцбанк</t>
  </si>
  <si>
    <t>Республиканский кредитный альянс</t>
  </si>
  <si>
    <t>Первый Клиентский Банк</t>
  </si>
  <si>
    <t>Азия-инвест Банк</t>
  </si>
  <si>
    <t>Система</t>
  </si>
  <si>
    <t>Чайнасельхозбанк</t>
  </si>
  <si>
    <t>Земский Банк</t>
  </si>
  <si>
    <t>НС Банк</t>
  </si>
  <si>
    <t>Национальный резервный Банк</t>
  </si>
  <si>
    <t>Коммерческий Индо Банк</t>
  </si>
  <si>
    <t>Яринтербанк</t>
  </si>
  <si>
    <t>Санкт-Петербургский Банк инвестиций</t>
  </si>
  <si>
    <t>Вологжанин</t>
  </si>
  <si>
    <t>Национальный Банк сбережений</t>
  </si>
  <si>
    <t xml:space="preserve">Томскпромстройбанк </t>
  </si>
  <si>
    <t>Горбанк</t>
  </si>
  <si>
    <t>Автокредитбанк</t>
  </si>
  <si>
    <t>Русский Банк сбережений</t>
  </si>
  <si>
    <t>Владбизнесбанк</t>
  </si>
  <si>
    <t>Живаго Банк</t>
  </si>
  <si>
    <t>Новобанк</t>
  </si>
  <si>
    <t>Братский АНКБ</t>
  </si>
  <si>
    <t>Синко-Банк</t>
  </si>
  <si>
    <t>Алтынбанк</t>
  </si>
  <si>
    <t>Костромаселькомбанк</t>
  </si>
  <si>
    <t>Хакасский муниципальный Банк</t>
  </si>
  <si>
    <t>Ставропольпромстройбанк</t>
  </si>
  <si>
    <t xml:space="preserve">Банк Казни </t>
  </si>
  <si>
    <t xml:space="preserve">Сервис резерв </t>
  </si>
  <si>
    <t>Кубаньторгбанк</t>
  </si>
  <si>
    <t>Вакобанк</t>
  </si>
  <si>
    <t>Сибсоцбанк</t>
  </si>
  <si>
    <t>Далена</t>
  </si>
  <si>
    <t>Приобье</t>
  </si>
  <si>
    <t>Морской Банк</t>
  </si>
  <si>
    <t>Ноосфера</t>
  </si>
  <si>
    <t>Сельмашбанк</t>
  </si>
  <si>
    <t>Тендер-Банк</t>
  </si>
  <si>
    <t>Нальчик</t>
  </si>
  <si>
    <t>НДБАнк</t>
  </si>
  <si>
    <t>Банк Оренбург</t>
  </si>
  <si>
    <t>Социум-Банк</t>
  </si>
  <si>
    <t>Газнефтьбанк</t>
  </si>
  <si>
    <t>Великие Луки Банк</t>
  </si>
  <si>
    <t>Название банка</t>
  </si>
  <si>
    <t>Сумма прибыли
на 01.01.2022
в тыс. руб</t>
  </si>
  <si>
    <t>Хmin</t>
  </si>
  <si>
    <t>Хmax</t>
  </si>
  <si>
    <t>R</t>
  </si>
  <si>
    <t>h</t>
  </si>
  <si>
    <t>Среднее</t>
  </si>
  <si>
    <t>Мода</t>
  </si>
  <si>
    <t>Медиана</t>
  </si>
  <si>
    <t>НГ</t>
  </si>
  <si>
    <t>ВГ</t>
  </si>
  <si>
    <t>Частота</t>
  </si>
  <si>
    <t>Ростфинанс</t>
  </si>
  <si>
    <t>Калуга</t>
  </si>
  <si>
    <t>Камский коммерческий Банк</t>
  </si>
  <si>
    <t>Ураопромбанк</t>
  </si>
  <si>
    <t>Прокоммерцбанк</t>
  </si>
  <si>
    <t>Пермь</t>
  </si>
  <si>
    <t>Банк Глобус</t>
  </si>
  <si>
    <t xml:space="preserve">Контненталь </t>
  </si>
  <si>
    <t>Банк Раунд</t>
  </si>
  <si>
    <t>Гута-банк</t>
  </si>
  <si>
    <t>Рента-Банк</t>
  </si>
  <si>
    <t>Дружба</t>
  </si>
  <si>
    <t>Вятич</t>
  </si>
  <si>
    <t>Траст</t>
  </si>
  <si>
    <t>СИАБ</t>
  </si>
  <si>
    <t>ОЗОН БАНК</t>
  </si>
  <si>
    <t>Курган</t>
  </si>
  <si>
    <t>Кузбассхимбанк</t>
  </si>
  <si>
    <t>Банк Юнистрим</t>
  </si>
  <si>
    <t>Александровский</t>
  </si>
  <si>
    <t>Венец</t>
  </si>
  <si>
    <t>ФФИН Банк</t>
  </si>
  <si>
    <t>Славия</t>
  </si>
  <si>
    <t>Углеметбан</t>
  </si>
  <si>
    <t>Ермак</t>
  </si>
  <si>
    <t>РЕСО кредит</t>
  </si>
  <si>
    <t>Кузнецкбизнесбанк</t>
  </si>
  <si>
    <t>Саммит Банк</t>
  </si>
  <si>
    <t xml:space="preserve">Эко-инвест </t>
  </si>
  <si>
    <t>Мурманский социальный коммерческий банк</t>
  </si>
  <si>
    <t>Химик</t>
  </si>
  <si>
    <t>Банк "Торжок"</t>
  </si>
  <si>
    <t>БКФ</t>
  </si>
  <si>
    <t>Инбанк</t>
  </si>
  <si>
    <t>Автоградбанк</t>
  </si>
  <si>
    <t>Евроальянс</t>
  </si>
  <si>
    <t>Промсельхозбанк</t>
  </si>
  <si>
    <t>Банк РСИ</t>
  </si>
  <si>
    <t>Объединенный банк Республики</t>
  </si>
  <si>
    <t>Космос</t>
  </si>
  <si>
    <t>Элита</t>
  </si>
  <si>
    <t>Славянбанк</t>
  </si>
  <si>
    <t>Газтрансбанк</t>
  </si>
  <si>
    <t>Таврический</t>
  </si>
  <si>
    <t>Середина интервала</t>
  </si>
  <si>
    <t>Кумулята</t>
  </si>
  <si>
    <t>Вывод:</t>
  </si>
  <si>
    <t>Абсолютное большинство банков имеет прибыль в интервале от -28867,82389 до 1264612,96</t>
  </si>
  <si>
    <t>Мне понадобилось 7 интервалов, для того чтобы показать частоту значений. Ранее у меня было 12 интервалов, но существовали 0 частоты, так называемые аномалии. После того, как я почистила все 0 частоты пропали. Я удалила такие выбросы, как банки с черезмерно большой и малой прибылью</t>
  </si>
  <si>
    <t>Таким образом все пропуски были удалены из гистрограммы, полигона и куммуляты</t>
  </si>
  <si>
    <t>Куммулята стремительно росла к интервалу, где и находится большая часть банков с прибылью, после того, как она достигла этого значения, график пошел на спад</t>
  </si>
  <si>
    <t>Изначальный набор данных</t>
  </si>
  <si>
    <t>среднее</t>
  </si>
  <si>
    <t>мода</t>
  </si>
  <si>
    <t>медиана</t>
  </si>
  <si>
    <t>Распределение не является нормальным, т.к мода, медиана и среднее не равны</t>
  </si>
  <si>
    <t>Среднее Гармоническая</t>
  </si>
  <si>
    <t>Среднее Геометрическая</t>
  </si>
  <si>
    <t>Минимум</t>
  </si>
  <si>
    <t>Квартиль2</t>
  </si>
  <si>
    <t>Квартиль1</t>
  </si>
  <si>
    <t>Квартиль3</t>
  </si>
  <si>
    <t>Как можно заметить по кумуляте большая часть банков по прибыли находится в диапозоне от 804082,5 до 9439643</t>
  </si>
  <si>
    <t>Гармоническая и геометрическая средняя считались начиная с положительной прибыли, иначе формула выдавала бы ошибку, кроме того, отрицательные числа нет смысла делать положительными ведь в наше понимании это будут совсем другие значения прибыли и в ранжированном ряду они займут новые места, не соответствующие реальности. Еще все дополнения к прошлому дз я выделила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</si>
</sst>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C3E4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4F2E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3" xfId="0" applyFill="1" applyBorder="1"/>
    <xf numFmtId="0" fontId="0" fillId="2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4F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Кумулята распределения банков по их прибыли на 01.01.2022 </a:t>
            </a: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41611566872510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Sheet1!$P$3:$Q$9</c:f>
              <c:multiLvlStrCache>
                <c:ptCount val="7"/>
                <c:lvl>
                  <c:pt idx="0">
                    <c:v>-1322348,608</c:v>
                  </c:pt>
                  <c:pt idx="1">
                    <c:v>-28867,82389</c:v>
                  </c:pt>
                  <c:pt idx="2">
                    <c:v>1264612,96</c:v>
                  </c:pt>
                  <c:pt idx="3">
                    <c:v>2558093,744</c:v>
                  </c:pt>
                  <c:pt idx="4">
                    <c:v>3851574,528</c:v>
                  </c:pt>
                  <c:pt idx="5">
                    <c:v>5145055,312</c:v>
                  </c:pt>
                  <c:pt idx="6">
                    <c:v>6438536,096</c:v>
                  </c:pt>
                </c:lvl>
                <c:lvl>
                  <c:pt idx="0">
                    <c:v>-2615829,392</c:v>
                  </c:pt>
                  <c:pt idx="1">
                    <c:v>-1322348,608</c:v>
                  </c:pt>
                  <c:pt idx="2">
                    <c:v>-28867,82389</c:v>
                  </c:pt>
                  <c:pt idx="3">
                    <c:v>1264612,96</c:v>
                  </c:pt>
                  <c:pt idx="4">
                    <c:v>2558093,744</c:v>
                  </c:pt>
                  <c:pt idx="5">
                    <c:v>3851574,528</c:v>
                  </c:pt>
                  <c:pt idx="6">
                    <c:v>5145055,312</c:v>
                  </c:pt>
                </c:lvl>
              </c:multiLvlStrCache>
            </c:multiLvlStrRef>
          </c:cat>
          <c:val>
            <c:numRef>
              <c:f>Sheet1!$T$3:$T$9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190</c:v>
                </c:pt>
                <c:pt idx="3">
                  <c:v>207</c:v>
                </c:pt>
                <c:pt idx="4">
                  <c:v>215</c:v>
                </c:pt>
                <c:pt idx="5">
                  <c:v>218</c:v>
                </c:pt>
                <c:pt idx="6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A-4388-B0B9-1E2FC623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89454559"/>
        <c:axId val="1089450399"/>
      </c:barChart>
      <c:catAx>
        <c:axId val="108945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Интервалы</a:t>
                </a:r>
              </a:p>
            </c:rich>
          </c:tx>
          <c:layout>
            <c:manualLayout>
              <c:xMode val="edge"/>
              <c:yMode val="edge"/>
              <c:x val="0.40272110014475349"/>
              <c:y val="0.91257920184102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0399"/>
        <c:crosses val="autoZero"/>
        <c:auto val="1"/>
        <c:lblAlgn val="ctr"/>
        <c:lblOffset val="100"/>
        <c:noMultiLvlLbl val="0"/>
      </c:catAx>
      <c:valAx>
        <c:axId val="10894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Значения кумуляты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Полигон распределения банков по их прибыли на 01.01.2022 </a:t>
            </a: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8403564107194526"/>
          <c:y val="3.8646948280088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Sheet1!$S$3:$S$9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cat>
          <c:val>
            <c:numRef>
              <c:f>Sheet1!$R$3:$R$9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4BDF-B73A-A38C5288B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479519"/>
        <c:axId val="1089471199"/>
      </c:lineChart>
      <c:catAx>
        <c:axId val="108947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Середина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интервалов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701637670280018"/>
              <c:y val="0.90655638880722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71199"/>
        <c:crosses val="autoZero"/>
        <c:auto val="1"/>
        <c:lblAlgn val="ctr"/>
        <c:lblOffset val="100"/>
        <c:noMultiLvlLbl val="0"/>
      </c:catAx>
      <c:valAx>
        <c:axId val="10894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Частота встречаемости значений в заданнном интревале</a:t>
                </a:r>
                <a:endParaRPr lang="ru-RU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7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Гистограмма квартильного распределения банков по прибыли</a:t>
            </a: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3092291446875279"/>
          <c:y val="2.717406243260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Sheet1!$D$63:$E$66</c:f>
              <c:multiLvlStrCache>
                <c:ptCount val="4"/>
                <c:lvl>
                  <c:pt idx="0">
                    <c:v>31488,5</c:v>
                  </c:pt>
                  <c:pt idx="1">
                    <c:v>133958</c:v>
                  </c:pt>
                  <c:pt idx="2">
                    <c:v>804082,5</c:v>
                  </c:pt>
                  <c:pt idx="3">
                    <c:v>9439643</c:v>
                  </c:pt>
                </c:lvl>
                <c:lvl>
                  <c:pt idx="0">
                    <c:v>-1969089</c:v>
                  </c:pt>
                  <c:pt idx="1">
                    <c:v>31488,5</c:v>
                  </c:pt>
                  <c:pt idx="2">
                    <c:v>133958</c:v>
                  </c:pt>
                  <c:pt idx="3">
                    <c:v>804082,5</c:v>
                  </c:pt>
                </c:lvl>
              </c:multiLvlStrCache>
            </c:multiLvlStrRef>
          </c:cat>
          <c:val>
            <c:numRef>
              <c:f>Sheet1!$F$63:$F$66</c:f>
              <c:numCache>
                <c:formatCode>General</c:formatCode>
                <c:ptCount val="4"/>
                <c:pt idx="0">
                  <c:v>1</c:v>
                </c:pt>
                <c:pt idx="1">
                  <c:v>57</c:v>
                </c:pt>
                <c:pt idx="2">
                  <c:v>113</c:v>
                </c:pt>
                <c:pt idx="3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E-48C1-8F3A-DAAA88BB0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7666880"/>
        <c:axId val="687671456"/>
      </c:barChart>
      <c:catAx>
        <c:axId val="68766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Диапозон прибыли</a:t>
                </a:r>
              </a:p>
            </c:rich>
          </c:tx>
          <c:layout>
            <c:manualLayout>
              <c:xMode val="edge"/>
              <c:yMode val="edge"/>
              <c:x val="0.43365086689920462"/>
              <c:y val="0.92762716087732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671456"/>
        <c:crosses val="autoZero"/>
        <c:auto val="1"/>
        <c:lblAlgn val="ctr"/>
        <c:lblOffset val="100"/>
        <c:noMultiLvlLbl val="0"/>
      </c:catAx>
      <c:valAx>
        <c:axId val="6876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частоты</a:t>
                </a:r>
              </a:p>
            </c:rich>
          </c:tx>
          <c:layout>
            <c:manualLayout>
              <c:xMode val="edge"/>
              <c:yMode val="edge"/>
              <c:x val="3.0303026687780159E-3"/>
              <c:y val="0.33060990067590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66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Гистограмма распределения банков по их прибыли на 01.01.2022 </a:t>
            </a:r>
            <a:endParaRPr lang="ru-RU" sz="18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00000003-AE07-4AA3-8C43-711A31D1814C}">
          <cx:tx>
            <cx:txData>
              <cx:f/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Интервалы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Интервалы</a:t>
              </a:r>
            </a:p>
          </cx:txPr>
        </cx:title>
        <cx:tickLabels/>
      </cx:axis>
      <cx:axis id="1">
        <cx:valScaling/>
        <cx:title>
          <cx:tx>
            <cx:txData>
              <cx:v>Частота встречаемости значений в заданнном интревале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Частота встречаемости значений в заданнном интревале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10</xdr:row>
      <xdr:rowOff>11076</xdr:rowOff>
    </xdr:from>
    <xdr:to>
      <xdr:col>17</xdr:col>
      <xdr:colOff>120316</xdr:colOff>
      <xdr:row>33</xdr:row>
      <xdr:rowOff>140368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9BD7B2-69F7-8AE4-358A-94132268A3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2021" y="3981497"/>
              <a:ext cx="15607163" cy="42801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114701</xdr:colOff>
      <xdr:row>36</xdr:row>
      <xdr:rowOff>13433</xdr:rowOff>
    </xdr:from>
    <xdr:to>
      <xdr:col>12</xdr:col>
      <xdr:colOff>300790</xdr:colOff>
      <xdr:row>57</xdr:row>
      <xdr:rowOff>40105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868876-1933-E643-7E0A-F160F958D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160422</xdr:colOff>
      <xdr:row>35</xdr:row>
      <xdr:rowOff>118108</xdr:rowOff>
    </xdr:from>
    <xdr:to>
      <xdr:col>22</xdr:col>
      <xdr:colOff>160422</xdr:colOff>
      <xdr:row>54</xdr:row>
      <xdr:rowOff>140368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B8432B6-A975-5DFC-8E86-F22CED406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370973</xdr:colOff>
      <xdr:row>58</xdr:row>
      <xdr:rowOff>37096</xdr:rowOff>
    </xdr:from>
    <xdr:to>
      <xdr:col>16</xdr:col>
      <xdr:colOff>641684</xdr:colOff>
      <xdr:row>82</xdr:row>
      <xdr:rowOff>80210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5B41B28-CB9F-C344-3810-0706EEAE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8323-DFB3-4C4D-8225-7118DB1431F5}">
  <dimension ref="A1:Y243"/>
  <sheetViews>
    <sheetView tabSelected="1" topLeftCell="A28" zoomScale="85" zoomScaleNormal="85" workbookViewId="0">
      <selection activeCell="E9" sqref="E9"/>
    </sheetView>
  </sheetViews>
  <sheetFormatPr defaultRowHeight="14.4" x14ac:dyDescent="0.3"/>
  <cols>
    <col min="1" max="1" width="16" customWidth="1"/>
    <col min="2" max="2" width="29.6640625" customWidth="1"/>
    <col min="3" max="3" width="23.33203125" customWidth="1"/>
    <col min="4" max="4" width="13.109375" customWidth="1"/>
    <col min="5" max="5" width="24.21875" customWidth="1"/>
    <col min="6" max="6" width="17.5546875" customWidth="1"/>
    <col min="8" max="8" width="10.88671875" bestFit="1" customWidth="1"/>
    <col min="10" max="10" width="16.33203125" customWidth="1"/>
    <col min="11" max="11" width="34.33203125" customWidth="1"/>
    <col min="12" max="12" width="9.88671875" bestFit="1" customWidth="1"/>
    <col min="16" max="16" width="17.5546875" customWidth="1"/>
    <col min="17" max="17" width="13.88671875" customWidth="1"/>
    <col min="18" max="18" width="16.109375" customWidth="1"/>
    <col min="19" max="19" width="18.77734375" customWidth="1"/>
    <col min="22" max="22" width="38.109375" customWidth="1"/>
  </cols>
  <sheetData>
    <row r="1" spans="1:25" ht="43.2" customHeight="1" x14ac:dyDescent="0.3">
      <c r="A1" s="5" t="s">
        <v>198</v>
      </c>
      <c r="B1" s="6" t="s">
        <v>199</v>
      </c>
      <c r="C1" s="17" t="s">
        <v>273</v>
      </c>
      <c r="D1" s="17"/>
      <c r="E1" s="17"/>
      <c r="F1" s="17"/>
      <c r="G1" s="17"/>
      <c r="H1" s="17"/>
      <c r="I1" s="17"/>
      <c r="J1" s="17"/>
      <c r="K1" s="17"/>
      <c r="P1" t="s">
        <v>207</v>
      </c>
      <c r="Q1" t="s">
        <v>208</v>
      </c>
      <c r="R1" t="s">
        <v>209</v>
      </c>
      <c r="S1" t="s">
        <v>254</v>
      </c>
      <c r="T1" t="s">
        <v>255</v>
      </c>
      <c r="V1" s="16" t="s">
        <v>256</v>
      </c>
      <c r="W1" s="16"/>
      <c r="X1" s="16"/>
      <c r="Y1" s="16"/>
    </row>
    <row r="2" spans="1:25" ht="33" customHeight="1" x14ac:dyDescent="0.3">
      <c r="A2" s="2" t="s">
        <v>23</v>
      </c>
      <c r="B2" s="7">
        <v>-1969089</v>
      </c>
      <c r="D2" t="s">
        <v>262</v>
      </c>
      <c r="E2">
        <f>AVERAGE(B:B)</f>
        <v>739136.29203539819</v>
      </c>
      <c r="G2" t="s">
        <v>200</v>
      </c>
      <c r="H2" s="3">
        <f>MIN(B2:B235)</f>
        <v>-1969089</v>
      </c>
      <c r="J2" t="s">
        <v>204</v>
      </c>
      <c r="K2" s="3">
        <f>AVERAGE(B2:B239)</f>
        <v>739136.29203539819</v>
      </c>
      <c r="R2" cm="1">
        <f t="array" ref="R2:R9">FREQUENCY(B2:B239, P3:P13)</f>
        <v>0</v>
      </c>
      <c r="V2" s="15" t="s">
        <v>257</v>
      </c>
      <c r="W2" s="15"/>
      <c r="X2" s="15"/>
      <c r="Y2" s="15"/>
    </row>
    <row r="3" spans="1:25" ht="72" customHeight="1" x14ac:dyDescent="0.3">
      <c r="A3" s="2" t="s">
        <v>21</v>
      </c>
      <c r="B3" s="7">
        <v>-1216403</v>
      </c>
      <c r="D3" t="s">
        <v>263</v>
      </c>
      <c r="E3" s="4">
        <f>_xlfn.MODE.SNGL(B:B)</f>
        <v>-1216403</v>
      </c>
      <c r="G3" t="s">
        <v>201</v>
      </c>
      <c r="H3" s="3">
        <f>MAX(B2:B235)</f>
        <v>9439643</v>
      </c>
      <c r="J3" t="s">
        <v>205</v>
      </c>
      <c r="K3">
        <f>MODE(B2:B239)</f>
        <v>-1216403</v>
      </c>
      <c r="O3">
        <v>1</v>
      </c>
      <c r="P3">
        <f>H2-H5/2</f>
        <v>-2615829.3920382587</v>
      </c>
      <c r="Q3">
        <f>P3+$H$5</f>
        <v>-1322348.6079617415</v>
      </c>
      <c r="R3">
        <v>1</v>
      </c>
      <c r="S3">
        <f>AVERAGE(P3:Q3)</f>
        <v>-1969089</v>
      </c>
      <c r="T3">
        <f>R3</f>
        <v>1</v>
      </c>
      <c r="V3" s="15" t="s">
        <v>258</v>
      </c>
      <c r="W3" s="15"/>
      <c r="X3" s="15"/>
      <c r="Y3" s="15"/>
    </row>
    <row r="4" spans="1:25" ht="34.799999999999997" customHeight="1" x14ac:dyDescent="0.3">
      <c r="A4" s="2" t="s">
        <v>22</v>
      </c>
      <c r="B4" s="7">
        <v>-1216403</v>
      </c>
      <c r="D4" t="s">
        <v>264</v>
      </c>
      <c r="E4">
        <f>MEDIAN(B:B)</f>
        <v>133958</v>
      </c>
      <c r="G4" t="s">
        <v>202</v>
      </c>
      <c r="H4" s="3">
        <f>H3-H2</f>
        <v>11408732</v>
      </c>
      <c r="J4" t="s">
        <v>206</v>
      </c>
      <c r="K4" s="3">
        <f>MEDIAN(B2:B239)</f>
        <v>133958</v>
      </c>
      <c r="O4">
        <v>2</v>
      </c>
      <c r="P4">
        <f t="shared" ref="P4:P9" si="0">Q3</f>
        <v>-1322348.6079617415</v>
      </c>
      <c r="Q4">
        <f t="shared" ref="Q4:Q9" si="1">Q3+$H$5</f>
        <v>-28867.823885224294</v>
      </c>
      <c r="R4">
        <v>16</v>
      </c>
      <c r="S4">
        <f t="shared" ref="S4:S9" si="2">AVERAGE(P4:Q4)</f>
        <v>-675608.2159234829</v>
      </c>
      <c r="T4">
        <f>R4+T3</f>
        <v>17</v>
      </c>
      <c r="V4" s="15" t="s">
        <v>259</v>
      </c>
      <c r="W4" s="15"/>
      <c r="X4" s="15"/>
      <c r="Y4" s="15"/>
    </row>
    <row r="5" spans="1:25" ht="44.4" customHeight="1" x14ac:dyDescent="0.3">
      <c r="A5" s="2" t="s">
        <v>219</v>
      </c>
      <c r="B5" s="7">
        <v>-769438</v>
      </c>
      <c r="G5" t="s">
        <v>203</v>
      </c>
      <c r="H5">
        <f>H4/(1+LOG(226,2))</f>
        <v>1293480.7840765172</v>
      </c>
      <c r="J5" s="18" t="s">
        <v>266</v>
      </c>
      <c r="K5" s="19">
        <f>HARMEAN(B27:B227)</f>
        <v>16457.158985491184</v>
      </c>
      <c r="O5">
        <v>3</v>
      </c>
      <c r="P5">
        <f>Q4</f>
        <v>-28867.823885224294</v>
      </c>
      <c r="Q5">
        <f t="shared" si="1"/>
        <v>1264612.9601912929</v>
      </c>
      <c r="R5">
        <v>173</v>
      </c>
      <c r="S5">
        <f t="shared" si="2"/>
        <v>617872.56815303431</v>
      </c>
      <c r="T5">
        <f t="shared" ref="T5:T9" si="3">R5+T4</f>
        <v>190</v>
      </c>
      <c r="V5" s="15" t="s">
        <v>260</v>
      </c>
      <c r="W5" s="15"/>
      <c r="X5" s="15"/>
      <c r="Y5" s="15"/>
    </row>
    <row r="6" spans="1:25" ht="28.8" customHeight="1" x14ac:dyDescent="0.3">
      <c r="A6" s="2" t="s">
        <v>69</v>
      </c>
      <c r="B6" s="8">
        <v>-724380</v>
      </c>
      <c r="J6" s="18" t="s">
        <v>267</v>
      </c>
      <c r="K6" s="19">
        <f>GEOMEAN(B27:B227)</f>
        <v>197052.21969991579</v>
      </c>
      <c r="O6">
        <v>4</v>
      </c>
      <c r="P6">
        <f t="shared" si="0"/>
        <v>1264612.9601912929</v>
      </c>
      <c r="Q6">
        <f t="shared" si="1"/>
        <v>2558093.7442678101</v>
      </c>
      <c r="R6">
        <v>17</v>
      </c>
      <c r="S6">
        <f t="shared" si="2"/>
        <v>1911353.3522295514</v>
      </c>
      <c r="T6">
        <f t="shared" si="3"/>
        <v>207</v>
      </c>
      <c r="V6" s="15" t="s">
        <v>265</v>
      </c>
      <c r="W6" s="15"/>
      <c r="X6" s="15"/>
      <c r="Y6" s="15"/>
    </row>
    <row r="7" spans="1:25" x14ac:dyDescent="0.3">
      <c r="A7" s="2" t="s">
        <v>96</v>
      </c>
      <c r="B7" s="8">
        <v>-468617</v>
      </c>
      <c r="O7">
        <v>5</v>
      </c>
      <c r="P7">
        <f t="shared" si="0"/>
        <v>2558093.7442678101</v>
      </c>
      <c r="Q7">
        <f t="shared" si="1"/>
        <v>3851574.5283443276</v>
      </c>
      <c r="R7">
        <v>8</v>
      </c>
      <c r="S7">
        <f t="shared" si="2"/>
        <v>3204834.1363060689</v>
      </c>
      <c r="T7">
        <f t="shared" si="3"/>
        <v>215</v>
      </c>
    </row>
    <row r="8" spans="1:25" x14ac:dyDescent="0.3">
      <c r="A8" s="2" t="s">
        <v>162</v>
      </c>
      <c r="B8" s="9">
        <v>-460157</v>
      </c>
      <c r="O8">
        <v>6</v>
      </c>
      <c r="P8">
        <f t="shared" si="0"/>
        <v>3851574.5283443276</v>
      </c>
      <c r="Q8">
        <f t="shared" si="1"/>
        <v>5145055.312420845</v>
      </c>
      <c r="R8">
        <v>3</v>
      </c>
      <c r="S8">
        <f t="shared" si="2"/>
        <v>4498314.9203825863</v>
      </c>
      <c r="T8">
        <f t="shared" si="3"/>
        <v>218</v>
      </c>
    </row>
    <row r="9" spans="1:25" x14ac:dyDescent="0.3">
      <c r="A9" s="2" t="s">
        <v>127</v>
      </c>
      <c r="B9" s="9">
        <v>-327944</v>
      </c>
      <c r="O9">
        <v>7</v>
      </c>
      <c r="P9">
        <f t="shared" si="0"/>
        <v>5145055.312420845</v>
      </c>
      <c r="Q9">
        <f t="shared" si="1"/>
        <v>6438536.0964973625</v>
      </c>
      <c r="R9">
        <v>8</v>
      </c>
      <c r="S9">
        <f t="shared" si="2"/>
        <v>5791795.7044591038</v>
      </c>
      <c r="T9">
        <f t="shared" si="3"/>
        <v>226</v>
      </c>
    </row>
    <row r="10" spans="1:25" x14ac:dyDescent="0.3">
      <c r="A10" s="2" t="s">
        <v>47</v>
      </c>
      <c r="B10" s="8">
        <v>-292365</v>
      </c>
    </row>
    <row r="11" spans="1:25" x14ac:dyDescent="0.3">
      <c r="A11" s="2" t="s">
        <v>224</v>
      </c>
      <c r="B11" s="1">
        <v>-279402</v>
      </c>
    </row>
    <row r="12" spans="1:25" x14ac:dyDescent="0.3">
      <c r="A12" s="2" t="s">
        <v>79</v>
      </c>
      <c r="B12" s="8">
        <v>-267856</v>
      </c>
    </row>
    <row r="13" spans="1:25" x14ac:dyDescent="0.3">
      <c r="A13" s="2" t="s">
        <v>225</v>
      </c>
      <c r="B13" s="1">
        <v>-211356</v>
      </c>
    </row>
    <row r="14" spans="1:25" x14ac:dyDescent="0.3">
      <c r="A14" s="2" t="s">
        <v>191</v>
      </c>
      <c r="B14" s="9">
        <v>-193583</v>
      </c>
      <c r="J14" s="3"/>
    </row>
    <row r="15" spans="1:25" x14ac:dyDescent="0.3">
      <c r="A15" s="2" t="s">
        <v>243</v>
      </c>
      <c r="B15" s="1">
        <v>-160512</v>
      </c>
    </row>
    <row r="16" spans="1:25" x14ac:dyDescent="0.3">
      <c r="A16" s="2" t="s">
        <v>140</v>
      </c>
      <c r="B16" s="8">
        <v>-82820</v>
      </c>
    </row>
    <row r="17" spans="1:12" x14ac:dyDescent="0.3">
      <c r="A17" s="2" t="s">
        <v>242</v>
      </c>
      <c r="B17" s="1">
        <v>-82820</v>
      </c>
      <c r="L17" s="3"/>
    </row>
    <row r="18" spans="1:12" x14ac:dyDescent="0.3">
      <c r="A18" s="2" t="s">
        <v>159</v>
      </c>
      <c r="B18" s="9">
        <v>-71824</v>
      </c>
    </row>
    <row r="19" spans="1:12" x14ac:dyDescent="0.3">
      <c r="A19" s="2" t="s">
        <v>218</v>
      </c>
      <c r="B19" s="1">
        <v>-23442</v>
      </c>
    </row>
    <row r="20" spans="1:12" x14ac:dyDescent="0.3">
      <c r="A20" s="2" t="s">
        <v>241</v>
      </c>
      <c r="B20" s="1">
        <v>-16322</v>
      </c>
    </row>
    <row r="21" spans="1:12" x14ac:dyDescent="0.3">
      <c r="A21" s="2" t="s">
        <v>240</v>
      </c>
      <c r="B21" s="1">
        <v>-11825</v>
      </c>
    </row>
    <row r="22" spans="1:12" x14ac:dyDescent="0.3">
      <c r="A22" s="2" t="s">
        <v>139</v>
      </c>
      <c r="B22" s="8">
        <v>-9009</v>
      </c>
    </row>
    <row r="23" spans="1:12" x14ac:dyDescent="0.3">
      <c r="A23" s="2" t="s">
        <v>239</v>
      </c>
      <c r="B23" s="1">
        <v>-8110</v>
      </c>
    </row>
    <row r="24" spans="1:12" x14ac:dyDescent="0.3">
      <c r="A24" s="2" t="s">
        <v>238</v>
      </c>
      <c r="B24" s="1">
        <v>-5505</v>
      </c>
    </row>
    <row r="25" spans="1:12" x14ac:dyDescent="0.3">
      <c r="A25" s="2" t="s">
        <v>237</v>
      </c>
      <c r="B25" s="1">
        <v>-992</v>
      </c>
    </row>
    <row r="26" spans="1:12" x14ac:dyDescent="0.3">
      <c r="A26" s="2" t="s">
        <v>220</v>
      </c>
      <c r="B26" s="7">
        <v>-923</v>
      </c>
    </row>
    <row r="27" spans="1:12" x14ac:dyDescent="0.3">
      <c r="A27" s="2" t="s">
        <v>244</v>
      </c>
      <c r="B27" s="1">
        <v>315</v>
      </c>
    </row>
    <row r="28" spans="1:12" x14ac:dyDescent="0.3">
      <c r="A28" s="2" t="s">
        <v>221</v>
      </c>
      <c r="B28" s="7">
        <v>463</v>
      </c>
    </row>
    <row r="29" spans="1:12" x14ac:dyDescent="0.3">
      <c r="A29" s="2" t="s">
        <v>245</v>
      </c>
      <c r="B29" s="1">
        <v>463</v>
      </c>
    </row>
    <row r="30" spans="1:12" x14ac:dyDescent="0.3">
      <c r="A30" s="2" t="s">
        <v>246</v>
      </c>
      <c r="B30" s="1">
        <v>2064</v>
      </c>
    </row>
    <row r="31" spans="1:12" x14ac:dyDescent="0.3">
      <c r="A31" s="2" t="s">
        <v>222</v>
      </c>
      <c r="B31" s="7">
        <v>2150</v>
      </c>
    </row>
    <row r="32" spans="1:12" x14ac:dyDescent="0.3">
      <c r="A32" s="2" t="s">
        <v>158</v>
      </c>
      <c r="B32" s="9">
        <v>2614</v>
      </c>
    </row>
    <row r="33" spans="1:2" x14ac:dyDescent="0.3">
      <c r="A33" s="2" t="s">
        <v>247</v>
      </c>
      <c r="B33" s="1">
        <v>3146</v>
      </c>
    </row>
    <row r="34" spans="1:2" x14ac:dyDescent="0.3">
      <c r="A34" s="2" t="s">
        <v>248</v>
      </c>
      <c r="B34" s="1">
        <v>3283</v>
      </c>
    </row>
    <row r="35" spans="1:2" ht="15" thickBot="1" x14ac:dyDescent="0.35">
      <c r="A35" s="2" t="s">
        <v>153</v>
      </c>
      <c r="B35" s="10">
        <v>5586</v>
      </c>
    </row>
    <row r="36" spans="1:2" ht="15" thickBot="1" x14ac:dyDescent="0.35">
      <c r="A36" s="2" t="s">
        <v>193</v>
      </c>
      <c r="B36" s="10">
        <v>5933</v>
      </c>
    </row>
    <row r="37" spans="1:2" x14ac:dyDescent="0.3">
      <c r="A37" s="2" t="s">
        <v>249</v>
      </c>
      <c r="B37" s="1">
        <v>6351</v>
      </c>
    </row>
    <row r="38" spans="1:2" ht="15" thickBot="1" x14ac:dyDescent="0.35">
      <c r="A38" s="2" t="s">
        <v>189</v>
      </c>
      <c r="B38" s="10">
        <v>8348</v>
      </c>
    </row>
    <row r="39" spans="1:2" ht="15" thickBot="1" x14ac:dyDescent="0.35">
      <c r="A39" s="2" t="s">
        <v>145</v>
      </c>
      <c r="B39" s="10">
        <v>9472</v>
      </c>
    </row>
    <row r="40" spans="1:2" ht="15" thickBot="1" x14ac:dyDescent="0.35">
      <c r="A40" s="2" t="s">
        <v>182</v>
      </c>
      <c r="B40" s="10">
        <v>13277</v>
      </c>
    </row>
    <row r="41" spans="1:2" x14ac:dyDescent="0.3">
      <c r="A41" s="2" t="s">
        <v>176</v>
      </c>
      <c r="B41" s="9">
        <v>14422</v>
      </c>
    </row>
    <row r="42" spans="1:2" x14ac:dyDescent="0.3">
      <c r="A42" s="2" t="s">
        <v>87</v>
      </c>
      <c r="B42" s="9">
        <v>14990</v>
      </c>
    </row>
    <row r="43" spans="1:2" x14ac:dyDescent="0.3">
      <c r="A43" s="2" t="s">
        <v>175</v>
      </c>
      <c r="B43" s="9">
        <v>16785</v>
      </c>
    </row>
    <row r="44" spans="1:2" ht="15" thickBot="1" x14ac:dyDescent="0.35">
      <c r="A44" s="2" t="s">
        <v>196</v>
      </c>
      <c r="B44" s="10">
        <v>17532</v>
      </c>
    </row>
    <row r="45" spans="1:2" ht="15" thickBot="1" x14ac:dyDescent="0.35">
      <c r="A45" s="2" t="s">
        <v>195</v>
      </c>
      <c r="B45" s="10">
        <v>18630</v>
      </c>
    </row>
    <row r="46" spans="1:2" ht="15" thickBot="1" x14ac:dyDescent="0.35">
      <c r="A46" s="2" t="s">
        <v>197</v>
      </c>
      <c r="B46" s="10">
        <v>21418</v>
      </c>
    </row>
    <row r="47" spans="1:2" x14ac:dyDescent="0.3">
      <c r="A47" s="2" t="s">
        <v>251</v>
      </c>
      <c r="B47" s="1">
        <v>22281</v>
      </c>
    </row>
    <row r="48" spans="1:2" x14ac:dyDescent="0.3">
      <c r="A48" s="2" t="s">
        <v>178</v>
      </c>
      <c r="B48" s="9">
        <v>22592</v>
      </c>
    </row>
    <row r="49" spans="1:6" x14ac:dyDescent="0.3">
      <c r="A49" s="2" t="s">
        <v>250</v>
      </c>
      <c r="B49" s="1">
        <v>23613</v>
      </c>
    </row>
    <row r="50" spans="1:6" x14ac:dyDescent="0.3">
      <c r="A50" s="2" t="s">
        <v>154</v>
      </c>
      <c r="B50" s="9">
        <v>24995</v>
      </c>
    </row>
    <row r="51" spans="1:6" ht="15" thickBot="1" x14ac:dyDescent="0.35">
      <c r="A51" s="2" t="s">
        <v>183</v>
      </c>
      <c r="B51" s="10">
        <v>26058</v>
      </c>
    </row>
    <row r="52" spans="1:6" ht="15" thickBot="1" x14ac:dyDescent="0.35">
      <c r="A52" s="2" t="s">
        <v>217</v>
      </c>
      <c r="B52" s="11">
        <v>26058</v>
      </c>
    </row>
    <row r="53" spans="1:6" ht="15" thickBot="1" x14ac:dyDescent="0.35">
      <c r="A53" s="2" t="s">
        <v>177</v>
      </c>
      <c r="B53" s="10">
        <v>27172</v>
      </c>
    </row>
    <row r="54" spans="1:6" ht="15" thickBot="1" x14ac:dyDescent="0.35">
      <c r="A54" s="2" t="s">
        <v>190</v>
      </c>
      <c r="B54" s="10">
        <v>27269</v>
      </c>
    </row>
    <row r="55" spans="1:6" ht="15" thickBot="1" x14ac:dyDescent="0.35">
      <c r="A55" s="2" t="s">
        <v>164</v>
      </c>
      <c r="B55" s="10">
        <v>28595</v>
      </c>
    </row>
    <row r="56" spans="1:6" x14ac:dyDescent="0.3">
      <c r="A56" s="2" t="s">
        <v>216</v>
      </c>
      <c r="B56" s="1">
        <v>28899</v>
      </c>
    </row>
    <row r="57" spans="1:6" ht="15" thickBot="1" x14ac:dyDescent="0.35">
      <c r="A57" s="2" t="s">
        <v>215</v>
      </c>
      <c r="B57" s="11">
        <v>31293</v>
      </c>
    </row>
    <row r="58" spans="1:6" ht="15" thickBot="1" x14ac:dyDescent="0.35">
      <c r="A58" s="2" t="s">
        <v>214</v>
      </c>
      <c r="B58" s="11">
        <v>31394</v>
      </c>
    </row>
    <row r="59" spans="1:6" ht="15" thickBot="1" x14ac:dyDescent="0.35">
      <c r="A59" s="2" t="s">
        <v>173</v>
      </c>
      <c r="B59" s="10">
        <v>31772</v>
      </c>
    </row>
    <row r="60" spans="1:6" ht="15" thickBot="1" x14ac:dyDescent="0.35">
      <c r="A60" s="2" t="s">
        <v>184</v>
      </c>
      <c r="B60" s="10">
        <v>32889</v>
      </c>
    </row>
    <row r="61" spans="1:6" ht="15" thickBot="1" x14ac:dyDescent="0.35">
      <c r="A61" s="2" t="s">
        <v>213</v>
      </c>
      <c r="B61" s="11">
        <v>35117</v>
      </c>
    </row>
    <row r="62" spans="1:6" x14ac:dyDescent="0.3">
      <c r="A62" s="2" t="s">
        <v>180</v>
      </c>
      <c r="B62" s="9">
        <v>36144</v>
      </c>
      <c r="C62" s="20"/>
      <c r="D62" s="20" t="s">
        <v>207</v>
      </c>
      <c r="E62" s="20" t="s">
        <v>208</v>
      </c>
      <c r="F62" s="20" t="s">
        <v>209</v>
      </c>
    </row>
    <row r="63" spans="1:6" x14ac:dyDescent="0.3">
      <c r="A63" s="2" t="s">
        <v>212</v>
      </c>
      <c r="B63" s="1">
        <v>38219</v>
      </c>
      <c r="C63" s="20" t="s">
        <v>268</v>
      </c>
      <c r="D63" s="20">
        <f>MIN(B:B)</f>
        <v>-1969089</v>
      </c>
      <c r="E63" s="20">
        <f>D64</f>
        <v>31488.5</v>
      </c>
      <c r="F63" s="20">
        <f>FREQUENCY(B:B,D63:D66)</f>
        <v>1</v>
      </c>
    </row>
    <row r="64" spans="1:6" ht="15" thickBot="1" x14ac:dyDescent="0.35">
      <c r="A64" s="2" t="s">
        <v>170</v>
      </c>
      <c r="B64" s="10">
        <v>38742</v>
      </c>
      <c r="C64" s="20" t="s">
        <v>270</v>
      </c>
      <c r="D64" s="20">
        <f>QUARTILE(B:B,1)</f>
        <v>31488.5</v>
      </c>
      <c r="E64" s="20">
        <f>D65</f>
        <v>133958</v>
      </c>
      <c r="F64" s="20">
        <f>FREQUENCY(B:B,D64:D66)</f>
        <v>57</v>
      </c>
    </row>
    <row r="65" spans="1:6" x14ac:dyDescent="0.3">
      <c r="A65" s="2" t="s">
        <v>211</v>
      </c>
      <c r="B65" s="1">
        <v>39219</v>
      </c>
      <c r="C65" s="20" t="s">
        <v>269</v>
      </c>
      <c r="D65" s="20">
        <f>QUARTILE(B:B,2)</f>
        <v>133958</v>
      </c>
      <c r="E65" s="20">
        <f>D66</f>
        <v>804082.5</v>
      </c>
      <c r="F65" s="20">
        <f>FREQUENCY(B:B,D65:D66)</f>
        <v>113</v>
      </c>
    </row>
    <row r="66" spans="1:6" x14ac:dyDescent="0.3">
      <c r="A66" s="2" t="s">
        <v>167</v>
      </c>
      <c r="B66" s="9">
        <v>40096</v>
      </c>
      <c r="C66" s="20" t="s">
        <v>271</v>
      </c>
      <c r="D66" s="20">
        <f>QUARTILE(B:B,3)</f>
        <v>804082.5</v>
      </c>
      <c r="E66" s="20">
        <f>QUARTILE(B:B,4)</f>
        <v>9439643</v>
      </c>
      <c r="F66" s="20">
        <f>FREQUENCY(B:B,D66:D66)</f>
        <v>169</v>
      </c>
    </row>
    <row r="67" spans="1:6" x14ac:dyDescent="0.3">
      <c r="A67" s="2" t="s">
        <v>186</v>
      </c>
      <c r="B67" s="9">
        <v>41810</v>
      </c>
      <c r="C67" s="20"/>
      <c r="D67" s="20"/>
      <c r="E67" s="20"/>
      <c r="F67" s="20"/>
    </row>
    <row r="68" spans="1:6" x14ac:dyDescent="0.3">
      <c r="A68" s="2" t="s">
        <v>210</v>
      </c>
      <c r="B68" s="1">
        <v>42173</v>
      </c>
      <c r="C68" s="20"/>
      <c r="D68" s="20"/>
      <c r="E68" s="20"/>
      <c r="F68" s="20"/>
    </row>
    <row r="69" spans="1:6" ht="15" thickBot="1" x14ac:dyDescent="0.35">
      <c r="A69" s="2" t="s">
        <v>126</v>
      </c>
      <c r="B69" s="10">
        <v>42797</v>
      </c>
      <c r="C69" s="20"/>
      <c r="D69" s="20"/>
      <c r="E69" s="20"/>
      <c r="F69" s="20"/>
    </row>
    <row r="70" spans="1:6" x14ac:dyDescent="0.3">
      <c r="A70" s="2" t="s">
        <v>134</v>
      </c>
      <c r="B70" s="8">
        <v>46221</v>
      </c>
      <c r="C70" s="20"/>
      <c r="D70" s="20"/>
      <c r="E70" s="20"/>
      <c r="F70" s="20"/>
    </row>
    <row r="71" spans="1:6" x14ac:dyDescent="0.3">
      <c r="A71" s="2" t="s">
        <v>155</v>
      </c>
      <c r="B71" s="9">
        <v>46423</v>
      </c>
      <c r="C71" s="20"/>
      <c r="D71" s="20"/>
      <c r="E71" s="20"/>
      <c r="F71" s="20"/>
    </row>
    <row r="72" spans="1:6" ht="102.6" customHeight="1" thickBot="1" x14ac:dyDescent="0.35">
      <c r="A72" s="2" t="s">
        <v>227</v>
      </c>
      <c r="B72" s="11">
        <v>46717</v>
      </c>
      <c r="C72" s="21" t="s">
        <v>272</v>
      </c>
      <c r="D72" s="20"/>
      <c r="E72" s="20"/>
      <c r="F72" s="20"/>
    </row>
    <row r="73" spans="1:6" x14ac:dyDescent="0.3">
      <c r="A73" s="2" t="s">
        <v>226</v>
      </c>
      <c r="B73" s="1">
        <v>47848</v>
      </c>
    </row>
    <row r="74" spans="1:6" ht="15" thickBot="1" x14ac:dyDescent="0.35">
      <c r="A74" s="2" t="s">
        <v>160</v>
      </c>
      <c r="B74" s="10">
        <v>49360</v>
      </c>
    </row>
    <row r="75" spans="1:6" x14ac:dyDescent="0.3">
      <c r="A75" s="2" t="s">
        <v>147</v>
      </c>
      <c r="B75" s="9">
        <v>49787</v>
      </c>
    </row>
    <row r="76" spans="1:6" ht="15" thickBot="1" x14ac:dyDescent="0.35">
      <c r="A76" s="2" t="s">
        <v>187</v>
      </c>
      <c r="B76" s="10">
        <v>50561</v>
      </c>
    </row>
    <row r="77" spans="1:6" x14ac:dyDescent="0.3">
      <c r="A77" s="2" t="s">
        <v>133</v>
      </c>
      <c r="B77" s="8">
        <v>50909</v>
      </c>
    </row>
    <row r="78" spans="1:6" x14ac:dyDescent="0.3">
      <c r="A78" s="2" t="s">
        <v>192</v>
      </c>
      <c r="B78" s="9">
        <v>51330</v>
      </c>
    </row>
    <row r="79" spans="1:6" ht="15" thickBot="1" x14ac:dyDescent="0.35">
      <c r="A79" s="2" t="s">
        <v>161</v>
      </c>
      <c r="B79" s="10">
        <v>56702</v>
      </c>
    </row>
    <row r="80" spans="1:6" x14ac:dyDescent="0.3">
      <c r="A80" s="2" t="s">
        <v>228</v>
      </c>
      <c r="B80" s="1">
        <v>59238</v>
      </c>
    </row>
    <row r="81" spans="1:2" x14ac:dyDescent="0.3">
      <c r="A81" s="2" t="s">
        <v>125</v>
      </c>
      <c r="B81" s="9">
        <v>60641</v>
      </c>
    </row>
    <row r="82" spans="1:2" ht="15" thickBot="1" x14ac:dyDescent="0.35">
      <c r="A82" s="2" t="s">
        <v>229</v>
      </c>
      <c r="B82" s="11">
        <v>61784</v>
      </c>
    </row>
    <row r="83" spans="1:2" x14ac:dyDescent="0.3">
      <c r="A83" s="2" t="s">
        <v>118</v>
      </c>
      <c r="B83" s="9">
        <v>63700</v>
      </c>
    </row>
    <row r="84" spans="1:2" ht="15" thickBot="1" x14ac:dyDescent="0.35">
      <c r="A84" s="2" t="s">
        <v>172</v>
      </c>
      <c r="B84" s="10">
        <v>65261</v>
      </c>
    </row>
    <row r="85" spans="1:2" ht="15" thickBot="1" x14ac:dyDescent="0.35">
      <c r="A85" s="2" t="s">
        <v>150</v>
      </c>
      <c r="B85" s="10">
        <v>65524</v>
      </c>
    </row>
    <row r="86" spans="1:2" x14ac:dyDescent="0.3">
      <c r="A86" s="2" t="s">
        <v>185</v>
      </c>
      <c r="B86" s="9">
        <v>65639</v>
      </c>
    </row>
    <row r="87" spans="1:2" x14ac:dyDescent="0.3">
      <c r="A87" s="2" t="s">
        <v>136</v>
      </c>
      <c r="B87" s="8">
        <v>65805</v>
      </c>
    </row>
    <row r="88" spans="1:2" x14ac:dyDescent="0.3">
      <c r="A88" s="2" t="s">
        <v>163</v>
      </c>
      <c r="B88" s="9">
        <v>65944</v>
      </c>
    </row>
    <row r="89" spans="1:2" ht="15" thickBot="1" x14ac:dyDescent="0.35">
      <c r="A89" s="2" t="s">
        <v>181</v>
      </c>
      <c r="B89" s="10">
        <v>67206</v>
      </c>
    </row>
    <row r="90" spans="1:2" x14ac:dyDescent="0.3">
      <c r="A90" s="2" t="s">
        <v>194</v>
      </c>
      <c r="B90" s="9">
        <v>67619</v>
      </c>
    </row>
    <row r="91" spans="1:2" x14ac:dyDescent="0.3">
      <c r="A91" s="2" t="s">
        <v>171</v>
      </c>
      <c r="B91" s="9">
        <v>70306</v>
      </c>
    </row>
    <row r="92" spans="1:2" x14ac:dyDescent="0.3">
      <c r="A92" s="2" t="s">
        <v>165</v>
      </c>
      <c r="B92" s="9">
        <v>72046</v>
      </c>
    </row>
    <row r="93" spans="1:2" x14ac:dyDescent="0.3">
      <c r="A93" s="2" t="s">
        <v>230</v>
      </c>
      <c r="B93" s="1">
        <v>73153</v>
      </c>
    </row>
    <row r="94" spans="1:2" ht="15" thickBot="1" x14ac:dyDescent="0.35">
      <c r="A94" s="2" t="s">
        <v>152</v>
      </c>
      <c r="B94" s="10">
        <v>74025</v>
      </c>
    </row>
    <row r="95" spans="1:2" x14ac:dyDescent="0.3">
      <c r="A95" s="2" t="s">
        <v>120</v>
      </c>
      <c r="B95" s="8">
        <v>78545</v>
      </c>
    </row>
    <row r="96" spans="1:2" x14ac:dyDescent="0.3">
      <c r="A96" s="2" t="s">
        <v>231</v>
      </c>
      <c r="B96" s="1">
        <v>79350</v>
      </c>
    </row>
    <row r="97" spans="1:2" x14ac:dyDescent="0.3">
      <c r="A97" s="2" t="s">
        <v>131</v>
      </c>
      <c r="B97" s="9">
        <v>80216</v>
      </c>
    </row>
    <row r="98" spans="1:2" x14ac:dyDescent="0.3">
      <c r="A98" s="2" t="s">
        <v>135</v>
      </c>
      <c r="B98" s="8">
        <v>84016</v>
      </c>
    </row>
    <row r="99" spans="1:2" x14ac:dyDescent="0.3">
      <c r="A99" s="2" t="s">
        <v>62</v>
      </c>
      <c r="B99" s="9">
        <v>89028</v>
      </c>
    </row>
    <row r="100" spans="1:2" x14ac:dyDescent="0.3">
      <c r="A100" s="2" t="s">
        <v>143</v>
      </c>
      <c r="B100" s="9">
        <v>89644</v>
      </c>
    </row>
    <row r="101" spans="1:2" x14ac:dyDescent="0.3">
      <c r="A101" s="2" t="s">
        <v>233</v>
      </c>
      <c r="B101" s="1">
        <v>90636</v>
      </c>
    </row>
    <row r="102" spans="1:2" x14ac:dyDescent="0.3">
      <c r="A102" s="2" t="s">
        <v>232</v>
      </c>
      <c r="B102" s="1">
        <v>90982</v>
      </c>
    </row>
    <row r="103" spans="1:2" x14ac:dyDescent="0.3">
      <c r="A103" s="2" t="s">
        <v>169</v>
      </c>
      <c r="B103" s="9">
        <v>96097</v>
      </c>
    </row>
    <row r="104" spans="1:2" ht="15" thickBot="1" x14ac:dyDescent="0.35">
      <c r="A104" s="2" t="s">
        <v>234</v>
      </c>
      <c r="B104" s="11">
        <v>96479</v>
      </c>
    </row>
    <row r="105" spans="1:2" x14ac:dyDescent="0.3">
      <c r="A105" s="2" t="s">
        <v>174</v>
      </c>
      <c r="B105" s="9">
        <v>99035</v>
      </c>
    </row>
    <row r="106" spans="1:2" ht="15" thickBot="1" x14ac:dyDescent="0.35">
      <c r="A106" s="2" t="s">
        <v>168</v>
      </c>
      <c r="B106" s="10">
        <v>105267</v>
      </c>
    </row>
    <row r="107" spans="1:2" x14ac:dyDescent="0.3">
      <c r="A107" s="2" t="s">
        <v>188</v>
      </c>
      <c r="B107" s="9">
        <v>105575</v>
      </c>
    </row>
    <row r="108" spans="1:2" x14ac:dyDescent="0.3">
      <c r="A108" s="2" t="s">
        <v>235</v>
      </c>
      <c r="B108" s="1">
        <v>118222</v>
      </c>
    </row>
    <row r="109" spans="1:2" ht="15" thickBot="1" x14ac:dyDescent="0.35">
      <c r="A109" s="2" t="s">
        <v>142</v>
      </c>
      <c r="B109" s="12">
        <v>119519</v>
      </c>
    </row>
    <row r="110" spans="1:2" ht="15" thickBot="1" x14ac:dyDescent="0.35">
      <c r="A110" s="2" t="s">
        <v>137</v>
      </c>
      <c r="B110" s="12">
        <v>120236</v>
      </c>
    </row>
    <row r="111" spans="1:2" x14ac:dyDescent="0.3">
      <c r="A111" s="2" t="s">
        <v>236</v>
      </c>
      <c r="B111" s="1">
        <v>120236</v>
      </c>
    </row>
    <row r="112" spans="1:2" x14ac:dyDescent="0.3">
      <c r="A112" s="2" t="s">
        <v>129</v>
      </c>
      <c r="B112" s="9">
        <v>131498</v>
      </c>
    </row>
    <row r="113" spans="1:2" x14ac:dyDescent="0.3">
      <c r="A113" s="2" t="s">
        <v>123</v>
      </c>
      <c r="B113" s="9">
        <v>132998</v>
      </c>
    </row>
    <row r="114" spans="1:2" x14ac:dyDescent="0.3">
      <c r="A114" s="2" t="s">
        <v>179</v>
      </c>
      <c r="B114" s="9">
        <v>133659</v>
      </c>
    </row>
    <row r="115" spans="1:2" ht="15" thickBot="1" x14ac:dyDescent="0.35">
      <c r="A115" s="2" t="s">
        <v>166</v>
      </c>
      <c r="B115" s="10">
        <v>134257</v>
      </c>
    </row>
    <row r="116" spans="1:2" x14ac:dyDescent="0.3">
      <c r="A116" s="2" t="s">
        <v>98</v>
      </c>
      <c r="B116" s="8">
        <v>136752</v>
      </c>
    </row>
    <row r="117" spans="1:2" x14ac:dyDescent="0.3">
      <c r="A117" s="2" t="s">
        <v>128</v>
      </c>
      <c r="B117" s="9">
        <v>137874</v>
      </c>
    </row>
    <row r="118" spans="1:2" x14ac:dyDescent="0.3">
      <c r="A118" s="2" t="s">
        <v>157</v>
      </c>
      <c r="B118" s="9">
        <v>145838</v>
      </c>
    </row>
    <row r="119" spans="1:2" ht="15" thickBot="1" x14ac:dyDescent="0.35">
      <c r="A119" s="2" t="s">
        <v>107</v>
      </c>
      <c r="B119" s="10">
        <v>145866</v>
      </c>
    </row>
    <row r="120" spans="1:2" ht="15" thickBot="1" x14ac:dyDescent="0.35">
      <c r="A120" s="2" t="s">
        <v>252</v>
      </c>
      <c r="B120" s="11">
        <v>150070</v>
      </c>
    </row>
    <row r="121" spans="1:2" x14ac:dyDescent="0.3">
      <c r="A121" s="2" t="s">
        <v>151</v>
      </c>
      <c r="B121" s="9">
        <v>154634</v>
      </c>
    </row>
    <row r="122" spans="1:2" x14ac:dyDescent="0.3">
      <c r="A122" s="2" t="s">
        <v>92</v>
      </c>
      <c r="B122" s="9">
        <v>166579</v>
      </c>
    </row>
    <row r="123" spans="1:2" ht="15" thickBot="1" x14ac:dyDescent="0.35">
      <c r="A123" s="2" t="s">
        <v>149</v>
      </c>
      <c r="B123" s="10">
        <v>170956</v>
      </c>
    </row>
    <row r="124" spans="1:2" x14ac:dyDescent="0.3">
      <c r="A124" s="2" t="s">
        <v>90</v>
      </c>
      <c r="B124" s="8">
        <v>174645</v>
      </c>
    </row>
    <row r="125" spans="1:2" ht="15" thickBot="1" x14ac:dyDescent="0.35">
      <c r="A125" s="2" t="s">
        <v>138</v>
      </c>
      <c r="B125" s="10">
        <v>188494</v>
      </c>
    </row>
    <row r="126" spans="1:2" ht="15" thickBot="1" x14ac:dyDescent="0.35">
      <c r="A126" s="2" t="s">
        <v>144</v>
      </c>
      <c r="B126" s="10">
        <v>199278</v>
      </c>
    </row>
    <row r="127" spans="1:2" ht="15" thickBot="1" x14ac:dyDescent="0.35">
      <c r="A127" s="2" t="s">
        <v>156</v>
      </c>
      <c r="B127" s="10">
        <v>206250</v>
      </c>
    </row>
    <row r="128" spans="1:2" ht="15" thickBot="1" x14ac:dyDescent="0.35">
      <c r="A128" s="2" t="s">
        <v>102</v>
      </c>
      <c r="B128" s="10">
        <v>208724</v>
      </c>
    </row>
    <row r="129" spans="1:2" ht="15" thickBot="1" x14ac:dyDescent="0.35">
      <c r="A129" s="2" t="s">
        <v>97</v>
      </c>
      <c r="B129" s="12">
        <v>211131</v>
      </c>
    </row>
    <row r="130" spans="1:2" ht="15" thickBot="1" x14ac:dyDescent="0.35">
      <c r="A130" s="2" t="s">
        <v>75</v>
      </c>
      <c r="B130" s="12">
        <v>211142</v>
      </c>
    </row>
    <row r="131" spans="1:2" ht="15" thickBot="1" x14ac:dyDescent="0.35">
      <c r="A131" s="2" t="s">
        <v>59</v>
      </c>
      <c r="B131" s="10">
        <v>222559</v>
      </c>
    </row>
    <row r="132" spans="1:2" ht="15" thickBot="1" x14ac:dyDescent="0.35">
      <c r="A132" s="2" t="s">
        <v>111</v>
      </c>
      <c r="B132" s="12">
        <v>227523</v>
      </c>
    </row>
    <row r="133" spans="1:2" ht="15" thickBot="1" x14ac:dyDescent="0.35">
      <c r="A133" s="2" t="s">
        <v>253</v>
      </c>
      <c r="B133" s="11">
        <v>230941</v>
      </c>
    </row>
    <row r="134" spans="1:2" x14ac:dyDescent="0.3">
      <c r="A134" s="2" t="s">
        <v>132</v>
      </c>
      <c r="B134" s="8">
        <v>246757</v>
      </c>
    </row>
    <row r="135" spans="1:2" x14ac:dyDescent="0.3">
      <c r="A135" s="2" t="s">
        <v>108</v>
      </c>
      <c r="B135" s="9">
        <v>247096</v>
      </c>
    </row>
    <row r="136" spans="1:2" x14ac:dyDescent="0.3">
      <c r="A136" s="2" t="s">
        <v>119</v>
      </c>
      <c r="B136" s="8">
        <v>254745</v>
      </c>
    </row>
    <row r="137" spans="1:2" x14ac:dyDescent="0.3">
      <c r="A137" s="2" t="s">
        <v>80</v>
      </c>
      <c r="B137" s="9">
        <v>279362</v>
      </c>
    </row>
    <row r="138" spans="1:2" x14ac:dyDescent="0.3">
      <c r="A138" s="2" t="s">
        <v>65</v>
      </c>
      <c r="B138" s="8">
        <v>283193</v>
      </c>
    </row>
    <row r="139" spans="1:2" x14ac:dyDescent="0.3">
      <c r="A139" s="2" t="s">
        <v>130</v>
      </c>
      <c r="B139" s="9">
        <v>303117</v>
      </c>
    </row>
    <row r="140" spans="1:2" ht="15" thickBot="1" x14ac:dyDescent="0.35">
      <c r="A140" s="2" t="s">
        <v>74</v>
      </c>
      <c r="B140" s="10">
        <v>336411</v>
      </c>
    </row>
    <row r="141" spans="1:2" x14ac:dyDescent="0.3">
      <c r="A141" s="2" t="s">
        <v>122</v>
      </c>
      <c r="B141" s="8">
        <v>349916</v>
      </c>
    </row>
    <row r="142" spans="1:2" x14ac:dyDescent="0.3">
      <c r="A142" s="2" t="s">
        <v>115</v>
      </c>
      <c r="B142" s="8">
        <v>358636</v>
      </c>
    </row>
    <row r="143" spans="1:2" ht="15" thickBot="1" x14ac:dyDescent="0.35">
      <c r="A143" s="2" t="s">
        <v>44</v>
      </c>
      <c r="B143" s="10">
        <v>365614</v>
      </c>
    </row>
    <row r="144" spans="1:2" x14ac:dyDescent="0.3">
      <c r="A144" s="2" t="s">
        <v>94</v>
      </c>
      <c r="B144" s="8">
        <v>373376</v>
      </c>
    </row>
    <row r="145" spans="1:2" ht="15" thickBot="1" x14ac:dyDescent="0.35">
      <c r="A145" s="2" t="s">
        <v>148</v>
      </c>
      <c r="B145" s="10">
        <v>376318</v>
      </c>
    </row>
    <row r="146" spans="1:2" ht="15" thickBot="1" x14ac:dyDescent="0.35">
      <c r="A146" s="2" t="s">
        <v>99</v>
      </c>
      <c r="B146" s="12">
        <v>377448</v>
      </c>
    </row>
    <row r="147" spans="1:2" x14ac:dyDescent="0.3">
      <c r="A147" s="2" t="s">
        <v>100</v>
      </c>
      <c r="B147" s="8">
        <v>377448</v>
      </c>
    </row>
    <row r="148" spans="1:2" x14ac:dyDescent="0.3">
      <c r="A148" s="2" t="s">
        <v>83</v>
      </c>
      <c r="B148" s="9">
        <v>430427</v>
      </c>
    </row>
    <row r="149" spans="1:2" x14ac:dyDescent="0.3">
      <c r="A149" s="2" t="s">
        <v>95</v>
      </c>
      <c r="B149" s="8">
        <v>433923</v>
      </c>
    </row>
    <row r="150" spans="1:2" x14ac:dyDescent="0.3">
      <c r="A150" s="2" t="s">
        <v>110</v>
      </c>
      <c r="B150" s="8">
        <v>445980</v>
      </c>
    </row>
    <row r="151" spans="1:2" x14ac:dyDescent="0.3">
      <c r="A151" s="2" t="s">
        <v>84</v>
      </c>
      <c r="B151" s="8">
        <v>448334</v>
      </c>
    </row>
    <row r="152" spans="1:2" x14ac:dyDescent="0.3">
      <c r="A152" s="2" t="s">
        <v>103</v>
      </c>
      <c r="B152" s="8">
        <v>453516</v>
      </c>
    </row>
    <row r="153" spans="1:2" x14ac:dyDescent="0.3">
      <c r="A153" s="2" t="s">
        <v>113</v>
      </c>
      <c r="B153" s="9">
        <v>483312</v>
      </c>
    </row>
    <row r="154" spans="1:2" x14ac:dyDescent="0.3">
      <c r="A154" s="2" t="s">
        <v>105</v>
      </c>
      <c r="B154" s="8">
        <v>496408</v>
      </c>
    </row>
    <row r="155" spans="1:2" x14ac:dyDescent="0.3">
      <c r="A155" s="2" t="s">
        <v>104</v>
      </c>
      <c r="B155" s="9">
        <v>528590</v>
      </c>
    </row>
    <row r="156" spans="1:2" x14ac:dyDescent="0.3">
      <c r="A156" s="2" t="s">
        <v>91</v>
      </c>
      <c r="B156" s="8">
        <v>528955</v>
      </c>
    </row>
    <row r="157" spans="1:2" x14ac:dyDescent="0.3">
      <c r="A157" s="2" t="s">
        <v>114</v>
      </c>
      <c r="B157" s="8">
        <v>567096</v>
      </c>
    </row>
    <row r="158" spans="1:2" x14ac:dyDescent="0.3">
      <c r="A158" s="2" t="s">
        <v>77</v>
      </c>
      <c r="B158" s="9">
        <v>579086</v>
      </c>
    </row>
    <row r="159" spans="1:2" x14ac:dyDescent="0.3">
      <c r="A159" s="2" t="s">
        <v>81</v>
      </c>
      <c r="B159" s="8">
        <v>584631</v>
      </c>
    </row>
    <row r="160" spans="1:2" x14ac:dyDescent="0.3">
      <c r="A160" s="2" t="s">
        <v>124</v>
      </c>
      <c r="B160" s="9">
        <v>608808</v>
      </c>
    </row>
    <row r="161" spans="1:2" x14ac:dyDescent="0.3">
      <c r="A161" s="2" t="s">
        <v>89</v>
      </c>
      <c r="B161" s="8">
        <v>609286</v>
      </c>
    </row>
    <row r="162" spans="1:2" x14ac:dyDescent="0.3">
      <c r="A162" s="2" t="s">
        <v>86</v>
      </c>
      <c r="B162" s="8">
        <v>644137</v>
      </c>
    </row>
    <row r="163" spans="1:2" x14ac:dyDescent="0.3">
      <c r="A163" s="2" t="s">
        <v>76</v>
      </c>
      <c r="B163" s="8">
        <v>666884</v>
      </c>
    </row>
    <row r="164" spans="1:2" x14ac:dyDescent="0.3">
      <c r="A164" s="2" t="s">
        <v>101</v>
      </c>
      <c r="B164" s="8">
        <v>681358</v>
      </c>
    </row>
    <row r="165" spans="1:2" x14ac:dyDescent="0.3">
      <c r="A165" s="2" t="s">
        <v>82</v>
      </c>
      <c r="B165" s="9">
        <v>690707</v>
      </c>
    </row>
    <row r="166" spans="1:2" x14ac:dyDescent="0.3">
      <c r="A166" s="2" t="s">
        <v>67</v>
      </c>
      <c r="B166" s="9">
        <v>721617</v>
      </c>
    </row>
    <row r="167" spans="1:2" x14ac:dyDescent="0.3">
      <c r="A167" s="2" t="s">
        <v>58</v>
      </c>
      <c r="B167" s="9">
        <v>731702</v>
      </c>
    </row>
    <row r="168" spans="1:2" x14ac:dyDescent="0.3">
      <c r="A168" s="2" t="s">
        <v>112</v>
      </c>
      <c r="B168" s="8">
        <v>753484</v>
      </c>
    </row>
    <row r="169" spans="1:2" x14ac:dyDescent="0.3">
      <c r="A169" s="2" t="s">
        <v>43</v>
      </c>
      <c r="B169" s="9">
        <v>775304</v>
      </c>
    </row>
    <row r="170" spans="1:2" x14ac:dyDescent="0.3">
      <c r="A170" s="2" t="s">
        <v>41</v>
      </c>
      <c r="B170" s="8">
        <v>776319</v>
      </c>
    </row>
    <row r="171" spans="1:2" x14ac:dyDescent="0.3">
      <c r="A171" s="2" t="s">
        <v>52</v>
      </c>
      <c r="B171" s="9">
        <v>813337</v>
      </c>
    </row>
    <row r="172" spans="1:2" x14ac:dyDescent="0.3">
      <c r="A172" s="2" t="s">
        <v>29</v>
      </c>
      <c r="B172" s="7">
        <v>831755</v>
      </c>
    </row>
    <row r="173" spans="1:2" x14ac:dyDescent="0.3">
      <c r="A173" s="2" t="s">
        <v>61</v>
      </c>
      <c r="B173" s="8">
        <v>840483</v>
      </c>
    </row>
    <row r="174" spans="1:2" x14ac:dyDescent="0.3">
      <c r="A174" s="2" t="s">
        <v>85</v>
      </c>
      <c r="B174" s="8">
        <v>866759</v>
      </c>
    </row>
    <row r="175" spans="1:2" x14ac:dyDescent="0.3">
      <c r="A175" s="2" t="s">
        <v>117</v>
      </c>
      <c r="B175" s="9">
        <v>871680</v>
      </c>
    </row>
    <row r="176" spans="1:2" x14ac:dyDescent="0.3">
      <c r="A176" s="2" t="s">
        <v>78</v>
      </c>
      <c r="B176" s="8">
        <v>873386</v>
      </c>
    </row>
    <row r="177" spans="1:2" x14ac:dyDescent="0.3">
      <c r="A177" s="2" t="s">
        <v>56</v>
      </c>
      <c r="B177" s="9">
        <v>877614</v>
      </c>
    </row>
    <row r="178" spans="1:2" x14ac:dyDescent="0.3">
      <c r="A178" s="2" t="s">
        <v>64</v>
      </c>
      <c r="B178" s="8">
        <v>888008</v>
      </c>
    </row>
    <row r="179" spans="1:2" x14ac:dyDescent="0.3">
      <c r="A179" s="2" t="s">
        <v>93</v>
      </c>
      <c r="B179" s="8">
        <v>925330</v>
      </c>
    </row>
    <row r="180" spans="1:2" x14ac:dyDescent="0.3">
      <c r="A180" s="2" t="s">
        <v>38</v>
      </c>
      <c r="B180" s="9">
        <v>947159</v>
      </c>
    </row>
    <row r="181" spans="1:2" x14ac:dyDescent="0.3">
      <c r="A181" s="2" t="s">
        <v>25</v>
      </c>
      <c r="B181" s="7">
        <v>956539</v>
      </c>
    </row>
    <row r="182" spans="1:2" x14ac:dyDescent="0.3">
      <c r="A182" s="2" t="s">
        <v>37</v>
      </c>
      <c r="B182" s="9">
        <v>962059</v>
      </c>
    </row>
    <row r="183" spans="1:2" x14ac:dyDescent="0.3">
      <c r="A183" s="2" t="s">
        <v>71</v>
      </c>
      <c r="B183" s="8">
        <v>980934</v>
      </c>
    </row>
    <row r="184" spans="1:2" x14ac:dyDescent="0.3">
      <c r="A184" s="2" t="s">
        <v>24</v>
      </c>
      <c r="B184" s="7">
        <v>982603</v>
      </c>
    </row>
    <row r="185" spans="1:2" x14ac:dyDescent="0.3">
      <c r="A185" s="2" t="s">
        <v>63</v>
      </c>
      <c r="B185" s="8">
        <v>1001866</v>
      </c>
    </row>
    <row r="186" spans="1:2" x14ac:dyDescent="0.3">
      <c r="A186" s="2" t="s">
        <v>60</v>
      </c>
      <c r="B186" s="8">
        <v>1007027</v>
      </c>
    </row>
    <row r="187" spans="1:2" x14ac:dyDescent="0.3">
      <c r="A187" s="2" t="s">
        <v>109</v>
      </c>
      <c r="B187" s="8">
        <v>1015917</v>
      </c>
    </row>
    <row r="188" spans="1:2" x14ac:dyDescent="0.3">
      <c r="A188" s="2" t="s">
        <v>106</v>
      </c>
      <c r="B188" s="8">
        <v>1034003</v>
      </c>
    </row>
    <row r="189" spans="1:2" x14ac:dyDescent="0.3">
      <c r="A189" s="2" t="s">
        <v>39</v>
      </c>
      <c r="B189" s="8">
        <v>1036854</v>
      </c>
    </row>
    <row r="190" spans="1:2" x14ac:dyDescent="0.3">
      <c r="A190" s="2" t="s">
        <v>49</v>
      </c>
      <c r="B190" s="9">
        <v>1055079</v>
      </c>
    </row>
    <row r="191" spans="1:2" x14ac:dyDescent="0.3">
      <c r="A191" s="2" t="s">
        <v>116</v>
      </c>
      <c r="B191" s="8">
        <v>1168056</v>
      </c>
    </row>
    <row r="192" spans="1:2" x14ac:dyDescent="0.3">
      <c r="A192" s="2" t="s">
        <v>53</v>
      </c>
      <c r="B192" s="9">
        <v>1283639</v>
      </c>
    </row>
    <row r="193" spans="1:2" x14ac:dyDescent="0.3">
      <c r="A193" s="2" t="s">
        <v>50</v>
      </c>
      <c r="B193" s="9">
        <v>1314334</v>
      </c>
    </row>
    <row r="194" spans="1:2" x14ac:dyDescent="0.3">
      <c r="A194" s="2" t="s">
        <v>88</v>
      </c>
      <c r="B194" s="8">
        <v>1351759</v>
      </c>
    </row>
    <row r="195" spans="1:2" x14ac:dyDescent="0.3">
      <c r="A195" s="2" t="s">
        <v>73</v>
      </c>
      <c r="B195" s="8">
        <v>1420192</v>
      </c>
    </row>
    <row r="196" spans="1:2" x14ac:dyDescent="0.3">
      <c r="A196" s="2" t="s">
        <v>55</v>
      </c>
      <c r="B196" s="9">
        <v>1473052</v>
      </c>
    </row>
    <row r="197" spans="1:2" x14ac:dyDescent="0.3">
      <c r="A197" s="2" t="s">
        <v>72</v>
      </c>
      <c r="B197" s="9">
        <v>1475756</v>
      </c>
    </row>
    <row r="198" spans="1:2" x14ac:dyDescent="0.3">
      <c r="A198" s="2" t="s">
        <v>121</v>
      </c>
      <c r="B198" s="9">
        <v>1522682</v>
      </c>
    </row>
    <row r="199" spans="1:2" x14ac:dyDescent="0.3">
      <c r="A199" s="2" t="s">
        <v>48</v>
      </c>
      <c r="B199" s="8">
        <v>1685741</v>
      </c>
    </row>
    <row r="200" spans="1:2" x14ac:dyDescent="0.3">
      <c r="A200" s="2" t="s">
        <v>34</v>
      </c>
      <c r="B200" s="9">
        <v>1773602</v>
      </c>
    </row>
    <row r="201" spans="1:2" x14ac:dyDescent="0.3">
      <c r="A201" s="2" t="s">
        <v>26</v>
      </c>
      <c r="B201" s="7">
        <v>1841356</v>
      </c>
    </row>
    <row r="202" spans="1:2" x14ac:dyDescent="0.3">
      <c r="A202" s="2" t="s">
        <v>42</v>
      </c>
      <c r="B202" s="9">
        <v>1862601</v>
      </c>
    </row>
    <row r="203" spans="1:2" x14ac:dyDescent="0.3">
      <c r="A203" s="2" t="s">
        <v>66</v>
      </c>
      <c r="B203" s="8">
        <v>2035437</v>
      </c>
    </row>
    <row r="204" spans="1:2" x14ac:dyDescent="0.3">
      <c r="A204" s="2" t="s">
        <v>27</v>
      </c>
      <c r="B204" s="7">
        <v>2090513</v>
      </c>
    </row>
    <row r="205" spans="1:2" x14ac:dyDescent="0.3">
      <c r="A205" s="2" t="s">
        <v>28</v>
      </c>
      <c r="B205" s="7">
        <v>2090513</v>
      </c>
    </row>
    <row r="206" spans="1:2" x14ac:dyDescent="0.3">
      <c r="A206" s="2" t="s">
        <v>46</v>
      </c>
      <c r="B206" s="8">
        <v>2115734</v>
      </c>
    </row>
    <row r="207" spans="1:2" x14ac:dyDescent="0.3">
      <c r="A207" s="2" t="s">
        <v>32</v>
      </c>
      <c r="B207" s="8">
        <v>2259670</v>
      </c>
    </row>
    <row r="208" spans="1:2" x14ac:dyDescent="0.3">
      <c r="A208" s="2" t="s">
        <v>31</v>
      </c>
      <c r="B208" s="8">
        <v>2474859</v>
      </c>
    </row>
    <row r="209" spans="1:2" x14ac:dyDescent="0.3">
      <c r="A209" s="2" t="s">
        <v>33</v>
      </c>
      <c r="B209" s="9">
        <v>2604761</v>
      </c>
    </row>
    <row r="210" spans="1:2" x14ac:dyDescent="0.3">
      <c r="A210" s="2" t="s">
        <v>57</v>
      </c>
      <c r="B210" s="9">
        <v>2636409</v>
      </c>
    </row>
    <row r="211" spans="1:2" x14ac:dyDescent="0.3">
      <c r="A211" s="2" t="s">
        <v>30</v>
      </c>
      <c r="B211" s="7">
        <v>2784832</v>
      </c>
    </row>
    <row r="212" spans="1:2" x14ac:dyDescent="0.3">
      <c r="A212" s="2" t="s">
        <v>36</v>
      </c>
      <c r="B212" s="9">
        <v>2788550</v>
      </c>
    </row>
    <row r="213" spans="1:2" x14ac:dyDescent="0.3">
      <c r="A213" s="2" t="s">
        <v>18</v>
      </c>
      <c r="B213" s="7">
        <v>2918288</v>
      </c>
    </row>
    <row r="214" spans="1:2" x14ac:dyDescent="0.3">
      <c r="A214" s="2" t="s">
        <v>6</v>
      </c>
      <c r="B214" s="7">
        <v>3054173</v>
      </c>
    </row>
    <row r="215" spans="1:2" x14ac:dyDescent="0.3">
      <c r="A215" s="2" t="s">
        <v>68</v>
      </c>
      <c r="B215" s="8">
        <v>3065852</v>
      </c>
    </row>
    <row r="216" spans="1:2" x14ac:dyDescent="0.3">
      <c r="A216" s="2" t="s">
        <v>146</v>
      </c>
      <c r="B216" s="9">
        <v>3591735</v>
      </c>
    </row>
    <row r="217" spans="1:2" x14ac:dyDescent="0.3">
      <c r="A217" s="2" t="s">
        <v>51</v>
      </c>
      <c r="B217" s="9">
        <v>4071440</v>
      </c>
    </row>
    <row r="218" spans="1:2" x14ac:dyDescent="0.3">
      <c r="A218" s="2" t="s">
        <v>54</v>
      </c>
      <c r="B218" s="8">
        <v>4182936</v>
      </c>
    </row>
    <row r="219" spans="1:2" x14ac:dyDescent="0.3">
      <c r="A219" s="2" t="s">
        <v>40</v>
      </c>
      <c r="B219" s="8">
        <v>4610266</v>
      </c>
    </row>
    <row r="220" spans="1:2" x14ac:dyDescent="0.3">
      <c r="A220" s="2" t="s">
        <v>45</v>
      </c>
      <c r="B220" s="9">
        <v>6144114</v>
      </c>
    </row>
    <row r="221" spans="1:2" x14ac:dyDescent="0.3">
      <c r="A221" s="2" t="s">
        <v>19</v>
      </c>
      <c r="B221" s="7">
        <v>6317994</v>
      </c>
    </row>
    <row r="222" spans="1:2" x14ac:dyDescent="0.3">
      <c r="A222" s="2" t="s">
        <v>12</v>
      </c>
      <c r="B222" s="7">
        <v>7096271</v>
      </c>
    </row>
    <row r="223" spans="1:2" x14ac:dyDescent="0.3">
      <c r="A223" s="2" t="s">
        <v>20</v>
      </c>
      <c r="B223" s="7">
        <v>7801504</v>
      </c>
    </row>
    <row r="224" spans="1:2" x14ac:dyDescent="0.3">
      <c r="A224" s="2" t="s">
        <v>16</v>
      </c>
      <c r="B224" s="7">
        <v>8693244</v>
      </c>
    </row>
    <row r="225" spans="1:2" x14ac:dyDescent="0.3">
      <c r="A225" s="2" t="s">
        <v>17</v>
      </c>
      <c r="B225" s="7">
        <v>8693244</v>
      </c>
    </row>
    <row r="226" spans="1:2" x14ac:dyDescent="0.3">
      <c r="A226" s="2" t="s">
        <v>70</v>
      </c>
      <c r="B226" s="9">
        <v>9358515</v>
      </c>
    </row>
    <row r="227" spans="1:2" x14ac:dyDescent="0.3">
      <c r="A227" s="2" t="s">
        <v>3</v>
      </c>
      <c r="B227" s="7">
        <v>9439643</v>
      </c>
    </row>
    <row r="229" spans="1:2" x14ac:dyDescent="0.3">
      <c r="A229" s="2"/>
      <c r="B229" s="9"/>
    </row>
    <row r="230" spans="1:2" x14ac:dyDescent="0.3">
      <c r="A230" s="2"/>
      <c r="B230" s="7"/>
    </row>
    <row r="231" spans="1:2" x14ac:dyDescent="0.3">
      <c r="A231" s="2"/>
      <c r="B231" s="7"/>
    </row>
    <row r="232" spans="1:2" x14ac:dyDescent="0.3">
      <c r="A232" s="2"/>
      <c r="B232" s="7"/>
    </row>
    <row r="233" spans="1:2" x14ac:dyDescent="0.3">
      <c r="A233" s="2"/>
      <c r="B233" s="7"/>
    </row>
    <row r="234" spans="1:2" x14ac:dyDescent="0.3">
      <c r="A234" s="2"/>
      <c r="B234" s="7"/>
    </row>
    <row r="235" spans="1:2" x14ac:dyDescent="0.3">
      <c r="A235" s="2"/>
      <c r="B235" s="7"/>
    </row>
    <row r="237" spans="1:2" x14ac:dyDescent="0.3">
      <c r="A237" s="2"/>
      <c r="B237" s="7"/>
    </row>
    <row r="238" spans="1:2" x14ac:dyDescent="0.3">
      <c r="A238" s="2"/>
      <c r="B238" s="1"/>
    </row>
    <row r="239" spans="1:2" x14ac:dyDescent="0.3">
      <c r="A239" s="2"/>
      <c r="B239" s="7"/>
    </row>
    <row r="240" spans="1:2" x14ac:dyDescent="0.3">
      <c r="A240" s="2"/>
      <c r="B240" s="7"/>
    </row>
    <row r="241" spans="1:2" x14ac:dyDescent="0.3">
      <c r="A241" s="2"/>
      <c r="B241" s="7"/>
    </row>
    <row r="242" spans="1:2" x14ac:dyDescent="0.3">
      <c r="A242" s="2"/>
      <c r="B242" s="7"/>
    </row>
    <row r="243" spans="1:2" x14ac:dyDescent="0.3">
      <c r="A243" s="2"/>
      <c r="B243" s="7"/>
    </row>
  </sheetData>
  <mergeCells count="7">
    <mergeCell ref="C1:K1"/>
    <mergeCell ref="V6:Y6"/>
    <mergeCell ref="V5:Y5"/>
    <mergeCell ref="V1:Y1"/>
    <mergeCell ref="V2:Y2"/>
    <mergeCell ref="V3:Y3"/>
    <mergeCell ref="V4:Y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zoomScale="95" zoomScaleNormal="70" workbookViewId="0">
      <selection activeCell="D2" sqref="D2"/>
    </sheetView>
  </sheetViews>
  <sheetFormatPr defaultRowHeight="14.4" x14ac:dyDescent="0.3"/>
  <cols>
    <col min="1" max="1" width="43.6640625" style="2" customWidth="1"/>
    <col min="2" max="2" width="25.33203125" style="1" customWidth="1"/>
    <col min="4" max="4" width="29.21875" customWidth="1"/>
    <col min="5" max="5" width="17.44140625" customWidth="1"/>
    <col min="6" max="6" width="11.6640625" bestFit="1" customWidth="1"/>
    <col min="8" max="8" width="11.6640625" customWidth="1"/>
    <col min="9" max="9" width="14.88671875" customWidth="1"/>
    <col min="10" max="10" width="19.109375" customWidth="1"/>
    <col min="11" max="11" width="12" bestFit="1" customWidth="1"/>
    <col min="12" max="12" width="13.109375" bestFit="1" customWidth="1"/>
  </cols>
  <sheetData>
    <row r="1" spans="1:12" ht="43.2" x14ac:dyDescent="0.3">
      <c r="A1" s="5" t="s">
        <v>198</v>
      </c>
      <c r="B1" s="6" t="s">
        <v>199</v>
      </c>
    </row>
    <row r="2" spans="1:12" x14ac:dyDescent="0.3">
      <c r="A2" s="2" t="s">
        <v>8</v>
      </c>
      <c r="B2" s="7">
        <v>-16570686</v>
      </c>
      <c r="D2" t="s">
        <v>261</v>
      </c>
    </row>
    <row r="3" spans="1:12" x14ac:dyDescent="0.3">
      <c r="A3" s="2" t="s">
        <v>35</v>
      </c>
      <c r="B3" s="8">
        <v>-8919877</v>
      </c>
      <c r="E3" s="3"/>
      <c r="H3" s="3"/>
      <c r="L3" s="3"/>
    </row>
    <row r="4" spans="1:12" x14ac:dyDescent="0.3">
      <c r="A4" s="2" t="s">
        <v>23</v>
      </c>
      <c r="B4" s="7">
        <v>-1969089</v>
      </c>
      <c r="E4" s="3"/>
    </row>
    <row r="5" spans="1:12" x14ac:dyDescent="0.3">
      <c r="A5" s="2" t="s">
        <v>21</v>
      </c>
      <c r="B5" s="7">
        <v>-1216403</v>
      </c>
      <c r="H5" s="3"/>
    </row>
    <row r="6" spans="1:12" x14ac:dyDescent="0.3">
      <c r="A6" s="2" t="s">
        <v>22</v>
      </c>
      <c r="B6" s="7">
        <v>-1216403</v>
      </c>
    </row>
    <row r="7" spans="1:12" x14ac:dyDescent="0.3">
      <c r="A7" s="2" t="s">
        <v>219</v>
      </c>
      <c r="B7" s="7">
        <v>-769438</v>
      </c>
    </row>
    <row r="8" spans="1:12" x14ac:dyDescent="0.3">
      <c r="A8" s="2" t="s">
        <v>69</v>
      </c>
      <c r="B8" s="8">
        <v>-724380</v>
      </c>
    </row>
    <row r="9" spans="1:12" x14ac:dyDescent="0.3">
      <c r="A9" s="2" t="s">
        <v>96</v>
      </c>
      <c r="B9" s="8">
        <v>-468617</v>
      </c>
      <c r="L9" s="3"/>
    </row>
    <row r="10" spans="1:12" x14ac:dyDescent="0.3">
      <c r="A10" s="2" t="s">
        <v>162</v>
      </c>
      <c r="B10" s="9">
        <v>-460157</v>
      </c>
      <c r="L10" s="3"/>
    </row>
    <row r="11" spans="1:12" x14ac:dyDescent="0.3">
      <c r="A11" s="2" t="s">
        <v>127</v>
      </c>
      <c r="B11" s="9">
        <v>-327944</v>
      </c>
      <c r="L11" s="3"/>
    </row>
    <row r="12" spans="1:12" x14ac:dyDescent="0.3">
      <c r="A12" s="2" t="s">
        <v>47</v>
      </c>
      <c r="B12" s="8">
        <v>-292365</v>
      </c>
      <c r="L12" s="3"/>
    </row>
    <row r="13" spans="1:12" x14ac:dyDescent="0.3">
      <c r="A13" s="2" t="s">
        <v>224</v>
      </c>
      <c r="B13" s="1">
        <v>-279402</v>
      </c>
      <c r="L13" s="3"/>
    </row>
    <row r="14" spans="1:12" x14ac:dyDescent="0.3">
      <c r="A14" s="2" t="s">
        <v>79</v>
      </c>
      <c r="B14" s="8">
        <v>-267856</v>
      </c>
      <c r="L14" s="3"/>
    </row>
    <row r="15" spans="1:12" x14ac:dyDescent="0.3">
      <c r="A15" s="2" t="s">
        <v>225</v>
      </c>
      <c r="B15" s="1">
        <v>-211356</v>
      </c>
      <c r="E15" s="3"/>
      <c r="L15" s="3"/>
    </row>
    <row r="16" spans="1:12" x14ac:dyDescent="0.3">
      <c r="A16" s="2" t="s">
        <v>191</v>
      </c>
      <c r="B16" s="9">
        <v>-193583</v>
      </c>
      <c r="E16" s="3"/>
      <c r="L16" s="3"/>
    </row>
    <row r="17" spans="1:12" x14ac:dyDescent="0.3">
      <c r="A17" s="2" t="s">
        <v>243</v>
      </c>
      <c r="B17" s="1">
        <v>-160512</v>
      </c>
      <c r="E17" s="3"/>
      <c r="L17" s="3"/>
    </row>
    <row r="18" spans="1:12" x14ac:dyDescent="0.3">
      <c r="A18" s="2" t="s">
        <v>140</v>
      </c>
      <c r="B18" s="8">
        <v>-82820</v>
      </c>
      <c r="E18" s="3"/>
    </row>
    <row r="19" spans="1:12" x14ac:dyDescent="0.3">
      <c r="A19" s="2" t="s">
        <v>242</v>
      </c>
      <c r="B19" s="1">
        <v>-82820</v>
      </c>
      <c r="E19" s="3"/>
      <c r="L19" s="3"/>
    </row>
    <row r="20" spans="1:12" x14ac:dyDescent="0.3">
      <c r="A20" s="2" t="s">
        <v>159</v>
      </c>
      <c r="B20" s="9">
        <v>-71824</v>
      </c>
      <c r="E20" s="3"/>
    </row>
    <row r="21" spans="1:12" x14ac:dyDescent="0.3">
      <c r="A21" s="2" t="s">
        <v>218</v>
      </c>
      <c r="B21" s="1">
        <v>-23442</v>
      </c>
      <c r="E21" s="3"/>
    </row>
    <row r="22" spans="1:12" x14ac:dyDescent="0.3">
      <c r="A22" s="2" t="s">
        <v>241</v>
      </c>
      <c r="B22" s="1">
        <v>-16322</v>
      </c>
      <c r="E22" s="3"/>
    </row>
    <row r="23" spans="1:12" x14ac:dyDescent="0.3">
      <c r="A23" s="2" t="s">
        <v>240</v>
      </c>
      <c r="B23" s="1">
        <v>-11825</v>
      </c>
    </row>
    <row r="24" spans="1:12" x14ac:dyDescent="0.3">
      <c r="A24" s="2" t="s">
        <v>139</v>
      </c>
      <c r="B24" s="8">
        <v>-9009</v>
      </c>
    </row>
    <row r="25" spans="1:12" x14ac:dyDescent="0.3">
      <c r="A25" s="2" t="s">
        <v>239</v>
      </c>
      <c r="B25" s="1">
        <v>-8110</v>
      </c>
    </row>
    <row r="26" spans="1:12" x14ac:dyDescent="0.3">
      <c r="A26" s="2" t="s">
        <v>238</v>
      </c>
      <c r="B26" s="1">
        <v>-5505</v>
      </c>
    </row>
    <row r="27" spans="1:12" x14ac:dyDescent="0.3">
      <c r="A27" s="2" t="s">
        <v>237</v>
      </c>
      <c r="B27" s="1">
        <v>-992</v>
      </c>
    </row>
    <row r="28" spans="1:12" x14ac:dyDescent="0.3">
      <c r="A28" s="2" t="s">
        <v>220</v>
      </c>
      <c r="B28" s="7">
        <v>-923</v>
      </c>
    </row>
    <row r="29" spans="1:12" x14ac:dyDescent="0.3">
      <c r="A29" s="2" t="s">
        <v>244</v>
      </c>
      <c r="B29" s="1">
        <v>315</v>
      </c>
    </row>
    <row r="30" spans="1:12" x14ac:dyDescent="0.3">
      <c r="A30" s="2" t="s">
        <v>221</v>
      </c>
      <c r="B30" s="7">
        <v>463</v>
      </c>
    </row>
    <row r="31" spans="1:12" x14ac:dyDescent="0.3">
      <c r="A31" s="2" t="s">
        <v>245</v>
      </c>
      <c r="B31" s="1">
        <v>463</v>
      </c>
    </row>
    <row r="32" spans="1:12" x14ac:dyDescent="0.3">
      <c r="A32" s="2" t="s">
        <v>246</v>
      </c>
      <c r="B32" s="1">
        <v>2064</v>
      </c>
    </row>
    <row r="33" spans="1:5" x14ac:dyDescent="0.3">
      <c r="A33" s="2" t="s">
        <v>222</v>
      </c>
      <c r="B33" s="7">
        <v>2150</v>
      </c>
    </row>
    <row r="34" spans="1:5" x14ac:dyDescent="0.3">
      <c r="A34" s="2" t="s">
        <v>158</v>
      </c>
      <c r="B34" s="9">
        <v>2614</v>
      </c>
    </row>
    <row r="35" spans="1:5" x14ac:dyDescent="0.3">
      <c r="A35" s="2" t="s">
        <v>247</v>
      </c>
      <c r="B35" s="1">
        <v>3146</v>
      </c>
    </row>
    <row r="36" spans="1:5" x14ac:dyDescent="0.3">
      <c r="A36" s="2" t="s">
        <v>248</v>
      </c>
      <c r="B36" s="1">
        <v>3283</v>
      </c>
    </row>
    <row r="37" spans="1:5" ht="15" thickBot="1" x14ac:dyDescent="0.35">
      <c r="A37" s="2" t="s">
        <v>153</v>
      </c>
      <c r="B37" s="10">
        <v>5586</v>
      </c>
      <c r="E37" s="4"/>
    </row>
    <row r="38" spans="1:5" ht="15" thickBot="1" x14ac:dyDescent="0.35">
      <c r="A38" s="2" t="s">
        <v>193</v>
      </c>
      <c r="B38" s="10">
        <v>5933</v>
      </c>
    </row>
    <row r="39" spans="1:5" x14ac:dyDescent="0.3">
      <c r="A39" s="2" t="s">
        <v>249</v>
      </c>
      <c r="B39" s="1">
        <v>6351</v>
      </c>
    </row>
    <row r="40" spans="1:5" ht="15" thickBot="1" x14ac:dyDescent="0.35">
      <c r="A40" s="2" t="s">
        <v>189</v>
      </c>
      <c r="B40" s="10">
        <v>8348</v>
      </c>
    </row>
    <row r="41" spans="1:5" ht="15" thickBot="1" x14ac:dyDescent="0.35">
      <c r="A41" s="2" t="s">
        <v>145</v>
      </c>
      <c r="B41" s="10">
        <v>9472</v>
      </c>
    </row>
    <row r="42" spans="1:5" ht="15" thickBot="1" x14ac:dyDescent="0.35">
      <c r="A42" s="2" t="s">
        <v>182</v>
      </c>
      <c r="B42" s="10">
        <v>13277</v>
      </c>
    </row>
    <row r="43" spans="1:5" x14ac:dyDescent="0.3">
      <c r="A43" s="2" t="s">
        <v>176</v>
      </c>
      <c r="B43" s="9">
        <v>14422</v>
      </c>
    </row>
    <row r="44" spans="1:5" x14ac:dyDescent="0.3">
      <c r="A44" s="2" t="s">
        <v>87</v>
      </c>
      <c r="B44" s="9">
        <v>14990</v>
      </c>
    </row>
    <row r="45" spans="1:5" x14ac:dyDescent="0.3">
      <c r="A45" s="2" t="s">
        <v>175</v>
      </c>
      <c r="B45" s="9">
        <v>16785</v>
      </c>
    </row>
    <row r="46" spans="1:5" ht="15" thickBot="1" x14ac:dyDescent="0.35">
      <c r="A46" s="2" t="s">
        <v>196</v>
      </c>
      <c r="B46" s="10">
        <v>17532</v>
      </c>
    </row>
    <row r="47" spans="1:5" ht="15" thickBot="1" x14ac:dyDescent="0.35">
      <c r="A47" s="2" t="s">
        <v>195</v>
      </c>
      <c r="B47" s="10">
        <v>18630</v>
      </c>
    </row>
    <row r="48" spans="1:5" ht="15" thickBot="1" x14ac:dyDescent="0.35">
      <c r="A48" s="2" t="s">
        <v>197</v>
      </c>
      <c r="B48" s="10">
        <v>21418</v>
      </c>
    </row>
    <row r="49" spans="1:2" x14ac:dyDescent="0.3">
      <c r="A49" s="2" t="s">
        <v>251</v>
      </c>
      <c r="B49" s="1">
        <v>22281</v>
      </c>
    </row>
    <row r="50" spans="1:2" x14ac:dyDescent="0.3">
      <c r="A50" s="2" t="s">
        <v>178</v>
      </c>
      <c r="B50" s="9">
        <v>22592</v>
      </c>
    </row>
    <row r="51" spans="1:2" x14ac:dyDescent="0.3">
      <c r="A51" s="2" t="s">
        <v>250</v>
      </c>
      <c r="B51" s="1">
        <v>23613</v>
      </c>
    </row>
    <row r="52" spans="1:2" x14ac:dyDescent="0.3">
      <c r="A52" s="2" t="s">
        <v>154</v>
      </c>
      <c r="B52" s="9">
        <v>24995</v>
      </c>
    </row>
    <row r="53" spans="1:2" ht="15" thickBot="1" x14ac:dyDescent="0.35">
      <c r="A53" s="2" t="s">
        <v>183</v>
      </c>
      <c r="B53" s="10">
        <v>26058</v>
      </c>
    </row>
    <row r="54" spans="1:2" ht="15" thickBot="1" x14ac:dyDescent="0.35">
      <c r="A54" s="2" t="s">
        <v>217</v>
      </c>
      <c r="B54" s="11">
        <v>26058</v>
      </c>
    </row>
    <row r="55" spans="1:2" ht="15" thickBot="1" x14ac:dyDescent="0.35">
      <c r="A55" s="2" t="s">
        <v>177</v>
      </c>
      <c r="B55" s="10">
        <v>27172</v>
      </c>
    </row>
    <row r="56" spans="1:2" ht="15" thickBot="1" x14ac:dyDescent="0.35">
      <c r="A56" s="2" t="s">
        <v>190</v>
      </c>
      <c r="B56" s="10">
        <v>27269</v>
      </c>
    </row>
    <row r="57" spans="1:2" ht="15" thickBot="1" x14ac:dyDescent="0.35">
      <c r="A57" s="2" t="s">
        <v>164</v>
      </c>
      <c r="B57" s="10">
        <v>28595</v>
      </c>
    </row>
    <row r="58" spans="1:2" x14ac:dyDescent="0.3">
      <c r="A58" s="2" t="s">
        <v>216</v>
      </c>
      <c r="B58" s="1">
        <v>28899</v>
      </c>
    </row>
    <row r="59" spans="1:2" ht="15" thickBot="1" x14ac:dyDescent="0.35">
      <c r="A59" s="2" t="s">
        <v>215</v>
      </c>
      <c r="B59" s="11">
        <v>31293</v>
      </c>
    </row>
    <row r="60" spans="1:2" ht="15" thickBot="1" x14ac:dyDescent="0.35">
      <c r="A60" s="2" t="s">
        <v>214</v>
      </c>
      <c r="B60" s="11">
        <v>31394</v>
      </c>
    </row>
    <row r="61" spans="1:2" ht="15" thickBot="1" x14ac:dyDescent="0.35">
      <c r="A61" s="2" t="s">
        <v>173</v>
      </c>
      <c r="B61" s="10">
        <v>31772</v>
      </c>
    </row>
    <row r="62" spans="1:2" ht="15" thickBot="1" x14ac:dyDescent="0.35">
      <c r="A62" s="2" t="s">
        <v>184</v>
      </c>
      <c r="B62" s="10">
        <v>32889</v>
      </c>
    </row>
    <row r="63" spans="1:2" ht="15" thickBot="1" x14ac:dyDescent="0.35">
      <c r="A63" s="2" t="s">
        <v>213</v>
      </c>
      <c r="B63" s="11">
        <v>35117</v>
      </c>
    </row>
    <row r="64" spans="1:2" x14ac:dyDescent="0.3">
      <c r="A64" s="2" t="s">
        <v>180</v>
      </c>
      <c r="B64" s="9">
        <v>36144</v>
      </c>
    </row>
    <row r="65" spans="1:2" x14ac:dyDescent="0.3">
      <c r="A65" s="2" t="s">
        <v>212</v>
      </c>
      <c r="B65" s="1">
        <v>38219</v>
      </c>
    </row>
    <row r="66" spans="1:2" ht="15" thickBot="1" x14ac:dyDescent="0.35">
      <c r="A66" s="2" t="s">
        <v>170</v>
      </c>
      <c r="B66" s="10">
        <v>38742</v>
      </c>
    </row>
    <row r="67" spans="1:2" x14ac:dyDescent="0.3">
      <c r="A67" s="2" t="s">
        <v>211</v>
      </c>
      <c r="B67" s="1">
        <v>39219</v>
      </c>
    </row>
    <row r="68" spans="1:2" x14ac:dyDescent="0.3">
      <c r="A68" s="2" t="s">
        <v>167</v>
      </c>
      <c r="B68" s="9">
        <v>40096</v>
      </c>
    </row>
    <row r="69" spans="1:2" x14ac:dyDescent="0.3">
      <c r="A69" s="2" t="s">
        <v>186</v>
      </c>
      <c r="B69" s="9">
        <v>41810</v>
      </c>
    </row>
    <row r="70" spans="1:2" x14ac:dyDescent="0.3">
      <c r="A70" s="2" t="s">
        <v>210</v>
      </c>
      <c r="B70" s="1">
        <v>42173</v>
      </c>
    </row>
    <row r="71" spans="1:2" ht="15" thickBot="1" x14ac:dyDescent="0.35">
      <c r="A71" s="2" t="s">
        <v>126</v>
      </c>
      <c r="B71" s="10">
        <v>42797</v>
      </c>
    </row>
    <row r="72" spans="1:2" x14ac:dyDescent="0.3">
      <c r="A72" s="2" t="s">
        <v>134</v>
      </c>
      <c r="B72" s="8">
        <v>46221</v>
      </c>
    </row>
    <row r="73" spans="1:2" x14ac:dyDescent="0.3">
      <c r="A73" s="2" t="s">
        <v>155</v>
      </c>
      <c r="B73" s="9">
        <v>46423</v>
      </c>
    </row>
    <row r="74" spans="1:2" ht="15" thickBot="1" x14ac:dyDescent="0.35">
      <c r="A74" s="2" t="s">
        <v>227</v>
      </c>
      <c r="B74" s="11">
        <v>46717</v>
      </c>
    </row>
    <row r="75" spans="1:2" x14ac:dyDescent="0.3">
      <c r="A75" s="2" t="s">
        <v>226</v>
      </c>
      <c r="B75" s="1">
        <v>47848</v>
      </c>
    </row>
    <row r="76" spans="1:2" ht="15" thickBot="1" x14ac:dyDescent="0.35">
      <c r="A76" s="2" t="s">
        <v>160</v>
      </c>
      <c r="B76" s="10">
        <v>49360</v>
      </c>
    </row>
    <row r="77" spans="1:2" x14ac:dyDescent="0.3">
      <c r="A77" s="2" t="s">
        <v>147</v>
      </c>
      <c r="B77" s="9">
        <v>49787</v>
      </c>
    </row>
    <row r="78" spans="1:2" ht="15" thickBot="1" x14ac:dyDescent="0.35">
      <c r="A78" s="2" t="s">
        <v>187</v>
      </c>
      <c r="B78" s="10">
        <v>50561</v>
      </c>
    </row>
    <row r="79" spans="1:2" x14ac:dyDescent="0.3">
      <c r="A79" s="2" t="s">
        <v>133</v>
      </c>
      <c r="B79" s="8">
        <v>50909</v>
      </c>
    </row>
    <row r="80" spans="1:2" x14ac:dyDescent="0.3">
      <c r="A80" s="2" t="s">
        <v>192</v>
      </c>
      <c r="B80" s="9">
        <v>51330</v>
      </c>
    </row>
    <row r="81" spans="1:2" ht="15" thickBot="1" x14ac:dyDescent="0.35">
      <c r="A81" s="2" t="s">
        <v>161</v>
      </c>
      <c r="B81" s="10">
        <v>56702</v>
      </c>
    </row>
    <row r="82" spans="1:2" x14ac:dyDescent="0.3">
      <c r="A82" s="2" t="s">
        <v>228</v>
      </c>
      <c r="B82" s="1">
        <v>59238</v>
      </c>
    </row>
    <row r="83" spans="1:2" x14ac:dyDescent="0.3">
      <c r="A83" s="2" t="s">
        <v>125</v>
      </c>
      <c r="B83" s="9">
        <v>60641</v>
      </c>
    </row>
    <row r="84" spans="1:2" ht="15" thickBot="1" x14ac:dyDescent="0.35">
      <c r="A84" s="2" t="s">
        <v>229</v>
      </c>
      <c r="B84" s="11">
        <v>61784</v>
      </c>
    </row>
    <row r="85" spans="1:2" x14ac:dyDescent="0.3">
      <c r="A85" s="2" t="s">
        <v>118</v>
      </c>
      <c r="B85" s="9">
        <v>63700</v>
      </c>
    </row>
    <row r="86" spans="1:2" ht="15" thickBot="1" x14ac:dyDescent="0.35">
      <c r="A86" s="2" t="s">
        <v>172</v>
      </c>
      <c r="B86" s="10">
        <v>65261</v>
      </c>
    </row>
    <row r="87" spans="1:2" ht="15" thickBot="1" x14ac:dyDescent="0.35">
      <c r="A87" s="2" t="s">
        <v>150</v>
      </c>
      <c r="B87" s="10">
        <v>65524</v>
      </c>
    </row>
    <row r="88" spans="1:2" x14ac:dyDescent="0.3">
      <c r="A88" s="2" t="s">
        <v>185</v>
      </c>
      <c r="B88" s="9">
        <v>65639</v>
      </c>
    </row>
    <row r="89" spans="1:2" x14ac:dyDescent="0.3">
      <c r="A89" s="2" t="s">
        <v>136</v>
      </c>
      <c r="B89" s="8">
        <v>65805</v>
      </c>
    </row>
    <row r="90" spans="1:2" x14ac:dyDescent="0.3">
      <c r="A90" s="2" t="s">
        <v>163</v>
      </c>
      <c r="B90" s="9">
        <v>65944</v>
      </c>
    </row>
    <row r="91" spans="1:2" ht="15" thickBot="1" x14ac:dyDescent="0.35">
      <c r="A91" s="2" t="s">
        <v>181</v>
      </c>
      <c r="B91" s="10">
        <v>67206</v>
      </c>
    </row>
    <row r="92" spans="1:2" x14ac:dyDescent="0.3">
      <c r="A92" s="2" t="s">
        <v>194</v>
      </c>
      <c r="B92" s="9">
        <v>67619</v>
      </c>
    </row>
    <row r="93" spans="1:2" x14ac:dyDescent="0.3">
      <c r="A93" s="2" t="s">
        <v>171</v>
      </c>
      <c r="B93" s="9">
        <v>70306</v>
      </c>
    </row>
    <row r="94" spans="1:2" x14ac:dyDescent="0.3">
      <c r="A94" s="2" t="s">
        <v>165</v>
      </c>
      <c r="B94" s="9">
        <v>72046</v>
      </c>
    </row>
    <row r="95" spans="1:2" x14ac:dyDescent="0.3">
      <c r="A95" s="2" t="s">
        <v>230</v>
      </c>
      <c r="B95" s="1">
        <v>73153</v>
      </c>
    </row>
    <row r="96" spans="1:2" ht="15" thickBot="1" x14ac:dyDescent="0.35">
      <c r="A96" s="2" t="s">
        <v>152</v>
      </c>
      <c r="B96" s="10">
        <v>74025</v>
      </c>
    </row>
    <row r="97" spans="1:2" x14ac:dyDescent="0.3">
      <c r="A97" s="2" t="s">
        <v>120</v>
      </c>
      <c r="B97" s="8">
        <v>78545</v>
      </c>
    </row>
    <row r="98" spans="1:2" x14ac:dyDescent="0.3">
      <c r="A98" s="2" t="s">
        <v>231</v>
      </c>
      <c r="B98" s="1">
        <v>79350</v>
      </c>
    </row>
    <row r="99" spans="1:2" x14ac:dyDescent="0.3">
      <c r="A99" s="2" t="s">
        <v>131</v>
      </c>
      <c r="B99" s="9">
        <v>80216</v>
      </c>
    </row>
    <row r="100" spans="1:2" x14ac:dyDescent="0.3">
      <c r="A100" s="2" t="s">
        <v>135</v>
      </c>
      <c r="B100" s="8">
        <v>84016</v>
      </c>
    </row>
    <row r="101" spans="1:2" x14ac:dyDescent="0.3">
      <c r="A101" s="2" t="s">
        <v>62</v>
      </c>
      <c r="B101" s="9">
        <v>89028</v>
      </c>
    </row>
    <row r="102" spans="1:2" x14ac:dyDescent="0.3">
      <c r="A102" s="2" t="s">
        <v>143</v>
      </c>
      <c r="B102" s="9">
        <v>89644</v>
      </c>
    </row>
    <row r="103" spans="1:2" x14ac:dyDescent="0.3">
      <c r="A103" s="2" t="s">
        <v>233</v>
      </c>
      <c r="B103" s="1">
        <v>90636</v>
      </c>
    </row>
    <row r="104" spans="1:2" x14ac:dyDescent="0.3">
      <c r="A104" s="2" t="s">
        <v>232</v>
      </c>
      <c r="B104" s="1">
        <v>90982</v>
      </c>
    </row>
    <row r="105" spans="1:2" x14ac:dyDescent="0.3">
      <c r="A105" s="2" t="s">
        <v>169</v>
      </c>
      <c r="B105" s="9">
        <v>96097</v>
      </c>
    </row>
    <row r="106" spans="1:2" ht="15" thickBot="1" x14ac:dyDescent="0.35">
      <c r="A106" s="2" t="s">
        <v>234</v>
      </c>
      <c r="B106" s="11">
        <v>96479</v>
      </c>
    </row>
    <row r="107" spans="1:2" x14ac:dyDescent="0.3">
      <c r="A107" s="2" t="s">
        <v>174</v>
      </c>
      <c r="B107" s="9">
        <v>99035</v>
      </c>
    </row>
    <row r="108" spans="1:2" ht="15" thickBot="1" x14ac:dyDescent="0.35">
      <c r="A108" s="2" t="s">
        <v>168</v>
      </c>
      <c r="B108" s="10">
        <v>105267</v>
      </c>
    </row>
    <row r="109" spans="1:2" x14ac:dyDescent="0.3">
      <c r="A109" s="2" t="s">
        <v>188</v>
      </c>
      <c r="B109" s="9">
        <v>105575</v>
      </c>
    </row>
    <row r="110" spans="1:2" x14ac:dyDescent="0.3">
      <c r="A110" s="2" t="s">
        <v>235</v>
      </c>
      <c r="B110" s="1">
        <v>118222</v>
      </c>
    </row>
    <row r="111" spans="1:2" ht="15" thickBot="1" x14ac:dyDescent="0.35">
      <c r="A111" s="2" t="s">
        <v>142</v>
      </c>
      <c r="B111" s="12">
        <v>119519</v>
      </c>
    </row>
    <row r="112" spans="1:2" ht="15" thickBot="1" x14ac:dyDescent="0.35">
      <c r="A112" s="2" t="s">
        <v>137</v>
      </c>
      <c r="B112" s="12">
        <v>120236</v>
      </c>
    </row>
    <row r="113" spans="1:2" x14ac:dyDescent="0.3">
      <c r="A113" s="2" t="s">
        <v>236</v>
      </c>
      <c r="B113" s="1">
        <v>120236</v>
      </c>
    </row>
    <row r="114" spans="1:2" x14ac:dyDescent="0.3">
      <c r="A114" s="2" t="s">
        <v>129</v>
      </c>
      <c r="B114" s="9">
        <v>131498</v>
      </c>
    </row>
    <row r="115" spans="1:2" x14ac:dyDescent="0.3">
      <c r="A115" s="2" t="s">
        <v>123</v>
      </c>
      <c r="B115" s="9">
        <v>132998</v>
      </c>
    </row>
    <row r="116" spans="1:2" x14ac:dyDescent="0.3">
      <c r="A116" s="2" t="s">
        <v>179</v>
      </c>
      <c r="B116" s="9">
        <v>133659</v>
      </c>
    </row>
    <row r="117" spans="1:2" ht="15" thickBot="1" x14ac:dyDescent="0.35">
      <c r="A117" s="2" t="s">
        <v>166</v>
      </c>
      <c r="B117" s="10">
        <v>134257</v>
      </c>
    </row>
    <row r="118" spans="1:2" x14ac:dyDescent="0.3">
      <c r="A118" s="2" t="s">
        <v>98</v>
      </c>
      <c r="B118" s="8">
        <v>136752</v>
      </c>
    </row>
    <row r="119" spans="1:2" x14ac:dyDescent="0.3">
      <c r="A119" s="2" t="s">
        <v>128</v>
      </c>
      <c r="B119" s="9">
        <v>137874</v>
      </c>
    </row>
    <row r="120" spans="1:2" x14ac:dyDescent="0.3">
      <c r="A120" s="2" t="s">
        <v>157</v>
      </c>
      <c r="B120" s="9">
        <v>145838</v>
      </c>
    </row>
    <row r="121" spans="1:2" ht="15" thickBot="1" x14ac:dyDescent="0.35">
      <c r="A121" s="2" t="s">
        <v>107</v>
      </c>
      <c r="B121" s="10">
        <v>145866</v>
      </c>
    </row>
    <row r="122" spans="1:2" ht="15" thickBot="1" x14ac:dyDescent="0.35">
      <c r="A122" s="2" t="s">
        <v>252</v>
      </c>
      <c r="B122" s="11">
        <v>150070</v>
      </c>
    </row>
    <row r="123" spans="1:2" x14ac:dyDescent="0.3">
      <c r="A123" s="2" t="s">
        <v>151</v>
      </c>
      <c r="B123" s="9">
        <v>154634</v>
      </c>
    </row>
    <row r="124" spans="1:2" x14ac:dyDescent="0.3">
      <c r="A124" s="2" t="s">
        <v>92</v>
      </c>
      <c r="B124" s="9">
        <v>166579</v>
      </c>
    </row>
    <row r="125" spans="1:2" ht="15" thickBot="1" x14ac:dyDescent="0.35">
      <c r="A125" s="2" t="s">
        <v>149</v>
      </c>
      <c r="B125" s="10">
        <v>170956</v>
      </c>
    </row>
    <row r="126" spans="1:2" x14ac:dyDescent="0.3">
      <c r="A126" s="2" t="s">
        <v>90</v>
      </c>
      <c r="B126" s="8">
        <v>174645</v>
      </c>
    </row>
    <row r="127" spans="1:2" ht="15" thickBot="1" x14ac:dyDescent="0.35">
      <c r="A127" s="2" t="s">
        <v>138</v>
      </c>
      <c r="B127" s="10">
        <v>188494</v>
      </c>
    </row>
    <row r="128" spans="1:2" ht="15" thickBot="1" x14ac:dyDescent="0.35">
      <c r="A128" s="2" t="s">
        <v>144</v>
      </c>
      <c r="B128" s="10">
        <v>199278</v>
      </c>
    </row>
    <row r="129" spans="1:2" ht="15" thickBot="1" x14ac:dyDescent="0.35">
      <c r="A129" s="2" t="s">
        <v>156</v>
      </c>
      <c r="B129" s="10">
        <v>206250</v>
      </c>
    </row>
    <row r="130" spans="1:2" ht="15" thickBot="1" x14ac:dyDescent="0.35">
      <c r="A130" s="2" t="s">
        <v>102</v>
      </c>
      <c r="B130" s="10">
        <v>208724</v>
      </c>
    </row>
    <row r="131" spans="1:2" ht="15" thickBot="1" x14ac:dyDescent="0.35">
      <c r="A131" s="2" t="s">
        <v>97</v>
      </c>
      <c r="B131" s="12">
        <v>211131</v>
      </c>
    </row>
    <row r="132" spans="1:2" ht="15" thickBot="1" x14ac:dyDescent="0.35">
      <c r="A132" s="2" t="s">
        <v>75</v>
      </c>
      <c r="B132" s="12">
        <v>211142</v>
      </c>
    </row>
    <row r="133" spans="1:2" ht="15" thickBot="1" x14ac:dyDescent="0.35">
      <c r="A133" s="2" t="s">
        <v>59</v>
      </c>
      <c r="B133" s="10">
        <v>222559</v>
      </c>
    </row>
    <row r="134" spans="1:2" ht="15" thickBot="1" x14ac:dyDescent="0.35">
      <c r="A134" s="2" t="s">
        <v>111</v>
      </c>
      <c r="B134" s="12">
        <v>227523</v>
      </c>
    </row>
    <row r="135" spans="1:2" ht="15" thickBot="1" x14ac:dyDescent="0.35">
      <c r="A135" s="2" t="s">
        <v>253</v>
      </c>
      <c r="B135" s="11">
        <v>230941</v>
      </c>
    </row>
    <row r="136" spans="1:2" x14ac:dyDescent="0.3">
      <c r="A136" s="2" t="s">
        <v>132</v>
      </c>
      <c r="B136" s="8">
        <v>246757</v>
      </c>
    </row>
    <row r="137" spans="1:2" x14ac:dyDescent="0.3">
      <c r="A137" s="2" t="s">
        <v>108</v>
      </c>
      <c r="B137" s="9">
        <v>247096</v>
      </c>
    </row>
    <row r="138" spans="1:2" x14ac:dyDescent="0.3">
      <c r="A138" s="2" t="s">
        <v>119</v>
      </c>
      <c r="B138" s="8">
        <v>254745</v>
      </c>
    </row>
    <row r="139" spans="1:2" x14ac:dyDescent="0.3">
      <c r="A139" s="2" t="s">
        <v>80</v>
      </c>
      <c r="B139" s="9">
        <v>279362</v>
      </c>
    </row>
    <row r="140" spans="1:2" x14ac:dyDescent="0.3">
      <c r="A140" s="2" t="s">
        <v>65</v>
      </c>
      <c r="B140" s="8">
        <v>283193</v>
      </c>
    </row>
    <row r="141" spans="1:2" x14ac:dyDescent="0.3">
      <c r="A141" s="2" t="s">
        <v>130</v>
      </c>
      <c r="B141" s="9">
        <v>303117</v>
      </c>
    </row>
    <row r="142" spans="1:2" ht="15" thickBot="1" x14ac:dyDescent="0.35">
      <c r="A142" s="2" t="s">
        <v>74</v>
      </c>
      <c r="B142" s="10">
        <v>336411</v>
      </c>
    </row>
    <row r="143" spans="1:2" x14ac:dyDescent="0.3">
      <c r="A143" s="2" t="s">
        <v>122</v>
      </c>
      <c r="B143" s="8">
        <v>349916</v>
      </c>
    </row>
    <row r="144" spans="1:2" x14ac:dyDescent="0.3">
      <c r="A144" s="2" t="s">
        <v>115</v>
      </c>
      <c r="B144" s="8">
        <v>358636</v>
      </c>
    </row>
    <row r="145" spans="1:2" ht="15" thickBot="1" x14ac:dyDescent="0.35">
      <c r="A145" s="2" t="s">
        <v>44</v>
      </c>
      <c r="B145" s="10">
        <v>365614</v>
      </c>
    </row>
    <row r="146" spans="1:2" x14ac:dyDescent="0.3">
      <c r="A146" s="2" t="s">
        <v>94</v>
      </c>
      <c r="B146" s="8">
        <v>373376</v>
      </c>
    </row>
    <row r="147" spans="1:2" ht="15" thickBot="1" x14ac:dyDescent="0.35">
      <c r="A147" s="2" t="s">
        <v>148</v>
      </c>
      <c r="B147" s="10">
        <v>376318</v>
      </c>
    </row>
    <row r="148" spans="1:2" ht="15" thickBot="1" x14ac:dyDescent="0.35">
      <c r="A148" s="2" t="s">
        <v>99</v>
      </c>
      <c r="B148" s="12">
        <v>377448</v>
      </c>
    </row>
    <row r="149" spans="1:2" x14ac:dyDescent="0.3">
      <c r="A149" s="2" t="s">
        <v>100</v>
      </c>
      <c r="B149" s="8">
        <v>377448</v>
      </c>
    </row>
    <row r="150" spans="1:2" x14ac:dyDescent="0.3">
      <c r="A150" s="2" t="s">
        <v>83</v>
      </c>
      <c r="B150" s="9">
        <v>430427</v>
      </c>
    </row>
    <row r="151" spans="1:2" x14ac:dyDescent="0.3">
      <c r="A151" s="2" t="s">
        <v>95</v>
      </c>
      <c r="B151" s="8">
        <v>433923</v>
      </c>
    </row>
    <row r="152" spans="1:2" x14ac:dyDescent="0.3">
      <c r="A152" s="2" t="s">
        <v>110</v>
      </c>
      <c r="B152" s="8">
        <v>445980</v>
      </c>
    </row>
    <row r="153" spans="1:2" x14ac:dyDescent="0.3">
      <c r="A153" s="2" t="s">
        <v>84</v>
      </c>
      <c r="B153" s="8">
        <v>448334</v>
      </c>
    </row>
    <row r="154" spans="1:2" x14ac:dyDescent="0.3">
      <c r="A154" s="2" t="s">
        <v>103</v>
      </c>
      <c r="B154" s="8">
        <v>453516</v>
      </c>
    </row>
    <row r="155" spans="1:2" x14ac:dyDescent="0.3">
      <c r="A155" s="2" t="s">
        <v>113</v>
      </c>
      <c r="B155" s="9">
        <v>483312</v>
      </c>
    </row>
    <row r="156" spans="1:2" x14ac:dyDescent="0.3">
      <c r="A156" s="2" t="s">
        <v>105</v>
      </c>
      <c r="B156" s="8">
        <v>496408</v>
      </c>
    </row>
    <row r="157" spans="1:2" x14ac:dyDescent="0.3">
      <c r="A157" s="2" t="s">
        <v>104</v>
      </c>
      <c r="B157" s="9">
        <v>528590</v>
      </c>
    </row>
    <row r="158" spans="1:2" x14ac:dyDescent="0.3">
      <c r="A158" s="2" t="s">
        <v>91</v>
      </c>
      <c r="B158" s="8">
        <v>528955</v>
      </c>
    </row>
    <row r="159" spans="1:2" x14ac:dyDescent="0.3">
      <c r="A159" s="2" t="s">
        <v>114</v>
      </c>
      <c r="B159" s="8">
        <v>567096</v>
      </c>
    </row>
    <row r="160" spans="1:2" x14ac:dyDescent="0.3">
      <c r="A160" s="2" t="s">
        <v>77</v>
      </c>
      <c r="B160" s="9">
        <v>579086</v>
      </c>
    </row>
    <row r="161" spans="1:2" x14ac:dyDescent="0.3">
      <c r="A161" s="2" t="s">
        <v>81</v>
      </c>
      <c r="B161" s="8">
        <v>584631</v>
      </c>
    </row>
    <row r="162" spans="1:2" x14ac:dyDescent="0.3">
      <c r="A162" s="2" t="s">
        <v>124</v>
      </c>
      <c r="B162" s="9">
        <v>608808</v>
      </c>
    </row>
    <row r="163" spans="1:2" x14ac:dyDescent="0.3">
      <c r="A163" s="2" t="s">
        <v>89</v>
      </c>
      <c r="B163" s="8">
        <v>609286</v>
      </c>
    </row>
    <row r="164" spans="1:2" x14ac:dyDescent="0.3">
      <c r="A164" s="2" t="s">
        <v>86</v>
      </c>
      <c r="B164" s="8">
        <v>644137</v>
      </c>
    </row>
    <row r="165" spans="1:2" x14ac:dyDescent="0.3">
      <c r="A165" s="2" t="s">
        <v>76</v>
      </c>
      <c r="B165" s="8">
        <v>666884</v>
      </c>
    </row>
    <row r="166" spans="1:2" x14ac:dyDescent="0.3">
      <c r="A166" s="2" t="s">
        <v>101</v>
      </c>
      <c r="B166" s="8">
        <v>681358</v>
      </c>
    </row>
    <row r="167" spans="1:2" x14ac:dyDescent="0.3">
      <c r="A167" s="2" t="s">
        <v>82</v>
      </c>
      <c r="B167" s="9">
        <v>690707</v>
      </c>
    </row>
    <row r="168" spans="1:2" x14ac:dyDescent="0.3">
      <c r="A168" s="2" t="s">
        <v>67</v>
      </c>
      <c r="B168" s="9">
        <v>721617</v>
      </c>
    </row>
    <row r="169" spans="1:2" x14ac:dyDescent="0.3">
      <c r="A169" s="2" t="s">
        <v>58</v>
      </c>
      <c r="B169" s="9">
        <v>731702</v>
      </c>
    </row>
    <row r="170" spans="1:2" x14ac:dyDescent="0.3">
      <c r="A170" s="2" t="s">
        <v>112</v>
      </c>
      <c r="B170" s="8">
        <v>753484</v>
      </c>
    </row>
    <row r="171" spans="1:2" x14ac:dyDescent="0.3">
      <c r="A171" s="2" t="s">
        <v>43</v>
      </c>
      <c r="B171" s="9">
        <v>775304</v>
      </c>
    </row>
    <row r="172" spans="1:2" x14ac:dyDescent="0.3">
      <c r="A172" s="2" t="s">
        <v>41</v>
      </c>
      <c r="B172" s="8">
        <v>776319</v>
      </c>
    </row>
    <row r="173" spans="1:2" x14ac:dyDescent="0.3">
      <c r="A173" s="2" t="s">
        <v>52</v>
      </c>
      <c r="B173" s="9">
        <v>813337</v>
      </c>
    </row>
    <row r="174" spans="1:2" x14ac:dyDescent="0.3">
      <c r="A174" s="2" t="s">
        <v>29</v>
      </c>
      <c r="B174" s="7">
        <v>831755</v>
      </c>
    </row>
    <row r="175" spans="1:2" x14ac:dyDescent="0.3">
      <c r="A175" s="2" t="s">
        <v>61</v>
      </c>
      <c r="B175" s="8">
        <v>840483</v>
      </c>
    </row>
    <row r="176" spans="1:2" x14ac:dyDescent="0.3">
      <c r="A176" s="2" t="s">
        <v>85</v>
      </c>
      <c r="B176" s="8">
        <v>866759</v>
      </c>
    </row>
    <row r="177" spans="1:2" x14ac:dyDescent="0.3">
      <c r="A177" s="2" t="s">
        <v>117</v>
      </c>
      <c r="B177" s="9">
        <v>871680</v>
      </c>
    </row>
    <row r="178" spans="1:2" x14ac:dyDescent="0.3">
      <c r="A178" s="2" t="s">
        <v>78</v>
      </c>
      <c r="B178" s="8">
        <v>873386</v>
      </c>
    </row>
    <row r="179" spans="1:2" x14ac:dyDescent="0.3">
      <c r="A179" s="2" t="s">
        <v>56</v>
      </c>
      <c r="B179" s="9">
        <v>877614</v>
      </c>
    </row>
    <row r="180" spans="1:2" x14ac:dyDescent="0.3">
      <c r="A180" s="2" t="s">
        <v>64</v>
      </c>
      <c r="B180" s="8">
        <v>888008</v>
      </c>
    </row>
    <row r="181" spans="1:2" x14ac:dyDescent="0.3">
      <c r="A181" s="2" t="s">
        <v>93</v>
      </c>
      <c r="B181" s="8">
        <v>925330</v>
      </c>
    </row>
    <row r="182" spans="1:2" x14ac:dyDescent="0.3">
      <c r="A182" s="2" t="s">
        <v>38</v>
      </c>
      <c r="B182" s="9">
        <v>947159</v>
      </c>
    </row>
    <row r="183" spans="1:2" x14ac:dyDescent="0.3">
      <c r="A183" s="2" t="s">
        <v>25</v>
      </c>
      <c r="B183" s="7">
        <v>956539</v>
      </c>
    </row>
    <row r="184" spans="1:2" x14ac:dyDescent="0.3">
      <c r="A184" s="2" t="s">
        <v>37</v>
      </c>
      <c r="B184" s="9">
        <v>962059</v>
      </c>
    </row>
    <row r="185" spans="1:2" x14ac:dyDescent="0.3">
      <c r="A185" s="2" t="s">
        <v>71</v>
      </c>
      <c r="B185" s="8">
        <v>980934</v>
      </c>
    </row>
    <row r="186" spans="1:2" x14ac:dyDescent="0.3">
      <c r="A186" s="2" t="s">
        <v>24</v>
      </c>
      <c r="B186" s="7">
        <v>982603</v>
      </c>
    </row>
    <row r="187" spans="1:2" x14ac:dyDescent="0.3">
      <c r="A187" s="2" t="s">
        <v>63</v>
      </c>
      <c r="B187" s="8">
        <v>1001866</v>
      </c>
    </row>
    <row r="188" spans="1:2" x14ac:dyDescent="0.3">
      <c r="A188" s="2" t="s">
        <v>60</v>
      </c>
      <c r="B188" s="8">
        <v>1007027</v>
      </c>
    </row>
    <row r="189" spans="1:2" x14ac:dyDescent="0.3">
      <c r="A189" s="2" t="s">
        <v>109</v>
      </c>
      <c r="B189" s="8">
        <v>1015917</v>
      </c>
    </row>
    <row r="190" spans="1:2" x14ac:dyDescent="0.3">
      <c r="A190" s="2" t="s">
        <v>106</v>
      </c>
      <c r="B190" s="8">
        <v>1034003</v>
      </c>
    </row>
    <row r="191" spans="1:2" x14ac:dyDescent="0.3">
      <c r="A191" s="2" t="s">
        <v>39</v>
      </c>
      <c r="B191" s="8">
        <v>1036854</v>
      </c>
    </row>
    <row r="192" spans="1:2" x14ac:dyDescent="0.3">
      <c r="A192" s="2" t="s">
        <v>49</v>
      </c>
      <c r="B192" s="9">
        <v>1055079</v>
      </c>
    </row>
    <row r="193" spans="1:2" x14ac:dyDescent="0.3">
      <c r="A193" s="2" t="s">
        <v>116</v>
      </c>
      <c r="B193" s="8">
        <v>1168056</v>
      </c>
    </row>
    <row r="194" spans="1:2" x14ac:dyDescent="0.3">
      <c r="A194" s="2" t="s">
        <v>53</v>
      </c>
      <c r="B194" s="9">
        <v>1283639</v>
      </c>
    </row>
    <row r="195" spans="1:2" x14ac:dyDescent="0.3">
      <c r="A195" s="2" t="s">
        <v>50</v>
      </c>
      <c r="B195" s="9">
        <v>1314334</v>
      </c>
    </row>
    <row r="196" spans="1:2" x14ac:dyDescent="0.3">
      <c r="A196" s="2" t="s">
        <v>88</v>
      </c>
      <c r="B196" s="8">
        <v>1351759</v>
      </c>
    </row>
    <row r="197" spans="1:2" x14ac:dyDescent="0.3">
      <c r="A197" s="2" t="s">
        <v>73</v>
      </c>
      <c r="B197" s="8">
        <v>1420192</v>
      </c>
    </row>
    <row r="198" spans="1:2" x14ac:dyDescent="0.3">
      <c r="A198" s="2" t="s">
        <v>55</v>
      </c>
      <c r="B198" s="9">
        <v>1473052</v>
      </c>
    </row>
    <row r="199" spans="1:2" x14ac:dyDescent="0.3">
      <c r="A199" s="2" t="s">
        <v>72</v>
      </c>
      <c r="B199" s="9">
        <v>1475756</v>
      </c>
    </row>
    <row r="200" spans="1:2" x14ac:dyDescent="0.3">
      <c r="A200" s="2" t="s">
        <v>121</v>
      </c>
      <c r="B200" s="9">
        <v>1522682</v>
      </c>
    </row>
    <row r="201" spans="1:2" x14ac:dyDescent="0.3">
      <c r="A201" s="2" t="s">
        <v>48</v>
      </c>
      <c r="B201" s="8">
        <v>1685741</v>
      </c>
    </row>
    <row r="202" spans="1:2" x14ac:dyDescent="0.3">
      <c r="A202" s="2" t="s">
        <v>34</v>
      </c>
      <c r="B202" s="9">
        <v>1773602</v>
      </c>
    </row>
    <row r="203" spans="1:2" x14ac:dyDescent="0.3">
      <c r="A203" s="2" t="s">
        <v>26</v>
      </c>
      <c r="B203" s="7">
        <v>1841356</v>
      </c>
    </row>
    <row r="204" spans="1:2" x14ac:dyDescent="0.3">
      <c r="A204" s="2" t="s">
        <v>42</v>
      </c>
      <c r="B204" s="9">
        <v>1862601</v>
      </c>
    </row>
    <row r="205" spans="1:2" x14ac:dyDescent="0.3">
      <c r="A205" s="2" t="s">
        <v>66</v>
      </c>
      <c r="B205" s="8">
        <v>2035437</v>
      </c>
    </row>
    <row r="206" spans="1:2" x14ac:dyDescent="0.3">
      <c r="A206" s="2" t="s">
        <v>27</v>
      </c>
      <c r="B206" s="7">
        <v>2090513</v>
      </c>
    </row>
    <row r="207" spans="1:2" x14ac:dyDescent="0.3">
      <c r="A207" s="2" t="s">
        <v>28</v>
      </c>
      <c r="B207" s="7">
        <v>2090513</v>
      </c>
    </row>
    <row r="208" spans="1:2" x14ac:dyDescent="0.3">
      <c r="A208" s="2" t="s">
        <v>46</v>
      </c>
      <c r="B208" s="8">
        <v>2115734</v>
      </c>
    </row>
    <row r="209" spans="1:2" x14ac:dyDescent="0.3">
      <c r="A209" s="2" t="s">
        <v>32</v>
      </c>
      <c r="B209" s="8">
        <v>2259670</v>
      </c>
    </row>
    <row r="210" spans="1:2" x14ac:dyDescent="0.3">
      <c r="A210" s="2" t="s">
        <v>31</v>
      </c>
      <c r="B210" s="8">
        <v>2474859</v>
      </c>
    </row>
    <row r="211" spans="1:2" x14ac:dyDescent="0.3">
      <c r="A211" s="2" t="s">
        <v>33</v>
      </c>
      <c r="B211" s="9">
        <v>2604761</v>
      </c>
    </row>
    <row r="212" spans="1:2" x14ac:dyDescent="0.3">
      <c r="A212" s="2" t="s">
        <v>57</v>
      </c>
      <c r="B212" s="9">
        <v>2636409</v>
      </c>
    </row>
    <row r="213" spans="1:2" x14ac:dyDescent="0.3">
      <c r="A213" s="2" t="s">
        <v>30</v>
      </c>
      <c r="B213" s="7">
        <v>2784832</v>
      </c>
    </row>
    <row r="214" spans="1:2" x14ac:dyDescent="0.3">
      <c r="A214" s="2" t="s">
        <v>36</v>
      </c>
      <c r="B214" s="9">
        <v>2788550</v>
      </c>
    </row>
    <row r="215" spans="1:2" x14ac:dyDescent="0.3">
      <c r="A215" s="2" t="s">
        <v>18</v>
      </c>
      <c r="B215" s="7">
        <v>2918288</v>
      </c>
    </row>
    <row r="216" spans="1:2" x14ac:dyDescent="0.3">
      <c r="A216" s="2" t="s">
        <v>6</v>
      </c>
      <c r="B216" s="7">
        <v>3054173</v>
      </c>
    </row>
    <row r="217" spans="1:2" x14ac:dyDescent="0.3">
      <c r="A217" s="2" t="s">
        <v>68</v>
      </c>
      <c r="B217" s="8">
        <v>3065852</v>
      </c>
    </row>
    <row r="218" spans="1:2" x14ac:dyDescent="0.3">
      <c r="A218" s="2" t="s">
        <v>146</v>
      </c>
      <c r="B218" s="9">
        <v>3591735</v>
      </c>
    </row>
    <row r="219" spans="1:2" x14ac:dyDescent="0.3">
      <c r="A219" s="2" t="s">
        <v>51</v>
      </c>
      <c r="B219" s="9">
        <v>4071440</v>
      </c>
    </row>
    <row r="220" spans="1:2" x14ac:dyDescent="0.3">
      <c r="A220" s="2" t="s">
        <v>54</v>
      </c>
      <c r="B220" s="8">
        <v>4182936</v>
      </c>
    </row>
    <row r="221" spans="1:2" x14ac:dyDescent="0.3">
      <c r="A221" s="2" t="s">
        <v>40</v>
      </c>
      <c r="B221" s="8">
        <v>4610266</v>
      </c>
    </row>
    <row r="222" spans="1:2" x14ac:dyDescent="0.3">
      <c r="A222" s="2" t="s">
        <v>45</v>
      </c>
      <c r="B222" s="9">
        <v>6144114</v>
      </c>
    </row>
    <row r="223" spans="1:2" x14ac:dyDescent="0.3">
      <c r="A223" s="2" t="s">
        <v>19</v>
      </c>
      <c r="B223" s="7">
        <v>6317994</v>
      </c>
    </row>
    <row r="224" spans="1:2" x14ac:dyDescent="0.3">
      <c r="A224" s="2" t="s">
        <v>12</v>
      </c>
      <c r="B224" s="7">
        <v>7096271</v>
      </c>
    </row>
    <row r="225" spans="1:2" x14ac:dyDescent="0.3">
      <c r="A225" s="2" t="s">
        <v>20</v>
      </c>
      <c r="B225" s="7">
        <v>7801504</v>
      </c>
    </row>
    <row r="226" spans="1:2" x14ac:dyDescent="0.3">
      <c r="A226" s="2" t="s">
        <v>16</v>
      </c>
      <c r="B226" s="7">
        <v>8693244</v>
      </c>
    </row>
    <row r="227" spans="1:2" x14ac:dyDescent="0.3">
      <c r="A227" s="2" t="s">
        <v>17</v>
      </c>
      <c r="B227" s="7">
        <v>8693244</v>
      </c>
    </row>
    <row r="228" spans="1:2" x14ac:dyDescent="0.3">
      <c r="A228" s="2" t="s">
        <v>70</v>
      </c>
      <c r="B228" s="9">
        <v>9358515</v>
      </c>
    </row>
    <row r="229" spans="1:2" x14ac:dyDescent="0.3">
      <c r="A229" s="2" t="s">
        <v>3</v>
      </c>
      <c r="B229" s="7">
        <v>9439643</v>
      </c>
    </row>
    <row r="230" spans="1:2" x14ac:dyDescent="0.3">
      <c r="A230" s="2" t="s">
        <v>141</v>
      </c>
      <c r="B230" s="9">
        <v>11519582</v>
      </c>
    </row>
    <row r="231" spans="1:2" x14ac:dyDescent="0.3">
      <c r="A231" s="2" t="s">
        <v>13</v>
      </c>
      <c r="B231" s="7">
        <v>11608730</v>
      </c>
    </row>
    <row r="232" spans="1:2" x14ac:dyDescent="0.3">
      <c r="A232" s="2" t="s">
        <v>2</v>
      </c>
      <c r="B232" s="7">
        <v>15056359</v>
      </c>
    </row>
    <row r="233" spans="1:2" x14ac:dyDescent="0.3">
      <c r="A233" s="2" t="s">
        <v>11</v>
      </c>
      <c r="B233" s="7">
        <v>15309725</v>
      </c>
    </row>
    <row r="234" spans="1:2" x14ac:dyDescent="0.3">
      <c r="A234" s="2" t="s">
        <v>10</v>
      </c>
      <c r="B234" s="7">
        <v>15451429</v>
      </c>
    </row>
    <row r="235" spans="1:2" x14ac:dyDescent="0.3">
      <c r="A235" s="2" t="s">
        <v>9</v>
      </c>
      <c r="B235" s="7">
        <v>18130672</v>
      </c>
    </row>
    <row r="236" spans="1:2" x14ac:dyDescent="0.3">
      <c r="A236" s="2" t="s">
        <v>7</v>
      </c>
      <c r="B236" s="7">
        <v>20703193</v>
      </c>
    </row>
    <row r="237" spans="1:2" x14ac:dyDescent="0.3">
      <c r="A237" s="2" t="s">
        <v>5</v>
      </c>
      <c r="B237" s="7">
        <v>38667295</v>
      </c>
    </row>
    <row r="238" spans="1:2" x14ac:dyDescent="0.3">
      <c r="A238" s="2" t="s">
        <v>223</v>
      </c>
      <c r="B238" s="1">
        <v>52094502</v>
      </c>
    </row>
    <row r="239" spans="1:2" x14ac:dyDescent="0.3">
      <c r="A239" s="2" t="s">
        <v>1</v>
      </c>
      <c r="B239" s="7">
        <v>52405372</v>
      </c>
    </row>
    <row r="240" spans="1:2" x14ac:dyDescent="0.3">
      <c r="A240" s="2" t="s">
        <v>14</v>
      </c>
      <c r="B240" s="7">
        <v>85110410</v>
      </c>
    </row>
    <row r="241" spans="1:2" x14ac:dyDescent="0.3">
      <c r="A241" s="2" t="s">
        <v>15</v>
      </c>
      <c r="B241" s="7">
        <v>85110410</v>
      </c>
    </row>
    <row r="242" spans="1:2" x14ac:dyDescent="0.3">
      <c r="A242" s="2" t="s">
        <v>4</v>
      </c>
      <c r="B242" s="7">
        <v>90984590</v>
      </c>
    </row>
    <row r="243" spans="1:2" x14ac:dyDescent="0.3">
      <c r="A243" s="13" t="s">
        <v>0</v>
      </c>
      <c r="B243" s="14">
        <v>133920650</v>
      </c>
    </row>
  </sheetData>
  <sortState xmlns:xlrd2="http://schemas.microsoft.com/office/spreadsheetml/2017/richdata2" ref="A2:B243">
    <sortCondition ref="B2:B24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D0EC-2A4F-4052-A971-48B909760D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2015-06-05T18:19:34Z</dcterms:created>
  <dcterms:modified xsi:type="dcterms:W3CDTF">2022-10-04T16:05:34Z</dcterms:modified>
</cp:coreProperties>
</file>