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37E3E135-96F8-4B41-80FA-FDB85832D3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З8" sheetId="1" r:id="rId1"/>
    <sheet name="дз9(ГИПЕРБОЛА)" sheetId="2" r:id="rId2"/>
    <sheet name="дз9(СТЕПЕНЬ)" sheetId="3" r:id="rId3"/>
    <sheet name="дз9(ЭКСПОНЕНТА)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2" l="1"/>
  <c r="L51" i="2" l="1"/>
  <c r="L52" i="2"/>
  <c r="L48" i="2"/>
  <c r="D56" i="2"/>
  <c r="H2" i="2"/>
  <c r="I50" i="2"/>
  <c r="B9" i="1" l="1"/>
  <c r="B23" i="1"/>
  <c r="D19" i="1"/>
  <c r="D20" i="1"/>
  <c r="D18" i="1"/>
  <c r="B15" i="1"/>
  <c r="C15" i="1" s="1"/>
  <c r="F15" i="1" s="1"/>
  <c r="B13" i="1"/>
  <c r="F16" i="1"/>
  <c r="N46" i="2"/>
  <c r="I53" i="3"/>
  <c r="J53" i="3" s="1"/>
  <c r="G54" i="3"/>
  <c r="K46" i="3"/>
  <c r="H44" i="3"/>
  <c r="I44" i="3" s="1"/>
  <c r="J44" i="3" s="1"/>
  <c r="K44" i="3" s="1"/>
  <c r="H45" i="3"/>
  <c r="I45" i="3" s="1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J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3" i="3"/>
  <c r="I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H3" i="3"/>
  <c r="E53" i="4"/>
  <c r="J46" i="4"/>
  <c r="J25" i="4"/>
  <c r="J27" i="4" s="1"/>
  <c r="J26" i="4"/>
  <c r="J2" i="4"/>
  <c r="H44" i="4"/>
  <c r="H45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16" i="4" s="1"/>
  <c r="I16" i="4" s="1"/>
  <c r="J16" i="4" s="1"/>
  <c r="G17" i="4"/>
  <c r="G18" i="4"/>
  <c r="G19" i="4"/>
  <c r="G20" i="4"/>
  <c r="G21" i="4"/>
  <c r="G22" i="4"/>
  <c r="G23" i="4"/>
  <c r="G24" i="4"/>
  <c r="H24" i="4" s="1"/>
  <c r="G25" i="4"/>
  <c r="G26" i="4"/>
  <c r="G27" i="4"/>
  <c r="H27" i="4" s="1"/>
  <c r="G28" i="4"/>
  <c r="G29" i="4"/>
  <c r="G30" i="4"/>
  <c r="G31" i="4"/>
  <c r="G32" i="4"/>
  <c r="H32" i="4" s="1"/>
  <c r="G33" i="4"/>
  <c r="G34" i="4"/>
  <c r="G35" i="4"/>
  <c r="H35" i="4" s="1"/>
  <c r="G36" i="4"/>
  <c r="G37" i="4"/>
  <c r="G38" i="4"/>
  <c r="G39" i="4"/>
  <c r="G40" i="4"/>
  <c r="G41" i="4"/>
  <c r="G42" i="4"/>
  <c r="G43" i="4"/>
  <c r="H43" i="4" s="1"/>
  <c r="G44" i="4"/>
  <c r="G45" i="4"/>
  <c r="G3" i="4"/>
  <c r="G2" i="4"/>
  <c r="H2" i="4"/>
  <c r="I2" i="4" s="1"/>
  <c r="H4" i="4"/>
  <c r="H5" i="4"/>
  <c r="H6" i="4"/>
  <c r="H7" i="4"/>
  <c r="H8" i="4"/>
  <c r="H9" i="4"/>
  <c r="H10" i="4"/>
  <c r="I10" i="4" s="1"/>
  <c r="J10" i="4" s="1"/>
  <c r="H11" i="4"/>
  <c r="I11" i="4" s="1"/>
  <c r="J11" i="4" s="1"/>
  <c r="H12" i="4"/>
  <c r="H13" i="4"/>
  <c r="H14" i="4"/>
  <c r="H15" i="4"/>
  <c r="H17" i="4"/>
  <c r="H18" i="4"/>
  <c r="I18" i="4" s="1"/>
  <c r="J18" i="4" s="1"/>
  <c r="H19" i="4"/>
  <c r="I19" i="4" s="1"/>
  <c r="J19" i="4" s="1"/>
  <c r="H20" i="4"/>
  <c r="H21" i="4"/>
  <c r="H22" i="4"/>
  <c r="H23" i="4"/>
  <c r="H25" i="4"/>
  <c r="H26" i="4"/>
  <c r="H28" i="4"/>
  <c r="H29" i="4"/>
  <c r="H30" i="4"/>
  <c r="H31" i="4"/>
  <c r="H33" i="4"/>
  <c r="H34" i="4"/>
  <c r="H36" i="4"/>
  <c r="H37" i="4"/>
  <c r="H38" i="4"/>
  <c r="H39" i="4"/>
  <c r="H40" i="4"/>
  <c r="H41" i="4"/>
  <c r="H42" i="4"/>
  <c r="H3" i="4"/>
  <c r="G50" i="4"/>
  <c r="G49" i="4"/>
  <c r="J53" i="4"/>
  <c r="J52" i="4"/>
  <c r="E50" i="4"/>
  <c r="E49" i="4"/>
  <c r="E48" i="4"/>
  <c r="F46" i="4"/>
  <c r="E46" i="4"/>
  <c r="D46" i="4"/>
  <c r="G53" i="3"/>
  <c r="G52" i="3"/>
  <c r="G51" i="3"/>
  <c r="G46" i="3"/>
  <c r="F46" i="3"/>
  <c r="E46" i="3"/>
  <c r="D46" i="3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B53" i="4"/>
  <c r="C53" i="4" s="1"/>
  <c r="B52" i="4"/>
  <c r="C52" i="4" s="1"/>
  <c r="B50" i="4"/>
  <c r="I23" i="4"/>
  <c r="J23" i="4" s="1"/>
  <c r="F23" i="4"/>
  <c r="D23" i="4"/>
  <c r="E23" i="4" s="1"/>
  <c r="I22" i="4"/>
  <c r="J22" i="4" s="1"/>
  <c r="F22" i="4"/>
  <c r="D22" i="4"/>
  <c r="E22" i="4" s="1"/>
  <c r="I21" i="4"/>
  <c r="J21" i="4" s="1"/>
  <c r="F21" i="4"/>
  <c r="E21" i="4"/>
  <c r="D21" i="4"/>
  <c r="I20" i="4"/>
  <c r="J20" i="4" s="1"/>
  <c r="F20" i="4"/>
  <c r="D20" i="4"/>
  <c r="E20" i="4" s="1"/>
  <c r="F19" i="4"/>
  <c r="D19" i="4"/>
  <c r="E19" i="4" s="1"/>
  <c r="F18" i="4"/>
  <c r="D18" i="4"/>
  <c r="E18" i="4" s="1"/>
  <c r="I17" i="4"/>
  <c r="J17" i="4" s="1"/>
  <c r="F17" i="4"/>
  <c r="D17" i="4"/>
  <c r="E17" i="4" s="1"/>
  <c r="F16" i="4"/>
  <c r="D16" i="4"/>
  <c r="E16" i="4" s="1"/>
  <c r="I15" i="4"/>
  <c r="J15" i="4" s="1"/>
  <c r="F15" i="4"/>
  <c r="D15" i="4"/>
  <c r="E15" i="4" s="1"/>
  <c r="I14" i="4"/>
  <c r="J14" i="4" s="1"/>
  <c r="F14" i="4"/>
  <c r="D14" i="4"/>
  <c r="E14" i="4" s="1"/>
  <c r="I13" i="4"/>
  <c r="J13" i="4" s="1"/>
  <c r="F13" i="4"/>
  <c r="D13" i="4"/>
  <c r="E13" i="4" s="1"/>
  <c r="I12" i="4"/>
  <c r="J12" i="4" s="1"/>
  <c r="F12" i="4"/>
  <c r="D12" i="4"/>
  <c r="E12" i="4" s="1"/>
  <c r="F11" i="4"/>
  <c r="D11" i="4"/>
  <c r="E11" i="4" s="1"/>
  <c r="F10" i="4"/>
  <c r="E10" i="4"/>
  <c r="D10" i="4"/>
  <c r="I9" i="4"/>
  <c r="J9" i="4" s="1"/>
  <c r="F9" i="4"/>
  <c r="D9" i="4"/>
  <c r="E9" i="4" s="1"/>
  <c r="I8" i="4"/>
  <c r="J8" i="4" s="1"/>
  <c r="F8" i="4"/>
  <c r="D8" i="4"/>
  <c r="E8" i="4" s="1"/>
  <c r="I7" i="4"/>
  <c r="J7" i="4" s="1"/>
  <c r="F7" i="4"/>
  <c r="D7" i="4"/>
  <c r="E7" i="4" s="1"/>
  <c r="I6" i="4"/>
  <c r="J6" i="4" s="1"/>
  <c r="F6" i="4"/>
  <c r="D6" i="4"/>
  <c r="E6" i="4" s="1"/>
  <c r="I5" i="4"/>
  <c r="J5" i="4" s="1"/>
  <c r="F5" i="4"/>
  <c r="E5" i="4"/>
  <c r="D5" i="4"/>
  <c r="I4" i="4"/>
  <c r="J4" i="4" s="1"/>
  <c r="F4" i="4"/>
  <c r="D4" i="4"/>
  <c r="E4" i="4" s="1"/>
  <c r="F3" i="4"/>
  <c r="D3" i="4"/>
  <c r="E3" i="4" s="1"/>
  <c r="F2" i="4"/>
  <c r="E2" i="4"/>
  <c r="D2" i="4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B53" i="3"/>
  <c r="C53" i="3" s="1"/>
  <c r="B52" i="3"/>
  <c r="C52" i="3" s="1"/>
  <c r="B50" i="3"/>
  <c r="E23" i="3"/>
  <c r="D23" i="3"/>
  <c r="G23" i="3" s="1"/>
  <c r="E22" i="3"/>
  <c r="D22" i="3"/>
  <c r="G22" i="3" s="1"/>
  <c r="E21" i="3"/>
  <c r="D21" i="3"/>
  <c r="G21" i="3" s="1"/>
  <c r="E20" i="3"/>
  <c r="D20" i="3"/>
  <c r="G20" i="3" s="1"/>
  <c r="E19" i="3"/>
  <c r="D19" i="3"/>
  <c r="G19" i="3" s="1"/>
  <c r="E18" i="3"/>
  <c r="D18" i="3"/>
  <c r="G18" i="3" s="1"/>
  <c r="E17" i="3"/>
  <c r="D17" i="3"/>
  <c r="G17" i="3" s="1"/>
  <c r="E16" i="3"/>
  <c r="D16" i="3"/>
  <c r="G16" i="3" s="1"/>
  <c r="E15" i="3"/>
  <c r="D15" i="3"/>
  <c r="G15" i="3" s="1"/>
  <c r="E14" i="3"/>
  <c r="D14" i="3"/>
  <c r="G14" i="3" s="1"/>
  <c r="E13" i="3"/>
  <c r="D13" i="3"/>
  <c r="G13" i="3" s="1"/>
  <c r="E12" i="3"/>
  <c r="D12" i="3"/>
  <c r="G12" i="3" s="1"/>
  <c r="E11" i="3"/>
  <c r="D11" i="3"/>
  <c r="G11" i="3" s="1"/>
  <c r="E10" i="3"/>
  <c r="D10" i="3"/>
  <c r="G10" i="3" s="1"/>
  <c r="E9" i="3"/>
  <c r="D9" i="3"/>
  <c r="G9" i="3" s="1"/>
  <c r="E8" i="3"/>
  <c r="D8" i="3"/>
  <c r="G8" i="3" s="1"/>
  <c r="E7" i="3"/>
  <c r="D7" i="3"/>
  <c r="G7" i="3" s="1"/>
  <c r="E6" i="3"/>
  <c r="D6" i="3"/>
  <c r="G6" i="3" s="1"/>
  <c r="E5" i="3"/>
  <c r="D5" i="3"/>
  <c r="G5" i="3" s="1"/>
  <c r="E4" i="3"/>
  <c r="D4" i="3"/>
  <c r="G4" i="3" s="1"/>
  <c r="E3" i="3"/>
  <c r="D3" i="3"/>
  <c r="G3" i="3" s="1"/>
  <c r="E2" i="3"/>
  <c r="D2" i="3"/>
  <c r="G2" i="3" s="1"/>
  <c r="L50" i="2"/>
  <c r="I51" i="2"/>
  <c r="O46" i="2"/>
  <c r="M4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2" i="2"/>
  <c r="N2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M4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L4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2" i="2"/>
  <c r="I48" i="2"/>
  <c r="I46" i="2"/>
  <c r="J46" i="2"/>
  <c r="H4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3" i="2"/>
  <c r="J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3" i="2"/>
  <c r="G2" i="2"/>
  <c r="B56" i="2"/>
  <c r="B55" i="2"/>
  <c r="F53" i="2" s="1"/>
  <c r="B54" i="2"/>
  <c r="B17" i="1"/>
  <c r="C52" i="2"/>
  <c r="B53" i="2"/>
  <c r="B52" i="2"/>
  <c r="B50" i="2"/>
  <c r="C5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3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3" i="2"/>
  <c r="D2" i="2"/>
  <c r="B16" i="1"/>
  <c r="C16" i="1" s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C10" i="1"/>
  <c r="B10" i="1"/>
  <c r="B18" i="1" s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C9" i="1"/>
  <c r="AS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B8" i="1"/>
  <c r="C8" i="1"/>
  <c r="J28" i="4" l="1"/>
  <c r="I3" i="4"/>
  <c r="J3" i="4" s="1"/>
  <c r="J24" i="4" s="1"/>
  <c r="H50" i="4"/>
  <c r="H49" i="4"/>
  <c r="J28" i="3"/>
  <c r="J36" i="3"/>
  <c r="J34" i="3"/>
  <c r="J29" i="3"/>
  <c r="J37" i="3"/>
  <c r="J45" i="3"/>
  <c r="K45" i="3" s="1"/>
  <c r="J30" i="3"/>
  <c r="J38" i="3"/>
  <c r="J31" i="3"/>
  <c r="J39" i="3"/>
  <c r="J24" i="3"/>
  <c r="J32" i="3"/>
  <c r="J40" i="3"/>
  <c r="J25" i="3"/>
  <c r="J33" i="3"/>
  <c r="J41" i="3"/>
  <c r="J42" i="3"/>
  <c r="J27" i="3"/>
  <c r="J35" i="3"/>
  <c r="J43" i="3"/>
  <c r="J26" i="3"/>
  <c r="J3" i="3"/>
  <c r="K3" i="3" s="1"/>
  <c r="J11" i="3"/>
  <c r="K11" i="3" s="1"/>
  <c r="J19" i="3"/>
  <c r="K19" i="3" s="1"/>
  <c r="J22" i="3"/>
  <c r="K22" i="3" s="1"/>
  <c r="J9" i="3"/>
  <c r="K9" i="3" s="1"/>
  <c r="J17" i="3"/>
  <c r="K17" i="3" s="1"/>
  <c r="J4" i="3"/>
  <c r="K4" i="3" s="1"/>
  <c r="J12" i="3"/>
  <c r="K12" i="3" s="1"/>
  <c r="J20" i="3"/>
  <c r="K20" i="3" s="1"/>
  <c r="J6" i="3"/>
  <c r="K6" i="3" s="1"/>
  <c r="J7" i="3"/>
  <c r="K7" i="3" s="1"/>
  <c r="J15" i="3"/>
  <c r="K15" i="3" s="1"/>
  <c r="J23" i="3"/>
  <c r="K23" i="3" s="1"/>
  <c r="J10" i="3"/>
  <c r="K10" i="3" s="1"/>
  <c r="J18" i="3"/>
  <c r="K18" i="3" s="1"/>
  <c r="J5" i="3"/>
  <c r="K5" i="3" s="1"/>
  <c r="J13" i="3"/>
  <c r="K13" i="3" s="1"/>
  <c r="J21" i="3"/>
  <c r="K21" i="3" s="1"/>
  <c r="J14" i="3"/>
  <c r="K14" i="3" s="1"/>
  <c r="J8" i="3"/>
  <c r="K8" i="3" s="1"/>
  <c r="J16" i="3"/>
  <c r="K16" i="3" s="1"/>
  <c r="B54" i="4"/>
  <c r="B55" i="4"/>
  <c r="B56" i="4"/>
  <c r="B54" i="3"/>
  <c r="B5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52" i="2"/>
  <c r="D57" i="2" s="1"/>
  <c r="B19" i="1"/>
  <c r="J29" i="4" l="1"/>
  <c r="J30" i="4"/>
  <c r="B55" i="3"/>
  <c r="D55" i="2"/>
  <c r="V23" i="1"/>
  <c r="AP23" i="1" l="1"/>
  <c r="Y23" i="1"/>
  <c r="Q23" i="1"/>
  <c r="AM23" i="1"/>
  <c r="AE23" i="1"/>
  <c r="AS23" i="1"/>
  <c r="AJ23" i="1"/>
  <c r="N23" i="1"/>
  <c r="L23" i="1"/>
  <c r="K23" i="1"/>
  <c r="AB23" i="1"/>
  <c r="F23" i="1"/>
  <c r="T23" i="1"/>
  <c r="I23" i="1"/>
  <c r="AC23" i="1"/>
  <c r="Z23" i="1"/>
  <c r="O23" i="1"/>
  <c r="AQ23" i="1"/>
  <c r="R23" i="1"/>
  <c r="AF23" i="1"/>
  <c r="G23" i="1"/>
  <c r="M23" i="1"/>
  <c r="AI23" i="1"/>
  <c r="J23" i="1"/>
  <c r="X23" i="1"/>
  <c r="AL23" i="1"/>
  <c r="E23" i="1"/>
  <c r="AA23" i="1"/>
  <c r="AO23" i="1"/>
  <c r="P23" i="1"/>
  <c r="AD23" i="1"/>
  <c r="AK23" i="1"/>
  <c r="AH23" i="1"/>
  <c r="W23" i="1"/>
  <c r="D23" i="1"/>
  <c r="AN23" i="1"/>
  <c r="U23" i="1"/>
  <c r="AR23" i="1"/>
  <c r="S23" i="1"/>
  <c r="AG23" i="1"/>
  <c r="H23" i="1"/>
  <c r="J31" i="4"/>
  <c r="C23" i="1"/>
  <c r="J32" i="4" l="1"/>
  <c r="J33" i="4" l="1"/>
  <c r="J34" i="4" l="1"/>
  <c r="J38" i="4" s="1"/>
  <c r="J35" i="4"/>
  <c r="J36" i="4" s="1"/>
  <c r="J37" i="4" s="1"/>
  <c r="J39" i="4" l="1"/>
  <c r="J40" i="4" s="1"/>
  <c r="J41" i="4" s="1"/>
  <c r="J42" i="4" s="1"/>
  <c r="J43" i="4" s="1"/>
  <c r="J44" i="4" s="1"/>
  <c r="J45" i="4" s="1"/>
</calcChain>
</file>

<file path=xl/sharedStrings.xml><?xml version="1.0" encoding="utf-8"?>
<sst xmlns="http://schemas.openxmlformats.org/spreadsheetml/2006/main" count="277" uniqueCount="95">
  <si>
    <t>Наименование</t>
  </si>
  <si>
    <t>на 10 января</t>
  </si>
  <si>
    <t>на 14 января</t>
  </si>
  <si>
    <t>на 21 января</t>
  </si>
  <si>
    <t>на 28 января</t>
  </si>
  <si>
    <t>на 4 февраля</t>
  </si>
  <si>
    <t>на 11 февраля</t>
  </si>
  <si>
    <t>на 18 февраля</t>
  </si>
  <si>
    <t>на 25 февраля</t>
  </si>
  <si>
    <t>на 4 марта</t>
  </si>
  <si>
    <t>на 11 марта</t>
  </si>
  <si>
    <t>на 18 марта</t>
  </si>
  <si>
    <t>на 25 марта</t>
  </si>
  <si>
    <t>на 1 апреля</t>
  </si>
  <si>
    <t>на 8 апреля</t>
  </si>
  <si>
    <t>на 15 апреля</t>
  </si>
  <si>
    <t>на 22 апреля</t>
  </si>
  <si>
    <t>на 29 апреля</t>
  </si>
  <si>
    <t>на 6 мая</t>
  </si>
  <si>
    <t xml:space="preserve">на 13 мая </t>
  </si>
  <si>
    <t xml:space="preserve">на 20 мая </t>
  </si>
  <si>
    <t xml:space="preserve">на 27 мая </t>
  </si>
  <si>
    <t xml:space="preserve">на 3 июня </t>
  </si>
  <si>
    <t xml:space="preserve">на 10 июня </t>
  </si>
  <si>
    <t xml:space="preserve">на 17 июня </t>
  </si>
  <si>
    <t xml:space="preserve">на 24 июня </t>
  </si>
  <si>
    <t>на 1 июля</t>
  </si>
  <si>
    <t>на 8 июля</t>
  </si>
  <si>
    <t>на 15 июля</t>
  </si>
  <si>
    <t>на 22 июля</t>
  </si>
  <si>
    <t>на 1 августа</t>
  </si>
  <si>
    <t>на 8 августа</t>
  </si>
  <si>
    <t>на 15 августа</t>
  </si>
  <si>
    <t>на 22 августа</t>
  </si>
  <si>
    <t>на 29 августа</t>
  </si>
  <si>
    <t>на 5 сентября</t>
  </si>
  <si>
    <t>на 12 сентября</t>
  </si>
  <si>
    <t>на 19 сентября</t>
  </si>
  <si>
    <t>на 26 сентября</t>
  </si>
  <si>
    <t>на 3 октября</t>
  </si>
  <si>
    <t>на 10 октября</t>
  </si>
  <si>
    <t>на 17 октября</t>
  </si>
  <si>
    <t>на 24 октября</t>
  </si>
  <si>
    <t>на 31 октября</t>
  </si>
  <si>
    <t>на 7 ноября</t>
  </si>
  <si>
    <t>Говядина (кроме бескостного мяса), кг</t>
  </si>
  <si>
    <t>Свинина (кроме бескостного мяса), кг</t>
  </si>
  <si>
    <r>
      <t xml:space="preserve">Индексы потребительских цен (тарифов) на отдельные товары и услуги 
по Российской Федерации в 2022г.
</t>
    </r>
    <r>
      <rPr>
        <sz val="11"/>
        <color rgb="FF000000"/>
        <rFont val="Times New Roman"/>
        <family val="1"/>
        <charset val="204"/>
      </rPr>
      <t/>
    </r>
  </si>
  <si>
    <t>в % к предыдущей дате регистрации</t>
  </si>
  <si>
    <t>xy</t>
  </si>
  <si>
    <t>x^2</t>
  </si>
  <si>
    <t>y^2</t>
  </si>
  <si>
    <t>r</t>
  </si>
  <si>
    <t>ср.знач1</t>
  </si>
  <si>
    <t>ср.знач2</t>
  </si>
  <si>
    <t>Sx</t>
  </si>
  <si>
    <t>Sy</t>
  </si>
  <si>
    <t>ср.знач y^2</t>
  </si>
  <si>
    <t>ср.знач xy</t>
  </si>
  <si>
    <t>ср.знач x^2</t>
  </si>
  <si>
    <t>b0</t>
  </si>
  <si>
    <t>b1</t>
  </si>
  <si>
    <t>yпреоб</t>
  </si>
  <si>
    <t>На паре нам говорили, что искать зависимости можно у двух вещей, которые казалось бы абсурдно сравнивать, поэтому я и выбрала такие данные. Самое интересное, что если судить по точечному графику, то какую-то малую зависимость индексы имеют</t>
  </si>
  <si>
    <t xml:space="preserve">Дата </t>
  </si>
  <si>
    <t>z</t>
  </si>
  <si>
    <t>zy</t>
  </si>
  <si>
    <t>z^2</t>
  </si>
  <si>
    <t>S2Z</t>
  </si>
  <si>
    <t>x</t>
  </si>
  <si>
    <t>yпреобр</t>
  </si>
  <si>
    <t>у-у преоб2</t>
  </si>
  <si>
    <t>S2</t>
  </si>
  <si>
    <t>Sгипербола</t>
  </si>
  <si>
    <t>Sлинейная</t>
  </si>
  <si>
    <t>lgх</t>
  </si>
  <si>
    <t>lgy</t>
  </si>
  <si>
    <t>lgxlgy</t>
  </si>
  <si>
    <t>lgx2</t>
  </si>
  <si>
    <t>lgYпреобр</t>
  </si>
  <si>
    <t>lnYпреобр</t>
  </si>
  <si>
    <t>Yпреобр</t>
  </si>
  <si>
    <t>(Y-Yпреобр)2</t>
  </si>
  <si>
    <t>lgY</t>
  </si>
  <si>
    <t>xlgY</t>
  </si>
  <si>
    <t>x2</t>
  </si>
  <si>
    <t>lnY преобр</t>
  </si>
  <si>
    <t>S2lgx</t>
  </si>
  <si>
    <t>lgb0</t>
  </si>
  <si>
    <t>lnbo</t>
  </si>
  <si>
    <t>S2x</t>
  </si>
  <si>
    <t>lgb1</t>
  </si>
  <si>
    <t>bo</t>
  </si>
  <si>
    <t>1/lge</t>
  </si>
  <si>
    <t>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</si>
</sst>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2" fontId="3" fillId="0" borderId="1" xfId="1" applyNumberFormat="1" applyFont="1" applyBorder="1" applyAlignment="1">
      <alignment horizontal="right"/>
    </xf>
    <xf numFmtId="2" fontId="0" fillId="0" borderId="0" xfId="0" applyNumberFormat="1"/>
    <xf numFmtId="0" fontId="4" fillId="0" borderId="2" xfId="3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8" fillId="0" borderId="0" xfId="0" applyFont="1"/>
    <xf numFmtId="0" fontId="6" fillId="0" borderId="0" xfId="1" applyFont="1" applyAlignment="1">
      <alignment horizontal="left" vertical="center" wrapText="1"/>
    </xf>
    <xf numFmtId="2" fontId="3" fillId="0" borderId="0" xfId="1" applyNumberFormat="1" applyFont="1" applyAlignment="1">
      <alignment horizontal="right"/>
    </xf>
    <xf numFmtId="0" fontId="8" fillId="0" borderId="0" xfId="0" applyFont="1" applyAlignment="1">
      <alignment horizontal="center" wrapText="1"/>
    </xf>
    <xf numFmtId="0" fontId="6" fillId="0" borderId="0" xfId="1" applyFont="1" applyAlignment="1">
      <alignment horizontal="center" vertical="center" wrapText="1"/>
    </xf>
    <xf numFmtId="165" fontId="0" fillId="0" borderId="0" xfId="0" applyNumberFormat="1"/>
    <xf numFmtId="1" fontId="0" fillId="0" borderId="0" xfId="0" applyNumberFormat="1"/>
    <xf numFmtId="0" fontId="4" fillId="0" borderId="0" xfId="3" applyFont="1" applyAlignment="1">
      <alignment horizontal="center" vertical="center" wrapText="1"/>
    </xf>
    <xf numFmtId="0" fontId="7" fillId="0" borderId="2" xfId="3" applyFont="1" applyBorder="1" applyAlignment="1">
      <alignment horizontal="right" wrapText="1"/>
    </xf>
    <xf numFmtId="0" fontId="0" fillId="0" borderId="0" xfId="0" applyAlignment="1">
      <alignment horizontal="center" wrapText="1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Обычный 3" xfId="1" xr:uid="{00000000-0005-0000-0000-000003000000}"/>
    <cellStyle name="Обычный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Выявление зависимости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ДЗ8!$B$5:$AS$5</c:f>
              <c:numCache>
                <c:formatCode>0.00</c:formatCode>
                <c:ptCount val="44"/>
                <c:pt idx="0">
                  <c:v>100.58</c:v>
                </c:pt>
                <c:pt idx="1">
                  <c:v>100.25</c:v>
                </c:pt>
                <c:pt idx="2">
                  <c:v>100.25</c:v>
                </c:pt>
                <c:pt idx="3">
                  <c:v>100.33</c:v>
                </c:pt>
                <c:pt idx="4">
                  <c:v>100.58</c:v>
                </c:pt>
                <c:pt idx="5">
                  <c:v>100.21</c:v>
                </c:pt>
                <c:pt idx="6">
                  <c:v>100.34</c:v>
                </c:pt>
                <c:pt idx="7">
                  <c:v>100.39</c:v>
                </c:pt>
                <c:pt idx="8">
                  <c:v>100.96</c:v>
                </c:pt>
                <c:pt idx="9">
                  <c:v>100.89</c:v>
                </c:pt>
                <c:pt idx="10">
                  <c:v>102.14</c:v>
                </c:pt>
                <c:pt idx="11">
                  <c:v>102.22</c:v>
                </c:pt>
                <c:pt idx="12">
                  <c:v>101.06</c:v>
                </c:pt>
                <c:pt idx="13">
                  <c:v>100.46</c:v>
                </c:pt>
                <c:pt idx="14">
                  <c:v>100.66</c:v>
                </c:pt>
                <c:pt idx="15">
                  <c:v>100.42</c:v>
                </c:pt>
                <c:pt idx="16">
                  <c:v>100.35</c:v>
                </c:pt>
                <c:pt idx="17">
                  <c:v>100.11</c:v>
                </c:pt>
                <c:pt idx="18">
                  <c:v>100.34</c:v>
                </c:pt>
                <c:pt idx="19">
                  <c:v>100.29</c:v>
                </c:pt>
                <c:pt idx="20">
                  <c:v>100.17</c:v>
                </c:pt>
                <c:pt idx="21">
                  <c:v>100.09</c:v>
                </c:pt>
                <c:pt idx="22">
                  <c:v>99.9</c:v>
                </c:pt>
                <c:pt idx="23">
                  <c:v>100.08</c:v>
                </c:pt>
                <c:pt idx="24">
                  <c:v>100.22</c:v>
                </c:pt>
                <c:pt idx="25">
                  <c:v>99.88</c:v>
                </c:pt>
                <c:pt idx="26">
                  <c:v>99.99</c:v>
                </c:pt>
                <c:pt idx="27">
                  <c:v>99.98</c:v>
                </c:pt>
                <c:pt idx="28">
                  <c:v>100.02</c:v>
                </c:pt>
                <c:pt idx="29">
                  <c:v>100.26</c:v>
                </c:pt>
                <c:pt idx="30">
                  <c:v>100</c:v>
                </c:pt>
                <c:pt idx="31">
                  <c:v>99.9</c:v>
                </c:pt>
                <c:pt idx="32">
                  <c:v>100.03</c:v>
                </c:pt>
                <c:pt idx="33">
                  <c:v>100</c:v>
                </c:pt>
                <c:pt idx="34">
                  <c:v>100.03</c:v>
                </c:pt>
                <c:pt idx="35">
                  <c:v>100.11</c:v>
                </c:pt>
                <c:pt idx="36">
                  <c:v>99.97</c:v>
                </c:pt>
                <c:pt idx="37">
                  <c:v>100.13</c:v>
                </c:pt>
                <c:pt idx="38">
                  <c:v>100.33</c:v>
                </c:pt>
                <c:pt idx="39">
                  <c:v>99.97</c:v>
                </c:pt>
                <c:pt idx="40">
                  <c:v>100.19</c:v>
                </c:pt>
                <c:pt idx="41">
                  <c:v>100.12</c:v>
                </c:pt>
                <c:pt idx="42">
                  <c:v>100.09</c:v>
                </c:pt>
                <c:pt idx="43">
                  <c:v>99.99</c:v>
                </c:pt>
              </c:numCache>
            </c:numRef>
          </c:xVal>
          <c:yVal>
            <c:numRef>
              <c:f>ДЗ8!$B$6:$AR$6</c:f>
              <c:numCache>
                <c:formatCode>0.00</c:formatCode>
                <c:ptCount val="43"/>
                <c:pt idx="0">
                  <c:v>99.85</c:v>
                </c:pt>
                <c:pt idx="1">
                  <c:v>99.73</c:v>
                </c:pt>
                <c:pt idx="2">
                  <c:v>99.97</c:v>
                </c:pt>
                <c:pt idx="3">
                  <c:v>100.18</c:v>
                </c:pt>
                <c:pt idx="4">
                  <c:v>99.58</c:v>
                </c:pt>
                <c:pt idx="5">
                  <c:v>99.75</c:v>
                </c:pt>
                <c:pt idx="6">
                  <c:v>99.81</c:v>
                </c:pt>
                <c:pt idx="7">
                  <c:v>99.78</c:v>
                </c:pt>
                <c:pt idx="8">
                  <c:v>100.22</c:v>
                </c:pt>
                <c:pt idx="9">
                  <c:v>101.29</c:v>
                </c:pt>
                <c:pt idx="10">
                  <c:v>101.04</c:v>
                </c:pt>
                <c:pt idx="11">
                  <c:v>101.51</c:v>
                </c:pt>
                <c:pt idx="12">
                  <c:v>100.55</c:v>
                </c:pt>
                <c:pt idx="13">
                  <c:v>100.2</c:v>
                </c:pt>
                <c:pt idx="14">
                  <c:v>99.74</c:v>
                </c:pt>
                <c:pt idx="15">
                  <c:v>99.76</c:v>
                </c:pt>
                <c:pt idx="16">
                  <c:v>99.99</c:v>
                </c:pt>
                <c:pt idx="17">
                  <c:v>99.91</c:v>
                </c:pt>
                <c:pt idx="18">
                  <c:v>99.92</c:v>
                </c:pt>
                <c:pt idx="19">
                  <c:v>99.68</c:v>
                </c:pt>
                <c:pt idx="20">
                  <c:v>99.45</c:v>
                </c:pt>
                <c:pt idx="21">
                  <c:v>99.57</c:v>
                </c:pt>
                <c:pt idx="22">
                  <c:v>99.45</c:v>
                </c:pt>
                <c:pt idx="23">
                  <c:v>99.86</c:v>
                </c:pt>
                <c:pt idx="24">
                  <c:v>99.57</c:v>
                </c:pt>
                <c:pt idx="25">
                  <c:v>99.81</c:v>
                </c:pt>
                <c:pt idx="26">
                  <c:v>99.92</c:v>
                </c:pt>
                <c:pt idx="27">
                  <c:v>100.17</c:v>
                </c:pt>
                <c:pt idx="28">
                  <c:v>99.76</c:v>
                </c:pt>
                <c:pt idx="29">
                  <c:v>99.79</c:v>
                </c:pt>
                <c:pt idx="30">
                  <c:v>100.15</c:v>
                </c:pt>
                <c:pt idx="31">
                  <c:v>100.25</c:v>
                </c:pt>
                <c:pt idx="32">
                  <c:v>99.81</c:v>
                </c:pt>
                <c:pt idx="33">
                  <c:v>100.01</c:v>
                </c:pt>
                <c:pt idx="34">
                  <c:v>100.08</c:v>
                </c:pt>
                <c:pt idx="35">
                  <c:v>99.79</c:v>
                </c:pt>
                <c:pt idx="36">
                  <c:v>99.76</c:v>
                </c:pt>
                <c:pt idx="37">
                  <c:v>100.2</c:v>
                </c:pt>
                <c:pt idx="38">
                  <c:v>100.26</c:v>
                </c:pt>
                <c:pt idx="39">
                  <c:v>99.9</c:v>
                </c:pt>
                <c:pt idx="40">
                  <c:v>99.9</c:v>
                </c:pt>
                <c:pt idx="41">
                  <c:v>99.78</c:v>
                </c:pt>
                <c:pt idx="42">
                  <c:v>100.1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9-4010-BDFC-285CD3E8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94159"/>
        <c:axId val="1357689583"/>
      </c:scatterChart>
      <c:valAx>
        <c:axId val="135769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689583"/>
        <c:crosses val="autoZero"/>
        <c:crossBetween val="midCat"/>
      </c:valAx>
      <c:valAx>
        <c:axId val="13576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69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ДЗ8!$B$5:$AS$5</c:f>
              <c:numCache>
                <c:formatCode>0.00</c:formatCode>
                <c:ptCount val="44"/>
                <c:pt idx="0">
                  <c:v>100.58</c:v>
                </c:pt>
                <c:pt idx="1">
                  <c:v>100.25</c:v>
                </c:pt>
                <c:pt idx="2">
                  <c:v>100.25</c:v>
                </c:pt>
                <c:pt idx="3">
                  <c:v>100.33</c:v>
                </c:pt>
                <c:pt idx="4">
                  <c:v>100.58</c:v>
                </c:pt>
                <c:pt idx="5">
                  <c:v>100.21</c:v>
                </c:pt>
                <c:pt idx="6">
                  <c:v>100.34</c:v>
                </c:pt>
                <c:pt idx="7">
                  <c:v>100.39</c:v>
                </c:pt>
                <c:pt idx="8">
                  <c:v>100.96</c:v>
                </c:pt>
                <c:pt idx="9">
                  <c:v>100.89</c:v>
                </c:pt>
                <c:pt idx="10">
                  <c:v>102.14</c:v>
                </c:pt>
                <c:pt idx="11">
                  <c:v>102.22</c:v>
                </c:pt>
                <c:pt idx="12">
                  <c:v>101.06</c:v>
                </c:pt>
                <c:pt idx="13">
                  <c:v>100.46</c:v>
                </c:pt>
                <c:pt idx="14">
                  <c:v>100.66</c:v>
                </c:pt>
                <c:pt idx="15">
                  <c:v>100.42</c:v>
                </c:pt>
                <c:pt idx="16">
                  <c:v>100.35</c:v>
                </c:pt>
                <c:pt idx="17">
                  <c:v>100.11</c:v>
                </c:pt>
                <c:pt idx="18">
                  <c:v>100.34</c:v>
                </c:pt>
                <c:pt idx="19">
                  <c:v>100.29</c:v>
                </c:pt>
                <c:pt idx="20">
                  <c:v>100.17</c:v>
                </c:pt>
                <c:pt idx="21">
                  <c:v>100.09</c:v>
                </c:pt>
                <c:pt idx="22">
                  <c:v>99.9</c:v>
                </c:pt>
                <c:pt idx="23">
                  <c:v>100.08</c:v>
                </c:pt>
                <c:pt idx="24">
                  <c:v>100.22</c:v>
                </c:pt>
                <c:pt idx="25">
                  <c:v>99.88</c:v>
                </c:pt>
                <c:pt idx="26">
                  <c:v>99.99</c:v>
                </c:pt>
                <c:pt idx="27">
                  <c:v>99.98</c:v>
                </c:pt>
                <c:pt idx="28">
                  <c:v>100.02</c:v>
                </c:pt>
                <c:pt idx="29">
                  <c:v>100.26</c:v>
                </c:pt>
                <c:pt idx="30">
                  <c:v>100</c:v>
                </c:pt>
                <c:pt idx="31">
                  <c:v>99.9</c:v>
                </c:pt>
                <c:pt idx="32">
                  <c:v>100.03</c:v>
                </c:pt>
                <c:pt idx="33">
                  <c:v>100</c:v>
                </c:pt>
                <c:pt idx="34">
                  <c:v>100.03</c:v>
                </c:pt>
                <c:pt idx="35">
                  <c:v>100.11</c:v>
                </c:pt>
                <c:pt idx="36">
                  <c:v>99.97</c:v>
                </c:pt>
                <c:pt idx="37">
                  <c:v>100.13</c:v>
                </c:pt>
                <c:pt idx="38">
                  <c:v>100.33</c:v>
                </c:pt>
                <c:pt idx="39">
                  <c:v>99.97</c:v>
                </c:pt>
                <c:pt idx="40">
                  <c:v>100.19</c:v>
                </c:pt>
                <c:pt idx="41">
                  <c:v>100.12</c:v>
                </c:pt>
                <c:pt idx="42">
                  <c:v>100.09</c:v>
                </c:pt>
                <c:pt idx="43">
                  <c:v>99.99</c:v>
                </c:pt>
              </c:numCache>
            </c:numRef>
          </c:xVal>
          <c:yVal>
            <c:numRef>
              <c:f>ДЗ8!$B$23:$AS$23</c:f>
              <c:numCache>
                <c:formatCode>General</c:formatCode>
                <c:ptCount val="44"/>
                <c:pt idx="0">
                  <c:v>25.755049131439598</c:v>
                </c:pt>
                <c:pt idx="1">
                  <c:v>25.548497974921524</c:v>
                </c:pt>
                <c:pt idx="2">
                  <c:v>25.548497974921524</c:v>
                </c:pt>
                <c:pt idx="3">
                  <c:v>25.598570982562272</c:v>
                </c:pt>
                <c:pt idx="4">
                  <c:v>25.755049131439598</c:v>
                </c:pt>
                <c:pt idx="5">
                  <c:v>25.52346147110115</c:v>
                </c:pt>
                <c:pt idx="6">
                  <c:v>25.604830108517369</c:v>
                </c:pt>
                <c:pt idx="7">
                  <c:v>25.636125738292833</c:v>
                </c:pt>
                <c:pt idx="8">
                  <c:v>25.992895917733144</c:v>
                </c:pt>
                <c:pt idx="9">
                  <c:v>25.949082036047493</c:v>
                </c:pt>
                <c:pt idx="10">
                  <c:v>26.731472780434153</c:v>
                </c:pt>
                <c:pt idx="11">
                  <c:v>26.781545788074894</c:v>
                </c:pt>
                <c:pt idx="12">
                  <c:v>26.055487177284078</c:v>
                </c:pt>
                <c:pt idx="13">
                  <c:v>25.679939619978477</c:v>
                </c:pt>
                <c:pt idx="14">
                  <c:v>25.805122139080346</c:v>
                </c:pt>
                <c:pt idx="15">
                  <c:v>25.65490311615811</c:v>
                </c:pt>
                <c:pt idx="16">
                  <c:v>25.611089234472452</c:v>
                </c:pt>
                <c:pt idx="17">
                  <c:v>25.460870211550215</c:v>
                </c:pt>
                <c:pt idx="18">
                  <c:v>25.604830108517369</c:v>
                </c:pt>
                <c:pt idx="19">
                  <c:v>25.573534478741898</c:v>
                </c:pt>
                <c:pt idx="20">
                  <c:v>25.498424967280776</c:v>
                </c:pt>
                <c:pt idx="21">
                  <c:v>25.448351959640036</c:v>
                </c:pt>
                <c:pt idx="22">
                  <c:v>25.329428566493263</c:v>
                </c:pt>
                <c:pt idx="23">
                  <c:v>25.442092833684939</c:v>
                </c:pt>
                <c:pt idx="24">
                  <c:v>25.529720597056247</c:v>
                </c:pt>
                <c:pt idx="25">
                  <c:v>25.316910314583069</c:v>
                </c:pt>
                <c:pt idx="26">
                  <c:v>25.385760700089094</c:v>
                </c:pt>
                <c:pt idx="27">
                  <c:v>25.379501574134011</c:v>
                </c:pt>
                <c:pt idx="28">
                  <c:v>25.404538077954378</c:v>
                </c:pt>
                <c:pt idx="29">
                  <c:v>25.554757100876621</c:v>
                </c:pt>
                <c:pt idx="30">
                  <c:v>25.392019826044191</c:v>
                </c:pt>
                <c:pt idx="31">
                  <c:v>25.329428566493263</c:v>
                </c:pt>
                <c:pt idx="32">
                  <c:v>25.410797203909475</c:v>
                </c:pt>
                <c:pt idx="33">
                  <c:v>25.392019826044191</c:v>
                </c:pt>
                <c:pt idx="34">
                  <c:v>25.410797203909475</c:v>
                </c:pt>
                <c:pt idx="35">
                  <c:v>25.460870211550215</c:v>
                </c:pt>
                <c:pt idx="36">
                  <c:v>25.373242448178914</c:v>
                </c:pt>
                <c:pt idx="37">
                  <c:v>25.473388463460402</c:v>
                </c:pt>
                <c:pt idx="38">
                  <c:v>25.598570982562272</c:v>
                </c:pt>
                <c:pt idx="39">
                  <c:v>25.373242448178914</c:v>
                </c:pt>
                <c:pt idx="40">
                  <c:v>25.510943219190963</c:v>
                </c:pt>
                <c:pt idx="41">
                  <c:v>25.467129337505312</c:v>
                </c:pt>
                <c:pt idx="42">
                  <c:v>25.448351959640036</c:v>
                </c:pt>
                <c:pt idx="43">
                  <c:v>25.385760700089094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6-4DC0-A690-F911E299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96639"/>
        <c:axId val="1406998303"/>
      </c:scatterChart>
      <c:valAx>
        <c:axId val="14069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6998303"/>
        <c:crosses val="autoZero"/>
        <c:crossBetween val="midCat"/>
      </c:valAx>
      <c:valAx>
        <c:axId val="14069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69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5522889184304"/>
          <c:y val="6.1143948829452621E-2"/>
          <c:w val="0.75751159230096243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'дз9(ГИПЕРБОЛА)'!$K$2:$K$45</c:f>
              <c:numCache>
                <c:formatCode>0.00</c:formatCode>
                <c:ptCount val="44"/>
                <c:pt idx="0">
                  <c:v>100.58</c:v>
                </c:pt>
                <c:pt idx="1">
                  <c:v>100.25</c:v>
                </c:pt>
                <c:pt idx="2">
                  <c:v>100.25</c:v>
                </c:pt>
                <c:pt idx="3">
                  <c:v>100.33</c:v>
                </c:pt>
                <c:pt idx="4">
                  <c:v>100.58</c:v>
                </c:pt>
                <c:pt idx="5">
                  <c:v>100.21</c:v>
                </c:pt>
                <c:pt idx="6">
                  <c:v>100.34</c:v>
                </c:pt>
                <c:pt idx="7">
                  <c:v>100.39</c:v>
                </c:pt>
                <c:pt idx="8">
                  <c:v>100.96</c:v>
                </c:pt>
                <c:pt idx="9">
                  <c:v>100.89</c:v>
                </c:pt>
                <c:pt idx="10">
                  <c:v>102.14</c:v>
                </c:pt>
                <c:pt idx="11">
                  <c:v>102.22</c:v>
                </c:pt>
                <c:pt idx="12">
                  <c:v>101.06</c:v>
                </c:pt>
                <c:pt idx="13">
                  <c:v>100.46</c:v>
                </c:pt>
                <c:pt idx="14">
                  <c:v>100.66</c:v>
                </c:pt>
                <c:pt idx="15">
                  <c:v>100.42</c:v>
                </c:pt>
                <c:pt idx="16">
                  <c:v>100.35</c:v>
                </c:pt>
                <c:pt idx="17">
                  <c:v>100.11</c:v>
                </c:pt>
                <c:pt idx="18">
                  <c:v>100.34</c:v>
                </c:pt>
                <c:pt idx="19">
                  <c:v>100.29</c:v>
                </c:pt>
                <c:pt idx="20">
                  <c:v>100.17</c:v>
                </c:pt>
                <c:pt idx="21">
                  <c:v>100.09</c:v>
                </c:pt>
                <c:pt idx="22">
                  <c:v>99.9</c:v>
                </c:pt>
                <c:pt idx="23">
                  <c:v>100.08</c:v>
                </c:pt>
                <c:pt idx="24">
                  <c:v>100.22</c:v>
                </c:pt>
                <c:pt idx="25">
                  <c:v>99.88</c:v>
                </c:pt>
                <c:pt idx="26">
                  <c:v>99.99</c:v>
                </c:pt>
                <c:pt idx="27">
                  <c:v>99.88</c:v>
                </c:pt>
                <c:pt idx="28">
                  <c:v>100.02</c:v>
                </c:pt>
                <c:pt idx="29">
                  <c:v>100.26</c:v>
                </c:pt>
                <c:pt idx="30">
                  <c:v>100</c:v>
                </c:pt>
                <c:pt idx="31">
                  <c:v>99.9</c:v>
                </c:pt>
                <c:pt idx="32">
                  <c:v>100.03</c:v>
                </c:pt>
                <c:pt idx="33">
                  <c:v>100</c:v>
                </c:pt>
                <c:pt idx="34">
                  <c:v>100.03</c:v>
                </c:pt>
                <c:pt idx="35">
                  <c:v>100.11</c:v>
                </c:pt>
                <c:pt idx="36">
                  <c:v>99.97</c:v>
                </c:pt>
                <c:pt idx="37">
                  <c:v>100.13</c:v>
                </c:pt>
                <c:pt idx="38">
                  <c:v>100.33</c:v>
                </c:pt>
                <c:pt idx="39">
                  <c:v>99.97</c:v>
                </c:pt>
                <c:pt idx="40">
                  <c:v>100.19</c:v>
                </c:pt>
                <c:pt idx="41">
                  <c:v>100.12</c:v>
                </c:pt>
                <c:pt idx="42">
                  <c:v>100.09</c:v>
                </c:pt>
                <c:pt idx="43">
                  <c:v>99.99</c:v>
                </c:pt>
              </c:numCache>
            </c:numRef>
          </c:xVal>
          <c:yVal>
            <c:numRef>
              <c:f>'дз9(ГИПЕРБОЛА)'!$L$2:$L$45</c:f>
              <c:numCache>
                <c:formatCode>General</c:formatCode>
                <c:ptCount val="44"/>
                <c:pt idx="0">
                  <c:v>100.15598593216883</c:v>
                </c:pt>
                <c:pt idx="1">
                  <c:v>99.949855127197253</c:v>
                </c:pt>
                <c:pt idx="2">
                  <c:v>99.949855127197253</c:v>
                </c:pt>
                <c:pt idx="3">
                  <c:v>99.999950748287745</c:v>
                </c:pt>
                <c:pt idx="4">
                  <c:v>100.15598593216883</c:v>
                </c:pt>
                <c:pt idx="5">
                  <c:v>99.924777322267545</c:v>
                </c:pt>
                <c:pt idx="6">
                  <c:v>100.00620708426334</c:v>
                </c:pt>
                <c:pt idx="7">
                  <c:v>100.03747006804811</c:v>
                </c:pt>
                <c:pt idx="8">
                  <c:v>100.39167942660384</c:v>
                </c:pt>
                <c:pt idx="9">
                  <c:v>100.34839561002093</c:v>
                </c:pt>
                <c:pt idx="10">
                  <c:v>101.11239147742478</c:v>
                </c:pt>
                <c:pt idx="11">
                  <c:v>101.16065102307134</c:v>
                </c:pt>
                <c:pt idx="12">
                  <c:v>100.4534094350154</c:v>
                </c:pt>
                <c:pt idx="13">
                  <c:v>100.08118596402809</c:v>
                </c:pt>
                <c:pt idx="14">
                  <c:v>100.20575349822896</c:v>
                </c:pt>
                <c:pt idx="15">
                  <c:v>100.05621291484934</c:v>
                </c:pt>
                <c:pt idx="16">
                  <c:v>100.01246217333589</c:v>
                </c:pt>
                <c:pt idx="17">
                  <c:v>99.861995134069517</c:v>
                </c:pt>
                <c:pt idx="18">
                  <c:v>100.00620708426334</c:v>
                </c:pt>
                <c:pt idx="19">
                  <c:v>99.974912927895275</c:v>
                </c:pt>
                <c:pt idx="20">
                  <c:v>99.899679489141846</c:v>
                </c:pt>
                <c:pt idx="21">
                  <c:v>99.849423642253498</c:v>
                </c:pt>
                <c:pt idx="22">
                  <c:v>99.729743417687303</c:v>
                </c:pt>
                <c:pt idx="23">
                  <c:v>99.843136012129094</c:v>
                </c:pt>
                <c:pt idx="24">
                  <c:v>99.931048650206591</c:v>
                </c:pt>
                <c:pt idx="25">
                  <c:v>99.717119011898433</c:v>
                </c:pt>
                <c:pt idx="26">
                  <c:v>99.786490746678865</c:v>
                </c:pt>
                <c:pt idx="27">
                  <c:v>99.717119011898433</c:v>
                </c:pt>
                <c:pt idx="28">
                  <c:v>99.805383828616669</c:v>
                </c:pt>
                <c:pt idx="29">
                  <c:v>99.956121451833212</c:v>
                </c:pt>
                <c:pt idx="30">
                  <c:v>99.792789700196934</c:v>
                </c:pt>
                <c:pt idx="31">
                  <c:v>99.729743417687303</c:v>
                </c:pt>
                <c:pt idx="32">
                  <c:v>99.811679004273856</c:v>
                </c:pt>
                <c:pt idx="33">
                  <c:v>99.792789700196934</c:v>
                </c:pt>
                <c:pt idx="34">
                  <c:v>99.811679004273856</c:v>
                </c:pt>
                <c:pt idx="35">
                  <c:v>99.861995134069517</c:v>
                </c:pt>
                <c:pt idx="36">
                  <c:v>99.773889059136479</c:v>
                </c:pt>
                <c:pt idx="37">
                  <c:v>99.874561603817483</c:v>
                </c:pt>
                <c:pt idx="38">
                  <c:v>99.999950748287745</c:v>
                </c:pt>
                <c:pt idx="39">
                  <c:v>99.773889059136479</c:v>
                </c:pt>
                <c:pt idx="40">
                  <c:v>99.912230910728454</c:v>
                </c:pt>
                <c:pt idx="41">
                  <c:v>99.868278996513908</c:v>
                </c:pt>
                <c:pt idx="42">
                  <c:v>99.849423642253498</c:v>
                </c:pt>
                <c:pt idx="43">
                  <c:v>99.786490746678865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2A-4CCC-AABF-275D7FAC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07391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'дз9(ГИПЕРБОЛА)'!$D$22</c:f>
              <c:strCache>
                <c:ptCount val="1"/>
                <c:pt idx="0">
                  <c:v>9961,9065</c:v>
                </c:pt>
              </c:strCache>
            </c:strRef>
          </c:tx>
          <c:spPr>
            <a:ln w="28575">
              <a:noFill/>
            </a:ln>
          </c:spPr>
          <c:xVal>
            <c:numRef>
              <c:f>'дз9(ГИПЕРБОЛА)'!$B$2:$B$45</c:f>
              <c:numCache>
                <c:formatCode>0.00</c:formatCode>
                <c:ptCount val="44"/>
                <c:pt idx="0">
                  <c:v>100.58</c:v>
                </c:pt>
                <c:pt idx="1">
                  <c:v>100.25</c:v>
                </c:pt>
                <c:pt idx="2">
                  <c:v>100.25</c:v>
                </c:pt>
                <c:pt idx="3">
                  <c:v>100.33</c:v>
                </c:pt>
                <c:pt idx="4">
                  <c:v>100.58</c:v>
                </c:pt>
                <c:pt idx="5">
                  <c:v>100.21</c:v>
                </c:pt>
                <c:pt idx="6">
                  <c:v>100.34</c:v>
                </c:pt>
                <c:pt idx="7">
                  <c:v>100.39</c:v>
                </c:pt>
                <c:pt idx="8">
                  <c:v>100.96</c:v>
                </c:pt>
                <c:pt idx="9">
                  <c:v>100.89</c:v>
                </c:pt>
                <c:pt idx="10">
                  <c:v>102.14</c:v>
                </c:pt>
                <c:pt idx="11">
                  <c:v>102.22</c:v>
                </c:pt>
                <c:pt idx="12">
                  <c:v>101.06</c:v>
                </c:pt>
                <c:pt idx="13">
                  <c:v>100.46</c:v>
                </c:pt>
                <c:pt idx="14">
                  <c:v>100.66</c:v>
                </c:pt>
                <c:pt idx="15">
                  <c:v>100.42</c:v>
                </c:pt>
                <c:pt idx="16">
                  <c:v>100.35</c:v>
                </c:pt>
                <c:pt idx="17">
                  <c:v>100.11</c:v>
                </c:pt>
                <c:pt idx="18">
                  <c:v>100.34</c:v>
                </c:pt>
                <c:pt idx="19">
                  <c:v>100.29</c:v>
                </c:pt>
                <c:pt idx="20">
                  <c:v>100.17</c:v>
                </c:pt>
                <c:pt idx="21">
                  <c:v>100.09</c:v>
                </c:pt>
                <c:pt idx="22">
                  <c:v>99.9</c:v>
                </c:pt>
                <c:pt idx="23">
                  <c:v>100.08</c:v>
                </c:pt>
                <c:pt idx="24">
                  <c:v>100.22</c:v>
                </c:pt>
                <c:pt idx="25">
                  <c:v>99.88</c:v>
                </c:pt>
                <c:pt idx="26">
                  <c:v>99.99</c:v>
                </c:pt>
                <c:pt idx="27">
                  <c:v>99.88</c:v>
                </c:pt>
                <c:pt idx="28">
                  <c:v>100.02</c:v>
                </c:pt>
                <c:pt idx="29">
                  <c:v>100.26</c:v>
                </c:pt>
                <c:pt idx="30">
                  <c:v>100</c:v>
                </c:pt>
                <c:pt idx="31">
                  <c:v>99.9</c:v>
                </c:pt>
                <c:pt idx="32">
                  <c:v>100.03</c:v>
                </c:pt>
                <c:pt idx="33">
                  <c:v>100</c:v>
                </c:pt>
                <c:pt idx="34">
                  <c:v>100.03</c:v>
                </c:pt>
                <c:pt idx="35">
                  <c:v>100.11</c:v>
                </c:pt>
                <c:pt idx="36">
                  <c:v>99.97</c:v>
                </c:pt>
                <c:pt idx="37">
                  <c:v>100.13</c:v>
                </c:pt>
                <c:pt idx="38">
                  <c:v>100.33</c:v>
                </c:pt>
                <c:pt idx="39">
                  <c:v>99.97</c:v>
                </c:pt>
                <c:pt idx="40">
                  <c:v>100.19</c:v>
                </c:pt>
                <c:pt idx="41">
                  <c:v>100.12</c:v>
                </c:pt>
                <c:pt idx="42">
                  <c:v>100.09</c:v>
                </c:pt>
                <c:pt idx="43">
                  <c:v>99.99</c:v>
                </c:pt>
              </c:numCache>
            </c:numRef>
          </c:xVal>
          <c:yVal>
            <c:numRef>
              <c:f>'дз9(ГИПЕРБОЛА)'!$C$2:$C$45</c:f>
              <c:numCache>
                <c:formatCode>0.00</c:formatCode>
                <c:ptCount val="44"/>
                <c:pt idx="0">
                  <c:v>99.85</c:v>
                </c:pt>
                <c:pt idx="1">
                  <c:v>99.73</c:v>
                </c:pt>
                <c:pt idx="2">
                  <c:v>99.97</c:v>
                </c:pt>
                <c:pt idx="3">
                  <c:v>100.18</c:v>
                </c:pt>
                <c:pt idx="4">
                  <c:v>99.58</c:v>
                </c:pt>
                <c:pt idx="5">
                  <c:v>99.75</c:v>
                </c:pt>
                <c:pt idx="6">
                  <c:v>99.81</c:v>
                </c:pt>
                <c:pt idx="7">
                  <c:v>99.78</c:v>
                </c:pt>
                <c:pt idx="8">
                  <c:v>100.22</c:v>
                </c:pt>
                <c:pt idx="9">
                  <c:v>101.29</c:v>
                </c:pt>
                <c:pt idx="10">
                  <c:v>101.04</c:v>
                </c:pt>
                <c:pt idx="11">
                  <c:v>101.51</c:v>
                </c:pt>
                <c:pt idx="12">
                  <c:v>100.55</c:v>
                </c:pt>
                <c:pt idx="13">
                  <c:v>100.2</c:v>
                </c:pt>
                <c:pt idx="14">
                  <c:v>99.74</c:v>
                </c:pt>
                <c:pt idx="15">
                  <c:v>99.76</c:v>
                </c:pt>
                <c:pt idx="16">
                  <c:v>99.99</c:v>
                </c:pt>
                <c:pt idx="17">
                  <c:v>99.91</c:v>
                </c:pt>
                <c:pt idx="18">
                  <c:v>99.92</c:v>
                </c:pt>
                <c:pt idx="19">
                  <c:v>99.68</c:v>
                </c:pt>
                <c:pt idx="20">
                  <c:v>99.45</c:v>
                </c:pt>
                <c:pt idx="21">
                  <c:v>99.57</c:v>
                </c:pt>
                <c:pt idx="22">
                  <c:v>99.45</c:v>
                </c:pt>
                <c:pt idx="23">
                  <c:v>99.86</c:v>
                </c:pt>
                <c:pt idx="24">
                  <c:v>99.57</c:v>
                </c:pt>
                <c:pt idx="25">
                  <c:v>99.81</c:v>
                </c:pt>
                <c:pt idx="26">
                  <c:v>99.92</c:v>
                </c:pt>
                <c:pt idx="27">
                  <c:v>100.17</c:v>
                </c:pt>
                <c:pt idx="28">
                  <c:v>99.76</c:v>
                </c:pt>
                <c:pt idx="29">
                  <c:v>99.79</c:v>
                </c:pt>
                <c:pt idx="30">
                  <c:v>100.15</c:v>
                </c:pt>
                <c:pt idx="31">
                  <c:v>100.25</c:v>
                </c:pt>
                <c:pt idx="32">
                  <c:v>99.81</c:v>
                </c:pt>
                <c:pt idx="33">
                  <c:v>100.01</c:v>
                </c:pt>
                <c:pt idx="34">
                  <c:v>100.08</c:v>
                </c:pt>
                <c:pt idx="35">
                  <c:v>99.79</c:v>
                </c:pt>
                <c:pt idx="36">
                  <c:v>99.76</c:v>
                </c:pt>
                <c:pt idx="37">
                  <c:v>100.2</c:v>
                </c:pt>
                <c:pt idx="38">
                  <c:v>100.26</c:v>
                </c:pt>
                <c:pt idx="39">
                  <c:v>99.9</c:v>
                </c:pt>
                <c:pt idx="40">
                  <c:v>99.9</c:v>
                </c:pt>
                <c:pt idx="41">
                  <c:v>99.78</c:v>
                </c:pt>
                <c:pt idx="42">
                  <c:v>100.1</c:v>
                </c:pt>
                <c:pt idx="43">
                  <c:v>99.92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A-4CCC-AABF-275D7FAC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07391"/>
        <c:axId val="1"/>
      </c:scatterChart>
      <c:valAx>
        <c:axId val="179310739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10739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12729658792651"/>
          <c:y val="4.9609113874170552E-2"/>
          <c:w val="0.74374781277340318"/>
          <c:h val="0.83845320273303636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wer"/>
            <c:dispRSqr val="0"/>
            <c:dispEq val="0"/>
          </c:trendline>
          <c:xVal>
            <c:numRef>
              <c:f>'дз9(СТЕПЕНЬ)'!$B$2:$B$45</c:f>
              <c:numCache>
                <c:formatCode>0.00</c:formatCode>
                <c:ptCount val="44"/>
                <c:pt idx="0">
                  <c:v>100.58</c:v>
                </c:pt>
                <c:pt idx="1">
                  <c:v>100.25</c:v>
                </c:pt>
                <c:pt idx="2">
                  <c:v>100.25</c:v>
                </c:pt>
                <c:pt idx="3">
                  <c:v>100.33</c:v>
                </c:pt>
                <c:pt idx="4">
                  <c:v>100.58</c:v>
                </c:pt>
                <c:pt idx="5">
                  <c:v>100.21</c:v>
                </c:pt>
                <c:pt idx="6">
                  <c:v>100.34</c:v>
                </c:pt>
                <c:pt idx="7">
                  <c:v>100.39</c:v>
                </c:pt>
                <c:pt idx="8">
                  <c:v>100.96</c:v>
                </c:pt>
                <c:pt idx="9">
                  <c:v>100.89</c:v>
                </c:pt>
                <c:pt idx="10">
                  <c:v>102.14</c:v>
                </c:pt>
                <c:pt idx="11">
                  <c:v>102.22</c:v>
                </c:pt>
                <c:pt idx="12">
                  <c:v>101.06</c:v>
                </c:pt>
                <c:pt idx="13">
                  <c:v>100.46</c:v>
                </c:pt>
                <c:pt idx="14">
                  <c:v>100.66</c:v>
                </c:pt>
                <c:pt idx="15">
                  <c:v>100.42</c:v>
                </c:pt>
                <c:pt idx="16">
                  <c:v>100.35</c:v>
                </c:pt>
                <c:pt idx="17">
                  <c:v>100.11</c:v>
                </c:pt>
                <c:pt idx="18">
                  <c:v>100.34</c:v>
                </c:pt>
                <c:pt idx="19">
                  <c:v>100.29</c:v>
                </c:pt>
                <c:pt idx="20">
                  <c:v>100.17</c:v>
                </c:pt>
                <c:pt idx="21">
                  <c:v>100.09</c:v>
                </c:pt>
                <c:pt idx="22">
                  <c:v>99.9</c:v>
                </c:pt>
                <c:pt idx="23">
                  <c:v>100.08</c:v>
                </c:pt>
                <c:pt idx="24">
                  <c:v>100.22</c:v>
                </c:pt>
                <c:pt idx="25">
                  <c:v>99.88</c:v>
                </c:pt>
                <c:pt idx="26">
                  <c:v>99.99</c:v>
                </c:pt>
                <c:pt idx="27">
                  <c:v>99.88</c:v>
                </c:pt>
                <c:pt idx="28">
                  <c:v>100.02</c:v>
                </c:pt>
                <c:pt idx="29">
                  <c:v>100.26</c:v>
                </c:pt>
                <c:pt idx="30">
                  <c:v>100</c:v>
                </c:pt>
                <c:pt idx="31">
                  <c:v>99.9</c:v>
                </c:pt>
                <c:pt idx="32">
                  <c:v>100.03</c:v>
                </c:pt>
                <c:pt idx="33">
                  <c:v>100</c:v>
                </c:pt>
                <c:pt idx="34">
                  <c:v>100.03</c:v>
                </c:pt>
                <c:pt idx="35">
                  <c:v>100.11</c:v>
                </c:pt>
                <c:pt idx="36">
                  <c:v>99.97</c:v>
                </c:pt>
                <c:pt idx="37">
                  <c:v>100.13</c:v>
                </c:pt>
                <c:pt idx="38">
                  <c:v>100.33</c:v>
                </c:pt>
                <c:pt idx="39">
                  <c:v>99.97</c:v>
                </c:pt>
                <c:pt idx="40">
                  <c:v>100.19</c:v>
                </c:pt>
                <c:pt idx="41">
                  <c:v>100.12</c:v>
                </c:pt>
                <c:pt idx="42">
                  <c:v>100.09</c:v>
                </c:pt>
                <c:pt idx="43">
                  <c:v>99.99</c:v>
                </c:pt>
              </c:numCache>
            </c:numRef>
          </c:xVal>
          <c:yVal>
            <c:numRef>
              <c:f>'дз9(СТЕПЕНЬ)'!$J$2:$J$45</c:f>
              <c:numCache>
                <c:formatCode>General</c:formatCode>
                <c:ptCount val="44"/>
                <c:pt idx="0">
                  <c:v>100.1533393722532</c:v>
                </c:pt>
                <c:pt idx="1">
                  <c:v>99.949047406659446</c:v>
                </c:pt>
                <c:pt idx="2">
                  <c:v>99.949047406659446</c:v>
                </c:pt>
                <c:pt idx="3">
                  <c:v>99.998596086845239</c:v>
                </c:pt>
                <c:pt idx="4">
                  <c:v>100.1533393722532</c:v>
                </c:pt>
                <c:pt idx="5">
                  <c:v>99.92426745181578</c:v>
                </c:pt>
                <c:pt idx="6">
                  <c:v>100.00478861972972</c:v>
                </c:pt>
                <c:pt idx="7">
                  <c:v>100.03574777927146</c:v>
                </c:pt>
                <c:pt idx="8">
                  <c:v>100.38827050999741</c:v>
                </c:pt>
                <c:pt idx="9">
                  <c:v>100.34501891526584</c:v>
                </c:pt>
                <c:pt idx="10">
                  <c:v>101.11566842307244</c:v>
                </c:pt>
                <c:pt idx="11">
                  <c:v>101.16486802964198</c:v>
                </c:pt>
                <c:pt idx="12">
                  <c:v>100.45003880851715</c:v>
                </c:pt>
                <c:pt idx="13">
                  <c:v>100.07908079480272</c:v>
                </c:pt>
                <c:pt idx="14">
                  <c:v>100.20282645249898</c:v>
                </c:pt>
                <c:pt idx="15">
                  <c:v>100.05432047224728</c:v>
                </c:pt>
                <c:pt idx="16">
                  <c:v>100.01098091891272</c:v>
                </c:pt>
                <c:pt idx="17">
                  <c:v>99.862301171821969</c:v>
                </c:pt>
                <c:pt idx="18">
                  <c:v>100.00478861972972</c:v>
                </c:pt>
                <c:pt idx="19">
                  <c:v>99.973823617649728</c:v>
                </c:pt>
                <c:pt idx="20">
                  <c:v>99.899483751058384</c:v>
                </c:pt>
                <c:pt idx="21">
                  <c:v>99.849905103550668</c:v>
                </c:pt>
                <c:pt idx="22">
                  <c:v>99.732095634334001</c:v>
                </c:pt>
                <c:pt idx="23">
                  <c:v>99.843706717671225</c:v>
                </c:pt>
                <c:pt idx="24">
                  <c:v>99.930462791625516</c:v>
                </c:pt>
                <c:pt idx="25">
                  <c:v>99.719689703873499</c:v>
                </c:pt>
                <c:pt idx="26">
                  <c:v>99.78791068662278</c:v>
                </c:pt>
                <c:pt idx="27">
                  <c:v>99.719689703873499</c:v>
                </c:pt>
                <c:pt idx="28">
                  <c:v>99.806511475944632</c:v>
                </c:pt>
                <c:pt idx="29">
                  <c:v>99.955241810312771</c:v>
                </c:pt>
                <c:pt idx="30">
                  <c:v>99.794111184517007</c:v>
                </c:pt>
                <c:pt idx="31">
                  <c:v>99.732095634334001</c:v>
                </c:pt>
                <c:pt idx="32">
                  <c:v>99.812711269542831</c:v>
                </c:pt>
                <c:pt idx="33">
                  <c:v>99.794111184517007</c:v>
                </c:pt>
                <c:pt idx="34">
                  <c:v>99.812711269542831</c:v>
                </c:pt>
                <c:pt idx="35">
                  <c:v>99.862301171821969</c:v>
                </c:pt>
                <c:pt idx="36">
                  <c:v>99.775508986311749</c:v>
                </c:pt>
                <c:pt idx="37">
                  <c:v>99.874696302324821</c:v>
                </c:pt>
                <c:pt idx="38">
                  <c:v>99.998596086845239</c:v>
                </c:pt>
                <c:pt idx="39">
                  <c:v>99.775508986311749</c:v>
                </c:pt>
                <c:pt idx="40">
                  <c:v>99.911876069805118</c:v>
                </c:pt>
                <c:pt idx="41">
                  <c:v>99.868498854278258</c:v>
                </c:pt>
                <c:pt idx="42">
                  <c:v>99.849905103550668</c:v>
                </c:pt>
                <c:pt idx="43">
                  <c:v>99.78791068662278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7B-4E98-94A9-37F992F5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09471"/>
        <c:axId val="1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'дз9(СТЕПЕНЬ)'!$B$2:$B$45</c:f>
              <c:numCache>
                <c:formatCode>0.00</c:formatCode>
                <c:ptCount val="44"/>
                <c:pt idx="0">
                  <c:v>100.58</c:v>
                </c:pt>
                <c:pt idx="1">
                  <c:v>100.25</c:v>
                </c:pt>
                <c:pt idx="2">
                  <c:v>100.25</c:v>
                </c:pt>
                <c:pt idx="3">
                  <c:v>100.33</c:v>
                </c:pt>
                <c:pt idx="4">
                  <c:v>100.58</c:v>
                </c:pt>
                <c:pt idx="5">
                  <c:v>100.21</c:v>
                </c:pt>
                <c:pt idx="6">
                  <c:v>100.34</c:v>
                </c:pt>
                <c:pt idx="7">
                  <c:v>100.39</c:v>
                </c:pt>
                <c:pt idx="8">
                  <c:v>100.96</c:v>
                </c:pt>
                <c:pt idx="9">
                  <c:v>100.89</c:v>
                </c:pt>
                <c:pt idx="10">
                  <c:v>102.14</c:v>
                </c:pt>
                <c:pt idx="11">
                  <c:v>102.22</c:v>
                </c:pt>
                <c:pt idx="12">
                  <c:v>101.06</c:v>
                </c:pt>
                <c:pt idx="13">
                  <c:v>100.46</c:v>
                </c:pt>
                <c:pt idx="14">
                  <c:v>100.66</c:v>
                </c:pt>
                <c:pt idx="15">
                  <c:v>100.42</c:v>
                </c:pt>
                <c:pt idx="16">
                  <c:v>100.35</c:v>
                </c:pt>
                <c:pt idx="17">
                  <c:v>100.11</c:v>
                </c:pt>
                <c:pt idx="18">
                  <c:v>100.34</c:v>
                </c:pt>
                <c:pt idx="19">
                  <c:v>100.29</c:v>
                </c:pt>
                <c:pt idx="20">
                  <c:v>100.17</c:v>
                </c:pt>
                <c:pt idx="21">
                  <c:v>100.09</c:v>
                </c:pt>
                <c:pt idx="22">
                  <c:v>99.9</c:v>
                </c:pt>
                <c:pt idx="23">
                  <c:v>100.08</c:v>
                </c:pt>
                <c:pt idx="24">
                  <c:v>100.22</c:v>
                </c:pt>
                <c:pt idx="25">
                  <c:v>99.88</c:v>
                </c:pt>
                <c:pt idx="26">
                  <c:v>99.99</c:v>
                </c:pt>
                <c:pt idx="27">
                  <c:v>99.88</c:v>
                </c:pt>
                <c:pt idx="28">
                  <c:v>100.02</c:v>
                </c:pt>
                <c:pt idx="29">
                  <c:v>100.26</c:v>
                </c:pt>
                <c:pt idx="30">
                  <c:v>100</c:v>
                </c:pt>
                <c:pt idx="31">
                  <c:v>99.9</c:v>
                </c:pt>
                <c:pt idx="32">
                  <c:v>100.03</c:v>
                </c:pt>
                <c:pt idx="33">
                  <c:v>100</c:v>
                </c:pt>
                <c:pt idx="34">
                  <c:v>100.03</c:v>
                </c:pt>
                <c:pt idx="35">
                  <c:v>100.11</c:v>
                </c:pt>
                <c:pt idx="36">
                  <c:v>99.97</c:v>
                </c:pt>
                <c:pt idx="37">
                  <c:v>100.13</c:v>
                </c:pt>
                <c:pt idx="38">
                  <c:v>100.33</c:v>
                </c:pt>
                <c:pt idx="39">
                  <c:v>99.97</c:v>
                </c:pt>
                <c:pt idx="40">
                  <c:v>100.19</c:v>
                </c:pt>
                <c:pt idx="41">
                  <c:v>100.12</c:v>
                </c:pt>
                <c:pt idx="42">
                  <c:v>100.09</c:v>
                </c:pt>
                <c:pt idx="43">
                  <c:v>99.99</c:v>
                </c:pt>
              </c:numCache>
            </c:numRef>
          </c:xVal>
          <c:yVal>
            <c:numRef>
              <c:f>'дз9(СТЕПЕНЬ)'!$C$2:$C$45</c:f>
              <c:numCache>
                <c:formatCode>0.00</c:formatCode>
                <c:ptCount val="44"/>
                <c:pt idx="0">
                  <c:v>99.85</c:v>
                </c:pt>
                <c:pt idx="1">
                  <c:v>99.73</c:v>
                </c:pt>
                <c:pt idx="2">
                  <c:v>99.97</c:v>
                </c:pt>
                <c:pt idx="3">
                  <c:v>100.18</c:v>
                </c:pt>
                <c:pt idx="4">
                  <c:v>99.58</c:v>
                </c:pt>
                <c:pt idx="5">
                  <c:v>99.75</c:v>
                </c:pt>
                <c:pt idx="6">
                  <c:v>99.81</c:v>
                </c:pt>
                <c:pt idx="7">
                  <c:v>99.78</c:v>
                </c:pt>
                <c:pt idx="8">
                  <c:v>100.22</c:v>
                </c:pt>
                <c:pt idx="9">
                  <c:v>101.29</c:v>
                </c:pt>
                <c:pt idx="10">
                  <c:v>101.04</c:v>
                </c:pt>
                <c:pt idx="11">
                  <c:v>101.51</c:v>
                </c:pt>
                <c:pt idx="12">
                  <c:v>100.55</c:v>
                </c:pt>
                <c:pt idx="13">
                  <c:v>100.2</c:v>
                </c:pt>
                <c:pt idx="14">
                  <c:v>99.74</c:v>
                </c:pt>
                <c:pt idx="15">
                  <c:v>99.76</c:v>
                </c:pt>
                <c:pt idx="16">
                  <c:v>99.99</c:v>
                </c:pt>
                <c:pt idx="17">
                  <c:v>99.91</c:v>
                </c:pt>
                <c:pt idx="18">
                  <c:v>99.92</c:v>
                </c:pt>
                <c:pt idx="19">
                  <c:v>99.68</c:v>
                </c:pt>
                <c:pt idx="20">
                  <c:v>99.45</c:v>
                </c:pt>
                <c:pt idx="21">
                  <c:v>99.57</c:v>
                </c:pt>
                <c:pt idx="22">
                  <c:v>99.45</c:v>
                </c:pt>
                <c:pt idx="23">
                  <c:v>99.86</c:v>
                </c:pt>
                <c:pt idx="24">
                  <c:v>99.57</c:v>
                </c:pt>
                <c:pt idx="25">
                  <c:v>99.81</c:v>
                </c:pt>
                <c:pt idx="26">
                  <c:v>99.92</c:v>
                </c:pt>
                <c:pt idx="27">
                  <c:v>100.17</c:v>
                </c:pt>
                <c:pt idx="28">
                  <c:v>99.76</c:v>
                </c:pt>
                <c:pt idx="29">
                  <c:v>99.79</c:v>
                </c:pt>
                <c:pt idx="30">
                  <c:v>100.15</c:v>
                </c:pt>
                <c:pt idx="31">
                  <c:v>100.25</c:v>
                </c:pt>
                <c:pt idx="32">
                  <c:v>99.81</c:v>
                </c:pt>
                <c:pt idx="33">
                  <c:v>100.01</c:v>
                </c:pt>
                <c:pt idx="34">
                  <c:v>100.08</c:v>
                </c:pt>
                <c:pt idx="35">
                  <c:v>99.79</c:v>
                </c:pt>
                <c:pt idx="36">
                  <c:v>99.76</c:v>
                </c:pt>
                <c:pt idx="37">
                  <c:v>100.2</c:v>
                </c:pt>
                <c:pt idx="38">
                  <c:v>100.26</c:v>
                </c:pt>
                <c:pt idx="39">
                  <c:v>99.9</c:v>
                </c:pt>
                <c:pt idx="40">
                  <c:v>99.9</c:v>
                </c:pt>
                <c:pt idx="41">
                  <c:v>99.78</c:v>
                </c:pt>
                <c:pt idx="42">
                  <c:v>100.1</c:v>
                </c:pt>
                <c:pt idx="43">
                  <c:v>99.92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B-4E98-94A9-37F992F5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09471"/>
        <c:axId val="1"/>
      </c:scatterChart>
      <c:valAx>
        <c:axId val="17931094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10947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exp"/>
            <c:dispRSqr val="0"/>
            <c:dispEq val="0"/>
          </c:trendline>
          <c:xVal>
            <c:numRef>
              <c:f>'дз9(ЭКСПОНЕНТА)'!$B$2:$B$45</c:f>
              <c:numCache>
                <c:formatCode>0.00</c:formatCode>
                <c:ptCount val="44"/>
                <c:pt idx="0">
                  <c:v>100.58</c:v>
                </c:pt>
                <c:pt idx="1">
                  <c:v>100.25</c:v>
                </c:pt>
                <c:pt idx="2">
                  <c:v>100.25</c:v>
                </c:pt>
                <c:pt idx="3">
                  <c:v>100.33</c:v>
                </c:pt>
                <c:pt idx="4">
                  <c:v>100.58</c:v>
                </c:pt>
                <c:pt idx="5">
                  <c:v>100.21</c:v>
                </c:pt>
                <c:pt idx="6">
                  <c:v>100.34</c:v>
                </c:pt>
                <c:pt idx="7">
                  <c:v>100.39</c:v>
                </c:pt>
                <c:pt idx="8">
                  <c:v>100.96</c:v>
                </c:pt>
                <c:pt idx="9">
                  <c:v>100.89</c:v>
                </c:pt>
                <c:pt idx="10">
                  <c:v>102.14</c:v>
                </c:pt>
                <c:pt idx="11">
                  <c:v>102.22</c:v>
                </c:pt>
                <c:pt idx="12">
                  <c:v>101.06</c:v>
                </c:pt>
                <c:pt idx="13">
                  <c:v>100.46</c:v>
                </c:pt>
                <c:pt idx="14">
                  <c:v>100.66</c:v>
                </c:pt>
                <c:pt idx="15">
                  <c:v>100.42</c:v>
                </c:pt>
                <c:pt idx="16">
                  <c:v>100.35</c:v>
                </c:pt>
                <c:pt idx="17">
                  <c:v>100.11</c:v>
                </c:pt>
                <c:pt idx="18">
                  <c:v>100.34</c:v>
                </c:pt>
                <c:pt idx="19">
                  <c:v>100.29</c:v>
                </c:pt>
                <c:pt idx="20">
                  <c:v>100.17</c:v>
                </c:pt>
                <c:pt idx="21">
                  <c:v>100.09</c:v>
                </c:pt>
                <c:pt idx="22">
                  <c:v>99.9</c:v>
                </c:pt>
                <c:pt idx="23">
                  <c:v>100.08</c:v>
                </c:pt>
                <c:pt idx="24">
                  <c:v>100.22</c:v>
                </c:pt>
                <c:pt idx="25">
                  <c:v>99.88</c:v>
                </c:pt>
                <c:pt idx="26">
                  <c:v>99.99</c:v>
                </c:pt>
                <c:pt idx="27">
                  <c:v>99.88</c:v>
                </c:pt>
                <c:pt idx="28">
                  <c:v>100.02</c:v>
                </c:pt>
                <c:pt idx="29">
                  <c:v>100.26</c:v>
                </c:pt>
                <c:pt idx="30">
                  <c:v>100</c:v>
                </c:pt>
                <c:pt idx="31">
                  <c:v>99.9</c:v>
                </c:pt>
                <c:pt idx="32">
                  <c:v>100.03</c:v>
                </c:pt>
                <c:pt idx="33">
                  <c:v>100</c:v>
                </c:pt>
                <c:pt idx="34">
                  <c:v>100.03</c:v>
                </c:pt>
                <c:pt idx="35">
                  <c:v>100.11</c:v>
                </c:pt>
                <c:pt idx="36">
                  <c:v>99.97</c:v>
                </c:pt>
                <c:pt idx="37">
                  <c:v>100.13</c:v>
                </c:pt>
                <c:pt idx="38">
                  <c:v>100.33</c:v>
                </c:pt>
                <c:pt idx="39">
                  <c:v>99.97</c:v>
                </c:pt>
                <c:pt idx="40">
                  <c:v>100.19</c:v>
                </c:pt>
                <c:pt idx="41">
                  <c:v>100.12</c:v>
                </c:pt>
                <c:pt idx="42">
                  <c:v>100.09</c:v>
                </c:pt>
                <c:pt idx="43">
                  <c:v>99.99</c:v>
                </c:pt>
              </c:numCache>
            </c:numRef>
          </c:xVal>
          <c:yVal>
            <c:numRef>
              <c:f>'дз9(ЭКСПОНЕНТА)'!$I$2:$I$45</c:f>
              <c:numCache>
                <c:formatCode>General</c:formatCode>
                <c:ptCount val="44"/>
                <c:pt idx="0">
                  <c:v>99.993652875579372</c:v>
                </c:pt>
                <c:pt idx="1">
                  <c:v>99.992914207560958</c:v>
                </c:pt>
                <c:pt idx="2">
                  <c:v>99.992914207560958</c:v>
                </c:pt>
                <c:pt idx="3">
                  <c:v>99.993093278094705</c:v>
                </c:pt>
                <c:pt idx="4">
                  <c:v>99.993652875579372</c:v>
                </c:pt>
                <c:pt idx="5">
                  <c:v>99.992824672414429</c:v>
                </c:pt>
                <c:pt idx="6">
                  <c:v>99.993115661933999</c:v>
                </c:pt>
                <c:pt idx="7">
                  <c:v>99.993227581205346</c:v>
                </c:pt>
                <c:pt idx="8">
                  <c:v>99.99450346975398</c:v>
                </c:pt>
                <c:pt idx="9">
                  <c:v>99.994346780809693</c:v>
                </c:pt>
                <c:pt idx="10">
                  <c:v>99.997144834626127</c:v>
                </c:pt>
                <c:pt idx="11">
                  <c:v>99.997323912736135</c:v>
                </c:pt>
                <c:pt idx="12">
                  <c:v>99.994727311528777</c:v>
                </c:pt>
                <c:pt idx="13">
                  <c:v>99.993384268395872</c:v>
                </c:pt>
                <c:pt idx="14">
                  <c:v>99.993831947435865</c:v>
                </c:pt>
                <c:pt idx="15">
                  <c:v>99.993294732828446</c:v>
                </c:pt>
                <c:pt idx="16">
                  <c:v>99.99313804577821</c:v>
                </c:pt>
                <c:pt idx="17">
                  <c:v>99.992600834898752</c:v>
                </c:pt>
                <c:pt idx="18">
                  <c:v>99.993115661933999</c:v>
                </c:pt>
                <c:pt idx="19">
                  <c:v>99.993003742787749</c:v>
                </c:pt>
                <c:pt idx="20">
                  <c:v>99.992735137347978</c:v>
                </c:pt>
                <c:pt idx="21">
                  <c:v>99.992556067455681</c:v>
                </c:pt>
                <c:pt idx="22">
                  <c:v>99.99213077774661</c:v>
                </c:pt>
                <c:pt idx="23">
                  <c:v>99.992533683741655</c:v>
                </c:pt>
                <c:pt idx="24">
                  <c:v>99.992847056193582</c:v>
                </c:pt>
                <c:pt idx="25">
                  <c:v>99.992086010514058</c:v>
                </c:pt>
                <c:pt idx="26">
                  <c:v>99.99233223054128</c:v>
                </c:pt>
                <c:pt idx="27">
                  <c:v>99.992086010514058</c:v>
                </c:pt>
                <c:pt idx="28">
                  <c:v>99.992399381562919</c:v>
                </c:pt>
                <c:pt idx="29">
                  <c:v>99.992936591360163</c:v>
                </c:pt>
                <c:pt idx="30">
                  <c:v>99.992354614210115</c:v>
                </c:pt>
                <c:pt idx="31">
                  <c:v>99.99213077774661</c:v>
                </c:pt>
                <c:pt idx="32">
                  <c:v>99.992421765246874</c:v>
                </c:pt>
                <c:pt idx="33">
                  <c:v>99.992354614210115</c:v>
                </c:pt>
                <c:pt idx="34">
                  <c:v>99.992421765246874</c:v>
                </c:pt>
                <c:pt idx="35">
                  <c:v>99.992600834898752</c:v>
                </c:pt>
                <c:pt idx="36">
                  <c:v>99.99228746321846</c:v>
                </c:pt>
                <c:pt idx="37">
                  <c:v>99.992645602361691</c:v>
                </c:pt>
                <c:pt idx="38">
                  <c:v>99.993093278094705</c:v>
                </c:pt>
                <c:pt idx="39">
                  <c:v>99.99228746321846</c:v>
                </c:pt>
                <c:pt idx="40">
                  <c:v>99.992779904871213</c:v>
                </c:pt>
                <c:pt idx="41">
                  <c:v>99.992623218627713</c:v>
                </c:pt>
                <c:pt idx="42">
                  <c:v>99.992556067455681</c:v>
                </c:pt>
                <c:pt idx="43">
                  <c:v>99.99233223054128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8-4E7E-BCA5-4A74CF2B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98239"/>
        <c:axId val="1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'дз9(ЭКСПОНЕНТА)'!$B$2:$B$45</c:f>
              <c:numCache>
                <c:formatCode>0.00</c:formatCode>
                <c:ptCount val="44"/>
                <c:pt idx="0">
                  <c:v>100.58</c:v>
                </c:pt>
                <c:pt idx="1">
                  <c:v>100.25</c:v>
                </c:pt>
                <c:pt idx="2">
                  <c:v>100.25</c:v>
                </c:pt>
                <c:pt idx="3">
                  <c:v>100.33</c:v>
                </c:pt>
                <c:pt idx="4">
                  <c:v>100.58</c:v>
                </c:pt>
                <c:pt idx="5">
                  <c:v>100.21</c:v>
                </c:pt>
                <c:pt idx="6">
                  <c:v>100.34</c:v>
                </c:pt>
                <c:pt idx="7">
                  <c:v>100.39</c:v>
                </c:pt>
                <c:pt idx="8">
                  <c:v>100.96</c:v>
                </c:pt>
                <c:pt idx="9">
                  <c:v>100.89</c:v>
                </c:pt>
                <c:pt idx="10">
                  <c:v>102.14</c:v>
                </c:pt>
                <c:pt idx="11">
                  <c:v>102.22</c:v>
                </c:pt>
                <c:pt idx="12">
                  <c:v>101.06</c:v>
                </c:pt>
                <c:pt idx="13">
                  <c:v>100.46</c:v>
                </c:pt>
                <c:pt idx="14">
                  <c:v>100.66</c:v>
                </c:pt>
                <c:pt idx="15">
                  <c:v>100.42</c:v>
                </c:pt>
                <c:pt idx="16">
                  <c:v>100.35</c:v>
                </c:pt>
                <c:pt idx="17">
                  <c:v>100.11</c:v>
                </c:pt>
                <c:pt idx="18">
                  <c:v>100.34</c:v>
                </c:pt>
                <c:pt idx="19">
                  <c:v>100.29</c:v>
                </c:pt>
                <c:pt idx="20">
                  <c:v>100.17</c:v>
                </c:pt>
                <c:pt idx="21">
                  <c:v>100.09</c:v>
                </c:pt>
                <c:pt idx="22">
                  <c:v>99.9</c:v>
                </c:pt>
                <c:pt idx="23">
                  <c:v>100.08</c:v>
                </c:pt>
                <c:pt idx="24">
                  <c:v>100.22</c:v>
                </c:pt>
                <c:pt idx="25">
                  <c:v>99.88</c:v>
                </c:pt>
                <c:pt idx="26">
                  <c:v>99.99</c:v>
                </c:pt>
                <c:pt idx="27">
                  <c:v>99.88</c:v>
                </c:pt>
                <c:pt idx="28">
                  <c:v>100.02</c:v>
                </c:pt>
                <c:pt idx="29">
                  <c:v>100.26</c:v>
                </c:pt>
                <c:pt idx="30">
                  <c:v>100</c:v>
                </c:pt>
                <c:pt idx="31">
                  <c:v>99.9</c:v>
                </c:pt>
                <c:pt idx="32">
                  <c:v>100.03</c:v>
                </c:pt>
                <c:pt idx="33">
                  <c:v>100</c:v>
                </c:pt>
                <c:pt idx="34">
                  <c:v>100.03</c:v>
                </c:pt>
                <c:pt idx="35">
                  <c:v>100.11</c:v>
                </c:pt>
                <c:pt idx="36">
                  <c:v>99.97</c:v>
                </c:pt>
                <c:pt idx="37">
                  <c:v>100.13</c:v>
                </c:pt>
                <c:pt idx="38">
                  <c:v>100.33</c:v>
                </c:pt>
                <c:pt idx="39">
                  <c:v>99.97</c:v>
                </c:pt>
                <c:pt idx="40">
                  <c:v>100.19</c:v>
                </c:pt>
                <c:pt idx="41">
                  <c:v>100.12</c:v>
                </c:pt>
                <c:pt idx="42">
                  <c:v>100.09</c:v>
                </c:pt>
                <c:pt idx="43">
                  <c:v>99.99</c:v>
                </c:pt>
              </c:numCache>
            </c:numRef>
          </c:xVal>
          <c:yVal>
            <c:numRef>
              <c:f>'дз9(ЭКСПОНЕНТА)'!$C$2:$C$45</c:f>
              <c:numCache>
                <c:formatCode>0.00</c:formatCode>
                <c:ptCount val="44"/>
                <c:pt idx="0">
                  <c:v>99.85</c:v>
                </c:pt>
                <c:pt idx="1">
                  <c:v>99.73</c:v>
                </c:pt>
                <c:pt idx="2">
                  <c:v>99.97</c:v>
                </c:pt>
                <c:pt idx="3">
                  <c:v>100.18</c:v>
                </c:pt>
                <c:pt idx="4">
                  <c:v>99.58</c:v>
                </c:pt>
                <c:pt idx="5">
                  <c:v>99.75</c:v>
                </c:pt>
                <c:pt idx="6">
                  <c:v>99.81</c:v>
                </c:pt>
                <c:pt idx="7">
                  <c:v>99.78</c:v>
                </c:pt>
                <c:pt idx="8">
                  <c:v>100.22</c:v>
                </c:pt>
                <c:pt idx="9">
                  <c:v>101.29</c:v>
                </c:pt>
                <c:pt idx="10">
                  <c:v>101.04</c:v>
                </c:pt>
                <c:pt idx="11">
                  <c:v>101.51</c:v>
                </c:pt>
                <c:pt idx="12">
                  <c:v>100.55</c:v>
                </c:pt>
                <c:pt idx="13">
                  <c:v>100.2</c:v>
                </c:pt>
                <c:pt idx="14">
                  <c:v>99.74</c:v>
                </c:pt>
                <c:pt idx="15">
                  <c:v>99.76</c:v>
                </c:pt>
                <c:pt idx="16">
                  <c:v>99.99</c:v>
                </c:pt>
                <c:pt idx="17">
                  <c:v>99.91</c:v>
                </c:pt>
                <c:pt idx="18">
                  <c:v>99.92</c:v>
                </c:pt>
                <c:pt idx="19">
                  <c:v>99.68</c:v>
                </c:pt>
                <c:pt idx="20">
                  <c:v>99.45</c:v>
                </c:pt>
                <c:pt idx="21">
                  <c:v>99.57</c:v>
                </c:pt>
                <c:pt idx="22">
                  <c:v>99.45</c:v>
                </c:pt>
                <c:pt idx="23">
                  <c:v>99.86</c:v>
                </c:pt>
                <c:pt idx="24">
                  <c:v>99.57</c:v>
                </c:pt>
                <c:pt idx="25">
                  <c:v>99.81</c:v>
                </c:pt>
                <c:pt idx="26">
                  <c:v>99.92</c:v>
                </c:pt>
                <c:pt idx="27">
                  <c:v>100.17</c:v>
                </c:pt>
                <c:pt idx="28">
                  <c:v>99.76</c:v>
                </c:pt>
                <c:pt idx="29">
                  <c:v>99.79</c:v>
                </c:pt>
                <c:pt idx="30">
                  <c:v>100.15</c:v>
                </c:pt>
                <c:pt idx="31">
                  <c:v>100.25</c:v>
                </c:pt>
                <c:pt idx="32">
                  <c:v>99.81</c:v>
                </c:pt>
                <c:pt idx="33">
                  <c:v>100.01</c:v>
                </c:pt>
                <c:pt idx="34">
                  <c:v>100.08</c:v>
                </c:pt>
                <c:pt idx="35">
                  <c:v>99.79</c:v>
                </c:pt>
                <c:pt idx="36">
                  <c:v>99.76</c:v>
                </c:pt>
                <c:pt idx="37">
                  <c:v>100.2</c:v>
                </c:pt>
                <c:pt idx="38">
                  <c:v>100.26</c:v>
                </c:pt>
                <c:pt idx="39">
                  <c:v>99.9</c:v>
                </c:pt>
                <c:pt idx="40">
                  <c:v>99.9</c:v>
                </c:pt>
                <c:pt idx="41">
                  <c:v>99.78</c:v>
                </c:pt>
                <c:pt idx="42">
                  <c:v>100.1</c:v>
                </c:pt>
                <c:pt idx="43">
                  <c:v>99.92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8-4E7E-BCA5-4A74CF2B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98239"/>
        <c:axId val="1"/>
      </c:scatterChart>
      <c:valAx>
        <c:axId val="179309823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09823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25</xdr:row>
      <xdr:rowOff>30480</xdr:rowOff>
    </xdr:from>
    <xdr:to>
      <xdr:col>10</xdr:col>
      <xdr:colOff>30480</xdr:colOff>
      <xdr:row>40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335280</xdr:colOff>
      <xdr:row>24</xdr:row>
      <xdr:rowOff>53340</xdr:rowOff>
    </xdr:from>
    <xdr:to>
      <xdr:col>19</xdr:col>
      <xdr:colOff>30480</xdr:colOff>
      <xdr:row>39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25</xdr:row>
      <xdr:rowOff>0</xdr:rowOff>
    </xdr:from>
    <xdr:to>
      <xdr:col>28</xdr:col>
      <xdr:colOff>426720</xdr:colOff>
      <xdr:row>38</xdr:row>
      <xdr:rowOff>60960</xdr:rowOff>
    </xdr:to>
    <xdr:graphicFrame macro="">
      <xdr:nvGraphicFramePr>
        <xdr:cNvPr id="3" name="Диаграмма 11">
          <a:extLst>
            <a:ext uri="{FF2B5EF4-FFF2-40B4-BE49-F238E27FC236}">
              <a16:creationId xmlns:a16="http://schemas.microsoft.com/office/drawing/2014/main" id="{3D14D8AA-E484-44CD-9620-6F6A0B68E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329837</xdr:colOff>
      <xdr:row>0</xdr:row>
      <xdr:rowOff>690154</xdr:rowOff>
    </xdr:from>
    <xdr:to>
      <xdr:col>19</xdr:col>
      <xdr:colOff>25037</xdr:colOff>
      <xdr:row>13</xdr:row>
      <xdr:rowOff>94705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E98332-476C-489A-B76C-40383698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10</xdr:row>
      <xdr:rowOff>121920</xdr:rowOff>
    </xdr:from>
    <xdr:to>
      <xdr:col>20</xdr:col>
      <xdr:colOff>121920</xdr:colOff>
      <xdr:row>18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C8DBEA-F6B2-40D8-AA18-01730880F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3"/>
  <sheetViews>
    <sheetView topLeftCell="B13" zoomScaleNormal="100" workbookViewId="0">
      <selection activeCell="G13" sqref="G13"/>
    </sheetView>
  </sheetViews>
  <sheetFormatPr defaultRowHeight="14.4" x14ac:dyDescent="0.3"/>
  <cols>
    <col min="1" max="1" width="16.5546875" customWidth="1"/>
    <col min="4" max="4" width="12.6640625" bestFit="1" customWidth="1"/>
  </cols>
  <sheetData>
    <row r="1" spans="1:45" ht="78" customHeight="1" x14ac:dyDescent="0.3">
      <c r="A1" s="16" t="s">
        <v>47</v>
      </c>
      <c r="B1" s="16"/>
      <c r="C1" s="16"/>
      <c r="D1" s="16"/>
      <c r="E1" s="16"/>
      <c r="F1" s="16"/>
      <c r="I1" s="18" t="s">
        <v>63</v>
      </c>
      <c r="J1" s="18"/>
      <c r="K1" s="18"/>
      <c r="L1" s="18"/>
      <c r="M1" s="18"/>
      <c r="N1" s="18"/>
      <c r="O1" s="18"/>
      <c r="P1" s="18"/>
      <c r="Q1" s="18"/>
    </row>
    <row r="2" spans="1:45" ht="35.4" customHeight="1" x14ac:dyDescent="0.3">
      <c r="A2" s="6"/>
      <c r="B2" s="6"/>
      <c r="C2" s="6"/>
      <c r="D2" s="6"/>
      <c r="E2" s="17" t="s">
        <v>48</v>
      </c>
      <c r="F2" s="17"/>
    </row>
    <row r="4" spans="1:45" ht="41.4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  <c r="AB4" s="2" t="s">
        <v>27</v>
      </c>
      <c r="AC4" s="2" t="s">
        <v>28</v>
      </c>
      <c r="AD4" s="2" t="s">
        <v>29</v>
      </c>
      <c r="AE4" s="2" t="s">
        <v>30</v>
      </c>
      <c r="AF4" s="2" t="s">
        <v>31</v>
      </c>
      <c r="AG4" s="2" t="s">
        <v>32</v>
      </c>
      <c r="AH4" s="2" t="s">
        <v>33</v>
      </c>
      <c r="AI4" s="2" t="s">
        <v>34</v>
      </c>
      <c r="AJ4" s="2" t="s">
        <v>35</v>
      </c>
      <c r="AK4" s="2" t="s">
        <v>36</v>
      </c>
      <c r="AL4" s="2" t="s">
        <v>37</v>
      </c>
      <c r="AM4" s="2" t="s">
        <v>38</v>
      </c>
      <c r="AN4" s="2" t="s">
        <v>39</v>
      </c>
      <c r="AO4" s="2" t="s">
        <v>40</v>
      </c>
      <c r="AP4" s="2" t="s">
        <v>41</v>
      </c>
      <c r="AQ4" s="2" t="s">
        <v>42</v>
      </c>
      <c r="AR4" s="2" t="s">
        <v>43</v>
      </c>
      <c r="AS4" s="2" t="s">
        <v>44</v>
      </c>
    </row>
    <row r="5" spans="1:45" ht="41.4" x14ac:dyDescent="0.3">
      <c r="A5" s="3" t="s">
        <v>45</v>
      </c>
      <c r="B5" s="4">
        <v>100.58</v>
      </c>
      <c r="C5" s="4">
        <v>100.25</v>
      </c>
      <c r="D5" s="4">
        <v>100.25</v>
      </c>
      <c r="E5" s="4">
        <v>100.33</v>
      </c>
      <c r="F5" s="4">
        <v>100.58</v>
      </c>
      <c r="G5" s="4">
        <v>100.21</v>
      </c>
      <c r="H5" s="4">
        <v>100.34</v>
      </c>
      <c r="I5" s="4">
        <v>100.39</v>
      </c>
      <c r="J5" s="4">
        <v>100.96</v>
      </c>
      <c r="K5" s="4">
        <v>100.89</v>
      </c>
      <c r="L5" s="4">
        <v>102.14</v>
      </c>
      <c r="M5" s="4">
        <v>102.22</v>
      </c>
      <c r="N5" s="4">
        <v>101.06</v>
      </c>
      <c r="O5" s="4">
        <v>100.46</v>
      </c>
      <c r="P5" s="4">
        <v>100.66</v>
      </c>
      <c r="Q5" s="4">
        <v>100.42</v>
      </c>
      <c r="R5" s="4">
        <v>100.35</v>
      </c>
      <c r="S5" s="4">
        <v>100.11</v>
      </c>
      <c r="T5" s="4">
        <v>100.34</v>
      </c>
      <c r="U5" s="4">
        <v>100.29</v>
      </c>
      <c r="V5" s="4">
        <v>100.17</v>
      </c>
      <c r="W5" s="4">
        <v>100.09</v>
      </c>
      <c r="X5" s="4">
        <v>99.9</v>
      </c>
      <c r="Y5" s="4">
        <v>100.08</v>
      </c>
      <c r="Z5" s="4">
        <v>100.22</v>
      </c>
      <c r="AA5" s="4">
        <v>99.88</v>
      </c>
      <c r="AB5" s="4">
        <v>99.99</v>
      </c>
      <c r="AC5" s="4">
        <v>99.98</v>
      </c>
      <c r="AD5" s="4">
        <v>100.02</v>
      </c>
      <c r="AE5" s="4">
        <v>100.26</v>
      </c>
      <c r="AF5" s="4">
        <v>100</v>
      </c>
      <c r="AG5" s="4">
        <v>99.9</v>
      </c>
      <c r="AH5" s="4">
        <v>100.03</v>
      </c>
      <c r="AI5" s="4">
        <v>100</v>
      </c>
      <c r="AJ5" s="4">
        <v>100.03</v>
      </c>
      <c r="AK5" s="4">
        <v>100.11</v>
      </c>
      <c r="AL5" s="4">
        <v>99.97</v>
      </c>
      <c r="AM5" s="4">
        <v>100.13</v>
      </c>
      <c r="AN5" s="4">
        <v>100.33</v>
      </c>
      <c r="AO5" s="4">
        <v>99.97</v>
      </c>
      <c r="AP5" s="4">
        <v>100.19</v>
      </c>
      <c r="AQ5" s="4">
        <v>100.12</v>
      </c>
      <c r="AR5" s="4">
        <v>100.09</v>
      </c>
      <c r="AS5" s="4">
        <v>99.99</v>
      </c>
    </row>
    <row r="6" spans="1:45" ht="41.4" x14ac:dyDescent="0.3">
      <c r="A6" s="3" t="s">
        <v>46</v>
      </c>
      <c r="B6" s="4">
        <v>99.85</v>
      </c>
      <c r="C6" s="4">
        <v>99.73</v>
      </c>
      <c r="D6" s="4">
        <v>99.97</v>
      </c>
      <c r="E6" s="4">
        <v>100.18</v>
      </c>
      <c r="F6" s="4">
        <v>99.58</v>
      </c>
      <c r="G6" s="4">
        <v>99.75</v>
      </c>
      <c r="H6" s="4">
        <v>99.81</v>
      </c>
      <c r="I6" s="4">
        <v>99.78</v>
      </c>
      <c r="J6" s="4">
        <v>100.22</v>
      </c>
      <c r="K6" s="4">
        <v>101.29</v>
      </c>
      <c r="L6" s="4">
        <v>101.04</v>
      </c>
      <c r="M6" s="4">
        <v>101.51</v>
      </c>
      <c r="N6" s="4">
        <v>100.55</v>
      </c>
      <c r="O6" s="4">
        <v>100.2</v>
      </c>
      <c r="P6" s="4">
        <v>99.74</v>
      </c>
      <c r="Q6" s="4">
        <v>99.76</v>
      </c>
      <c r="R6" s="4">
        <v>99.99</v>
      </c>
      <c r="S6" s="4">
        <v>99.91</v>
      </c>
      <c r="T6" s="4">
        <v>99.92</v>
      </c>
      <c r="U6" s="4">
        <v>99.68</v>
      </c>
      <c r="V6" s="4">
        <v>99.45</v>
      </c>
      <c r="W6" s="4">
        <v>99.57</v>
      </c>
      <c r="X6" s="4">
        <v>99.45</v>
      </c>
      <c r="Y6" s="4">
        <v>99.86</v>
      </c>
      <c r="Z6" s="4">
        <v>99.57</v>
      </c>
      <c r="AA6" s="4">
        <v>99.81</v>
      </c>
      <c r="AB6" s="4">
        <v>99.92</v>
      </c>
      <c r="AC6" s="4">
        <v>100.17</v>
      </c>
      <c r="AD6" s="4">
        <v>99.76</v>
      </c>
      <c r="AE6" s="4">
        <v>99.79</v>
      </c>
      <c r="AF6" s="4">
        <v>100.15</v>
      </c>
      <c r="AG6" s="4">
        <v>100.25</v>
      </c>
      <c r="AH6" s="4">
        <v>99.81</v>
      </c>
      <c r="AI6" s="4">
        <v>100.01</v>
      </c>
      <c r="AJ6" s="4">
        <v>100.08</v>
      </c>
      <c r="AK6" s="4">
        <v>99.79</v>
      </c>
      <c r="AL6" s="4">
        <v>99.76</v>
      </c>
      <c r="AM6" s="4">
        <v>100.2</v>
      </c>
      <c r="AN6" s="4">
        <v>100.26</v>
      </c>
      <c r="AO6" s="4">
        <v>99.9</v>
      </c>
      <c r="AP6" s="4">
        <v>99.9</v>
      </c>
      <c r="AQ6" s="4">
        <v>99.78</v>
      </c>
      <c r="AR6" s="4">
        <v>100.1</v>
      </c>
      <c r="AS6" s="4">
        <v>99.92</v>
      </c>
    </row>
    <row r="8" spans="1:45" x14ac:dyDescent="0.3">
      <c r="A8" t="s">
        <v>49</v>
      </c>
      <c r="B8">
        <f>B5*B6</f>
        <v>10042.912999999999</v>
      </c>
      <c r="C8">
        <f>C5*C6</f>
        <v>9997.9325000000008</v>
      </c>
      <c r="D8">
        <f t="shared" ref="D8:AR8" si="0">D5*D6</f>
        <v>10021.9925</v>
      </c>
      <c r="E8">
        <f t="shared" si="0"/>
        <v>10051.0594</v>
      </c>
      <c r="F8">
        <f t="shared" si="0"/>
        <v>10015.7564</v>
      </c>
      <c r="G8">
        <f t="shared" si="0"/>
        <v>9995.9475000000002</v>
      </c>
      <c r="H8">
        <f t="shared" si="0"/>
        <v>10014.9354</v>
      </c>
      <c r="I8">
        <f t="shared" si="0"/>
        <v>10016.914200000001</v>
      </c>
      <c r="J8">
        <f t="shared" si="0"/>
        <v>10118.2112</v>
      </c>
      <c r="K8">
        <f t="shared" si="0"/>
        <v>10219.1481</v>
      </c>
      <c r="L8">
        <f t="shared" si="0"/>
        <v>10320.225600000002</v>
      </c>
      <c r="M8">
        <f t="shared" si="0"/>
        <v>10376.352200000001</v>
      </c>
      <c r="N8">
        <f t="shared" si="0"/>
        <v>10161.583000000001</v>
      </c>
      <c r="O8">
        <f t="shared" si="0"/>
        <v>10066.092000000001</v>
      </c>
      <c r="P8">
        <f t="shared" si="0"/>
        <v>10039.828399999999</v>
      </c>
      <c r="Q8">
        <f t="shared" si="0"/>
        <v>10017.8992</v>
      </c>
      <c r="R8">
        <f t="shared" si="0"/>
        <v>10033.996499999999</v>
      </c>
      <c r="S8">
        <f t="shared" si="0"/>
        <v>10001.990099999999</v>
      </c>
      <c r="T8">
        <f t="shared" si="0"/>
        <v>10025.972800000001</v>
      </c>
      <c r="U8">
        <f t="shared" si="0"/>
        <v>9996.9072000000015</v>
      </c>
      <c r="V8">
        <f t="shared" si="0"/>
        <v>9961.906500000001</v>
      </c>
      <c r="W8">
        <f t="shared" si="0"/>
        <v>9965.961299999999</v>
      </c>
      <c r="X8">
        <f t="shared" si="0"/>
        <v>9935.0550000000003</v>
      </c>
      <c r="Y8">
        <f t="shared" si="0"/>
        <v>9993.9887999999992</v>
      </c>
      <c r="Z8">
        <f t="shared" si="0"/>
        <v>9978.9053999999996</v>
      </c>
      <c r="AA8">
        <f t="shared" si="0"/>
        <v>9969.0228000000006</v>
      </c>
      <c r="AB8">
        <f t="shared" si="0"/>
        <v>9991.0007999999998</v>
      </c>
      <c r="AC8">
        <f t="shared" si="0"/>
        <v>10014.9966</v>
      </c>
      <c r="AD8">
        <f t="shared" si="0"/>
        <v>9977.9951999999994</v>
      </c>
      <c r="AE8">
        <f t="shared" si="0"/>
        <v>10004.945400000001</v>
      </c>
      <c r="AF8">
        <f t="shared" si="0"/>
        <v>10015</v>
      </c>
      <c r="AG8">
        <f t="shared" si="0"/>
        <v>10014.975</v>
      </c>
      <c r="AH8">
        <f t="shared" si="0"/>
        <v>9983.9943000000003</v>
      </c>
      <c r="AI8">
        <f t="shared" si="0"/>
        <v>10001</v>
      </c>
      <c r="AJ8">
        <f t="shared" si="0"/>
        <v>10011.002399999999</v>
      </c>
      <c r="AK8">
        <f t="shared" si="0"/>
        <v>9989.9769000000015</v>
      </c>
      <c r="AL8">
        <f t="shared" si="0"/>
        <v>9973.0072</v>
      </c>
      <c r="AM8">
        <f t="shared" si="0"/>
        <v>10033.026</v>
      </c>
      <c r="AN8">
        <f t="shared" si="0"/>
        <v>10059.085800000001</v>
      </c>
      <c r="AO8">
        <f t="shared" si="0"/>
        <v>9987.0030000000006</v>
      </c>
      <c r="AP8">
        <f t="shared" si="0"/>
        <v>10008.981</v>
      </c>
      <c r="AQ8">
        <f t="shared" si="0"/>
        <v>9989.9736000000012</v>
      </c>
      <c r="AR8">
        <f t="shared" si="0"/>
        <v>10019.009</v>
      </c>
      <c r="AS8">
        <f>AS5*AS6</f>
        <v>9991.0007999999998</v>
      </c>
    </row>
    <row r="9" spans="1:45" x14ac:dyDescent="0.3">
      <c r="A9" t="s">
        <v>50</v>
      </c>
      <c r="B9">
        <f>B5*B5</f>
        <v>10116.3364</v>
      </c>
      <c r="C9">
        <f>C5*C5</f>
        <v>10050.0625</v>
      </c>
      <c r="D9">
        <f t="shared" ref="D9:AS9" si="1">D5*D5</f>
        <v>10050.0625</v>
      </c>
      <c r="E9">
        <f t="shared" si="1"/>
        <v>10066.108899999999</v>
      </c>
      <c r="F9">
        <f t="shared" si="1"/>
        <v>10116.3364</v>
      </c>
      <c r="G9">
        <f t="shared" si="1"/>
        <v>10042.044099999999</v>
      </c>
      <c r="H9">
        <f t="shared" si="1"/>
        <v>10068.115600000001</v>
      </c>
      <c r="I9">
        <f t="shared" si="1"/>
        <v>10078.152099999999</v>
      </c>
      <c r="J9">
        <f t="shared" si="1"/>
        <v>10192.921599999998</v>
      </c>
      <c r="K9">
        <f t="shared" si="1"/>
        <v>10178.792100000001</v>
      </c>
      <c r="L9">
        <f t="shared" si="1"/>
        <v>10432.579600000001</v>
      </c>
      <c r="M9">
        <f t="shared" si="1"/>
        <v>10448.928399999999</v>
      </c>
      <c r="N9">
        <f t="shared" si="1"/>
        <v>10213.123600000001</v>
      </c>
      <c r="O9">
        <f t="shared" si="1"/>
        <v>10092.211599999999</v>
      </c>
      <c r="P9">
        <f t="shared" si="1"/>
        <v>10132.435599999999</v>
      </c>
      <c r="Q9">
        <f t="shared" si="1"/>
        <v>10084.1764</v>
      </c>
      <c r="R9">
        <f t="shared" si="1"/>
        <v>10070.122499999999</v>
      </c>
      <c r="S9">
        <f t="shared" si="1"/>
        <v>10022.0121</v>
      </c>
      <c r="T9">
        <f t="shared" si="1"/>
        <v>10068.115600000001</v>
      </c>
      <c r="U9">
        <f t="shared" si="1"/>
        <v>10058.084100000002</v>
      </c>
      <c r="V9">
        <f t="shared" si="1"/>
        <v>10034.028900000001</v>
      </c>
      <c r="W9">
        <f t="shared" si="1"/>
        <v>10018.008100000001</v>
      </c>
      <c r="X9">
        <f t="shared" si="1"/>
        <v>9980.010000000002</v>
      </c>
      <c r="Y9">
        <f t="shared" si="1"/>
        <v>10016.0064</v>
      </c>
      <c r="Z9">
        <f t="shared" si="1"/>
        <v>10044.0484</v>
      </c>
      <c r="AA9">
        <f t="shared" si="1"/>
        <v>9976.0143999999982</v>
      </c>
      <c r="AB9">
        <f t="shared" si="1"/>
        <v>9998.0000999999993</v>
      </c>
      <c r="AC9">
        <f t="shared" si="1"/>
        <v>9996.0004000000008</v>
      </c>
      <c r="AD9">
        <f t="shared" si="1"/>
        <v>10004.000399999999</v>
      </c>
      <c r="AE9">
        <f t="shared" si="1"/>
        <v>10052.0676</v>
      </c>
      <c r="AF9">
        <f t="shared" si="1"/>
        <v>10000</v>
      </c>
      <c r="AG9">
        <f t="shared" si="1"/>
        <v>9980.010000000002</v>
      </c>
      <c r="AH9">
        <f t="shared" si="1"/>
        <v>10006.000900000001</v>
      </c>
      <c r="AI9">
        <f t="shared" si="1"/>
        <v>10000</v>
      </c>
      <c r="AJ9">
        <f t="shared" si="1"/>
        <v>10006.000900000001</v>
      </c>
      <c r="AK9">
        <f t="shared" si="1"/>
        <v>10022.0121</v>
      </c>
      <c r="AL9">
        <f t="shared" si="1"/>
        <v>9994.0008999999991</v>
      </c>
      <c r="AM9">
        <f t="shared" si="1"/>
        <v>10026.016899999999</v>
      </c>
      <c r="AN9">
        <f t="shared" si="1"/>
        <v>10066.108899999999</v>
      </c>
      <c r="AO9">
        <f t="shared" si="1"/>
        <v>9994.0008999999991</v>
      </c>
      <c r="AP9">
        <f t="shared" si="1"/>
        <v>10038.036099999999</v>
      </c>
      <c r="AQ9">
        <f t="shared" si="1"/>
        <v>10024.0144</v>
      </c>
      <c r="AR9">
        <f t="shared" si="1"/>
        <v>10018.008100000001</v>
      </c>
      <c r="AS9">
        <f t="shared" si="1"/>
        <v>9998.0000999999993</v>
      </c>
    </row>
    <row r="10" spans="1:45" x14ac:dyDescent="0.3">
      <c r="A10" t="s">
        <v>51</v>
      </c>
      <c r="B10">
        <f>B6*B6</f>
        <v>9970.0224999999991</v>
      </c>
      <c r="C10">
        <f>C6*C6</f>
        <v>9946.072900000001</v>
      </c>
      <c r="D10">
        <f t="shared" ref="D10:AS10" si="2">D6*D6</f>
        <v>9994.0008999999991</v>
      </c>
      <c r="E10">
        <f t="shared" si="2"/>
        <v>10036.032400000002</v>
      </c>
      <c r="F10">
        <f t="shared" si="2"/>
        <v>9916.1764000000003</v>
      </c>
      <c r="G10">
        <f t="shared" si="2"/>
        <v>9950.0625</v>
      </c>
      <c r="H10">
        <f t="shared" si="2"/>
        <v>9962.0361000000012</v>
      </c>
      <c r="I10">
        <f t="shared" si="2"/>
        <v>9956.0483999999997</v>
      </c>
      <c r="J10">
        <f t="shared" si="2"/>
        <v>10044.0484</v>
      </c>
      <c r="K10">
        <f t="shared" si="2"/>
        <v>10259.664100000002</v>
      </c>
      <c r="L10">
        <f t="shared" si="2"/>
        <v>10209.081600000001</v>
      </c>
      <c r="M10">
        <f t="shared" si="2"/>
        <v>10304.280100000002</v>
      </c>
      <c r="N10">
        <f t="shared" si="2"/>
        <v>10110.3025</v>
      </c>
      <c r="O10">
        <f t="shared" si="2"/>
        <v>10040.040000000001</v>
      </c>
      <c r="P10">
        <f t="shared" si="2"/>
        <v>9948.0675999999985</v>
      </c>
      <c r="Q10">
        <f t="shared" si="2"/>
        <v>9952.0576000000019</v>
      </c>
      <c r="R10">
        <f t="shared" si="2"/>
        <v>9998.0000999999993</v>
      </c>
      <c r="S10">
        <f t="shared" si="2"/>
        <v>9982.0080999999991</v>
      </c>
      <c r="T10">
        <f t="shared" si="2"/>
        <v>9984.0064000000002</v>
      </c>
      <c r="U10">
        <f t="shared" si="2"/>
        <v>9936.1024000000016</v>
      </c>
      <c r="V10">
        <f t="shared" si="2"/>
        <v>9890.3024999999998</v>
      </c>
      <c r="W10">
        <f t="shared" si="2"/>
        <v>9914.1848999999984</v>
      </c>
      <c r="X10">
        <f t="shared" si="2"/>
        <v>9890.3024999999998</v>
      </c>
      <c r="Y10">
        <f t="shared" si="2"/>
        <v>9972.0195999999996</v>
      </c>
      <c r="Z10">
        <f t="shared" si="2"/>
        <v>9914.1848999999984</v>
      </c>
      <c r="AA10">
        <f t="shared" si="2"/>
        <v>9962.0361000000012</v>
      </c>
      <c r="AB10">
        <f t="shared" si="2"/>
        <v>9984.0064000000002</v>
      </c>
      <c r="AC10">
        <f t="shared" si="2"/>
        <v>10034.028900000001</v>
      </c>
      <c r="AD10">
        <f t="shared" si="2"/>
        <v>9952.0576000000019</v>
      </c>
      <c r="AE10">
        <f t="shared" si="2"/>
        <v>9958.044100000001</v>
      </c>
      <c r="AF10">
        <f t="shared" si="2"/>
        <v>10030.022500000001</v>
      </c>
      <c r="AG10">
        <f t="shared" si="2"/>
        <v>10050.0625</v>
      </c>
      <c r="AH10">
        <f t="shared" si="2"/>
        <v>9962.0361000000012</v>
      </c>
      <c r="AI10">
        <f t="shared" si="2"/>
        <v>10002.000100000001</v>
      </c>
      <c r="AJ10">
        <f t="shared" si="2"/>
        <v>10016.0064</v>
      </c>
      <c r="AK10">
        <f t="shared" si="2"/>
        <v>9958.044100000001</v>
      </c>
      <c r="AL10">
        <f t="shared" si="2"/>
        <v>9952.0576000000019</v>
      </c>
      <c r="AM10">
        <f t="shared" si="2"/>
        <v>10040.040000000001</v>
      </c>
      <c r="AN10">
        <f t="shared" si="2"/>
        <v>10052.0676</v>
      </c>
      <c r="AO10">
        <f t="shared" si="2"/>
        <v>9980.010000000002</v>
      </c>
      <c r="AP10">
        <f t="shared" si="2"/>
        <v>9980.010000000002</v>
      </c>
      <c r="AQ10">
        <f t="shared" si="2"/>
        <v>9956.0483999999997</v>
      </c>
      <c r="AR10">
        <f t="shared" si="2"/>
        <v>10020.009999999998</v>
      </c>
      <c r="AS10">
        <f t="shared" si="2"/>
        <v>9984.0064000000002</v>
      </c>
    </row>
    <row r="13" spans="1:45" x14ac:dyDescent="0.3">
      <c r="A13" t="s">
        <v>52</v>
      </c>
      <c r="B13">
        <f>CORREL(B5:AS5,B6:AS6)</f>
        <v>0.73035987035667371</v>
      </c>
    </row>
    <row r="15" spans="1:45" x14ac:dyDescent="0.3">
      <c r="A15" t="s">
        <v>53</v>
      </c>
      <c r="B15" s="5">
        <f>AVERAGE(B5:AS5)</f>
        <v>100.32454545454544</v>
      </c>
      <c r="C15">
        <f>B15*B15</f>
        <v>10065.014420661155</v>
      </c>
      <c r="E15" t="s">
        <v>55</v>
      </c>
      <c r="F15">
        <f>SQRT(B17-C15)</f>
        <v>0.48808742950980155</v>
      </c>
    </row>
    <row r="16" spans="1:45" x14ac:dyDescent="0.3">
      <c r="A16" t="s">
        <v>54</v>
      </c>
      <c r="B16" s="5">
        <f>AVERAGE(B6:AS6)</f>
        <v>99.993636363636384</v>
      </c>
      <c r="C16">
        <f>B16*B16</f>
        <v>9998.7273132231439</v>
      </c>
      <c r="E16" t="s">
        <v>56</v>
      </c>
      <c r="F16">
        <f>SQRT(B18-C16)</f>
        <v>0.4182870420938834</v>
      </c>
    </row>
    <row r="17" spans="1:45" x14ac:dyDescent="0.3">
      <c r="A17" t="s">
        <v>59</v>
      </c>
      <c r="B17">
        <f>AVERAGE(B9:AS9)</f>
        <v>10065.25265</v>
      </c>
    </row>
    <row r="18" spans="1:45" x14ac:dyDescent="0.3">
      <c r="A18" t="s">
        <v>57</v>
      </c>
      <c r="B18">
        <f>AVERAGE(B10:AS10)</f>
        <v>9998.9022772727276</v>
      </c>
      <c r="D18">
        <f>(B19-B15*B16)/(F15*F16)</f>
        <v>0.7303598703671691</v>
      </c>
    </row>
    <row r="19" spans="1:45" x14ac:dyDescent="0.3">
      <c r="A19" t="s">
        <v>58</v>
      </c>
      <c r="B19">
        <f>AVERAGE(B8:AS8)</f>
        <v>10031.965227272729</v>
      </c>
      <c r="C19" t="s">
        <v>61</v>
      </c>
      <c r="D19">
        <f>(B19-B15*B16)/(F15*F15)</f>
        <v>0.62591259550932643</v>
      </c>
    </row>
    <row r="20" spans="1:45" x14ac:dyDescent="0.3">
      <c r="C20" t="s">
        <v>60</v>
      </c>
      <c r="D20">
        <f>B16-B15*D19</f>
        <v>37.19923972488845</v>
      </c>
    </row>
    <row r="23" spans="1:45" x14ac:dyDescent="0.3">
      <c r="A23" t="s">
        <v>62</v>
      </c>
      <c r="B23">
        <f>$D$19*B5-$D$20</f>
        <v>25.755049131439598</v>
      </c>
      <c r="C23">
        <f>$D$19*C5-$D$20</f>
        <v>25.548497974921524</v>
      </c>
      <c r="D23">
        <f t="shared" ref="D23:AS23" si="3">$D$19*D5-$D$20</f>
        <v>25.548497974921524</v>
      </c>
      <c r="E23">
        <f t="shared" si="3"/>
        <v>25.598570982562272</v>
      </c>
      <c r="F23">
        <f t="shared" si="3"/>
        <v>25.755049131439598</v>
      </c>
      <c r="G23">
        <f t="shared" si="3"/>
        <v>25.52346147110115</v>
      </c>
      <c r="H23">
        <f t="shared" si="3"/>
        <v>25.604830108517369</v>
      </c>
      <c r="I23">
        <f t="shared" si="3"/>
        <v>25.636125738292833</v>
      </c>
      <c r="J23">
        <f t="shared" si="3"/>
        <v>25.992895917733144</v>
      </c>
      <c r="K23">
        <f t="shared" si="3"/>
        <v>25.949082036047493</v>
      </c>
      <c r="L23">
        <f>$D$19*L5-$D$20</f>
        <v>26.731472780434153</v>
      </c>
      <c r="M23">
        <f t="shared" si="3"/>
        <v>26.781545788074894</v>
      </c>
      <c r="N23">
        <f t="shared" si="3"/>
        <v>26.055487177284078</v>
      </c>
      <c r="O23">
        <f t="shared" si="3"/>
        <v>25.679939619978477</v>
      </c>
      <c r="P23">
        <f t="shared" si="3"/>
        <v>25.805122139080346</v>
      </c>
      <c r="Q23">
        <f t="shared" si="3"/>
        <v>25.65490311615811</v>
      </c>
      <c r="R23">
        <f t="shared" si="3"/>
        <v>25.611089234472452</v>
      </c>
      <c r="S23">
        <f t="shared" si="3"/>
        <v>25.460870211550215</v>
      </c>
      <c r="T23">
        <f t="shared" si="3"/>
        <v>25.604830108517369</v>
      </c>
      <c r="U23">
        <f t="shared" si="3"/>
        <v>25.573534478741898</v>
      </c>
      <c r="V23">
        <f t="shared" si="3"/>
        <v>25.498424967280776</v>
      </c>
      <c r="W23">
        <f t="shared" si="3"/>
        <v>25.448351959640036</v>
      </c>
      <c r="X23">
        <f t="shared" si="3"/>
        <v>25.329428566493263</v>
      </c>
      <c r="Y23">
        <f t="shared" si="3"/>
        <v>25.442092833684939</v>
      </c>
      <c r="Z23">
        <f t="shared" si="3"/>
        <v>25.529720597056247</v>
      </c>
      <c r="AA23">
        <f t="shared" si="3"/>
        <v>25.316910314583069</v>
      </c>
      <c r="AB23">
        <f t="shared" si="3"/>
        <v>25.385760700089094</v>
      </c>
      <c r="AC23">
        <f t="shared" si="3"/>
        <v>25.379501574134011</v>
      </c>
      <c r="AD23">
        <f t="shared" si="3"/>
        <v>25.404538077954378</v>
      </c>
      <c r="AE23">
        <f t="shared" si="3"/>
        <v>25.554757100876621</v>
      </c>
      <c r="AF23">
        <f t="shared" si="3"/>
        <v>25.392019826044191</v>
      </c>
      <c r="AG23">
        <f t="shared" si="3"/>
        <v>25.329428566493263</v>
      </c>
      <c r="AH23">
        <f t="shared" si="3"/>
        <v>25.410797203909475</v>
      </c>
      <c r="AI23">
        <f t="shared" si="3"/>
        <v>25.392019826044191</v>
      </c>
      <c r="AJ23">
        <f t="shared" si="3"/>
        <v>25.410797203909475</v>
      </c>
      <c r="AK23">
        <f t="shared" si="3"/>
        <v>25.460870211550215</v>
      </c>
      <c r="AL23">
        <f t="shared" si="3"/>
        <v>25.373242448178914</v>
      </c>
      <c r="AM23">
        <f t="shared" si="3"/>
        <v>25.473388463460402</v>
      </c>
      <c r="AN23">
        <f t="shared" si="3"/>
        <v>25.598570982562272</v>
      </c>
      <c r="AO23">
        <f t="shared" si="3"/>
        <v>25.373242448178914</v>
      </c>
      <c r="AP23">
        <f t="shared" si="3"/>
        <v>25.510943219190963</v>
      </c>
      <c r="AQ23">
        <f t="shared" si="3"/>
        <v>25.467129337505312</v>
      </c>
      <c r="AR23">
        <f t="shared" si="3"/>
        <v>25.448351959640036</v>
      </c>
      <c r="AS23">
        <f t="shared" si="3"/>
        <v>25.385760700089094</v>
      </c>
    </row>
  </sheetData>
  <mergeCells count="3">
    <mergeCell ref="A1:F1"/>
    <mergeCell ref="E2:F2"/>
    <mergeCell ref="I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EC8D-10DD-40A0-A0AD-18B716D2DBD6}">
  <dimension ref="A1:O57"/>
  <sheetViews>
    <sheetView tabSelected="1" zoomScale="85" zoomScaleNormal="85" workbookViewId="0">
      <selection activeCell="L57" sqref="L57"/>
    </sheetView>
  </sheetViews>
  <sheetFormatPr defaultRowHeight="14.4" x14ac:dyDescent="0.3"/>
  <cols>
    <col min="1" max="1" width="13.77734375" customWidth="1"/>
    <col min="2" max="2" width="14.21875" customWidth="1"/>
    <col min="3" max="3" width="14.77734375" customWidth="1"/>
    <col min="7" max="7" width="11.77734375" customWidth="1"/>
    <col min="9" max="9" width="12" bestFit="1" customWidth="1"/>
    <col min="10" max="10" width="10" bestFit="1" customWidth="1"/>
    <col min="12" max="12" width="16.88671875" customWidth="1"/>
    <col min="14" max="14" width="16" customWidth="1"/>
    <col min="15" max="15" width="8.88671875" customWidth="1"/>
  </cols>
  <sheetData>
    <row r="1" spans="1:15" ht="54.6" customHeight="1" x14ac:dyDescent="0.3">
      <c r="A1" s="9" t="s">
        <v>64</v>
      </c>
      <c r="B1" s="10" t="s">
        <v>45</v>
      </c>
      <c r="C1" s="10" t="s">
        <v>46</v>
      </c>
      <c r="D1" s="9" t="s">
        <v>49</v>
      </c>
      <c r="E1" s="9" t="s">
        <v>50</v>
      </c>
      <c r="F1" s="9" t="s">
        <v>51</v>
      </c>
      <c r="G1" s="9" t="s">
        <v>62</v>
      </c>
      <c r="H1" s="9" t="s">
        <v>65</v>
      </c>
      <c r="I1" s="9" t="s">
        <v>66</v>
      </c>
      <c r="J1" s="9" t="s">
        <v>67</v>
      </c>
      <c r="K1" s="9" t="s">
        <v>69</v>
      </c>
      <c r="L1" s="9" t="s">
        <v>70</v>
      </c>
      <c r="M1" s="12" t="s">
        <v>71</v>
      </c>
      <c r="N1" s="9"/>
      <c r="O1" s="9"/>
    </row>
    <row r="2" spans="1:15" x14ac:dyDescent="0.3">
      <c r="A2" s="13" t="s">
        <v>1</v>
      </c>
      <c r="B2" s="11">
        <v>100.58</v>
      </c>
      <c r="C2" s="11">
        <v>99.85</v>
      </c>
      <c r="D2">
        <f>B2*C2</f>
        <v>10042.912999999999</v>
      </c>
      <c r="E2">
        <f>B2*B2</f>
        <v>10116.3364</v>
      </c>
      <c r="F2">
        <f>C2*C2</f>
        <v>9970.0224999999991</v>
      </c>
      <c r="G2">
        <f>$D$56*B2-$D$57</f>
        <v>24.481256752768338</v>
      </c>
      <c r="H2">
        <f>1/B2</f>
        <v>9.9423344601312393E-3</v>
      </c>
      <c r="I2">
        <f>H2*C2</f>
        <v>0.99274209584410422</v>
      </c>
      <c r="J2">
        <f>H2*H2</f>
        <v>9.8850014517113142E-5</v>
      </c>
      <c r="K2" s="11">
        <v>100.58</v>
      </c>
      <c r="L2">
        <f>$I$51+$I$50*H2</f>
        <v>100.15598593216883</v>
      </c>
      <c r="M2" s="5">
        <f>(C2-L2)^2</f>
        <v>9.3627390685232639E-2</v>
      </c>
      <c r="N2" s="5">
        <f>(C2-G2)^2</f>
        <v>5680.4474586671286</v>
      </c>
      <c r="O2">
        <f>(C2-G2)^2</f>
        <v>5680.4474586671286</v>
      </c>
    </row>
    <row r="3" spans="1:15" x14ac:dyDescent="0.3">
      <c r="A3" s="13" t="s">
        <v>2</v>
      </c>
      <c r="B3" s="11">
        <v>100.25</v>
      </c>
      <c r="C3" s="11">
        <v>99.73</v>
      </c>
      <c r="D3">
        <f>B3*C3</f>
        <v>9997.9325000000008</v>
      </c>
      <c r="E3">
        <f>B3*B3</f>
        <v>10050.0625</v>
      </c>
      <c r="F3">
        <f>C3*C3</f>
        <v>9946.072900000001</v>
      </c>
      <c r="G3">
        <f>$D$56*B3-$D$57</f>
        <v>24.276795577835912</v>
      </c>
      <c r="H3">
        <f>1/B3</f>
        <v>9.9750623441396506E-3</v>
      </c>
      <c r="I3">
        <f>H3*C3</f>
        <v>0.99481296758104742</v>
      </c>
      <c r="J3">
        <f>H3*H3</f>
        <v>9.950186876947282E-5</v>
      </c>
      <c r="K3" s="11">
        <v>100.25</v>
      </c>
      <c r="L3">
        <f t="shared" ref="L3:L44" si="0">$I$51+$I$50*H3</f>
        <v>99.949855127197253</v>
      </c>
      <c r="M3" s="5">
        <f t="shared" ref="M3:M45" si="1">(C3-L3)^2</f>
        <v>4.8336276954918579E-2</v>
      </c>
      <c r="N3" s="5">
        <f t="shared" ref="N3:N45" si="2">(C3-G3)^2</f>
        <v>5693.1860575728824</v>
      </c>
      <c r="O3">
        <f t="shared" ref="O3:O45" si="3">(C3-G3)^2</f>
        <v>5693.1860575728824</v>
      </c>
    </row>
    <row r="4" spans="1:15" x14ac:dyDescent="0.3">
      <c r="A4" s="13" t="s">
        <v>3</v>
      </c>
      <c r="B4" s="11">
        <v>100.25</v>
      </c>
      <c r="C4" s="11">
        <v>99.97</v>
      </c>
      <c r="D4">
        <f t="shared" ref="D4:D45" si="4">B4*C4</f>
        <v>10021.9925</v>
      </c>
      <c r="E4">
        <f t="shared" ref="E4:E45" si="5">B4*B4</f>
        <v>10050.0625</v>
      </c>
      <c r="F4">
        <f t="shared" ref="F4:F45" si="6">C4*C4</f>
        <v>9994.0008999999991</v>
      </c>
      <c r="G4">
        <f t="shared" ref="G4:G45" si="7">$D$56*B4-$D$57</f>
        <v>24.276795577835912</v>
      </c>
      <c r="H4">
        <f t="shared" ref="H4:H45" si="8">1/B4</f>
        <v>9.9750623441396506E-3</v>
      </c>
      <c r="I4">
        <f t="shared" ref="I4:I45" si="9">H4*C4</f>
        <v>0.99720698254364082</v>
      </c>
      <c r="J4">
        <f t="shared" ref="J4:J45" si="10">H4*H4</f>
        <v>9.950186876947282E-5</v>
      </c>
      <c r="K4" s="11">
        <v>100.25</v>
      </c>
      <c r="L4">
        <f t="shared" si="0"/>
        <v>99.949855127197253</v>
      </c>
      <c r="M4" s="5">
        <f t="shared" si="1"/>
        <v>4.0581590023880718E-4</v>
      </c>
      <c r="N4" s="5">
        <f t="shared" si="2"/>
        <v>5729.4611956955205</v>
      </c>
      <c r="O4">
        <f t="shared" si="3"/>
        <v>5729.4611956955205</v>
      </c>
    </row>
    <row r="5" spans="1:15" x14ac:dyDescent="0.3">
      <c r="A5" s="13" t="s">
        <v>4</v>
      </c>
      <c r="B5" s="11">
        <v>100.33</v>
      </c>
      <c r="C5" s="11">
        <v>100.18</v>
      </c>
      <c r="D5">
        <f t="shared" si="4"/>
        <v>10051.0594</v>
      </c>
      <c r="E5">
        <f t="shared" si="5"/>
        <v>10066.108899999999</v>
      </c>
      <c r="F5">
        <f t="shared" si="6"/>
        <v>10036.032400000002</v>
      </c>
      <c r="G5">
        <f t="shared" si="7"/>
        <v>24.326361923274071</v>
      </c>
      <c r="H5">
        <f t="shared" si="8"/>
        <v>9.9671085418120212E-3</v>
      </c>
      <c r="I5">
        <f t="shared" si="9"/>
        <v>0.99850493371872839</v>
      </c>
      <c r="J5">
        <f t="shared" si="10"/>
        <v>9.934325268426216E-5</v>
      </c>
      <c r="K5" s="11">
        <v>100.33</v>
      </c>
      <c r="L5">
        <f t="shared" si="0"/>
        <v>99.999950748287745</v>
      </c>
      <c r="M5" s="5">
        <f t="shared" si="1"/>
        <v>3.24177330421455E-2</v>
      </c>
      <c r="N5" s="5">
        <f t="shared" si="2"/>
        <v>5753.774409474926</v>
      </c>
      <c r="O5">
        <f t="shared" si="3"/>
        <v>5753.774409474926</v>
      </c>
    </row>
    <row r="6" spans="1:15" x14ac:dyDescent="0.3">
      <c r="A6" s="13" t="s">
        <v>5</v>
      </c>
      <c r="B6" s="11">
        <v>100.58</v>
      </c>
      <c r="C6" s="11">
        <v>99.58</v>
      </c>
      <c r="D6">
        <f t="shared" si="4"/>
        <v>10015.7564</v>
      </c>
      <c r="E6">
        <f t="shared" si="5"/>
        <v>10116.3364</v>
      </c>
      <c r="F6">
        <f t="shared" si="6"/>
        <v>9916.1764000000003</v>
      </c>
      <c r="G6">
        <f t="shared" si="7"/>
        <v>24.481256752768338</v>
      </c>
      <c r="H6">
        <f t="shared" si="8"/>
        <v>9.9423344601312393E-3</v>
      </c>
      <c r="I6">
        <f t="shared" si="9"/>
        <v>0.99005766553986874</v>
      </c>
      <c r="J6">
        <f t="shared" si="10"/>
        <v>9.8850014517113142E-5</v>
      </c>
      <c r="K6" s="11">
        <v>100.58</v>
      </c>
      <c r="L6">
        <f t="shared" si="0"/>
        <v>100.15598593216883</v>
      </c>
      <c r="M6" s="5">
        <f t="shared" si="1"/>
        <v>0.33175979405640049</v>
      </c>
      <c r="N6" s="5">
        <f t="shared" si="2"/>
        <v>5639.8212373136221</v>
      </c>
      <c r="O6">
        <f t="shared" si="3"/>
        <v>5639.8212373136221</v>
      </c>
    </row>
    <row r="7" spans="1:15" ht="27.6" x14ac:dyDescent="0.3">
      <c r="A7" s="13" t="s">
        <v>6</v>
      </c>
      <c r="B7" s="11">
        <v>100.21</v>
      </c>
      <c r="C7" s="11">
        <v>99.75</v>
      </c>
      <c r="D7">
        <f t="shared" si="4"/>
        <v>9995.9475000000002</v>
      </c>
      <c r="E7">
        <f t="shared" si="5"/>
        <v>10042.044099999999</v>
      </c>
      <c r="F7">
        <f t="shared" si="6"/>
        <v>9950.0625</v>
      </c>
      <c r="G7">
        <f t="shared" si="7"/>
        <v>24.252012405116822</v>
      </c>
      <c r="H7">
        <f t="shared" si="8"/>
        <v>9.9790440075840734E-3</v>
      </c>
      <c r="I7">
        <f t="shared" si="9"/>
        <v>0.99540963975651131</v>
      </c>
      <c r="J7">
        <f t="shared" si="10"/>
        <v>9.9581319305299602E-5</v>
      </c>
      <c r="K7" s="11">
        <v>100.21</v>
      </c>
      <c r="L7">
        <f t="shared" si="0"/>
        <v>99.924777322267545</v>
      </c>
      <c r="M7" s="5">
        <f t="shared" si="1"/>
        <v>3.0547112379013221E-2</v>
      </c>
      <c r="N7" s="5">
        <f t="shared" si="2"/>
        <v>5699.9461308771333</v>
      </c>
      <c r="O7">
        <f t="shared" si="3"/>
        <v>5699.9461308771333</v>
      </c>
    </row>
    <row r="8" spans="1:15" ht="27.6" x14ac:dyDescent="0.3">
      <c r="A8" s="13" t="s">
        <v>7</v>
      </c>
      <c r="B8" s="11">
        <v>100.34</v>
      </c>
      <c r="C8" s="11">
        <v>99.81</v>
      </c>
      <c r="D8">
        <f t="shared" si="4"/>
        <v>10014.9354</v>
      </c>
      <c r="E8">
        <f t="shared" si="5"/>
        <v>10068.115600000001</v>
      </c>
      <c r="F8">
        <f t="shared" si="6"/>
        <v>9962.0361000000012</v>
      </c>
      <c r="G8">
        <f t="shared" si="7"/>
        <v>24.332557716453849</v>
      </c>
      <c r="H8">
        <f t="shared" si="8"/>
        <v>9.9661152082918068E-3</v>
      </c>
      <c r="I8">
        <f t="shared" si="9"/>
        <v>0.99471795893960524</v>
      </c>
      <c r="J8">
        <f t="shared" si="10"/>
        <v>9.9323452344945244E-5</v>
      </c>
      <c r="K8" s="11">
        <v>100.34</v>
      </c>
      <c r="L8">
        <f t="shared" si="0"/>
        <v>100.00620708426334</v>
      </c>
      <c r="M8" s="5">
        <f t="shared" si="1"/>
        <v>3.8497219915119528E-2</v>
      </c>
      <c r="N8" s="5">
        <f t="shared" si="2"/>
        <v>5696.8442936660404</v>
      </c>
      <c r="O8">
        <f t="shared" si="3"/>
        <v>5696.8442936660404</v>
      </c>
    </row>
    <row r="9" spans="1:15" ht="27.6" x14ac:dyDescent="0.3">
      <c r="A9" s="13" t="s">
        <v>8</v>
      </c>
      <c r="B9" s="11">
        <v>100.39</v>
      </c>
      <c r="C9" s="11">
        <v>99.78</v>
      </c>
      <c r="D9">
        <f t="shared" si="4"/>
        <v>10016.914200000001</v>
      </c>
      <c r="E9">
        <f t="shared" si="5"/>
        <v>10078.152099999999</v>
      </c>
      <c r="F9">
        <f t="shared" si="6"/>
        <v>9956.0483999999997</v>
      </c>
      <c r="G9">
        <f t="shared" si="7"/>
        <v>24.363536682352695</v>
      </c>
      <c r="H9">
        <f t="shared" si="8"/>
        <v>9.9611515091144534E-3</v>
      </c>
      <c r="I9">
        <f t="shared" si="9"/>
        <v>0.99392369757944021</v>
      </c>
      <c r="J9">
        <f t="shared" si="10"/>
        <v>9.9224539387533157E-5</v>
      </c>
      <c r="K9" s="11">
        <v>100.39</v>
      </c>
      <c r="L9">
        <f t="shared" si="0"/>
        <v>100.03747006804811</v>
      </c>
      <c r="M9" s="5">
        <f t="shared" si="1"/>
        <v>6.6290835940696971E-2</v>
      </c>
      <c r="N9" s="5">
        <f t="shared" si="2"/>
        <v>5687.6429393420403</v>
      </c>
      <c r="O9">
        <f t="shared" si="3"/>
        <v>5687.6429393420403</v>
      </c>
    </row>
    <row r="10" spans="1:15" x14ac:dyDescent="0.3">
      <c r="A10" s="13" t="s">
        <v>9</v>
      </c>
      <c r="B10" s="11">
        <v>100.96</v>
      </c>
      <c r="C10" s="11">
        <v>100.22</v>
      </c>
      <c r="D10">
        <f t="shared" si="4"/>
        <v>10118.2112</v>
      </c>
      <c r="E10">
        <f t="shared" si="5"/>
        <v>10192.921599999998</v>
      </c>
      <c r="F10">
        <f t="shared" si="6"/>
        <v>10044.0484</v>
      </c>
      <c r="G10">
        <f t="shared" si="7"/>
        <v>24.716696893599618</v>
      </c>
      <c r="H10">
        <f t="shared" si="8"/>
        <v>9.9049128367670377E-3</v>
      </c>
      <c r="I10">
        <f t="shared" si="9"/>
        <v>0.99267036450079249</v>
      </c>
      <c r="J10">
        <f t="shared" si="10"/>
        <v>9.810729830395245E-5</v>
      </c>
      <c r="K10" s="11">
        <v>100.96</v>
      </c>
      <c r="L10">
        <f t="shared" si="0"/>
        <v>100.39167942660384</v>
      </c>
      <c r="M10" s="5">
        <f t="shared" si="1"/>
        <v>2.9473825519024943E-2</v>
      </c>
      <c r="N10" s="5">
        <f t="shared" si="2"/>
        <v>5700.7487799769697</v>
      </c>
      <c r="O10">
        <f t="shared" si="3"/>
        <v>5700.7487799769697</v>
      </c>
    </row>
    <row r="11" spans="1:15" x14ac:dyDescent="0.3">
      <c r="A11" s="13" t="s">
        <v>10</v>
      </c>
      <c r="B11" s="11">
        <v>100.89</v>
      </c>
      <c r="C11" s="11">
        <v>101.29</v>
      </c>
      <c r="D11">
        <f t="shared" si="4"/>
        <v>10219.1481</v>
      </c>
      <c r="E11">
        <f t="shared" si="5"/>
        <v>10178.792100000001</v>
      </c>
      <c r="F11">
        <f t="shared" si="6"/>
        <v>10259.664100000002</v>
      </c>
      <c r="G11">
        <f t="shared" si="7"/>
        <v>24.67332634134123</v>
      </c>
      <c r="H11">
        <f t="shared" si="8"/>
        <v>9.9117851124987614E-3</v>
      </c>
      <c r="I11">
        <f t="shared" si="9"/>
        <v>1.0039647140449997</v>
      </c>
      <c r="J11">
        <f t="shared" si="10"/>
        <v>9.8243484116352083E-5</v>
      </c>
      <c r="K11" s="11">
        <v>100.89</v>
      </c>
      <c r="L11">
        <f t="shared" si="0"/>
        <v>100.34839561002093</v>
      </c>
      <c r="M11" s="5">
        <f t="shared" si="1"/>
        <v>0.88661882722786878</v>
      </c>
      <c r="N11" s="5">
        <f t="shared" si="2"/>
        <v>5870.1146825174183</v>
      </c>
      <c r="O11">
        <f t="shared" si="3"/>
        <v>5870.1146825174183</v>
      </c>
    </row>
    <row r="12" spans="1:15" x14ac:dyDescent="0.3">
      <c r="A12" s="13" t="s">
        <v>11</v>
      </c>
      <c r="B12" s="11">
        <v>102.14</v>
      </c>
      <c r="C12" s="11">
        <v>101.04</v>
      </c>
      <c r="D12">
        <f t="shared" si="4"/>
        <v>10320.225600000002</v>
      </c>
      <c r="E12">
        <f t="shared" si="5"/>
        <v>10432.579600000001</v>
      </c>
      <c r="F12">
        <f t="shared" si="6"/>
        <v>10209.081600000001</v>
      </c>
      <c r="G12">
        <f t="shared" si="7"/>
        <v>25.447800488812554</v>
      </c>
      <c r="H12">
        <f t="shared" si="8"/>
        <v>9.790483649892304E-3</v>
      </c>
      <c r="I12">
        <f t="shared" si="9"/>
        <v>0.98923046798511849</v>
      </c>
      <c r="J12">
        <f t="shared" si="10"/>
        <v>9.5853570098808526E-5</v>
      </c>
      <c r="K12" s="11">
        <v>102.14</v>
      </c>
      <c r="L12">
        <f t="shared" si="0"/>
        <v>101.11239147742478</v>
      </c>
      <c r="M12" s="5">
        <f t="shared" si="1"/>
        <v>5.24052600374144E-3</v>
      </c>
      <c r="N12" s="5">
        <f t="shared" si="2"/>
        <v>5714.18062693917</v>
      </c>
      <c r="O12">
        <f t="shared" si="3"/>
        <v>5714.18062693917</v>
      </c>
    </row>
    <row r="13" spans="1:15" x14ac:dyDescent="0.3">
      <c r="A13" s="13" t="s">
        <v>12</v>
      </c>
      <c r="B13" s="11">
        <v>102.22</v>
      </c>
      <c r="C13" s="11">
        <v>101.51</v>
      </c>
      <c r="D13">
        <f t="shared" si="4"/>
        <v>10376.352200000001</v>
      </c>
      <c r="E13">
        <f t="shared" si="5"/>
        <v>10448.928399999999</v>
      </c>
      <c r="F13">
        <f t="shared" si="6"/>
        <v>10304.280100000002</v>
      </c>
      <c r="G13">
        <f t="shared" si="7"/>
        <v>25.497366834250712</v>
      </c>
      <c r="H13">
        <f t="shared" si="8"/>
        <v>9.7828213656818621E-3</v>
      </c>
      <c r="I13">
        <f t="shared" si="9"/>
        <v>0.99305419683036589</v>
      </c>
      <c r="J13">
        <f t="shared" si="10"/>
        <v>9.570359387284153E-5</v>
      </c>
      <c r="K13" s="11">
        <v>102.22</v>
      </c>
      <c r="L13">
        <f t="shared" si="0"/>
        <v>101.16065102307134</v>
      </c>
      <c r="M13" s="5">
        <f t="shared" si="1"/>
        <v>0.1220447076811062</v>
      </c>
      <c r="N13" s="5">
        <f t="shared" si="2"/>
        <v>5777.9204007907692</v>
      </c>
      <c r="O13">
        <f t="shared" si="3"/>
        <v>5777.9204007907692</v>
      </c>
    </row>
    <row r="14" spans="1:15" x14ac:dyDescent="0.3">
      <c r="A14" s="13" t="s">
        <v>13</v>
      </c>
      <c r="B14" s="11">
        <v>101.06</v>
      </c>
      <c r="C14" s="11">
        <v>100.55</v>
      </c>
      <c r="D14">
        <f t="shared" si="4"/>
        <v>10161.583000000001</v>
      </c>
      <c r="E14">
        <f t="shared" si="5"/>
        <v>10213.123600000001</v>
      </c>
      <c r="F14">
        <f t="shared" si="6"/>
        <v>10110.3025</v>
      </c>
      <c r="G14">
        <f t="shared" si="7"/>
        <v>24.778654825397332</v>
      </c>
      <c r="H14">
        <f t="shared" si="8"/>
        <v>9.8951118147635065E-3</v>
      </c>
      <c r="I14">
        <f t="shared" si="9"/>
        <v>0.99495349297447055</v>
      </c>
      <c r="J14">
        <f t="shared" si="10"/>
        <v>9.7913237826672333E-5</v>
      </c>
      <c r="K14" s="11">
        <v>101.06</v>
      </c>
      <c r="L14">
        <f t="shared" si="0"/>
        <v>100.4534094350154</v>
      </c>
      <c r="M14" s="5">
        <f t="shared" si="1"/>
        <v>9.3297372440432815E-3</v>
      </c>
      <c r="N14" s="5">
        <f t="shared" si="2"/>
        <v>5741.2967495687817</v>
      </c>
      <c r="O14">
        <f t="shared" si="3"/>
        <v>5741.2967495687817</v>
      </c>
    </row>
    <row r="15" spans="1:15" x14ac:dyDescent="0.3">
      <c r="A15" s="13" t="s">
        <v>14</v>
      </c>
      <c r="B15" s="11">
        <v>100.46</v>
      </c>
      <c r="C15" s="11">
        <v>100.2</v>
      </c>
      <c r="D15">
        <f t="shared" si="4"/>
        <v>10066.092000000001</v>
      </c>
      <c r="E15">
        <f t="shared" si="5"/>
        <v>10092.211599999999</v>
      </c>
      <c r="F15">
        <f t="shared" si="6"/>
        <v>10040.040000000001</v>
      </c>
      <c r="G15">
        <f t="shared" si="7"/>
        <v>24.40690723461109</v>
      </c>
      <c r="H15">
        <f t="shared" si="8"/>
        <v>9.954210631096954E-3</v>
      </c>
      <c r="I15">
        <f t="shared" si="9"/>
        <v>0.99741190523591483</v>
      </c>
      <c r="J15">
        <f t="shared" si="10"/>
        <v>9.9086309288243623E-5</v>
      </c>
      <c r="K15" s="11">
        <v>100.46</v>
      </c>
      <c r="L15">
        <f t="shared" si="0"/>
        <v>100.08118596402809</v>
      </c>
      <c r="M15" s="5">
        <f t="shared" si="1"/>
        <v>1.4116775143933976E-2</v>
      </c>
      <c r="N15" s="5">
        <f t="shared" si="2"/>
        <v>5744.592910942848</v>
      </c>
      <c r="O15">
        <f t="shared" si="3"/>
        <v>5744.592910942848</v>
      </c>
    </row>
    <row r="16" spans="1:15" x14ac:dyDescent="0.3">
      <c r="A16" s="13" t="s">
        <v>15</v>
      </c>
      <c r="B16" s="11">
        <v>100.66</v>
      </c>
      <c r="C16" s="11">
        <v>99.74</v>
      </c>
      <c r="D16">
        <f t="shared" si="4"/>
        <v>10039.828399999999</v>
      </c>
      <c r="E16">
        <f t="shared" si="5"/>
        <v>10132.435599999999</v>
      </c>
      <c r="F16">
        <f t="shared" si="6"/>
        <v>9948.0675999999985</v>
      </c>
      <c r="G16">
        <f t="shared" si="7"/>
        <v>24.530823098206504</v>
      </c>
      <c r="H16">
        <f t="shared" si="8"/>
        <v>9.9344327438903243E-3</v>
      </c>
      <c r="I16">
        <f t="shared" si="9"/>
        <v>0.9908603218756209</v>
      </c>
      <c r="J16">
        <f t="shared" si="10"/>
        <v>9.8692953942880238E-5</v>
      </c>
      <c r="K16" s="11">
        <v>100.66</v>
      </c>
      <c r="L16">
        <f t="shared" si="0"/>
        <v>100.20575349822896</v>
      </c>
      <c r="M16" s="5">
        <f t="shared" si="1"/>
        <v>0.21692632111251689</v>
      </c>
      <c r="N16" s="5">
        <f t="shared" si="2"/>
        <v>5656.4202902452662</v>
      </c>
      <c r="O16">
        <f t="shared" si="3"/>
        <v>5656.4202902452662</v>
      </c>
    </row>
    <row r="17" spans="1:15" x14ac:dyDescent="0.3">
      <c r="A17" s="13" t="s">
        <v>16</v>
      </c>
      <c r="B17" s="11">
        <v>100.42</v>
      </c>
      <c r="C17" s="11">
        <v>99.76</v>
      </c>
      <c r="D17">
        <f t="shared" si="4"/>
        <v>10017.8992</v>
      </c>
      <c r="E17">
        <f t="shared" si="5"/>
        <v>10084.1764</v>
      </c>
      <c r="F17">
        <f t="shared" si="6"/>
        <v>9952.0576000000019</v>
      </c>
      <c r="G17">
        <f t="shared" si="7"/>
        <v>24.382124061892014</v>
      </c>
      <c r="H17">
        <f t="shared" si="8"/>
        <v>9.9581756622186806E-3</v>
      </c>
      <c r="I17">
        <f t="shared" si="9"/>
        <v>0.99342760406293562</v>
      </c>
      <c r="J17">
        <f t="shared" si="10"/>
        <v>9.916526251960446E-5</v>
      </c>
      <c r="K17" s="11">
        <v>100.42</v>
      </c>
      <c r="L17">
        <f t="shared" si="0"/>
        <v>100.05621291484934</v>
      </c>
      <c r="M17" s="5">
        <f t="shared" si="1"/>
        <v>8.7742090923539184E-2</v>
      </c>
      <c r="N17" s="5">
        <f t="shared" si="2"/>
        <v>5681.8241809408</v>
      </c>
      <c r="O17">
        <f t="shared" si="3"/>
        <v>5681.8241809408</v>
      </c>
    </row>
    <row r="18" spans="1:15" x14ac:dyDescent="0.3">
      <c r="A18" s="13" t="s">
        <v>17</v>
      </c>
      <c r="B18" s="11">
        <v>100.35</v>
      </c>
      <c r="C18" s="11">
        <v>99.99</v>
      </c>
      <c r="D18">
        <f t="shared" si="4"/>
        <v>10033.996499999999</v>
      </c>
      <c r="E18">
        <f t="shared" si="5"/>
        <v>10070.122499999999</v>
      </c>
      <c r="F18">
        <f t="shared" si="6"/>
        <v>9998.0000999999993</v>
      </c>
      <c r="G18">
        <f t="shared" si="7"/>
        <v>24.338753509633612</v>
      </c>
      <c r="H18">
        <f t="shared" si="8"/>
        <v>9.9651220727453912E-3</v>
      </c>
      <c r="I18">
        <f t="shared" si="9"/>
        <v>0.99641255605381163</v>
      </c>
      <c r="J18">
        <f t="shared" si="10"/>
        <v>9.93036579247174E-5</v>
      </c>
      <c r="K18" s="11">
        <v>100.35</v>
      </c>
      <c r="L18">
        <f t="shared" si="0"/>
        <v>100.01246217333589</v>
      </c>
      <c r="M18" s="5">
        <f t="shared" si="1"/>
        <v>5.0454923097183006E-4</v>
      </c>
      <c r="N18" s="5">
        <f t="shared" si="2"/>
        <v>5723.1110955461727</v>
      </c>
      <c r="O18">
        <f t="shared" si="3"/>
        <v>5723.1110955461727</v>
      </c>
    </row>
    <row r="19" spans="1:15" x14ac:dyDescent="0.3">
      <c r="A19" s="13" t="s">
        <v>18</v>
      </c>
      <c r="B19" s="11">
        <v>100.11</v>
      </c>
      <c r="C19" s="11">
        <v>99.91</v>
      </c>
      <c r="D19">
        <f t="shared" si="4"/>
        <v>10001.990099999999</v>
      </c>
      <c r="E19">
        <f t="shared" si="5"/>
        <v>10022.0121</v>
      </c>
      <c r="F19">
        <f t="shared" si="6"/>
        <v>9982.0080999999991</v>
      </c>
      <c r="G19">
        <f t="shared" si="7"/>
        <v>24.190054473319123</v>
      </c>
      <c r="H19">
        <f t="shared" si="8"/>
        <v>9.9890120867046246E-3</v>
      </c>
      <c r="I19">
        <f t="shared" si="9"/>
        <v>0.99800219758265896</v>
      </c>
      <c r="J19">
        <f t="shared" si="10"/>
        <v>9.9780362468331076E-5</v>
      </c>
      <c r="K19" s="11">
        <v>100.11</v>
      </c>
      <c r="L19">
        <f t="shared" si="0"/>
        <v>99.861995134069517</v>
      </c>
      <c r="M19" s="5">
        <f t="shared" si="1"/>
        <v>2.3044671530033519E-3</v>
      </c>
      <c r="N19" s="5">
        <f t="shared" si="2"/>
        <v>5733.5101505635193</v>
      </c>
      <c r="O19">
        <f t="shared" si="3"/>
        <v>5733.5101505635193</v>
      </c>
    </row>
    <row r="20" spans="1:15" x14ac:dyDescent="0.3">
      <c r="A20" s="13" t="s">
        <v>19</v>
      </c>
      <c r="B20" s="11">
        <v>100.34</v>
      </c>
      <c r="C20" s="11">
        <v>99.92</v>
      </c>
      <c r="D20">
        <f t="shared" si="4"/>
        <v>10025.972800000001</v>
      </c>
      <c r="E20">
        <f t="shared" si="5"/>
        <v>10068.115600000001</v>
      </c>
      <c r="F20">
        <f t="shared" si="6"/>
        <v>9984.0064000000002</v>
      </c>
      <c r="G20">
        <f t="shared" si="7"/>
        <v>24.332557716453849</v>
      </c>
      <c r="H20">
        <f t="shared" si="8"/>
        <v>9.9661152082918068E-3</v>
      </c>
      <c r="I20">
        <f t="shared" si="9"/>
        <v>0.99581423161251736</v>
      </c>
      <c r="J20">
        <f t="shared" si="10"/>
        <v>9.9323452344945244E-5</v>
      </c>
      <c r="K20" s="11">
        <v>100.34</v>
      </c>
      <c r="L20">
        <f t="shared" si="0"/>
        <v>100.00620708426334</v>
      </c>
      <c r="M20" s="5">
        <f t="shared" si="1"/>
        <v>7.4316613771858763E-3</v>
      </c>
      <c r="N20" s="5">
        <f t="shared" si="2"/>
        <v>5713.4614309684212</v>
      </c>
      <c r="O20">
        <f t="shared" si="3"/>
        <v>5713.4614309684212</v>
      </c>
    </row>
    <row r="21" spans="1:15" x14ac:dyDescent="0.3">
      <c r="A21" s="13" t="s">
        <v>20</v>
      </c>
      <c r="B21" s="11">
        <v>100.29</v>
      </c>
      <c r="C21" s="11">
        <v>99.68</v>
      </c>
      <c r="D21">
        <f t="shared" si="4"/>
        <v>9996.9072000000015</v>
      </c>
      <c r="E21">
        <f t="shared" si="5"/>
        <v>10058.084100000002</v>
      </c>
      <c r="F21">
        <f t="shared" si="6"/>
        <v>9936.1024000000016</v>
      </c>
      <c r="G21">
        <f t="shared" si="7"/>
        <v>24.301578750554995</v>
      </c>
      <c r="H21">
        <f t="shared" si="8"/>
        <v>9.9710838568152355E-3</v>
      </c>
      <c r="I21">
        <f t="shared" si="9"/>
        <v>0.99391763884734274</v>
      </c>
      <c r="J21">
        <f t="shared" si="10"/>
        <v>9.942251327964139E-5</v>
      </c>
      <c r="K21" s="11">
        <v>100.29</v>
      </c>
      <c r="L21">
        <f t="shared" si="0"/>
        <v>99.974912927895275</v>
      </c>
      <c r="M21" s="5">
        <f t="shared" si="1"/>
        <v>8.6973635039759689E-2</v>
      </c>
      <c r="N21" s="5">
        <f t="shared" si="2"/>
        <v>5681.9063900587835</v>
      </c>
      <c r="O21">
        <f t="shared" si="3"/>
        <v>5681.9063900587835</v>
      </c>
    </row>
    <row r="22" spans="1:15" x14ac:dyDescent="0.3">
      <c r="A22" s="13" t="s">
        <v>21</v>
      </c>
      <c r="B22" s="11">
        <v>100.17</v>
      </c>
      <c r="C22" s="11">
        <v>99.45</v>
      </c>
      <c r="D22">
        <f t="shared" si="4"/>
        <v>9961.906500000001</v>
      </c>
      <c r="E22">
        <f t="shared" si="5"/>
        <v>10034.028900000001</v>
      </c>
      <c r="F22">
        <f t="shared" si="6"/>
        <v>9890.3024999999998</v>
      </c>
      <c r="G22">
        <f t="shared" si="7"/>
        <v>24.227229232397747</v>
      </c>
      <c r="H22">
        <f t="shared" si="8"/>
        <v>9.9830288509533786E-3</v>
      </c>
      <c r="I22">
        <f t="shared" si="9"/>
        <v>0.99281221922731355</v>
      </c>
      <c r="J22">
        <f t="shared" si="10"/>
        <v>9.9660865038967531E-5</v>
      </c>
      <c r="K22" s="11">
        <v>100.17</v>
      </c>
      <c r="L22">
        <f t="shared" si="0"/>
        <v>99.899679489141846</v>
      </c>
      <c r="M22" s="5">
        <f t="shared" si="1"/>
        <v>0.20221164295486907</v>
      </c>
      <c r="N22" s="5">
        <f t="shared" si="2"/>
        <v>5658.4652419552367</v>
      </c>
      <c r="O22">
        <f t="shared" si="3"/>
        <v>5658.4652419552367</v>
      </c>
    </row>
    <row r="23" spans="1:15" x14ac:dyDescent="0.3">
      <c r="A23" s="13" t="s">
        <v>22</v>
      </c>
      <c r="B23" s="11">
        <v>100.09</v>
      </c>
      <c r="C23" s="11">
        <v>99.57</v>
      </c>
      <c r="D23">
        <f t="shared" si="4"/>
        <v>9965.961299999999</v>
      </c>
      <c r="E23">
        <f t="shared" si="5"/>
        <v>10018.008100000001</v>
      </c>
      <c r="F23">
        <f t="shared" si="6"/>
        <v>9914.1848999999984</v>
      </c>
      <c r="G23">
        <f t="shared" si="7"/>
        <v>24.177662886959581</v>
      </c>
      <c r="H23">
        <f t="shared" si="8"/>
        <v>9.9910080927165541E-3</v>
      </c>
      <c r="I23">
        <f t="shared" si="9"/>
        <v>0.99480467579178722</v>
      </c>
      <c r="J23">
        <f t="shared" si="10"/>
        <v>9.9820242708727671E-5</v>
      </c>
      <c r="K23" s="11">
        <v>100.09</v>
      </c>
      <c r="L23">
        <f t="shared" si="0"/>
        <v>99.849423642253498</v>
      </c>
      <c r="M23" s="5">
        <f t="shared" si="1"/>
        <v>7.8077571850214758E-2</v>
      </c>
      <c r="N23" s="5">
        <f t="shared" si="2"/>
        <v>5684.004495366331</v>
      </c>
      <c r="O23">
        <f t="shared" si="3"/>
        <v>5684.004495366331</v>
      </c>
    </row>
    <row r="24" spans="1:15" x14ac:dyDescent="0.3">
      <c r="A24" s="13" t="s">
        <v>23</v>
      </c>
      <c r="B24" s="11">
        <v>99.9</v>
      </c>
      <c r="C24" s="11">
        <v>99.45</v>
      </c>
      <c r="D24">
        <f t="shared" si="4"/>
        <v>9935.0550000000003</v>
      </c>
      <c r="E24">
        <f t="shared" si="5"/>
        <v>9980.010000000002</v>
      </c>
      <c r="F24">
        <f t="shared" si="6"/>
        <v>9890.3024999999998</v>
      </c>
      <c r="G24">
        <f t="shared" si="7"/>
        <v>24.059942816543945</v>
      </c>
      <c r="H24">
        <f t="shared" si="8"/>
        <v>1.001001001001001E-2</v>
      </c>
      <c r="I24">
        <f t="shared" si="9"/>
        <v>0.99549549549549554</v>
      </c>
      <c r="J24">
        <f t="shared" si="10"/>
        <v>1.002003004005006E-4</v>
      </c>
      <c r="K24" s="11">
        <v>99.9</v>
      </c>
      <c r="L24">
        <f t="shared" si="0"/>
        <v>99.729743417687303</v>
      </c>
      <c r="M24" s="5">
        <f t="shared" si="1"/>
        <v>7.8256379739371024E-2</v>
      </c>
      <c r="N24" s="5">
        <f t="shared" si="2"/>
        <v>5683.660722124775</v>
      </c>
      <c r="O24">
        <f t="shared" si="3"/>
        <v>5683.660722124775</v>
      </c>
    </row>
    <row r="25" spans="1:15" x14ac:dyDescent="0.3">
      <c r="A25" s="13" t="s">
        <v>24</v>
      </c>
      <c r="B25" s="11">
        <v>100.08</v>
      </c>
      <c r="C25" s="11">
        <v>99.86</v>
      </c>
      <c r="D25">
        <f t="shared" si="4"/>
        <v>9993.9887999999992</v>
      </c>
      <c r="E25">
        <f t="shared" si="5"/>
        <v>10016.0064</v>
      </c>
      <c r="F25">
        <f t="shared" si="6"/>
        <v>9972.0195999999996</v>
      </c>
      <c r="G25">
        <f t="shared" si="7"/>
        <v>24.17146709377981</v>
      </c>
      <c r="H25">
        <f t="shared" si="8"/>
        <v>9.9920063948840936E-3</v>
      </c>
      <c r="I25">
        <f t="shared" si="9"/>
        <v>0.99780175859312559</v>
      </c>
      <c r="J25">
        <f t="shared" si="10"/>
        <v>9.9840191795404624E-5</v>
      </c>
      <c r="K25" s="11">
        <v>100.08</v>
      </c>
      <c r="L25">
        <f t="shared" si="0"/>
        <v>99.843136012129094</v>
      </c>
      <c r="M25" s="5">
        <f t="shared" si="1"/>
        <v>2.8439408691005851E-4</v>
      </c>
      <c r="N25" s="5">
        <f t="shared" si="2"/>
        <v>5728.7540134959763</v>
      </c>
      <c r="O25">
        <f t="shared" si="3"/>
        <v>5728.7540134959763</v>
      </c>
    </row>
    <row r="26" spans="1:15" x14ac:dyDescent="0.3">
      <c r="A26" s="13" t="s">
        <v>25</v>
      </c>
      <c r="B26" s="11">
        <v>100.22</v>
      </c>
      <c r="C26" s="11">
        <v>99.57</v>
      </c>
      <c r="D26">
        <f t="shared" si="4"/>
        <v>9978.9053999999996</v>
      </c>
      <c r="E26">
        <f t="shared" si="5"/>
        <v>10044.0484</v>
      </c>
      <c r="F26">
        <f t="shared" si="6"/>
        <v>9914.1848999999984</v>
      </c>
      <c r="G26">
        <f t="shared" si="7"/>
        <v>24.2582081982966</v>
      </c>
      <c r="H26">
        <f t="shared" si="8"/>
        <v>9.9780482937537416E-3</v>
      </c>
      <c r="I26">
        <f t="shared" si="9"/>
        <v>0.99351426860906</v>
      </c>
      <c r="J26">
        <f t="shared" si="10"/>
        <v>9.956144775248196E-5</v>
      </c>
      <c r="K26" s="11">
        <v>100.22</v>
      </c>
      <c r="L26">
        <f t="shared" si="0"/>
        <v>99.931048650206591</v>
      </c>
      <c r="M26" s="5">
        <f t="shared" si="1"/>
        <v>0.13035612781600647</v>
      </c>
      <c r="N26" s="5">
        <f t="shared" si="2"/>
        <v>5671.8659843831183</v>
      </c>
      <c r="O26">
        <f t="shared" si="3"/>
        <v>5671.8659843831183</v>
      </c>
    </row>
    <row r="27" spans="1:15" x14ac:dyDescent="0.3">
      <c r="A27" s="13" t="s">
        <v>26</v>
      </c>
      <c r="B27" s="11">
        <v>99.88</v>
      </c>
      <c r="C27" s="11">
        <v>99.81</v>
      </c>
      <c r="D27">
        <f t="shared" si="4"/>
        <v>9969.0228000000006</v>
      </c>
      <c r="E27">
        <f t="shared" si="5"/>
        <v>9976.0143999999982</v>
      </c>
      <c r="F27">
        <f t="shared" si="6"/>
        <v>9962.0361000000012</v>
      </c>
      <c r="G27">
        <f t="shared" si="7"/>
        <v>24.047551230184396</v>
      </c>
      <c r="H27">
        <f t="shared" si="8"/>
        <v>1.0012014417300761E-2</v>
      </c>
      <c r="I27">
        <f t="shared" si="9"/>
        <v>0.99929915899078903</v>
      </c>
      <c r="J27">
        <f t="shared" si="10"/>
        <v>1.002404326922383E-4</v>
      </c>
      <c r="K27" s="11">
        <v>99.88</v>
      </c>
      <c r="L27">
        <f t="shared" si="0"/>
        <v>99.717119011898433</v>
      </c>
      <c r="M27" s="5">
        <f t="shared" si="1"/>
        <v>8.6268779507239005E-3</v>
      </c>
      <c r="N27" s="5">
        <f t="shared" si="2"/>
        <v>5739.9486435989338</v>
      </c>
      <c r="O27">
        <f t="shared" si="3"/>
        <v>5739.9486435989338</v>
      </c>
    </row>
    <row r="28" spans="1:15" x14ac:dyDescent="0.3">
      <c r="A28" s="13" t="s">
        <v>27</v>
      </c>
      <c r="B28" s="11">
        <v>99.99</v>
      </c>
      <c r="C28" s="11">
        <v>99.92</v>
      </c>
      <c r="D28">
        <f t="shared" si="4"/>
        <v>9991.0007999999998</v>
      </c>
      <c r="E28">
        <f t="shared" si="5"/>
        <v>9998.0000999999993</v>
      </c>
      <c r="F28">
        <f t="shared" si="6"/>
        <v>9984.0064000000002</v>
      </c>
      <c r="G28">
        <f t="shared" si="7"/>
        <v>24.115704955161874</v>
      </c>
      <c r="H28">
        <f t="shared" si="8"/>
        <v>1.0001000100010001E-2</v>
      </c>
      <c r="I28">
        <f t="shared" si="9"/>
        <v>0.99929992999299933</v>
      </c>
      <c r="J28">
        <f t="shared" si="10"/>
        <v>1.0002000300040005E-4</v>
      </c>
      <c r="K28" s="11">
        <v>99.99</v>
      </c>
      <c r="L28">
        <f t="shared" si="0"/>
        <v>99.786490746678865</v>
      </c>
      <c r="M28" s="5">
        <f t="shared" si="1"/>
        <v>1.7824720722367429E-2</v>
      </c>
      <c r="N28" s="5">
        <f t="shared" si="2"/>
        <v>5746.2911472448704</v>
      </c>
      <c r="O28">
        <f t="shared" si="3"/>
        <v>5746.2911472448704</v>
      </c>
    </row>
    <row r="29" spans="1:15" x14ac:dyDescent="0.3">
      <c r="A29" s="13" t="s">
        <v>28</v>
      </c>
      <c r="B29" s="11">
        <v>99.88</v>
      </c>
      <c r="C29" s="11">
        <v>100.17</v>
      </c>
      <c r="D29">
        <f t="shared" si="4"/>
        <v>10004.979600000001</v>
      </c>
      <c r="E29">
        <f t="shared" si="5"/>
        <v>9976.0143999999982</v>
      </c>
      <c r="F29">
        <f t="shared" si="6"/>
        <v>10034.028900000001</v>
      </c>
      <c r="G29">
        <f t="shared" si="7"/>
        <v>24.047551230184396</v>
      </c>
      <c r="H29">
        <f t="shared" si="8"/>
        <v>1.0012014417300761E-2</v>
      </c>
      <c r="I29">
        <f t="shared" si="9"/>
        <v>1.0029034841810174</v>
      </c>
      <c r="J29">
        <f t="shared" si="10"/>
        <v>1.002404326922383E-4</v>
      </c>
      <c r="K29" s="11">
        <v>99.88</v>
      </c>
      <c r="L29">
        <f t="shared" si="0"/>
        <v>99.717119011898433</v>
      </c>
      <c r="M29" s="5">
        <f t="shared" si="1"/>
        <v>0.20510118938385344</v>
      </c>
      <c r="N29" s="5">
        <f t="shared" si="2"/>
        <v>5794.6272067132013</v>
      </c>
      <c r="O29">
        <f t="shared" si="3"/>
        <v>5794.6272067132013</v>
      </c>
    </row>
    <row r="30" spans="1:15" x14ac:dyDescent="0.3">
      <c r="A30" s="13" t="s">
        <v>29</v>
      </c>
      <c r="B30" s="11">
        <v>100.02</v>
      </c>
      <c r="C30" s="11">
        <v>99.76</v>
      </c>
      <c r="D30">
        <f t="shared" si="4"/>
        <v>9977.9951999999994</v>
      </c>
      <c r="E30">
        <f t="shared" si="5"/>
        <v>10004.000399999999</v>
      </c>
      <c r="F30">
        <f t="shared" si="6"/>
        <v>9952.0576000000019</v>
      </c>
      <c r="G30">
        <f t="shared" si="7"/>
        <v>24.134292334701186</v>
      </c>
      <c r="H30">
        <f t="shared" si="8"/>
        <v>9.9980003999200172E-3</v>
      </c>
      <c r="I30">
        <f t="shared" si="9"/>
        <v>0.99740051989602097</v>
      </c>
      <c r="J30">
        <f t="shared" si="10"/>
        <v>9.9960011996800822E-5</v>
      </c>
      <c r="K30" s="11">
        <v>100.02</v>
      </c>
      <c r="L30">
        <f t="shared" si="0"/>
        <v>99.805383828616669</v>
      </c>
      <c r="M30" s="5">
        <f t="shared" si="1"/>
        <v>2.0596918999067617E-3</v>
      </c>
      <c r="N30" s="5">
        <f t="shared" si="2"/>
        <v>5719.2476598772364</v>
      </c>
      <c r="O30">
        <f t="shared" si="3"/>
        <v>5719.2476598772364</v>
      </c>
    </row>
    <row r="31" spans="1:15" x14ac:dyDescent="0.3">
      <c r="A31" s="13" t="s">
        <v>30</v>
      </c>
      <c r="B31" s="11">
        <v>100.26</v>
      </c>
      <c r="C31" s="11">
        <v>99.79</v>
      </c>
      <c r="D31">
        <f t="shared" si="4"/>
        <v>10004.945400000001</v>
      </c>
      <c r="E31">
        <f t="shared" si="5"/>
        <v>10052.0676</v>
      </c>
      <c r="F31">
        <f t="shared" si="6"/>
        <v>9958.044100000001</v>
      </c>
      <c r="G31">
        <f t="shared" si="7"/>
        <v>24.282991371015683</v>
      </c>
      <c r="H31">
        <f t="shared" si="8"/>
        <v>9.9740674246957903E-3</v>
      </c>
      <c r="I31">
        <f t="shared" si="9"/>
        <v>0.99531218831039303</v>
      </c>
      <c r="J31">
        <f t="shared" si="10"/>
        <v>9.9482020992377711E-5</v>
      </c>
      <c r="K31" s="11">
        <v>100.26</v>
      </c>
      <c r="L31">
        <f t="shared" si="0"/>
        <v>99.956121451833212</v>
      </c>
      <c r="M31" s="5">
        <f t="shared" si="1"/>
        <v>2.7596336759172155E-2</v>
      </c>
      <c r="N31" s="5">
        <f t="shared" si="2"/>
        <v>5701.3083520975133</v>
      </c>
      <c r="O31">
        <f t="shared" si="3"/>
        <v>5701.3083520975133</v>
      </c>
    </row>
    <row r="32" spans="1:15" x14ac:dyDescent="0.3">
      <c r="A32" s="13" t="s">
        <v>31</v>
      </c>
      <c r="B32" s="11">
        <v>100</v>
      </c>
      <c r="C32" s="11">
        <v>100.15</v>
      </c>
      <c r="D32">
        <f t="shared" si="4"/>
        <v>10015</v>
      </c>
      <c r="E32">
        <f t="shared" si="5"/>
        <v>10000</v>
      </c>
      <c r="F32">
        <f t="shared" si="6"/>
        <v>10030.022500000001</v>
      </c>
      <c r="G32">
        <f t="shared" si="7"/>
        <v>24.121900748341645</v>
      </c>
      <c r="H32">
        <f t="shared" si="8"/>
        <v>0.01</v>
      </c>
      <c r="I32">
        <f t="shared" si="9"/>
        <v>1.0015000000000001</v>
      </c>
      <c r="J32">
        <f t="shared" si="10"/>
        <v>1E-4</v>
      </c>
      <c r="K32" s="11">
        <v>100</v>
      </c>
      <c r="L32">
        <f t="shared" si="0"/>
        <v>99.792789700196934</v>
      </c>
      <c r="M32" s="5">
        <f t="shared" si="1"/>
        <v>0.12759919828540023</v>
      </c>
      <c r="N32" s="5">
        <f t="shared" si="2"/>
        <v>5780.2718758200144</v>
      </c>
      <c r="O32">
        <f t="shared" si="3"/>
        <v>5780.2718758200144</v>
      </c>
    </row>
    <row r="33" spans="1:15" x14ac:dyDescent="0.3">
      <c r="A33" s="13" t="s">
        <v>32</v>
      </c>
      <c r="B33" s="11">
        <v>99.9</v>
      </c>
      <c r="C33" s="11">
        <v>100.25</v>
      </c>
      <c r="D33">
        <f t="shared" si="4"/>
        <v>10014.975</v>
      </c>
      <c r="E33">
        <f t="shared" si="5"/>
        <v>9980.010000000002</v>
      </c>
      <c r="F33">
        <f t="shared" si="6"/>
        <v>10050.0625</v>
      </c>
      <c r="G33">
        <f t="shared" si="7"/>
        <v>24.059942816543945</v>
      </c>
      <c r="H33">
        <f t="shared" si="8"/>
        <v>1.001001001001001E-2</v>
      </c>
      <c r="I33">
        <f t="shared" si="9"/>
        <v>1.0035035035035036</v>
      </c>
      <c r="J33">
        <f t="shared" si="10"/>
        <v>1.002003004005006E-4</v>
      </c>
      <c r="K33" s="11">
        <v>99.9</v>
      </c>
      <c r="L33">
        <f t="shared" si="0"/>
        <v>99.729743417687303</v>
      </c>
      <c r="M33" s="5">
        <f t="shared" si="1"/>
        <v>0.27066691143968852</v>
      </c>
      <c r="N33" s="5">
        <f t="shared" si="2"/>
        <v>5804.9248136183023</v>
      </c>
      <c r="O33">
        <f t="shared" si="3"/>
        <v>5804.9248136183023</v>
      </c>
    </row>
    <row r="34" spans="1:15" x14ac:dyDescent="0.3">
      <c r="A34" s="13" t="s">
        <v>33</v>
      </c>
      <c r="B34" s="11">
        <v>100.03</v>
      </c>
      <c r="C34" s="11">
        <v>99.81</v>
      </c>
      <c r="D34">
        <f t="shared" si="4"/>
        <v>9983.9943000000003</v>
      </c>
      <c r="E34">
        <f t="shared" si="5"/>
        <v>10006.000900000001</v>
      </c>
      <c r="F34">
        <f t="shared" si="6"/>
        <v>9962.0361000000012</v>
      </c>
      <c r="G34">
        <f t="shared" si="7"/>
        <v>24.140488127880957</v>
      </c>
      <c r="H34">
        <f t="shared" si="8"/>
        <v>9.997000899730081E-3</v>
      </c>
      <c r="I34">
        <f t="shared" si="9"/>
        <v>0.99780065980205945</v>
      </c>
      <c r="J34">
        <f t="shared" si="10"/>
        <v>9.9940026989204053E-5</v>
      </c>
      <c r="K34" s="11">
        <v>100.03</v>
      </c>
      <c r="L34">
        <f t="shared" si="0"/>
        <v>99.811679004273856</v>
      </c>
      <c r="M34" s="5">
        <f t="shared" si="1"/>
        <v>2.8190553516182495E-6</v>
      </c>
      <c r="N34" s="5">
        <f t="shared" si="2"/>
        <v>5725.8750269647653</v>
      </c>
      <c r="O34">
        <f t="shared" si="3"/>
        <v>5725.8750269647653</v>
      </c>
    </row>
    <row r="35" spans="1:15" x14ac:dyDescent="0.3">
      <c r="A35" s="13" t="s">
        <v>34</v>
      </c>
      <c r="B35" s="11">
        <v>100</v>
      </c>
      <c r="C35" s="11">
        <v>100.01</v>
      </c>
      <c r="D35">
        <f t="shared" si="4"/>
        <v>10001</v>
      </c>
      <c r="E35">
        <f t="shared" si="5"/>
        <v>10000</v>
      </c>
      <c r="F35">
        <f t="shared" si="6"/>
        <v>10002.000100000001</v>
      </c>
      <c r="G35">
        <f t="shared" si="7"/>
        <v>24.121900748341645</v>
      </c>
      <c r="H35">
        <f t="shared" si="8"/>
        <v>0.01</v>
      </c>
      <c r="I35">
        <f t="shared" si="9"/>
        <v>1.0001</v>
      </c>
      <c r="J35">
        <f t="shared" si="10"/>
        <v>1E-4</v>
      </c>
      <c r="K35" s="11">
        <v>100</v>
      </c>
      <c r="L35">
        <f t="shared" si="0"/>
        <v>99.792789700196934</v>
      </c>
      <c r="M35" s="5">
        <f t="shared" si="1"/>
        <v>4.7180314340539958E-2</v>
      </c>
      <c r="N35" s="5">
        <f t="shared" si="2"/>
        <v>5759.0036080295504</v>
      </c>
      <c r="O35">
        <f t="shared" si="3"/>
        <v>5759.0036080295504</v>
      </c>
    </row>
    <row r="36" spans="1:15" x14ac:dyDescent="0.3">
      <c r="A36" s="13" t="s">
        <v>35</v>
      </c>
      <c r="B36" s="11">
        <v>100.03</v>
      </c>
      <c r="C36" s="11">
        <v>100.08</v>
      </c>
      <c r="D36">
        <f t="shared" si="4"/>
        <v>10011.002399999999</v>
      </c>
      <c r="E36">
        <f t="shared" si="5"/>
        <v>10006.000900000001</v>
      </c>
      <c r="F36">
        <f t="shared" si="6"/>
        <v>10016.0064</v>
      </c>
      <c r="G36">
        <f t="shared" si="7"/>
        <v>24.140488127880957</v>
      </c>
      <c r="H36">
        <f t="shared" si="8"/>
        <v>9.997000899730081E-3</v>
      </c>
      <c r="I36">
        <f t="shared" si="9"/>
        <v>1.0004998500449864</v>
      </c>
      <c r="J36">
        <f t="shared" si="10"/>
        <v>9.9940026989204053E-5</v>
      </c>
      <c r="K36" s="11">
        <v>100.03</v>
      </c>
      <c r="L36">
        <f t="shared" si="0"/>
        <v>99.811679004273856</v>
      </c>
      <c r="M36" s="5">
        <f t="shared" si="1"/>
        <v>7.1996156747468606E-2</v>
      </c>
      <c r="N36" s="5">
        <f t="shared" si="2"/>
        <v>5766.8094633757091</v>
      </c>
      <c r="O36">
        <f t="shared" si="3"/>
        <v>5766.8094633757091</v>
      </c>
    </row>
    <row r="37" spans="1:15" ht="27.6" x14ac:dyDescent="0.3">
      <c r="A37" s="13" t="s">
        <v>36</v>
      </c>
      <c r="B37" s="11">
        <v>100.11</v>
      </c>
      <c r="C37" s="11">
        <v>99.79</v>
      </c>
      <c r="D37">
        <f t="shared" si="4"/>
        <v>9989.9769000000015</v>
      </c>
      <c r="E37">
        <f t="shared" si="5"/>
        <v>10022.0121</v>
      </c>
      <c r="F37">
        <f t="shared" si="6"/>
        <v>9958.044100000001</v>
      </c>
      <c r="G37">
        <f t="shared" si="7"/>
        <v>24.190054473319123</v>
      </c>
      <c r="H37">
        <f t="shared" si="8"/>
        <v>9.9890120867046246E-3</v>
      </c>
      <c r="I37">
        <f t="shared" si="9"/>
        <v>0.9968035161322546</v>
      </c>
      <c r="J37">
        <f t="shared" si="10"/>
        <v>9.9780362468331076E-5</v>
      </c>
      <c r="K37" s="11">
        <v>100.11</v>
      </c>
      <c r="L37">
        <f t="shared" si="0"/>
        <v>99.861995134069517</v>
      </c>
      <c r="M37" s="5">
        <f t="shared" si="1"/>
        <v>5.1832993296867793E-3</v>
      </c>
      <c r="N37" s="5">
        <f t="shared" si="2"/>
        <v>5715.3517636371171</v>
      </c>
      <c r="O37">
        <f t="shared" si="3"/>
        <v>5715.3517636371171</v>
      </c>
    </row>
    <row r="38" spans="1:15" ht="27.6" x14ac:dyDescent="0.3">
      <c r="A38" s="13" t="s">
        <v>37</v>
      </c>
      <c r="B38" s="11">
        <v>99.97</v>
      </c>
      <c r="C38" s="11">
        <v>99.76</v>
      </c>
      <c r="D38">
        <f t="shared" si="4"/>
        <v>9973.0072</v>
      </c>
      <c r="E38">
        <f t="shared" si="5"/>
        <v>9994.0008999999991</v>
      </c>
      <c r="F38">
        <f t="shared" si="6"/>
        <v>9952.0576000000019</v>
      </c>
      <c r="G38">
        <f t="shared" si="7"/>
        <v>24.103313368802333</v>
      </c>
      <c r="H38">
        <f t="shared" si="8"/>
        <v>1.000300090027008E-2</v>
      </c>
      <c r="I38">
        <f t="shared" si="9"/>
        <v>0.99789936981094329</v>
      </c>
      <c r="J38">
        <f t="shared" si="10"/>
        <v>1.0006002701080404E-4</v>
      </c>
      <c r="K38" s="11">
        <v>99.97</v>
      </c>
      <c r="L38">
        <f t="shared" si="0"/>
        <v>99.773889059136479</v>
      </c>
      <c r="M38" s="5">
        <f t="shared" si="1"/>
        <v>1.9290596369647751E-4</v>
      </c>
      <c r="N38" s="5">
        <f t="shared" si="2"/>
        <v>5723.9342320112446</v>
      </c>
      <c r="O38">
        <f t="shared" si="3"/>
        <v>5723.9342320112446</v>
      </c>
    </row>
    <row r="39" spans="1:15" ht="27.6" x14ac:dyDescent="0.3">
      <c r="A39" s="13" t="s">
        <v>38</v>
      </c>
      <c r="B39" s="11">
        <v>100.13</v>
      </c>
      <c r="C39" s="11">
        <v>100.2</v>
      </c>
      <c r="D39">
        <f t="shared" si="4"/>
        <v>10033.026</v>
      </c>
      <c r="E39">
        <f t="shared" si="5"/>
        <v>10026.016899999999</v>
      </c>
      <c r="F39">
        <f t="shared" si="6"/>
        <v>10040.040000000001</v>
      </c>
      <c r="G39">
        <f t="shared" si="7"/>
        <v>24.202446059678657</v>
      </c>
      <c r="H39">
        <f t="shared" si="8"/>
        <v>9.9870168780585248E-3</v>
      </c>
      <c r="I39">
        <f t="shared" si="9"/>
        <v>1.0006990911814642</v>
      </c>
      <c r="J39">
        <f t="shared" si="10"/>
        <v>9.9740506122625842E-5</v>
      </c>
      <c r="K39" s="11">
        <v>100.13</v>
      </c>
      <c r="L39">
        <f t="shared" si="0"/>
        <v>99.874561603817483</v>
      </c>
      <c r="M39" s="5">
        <f t="shared" si="1"/>
        <v>0.10591014970985071</v>
      </c>
      <c r="N39" s="5">
        <f t="shared" si="2"/>
        <v>5775.6282049120537</v>
      </c>
      <c r="O39">
        <f t="shared" si="3"/>
        <v>5775.6282049120537</v>
      </c>
    </row>
    <row r="40" spans="1:15" x14ac:dyDescent="0.3">
      <c r="A40" s="13" t="s">
        <v>39</v>
      </c>
      <c r="B40" s="11">
        <v>100.33</v>
      </c>
      <c r="C40" s="11">
        <v>100.26</v>
      </c>
      <c r="D40">
        <f t="shared" si="4"/>
        <v>10059.085800000001</v>
      </c>
      <c r="E40">
        <f t="shared" si="5"/>
        <v>10066.108899999999</v>
      </c>
      <c r="F40">
        <f t="shared" si="6"/>
        <v>10052.0676</v>
      </c>
      <c r="G40">
        <f t="shared" si="7"/>
        <v>24.326361923274071</v>
      </c>
      <c r="H40">
        <f t="shared" si="8"/>
        <v>9.9671085418120212E-3</v>
      </c>
      <c r="I40">
        <f t="shared" si="9"/>
        <v>0.99930230240207329</v>
      </c>
      <c r="J40">
        <f t="shared" si="10"/>
        <v>9.934325268426216E-5</v>
      </c>
      <c r="K40" s="11">
        <v>100.33</v>
      </c>
      <c r="L40">
        <f t="shared" si="0"/>
        <v>99.999950748287745</v>
      </c>
      <c r="M40" s="5">
        <f t="shared" si="1"/>
        <v>6.7625613316106545E-2</v>
      </c>
      <c r="N40" s="5">
        <f t="shared" si="2"/>
        <v>5765.9173915672036</v>
      </c>
      <c r="O40">
        <f t="shared" si="3"/>
        <v>5765.9173915672036</v>
      </c>
    </row>
    <row r="41" spans="1:15" ht="27.6" x14ac:dyDescent="0.3">
      <c r="A41" s="13" t="s">
        <v>40</v>
      </c>
      <c r="B41" s="11">
        <v>99.97</v>
      </c>
      <c r="C41" s="11">
        <v>99.9</v>
      </c>
      <c r="D41">
        <f t="shared" si="4"/>
        <v>9987.0030000000006</v>
      </c>
      <c r="E41">
        <f t="shared" si="5"/>
        <v>9994.0008999999991</v>
      </c>
      <c r="F41">
        <f t="shared" si="6"/>
        <v>9980.010000000002</v>
      </c>
      <c r="G41">
        <f t="shared" si="7"/>
        <v>24.103313368802333</v>
      </c>
      <c r="H41">
        <f t="shared" si="8"/>
        <v>1.000300090027008E-2</v>
      </c>
      <c r="I41">
        <f t="shared" si="9"/>
        <v>0.9992997899369811</v>
      </c>
      <c r="J41">
        <f t="shared" si="10"/>
        <v>1.0006002701080404E-4</v>
      </c>
      <c r="K41" s="11">
        <v>99.97</v>
      </c>
      <c r="L41">
        <f t="shared" si="0"/>
        <v>99.773889059136479</v>
      </c>
      <c r="M41" s="5">
        <f t="shared" si="1"/>
        <v>1.5903969405483845E-2</v>
      </c>
      <c r="N41" s="5">
        <f t="shared" si="2"/>
        <v>5745.1377042679796</v>
      </c>
      <c r="O41">
        <f t="shared" si="3"/>
        <v>5745.1377042679796</v>
      </c>
    </row>
    <row r="42" spans="1:15" ht="27.6" x14ac:dyDescent="0.3">
      <c r="A42" s="13" t="s">
        <v>41</v>
      </c>
      <c r="B42" s="11">
        <v>100.19</v>
      </c>
      <c r="C42" s="11">
        <v>99.9</v>
      </c>
      <c r="D42">
        <f t="shared" si="4"/>
        <v>10008.981</v>
      </c>
      <c r="E42">
        <f t="shared" si="5"/>
        <v>10038.036099999999</v>
      </c>
      <c r="F42">
        <f t="shared" si="6"/>
        <v>9980.010000000002</v>
      </c>
      <c r="G42">
        <f t="shared" si="7"/>
        <v>24.239620818757288</v>
      </c>
      <c r="H42">
        <f t="shared" si="8"/>
        <v>9.9810360315400748E-3</v>
      </c>
      <c r="I42">
        <f t="shared" si="9"/>
        <v>0.99710549955085348</v>
      </c>
      <c r="J42">
        <f t="shared" si="10"/>
        <v>9.9621080262901238E-5</v>
      </c>
      <c r="K42" s="11">
        <v>100.19</v>
      </c>
      <c r="L42">
        <f t="shared" si="0"/>
        <v>99.912230910728454</v>
      </c>
      <c r="M42" s="5">
        <f t="shared" si="1"/>
        <v>1.4959517724726323E-4</v>
      </c>
      <c r="N42" s="5">
        <f t="shared" si="2"/>
        <v>5724.4929778494261</v>
      </c>
      <c r="O42">
        <f t="shared" si="3"/>
        <v>5724.4929778494261</v>
      </c>
    </row>
    <row r="43" spans="1:15" ht="27.6" x14ac:dyDescent="0.3">
      <c r="A43" s="13" t="s">
        <v>42</v>
      </c>
      <c r="B43" s="11">
        <v>100.12</v>
      </c>
      <c r="C43" s="11">
        <v>99.78</v>
      </c>
      <c r="D43">
        <f t="shared" si="4"/>
        <v>9989.9736000000012</v>
      </c>
      <c r="E43">
        <f t="shared" si="5"/>
        <v>10024.0144</v>
      </c>
      <c r="F43">
        <f t="shared" si="6"/>
        <v>9956.0483999999997</v>
      </c>
      <c r="G43">
        <f t="shared" si="7"/>
        <v>24.196250266498893</v>
      </c>
      <c r="H43">
        <f t="shared" si="8"/>
        <v>9.9880143827407106E-3</v>
      </c>
      <c r="I43">
        <f t="shared" si="9"/>
        <v>0.99660407510986815</v>
      </c>
      <c r="J43">
        <f t="shared" si="10"/>
        <v>9.9760431309835293E-5</v>
      </c>
      <c r="K43" s="11">
        <v>100.12</v>
      </c>
      <c r="L43">
        <f t="shared" si="0"/>
        <v>99.868278996513908</v>
      </c>
      <c r="M43" s="5">
        <f t="shared" si="1"/>
        <v>7.79318122550237E-3</v>
      </c>
      <c r="N43" s="5">
        <f t="shared" si="2"/>
        <v>5712.9032237765286</v>
      </c>
      <c r="O43">
        <f t="shared" si="3"/>
        <v>5712.9032237765286</v>
      </c>
    </row>
    <row r="44" spans="1:15" ht="27.6" x14ac:dyDescent="0.3">
      <c r="A44" s="13" t="s">
        <v>43</v>
      </c>
      <c r="B44" s="11">
        <v>100.09</v>
      </c>
      <c r="C44" s="11">
        <v>100.1</v>
      </c>
      <c r="D44">
        <f t="shared" si="4"/>
        <v>10019.009</v>
      </c>
      <c r="E44">
        <f t="shared" si="5"/>
        <v>10018.008100000001</v>
      </c>
      <c r="F44">
        <f t="shared" si="6"/>
        <v>10020.009999999998</v>
      </c>
      <c r="G44">
        <f t="shared" si="7"/>
        <v>24.177662886959581</v>
      </c>
      <c r="H44">
        <f t="shared" si="8"/>
        <v>9.9910080927165541E-3</v>
      </c>
      <c r="I44">
        <f t="shared" si="9"/>
        <v>1.0000999100809269</v>
      </c>
      <c r="J44">
        <f t="shared" si="10"/>
        <v>9.9820242708727671E-5</v>
      </c>
      <c r="K44" s="11">
        <v>100.09</v>
      </c>
      <c r="L44">
        <f t="shared" si="0"/>
        <v>99.849423642253498</v>
      </c>
      <c r="M44" s="5">
        <f t="shared" si="1"/>
        <v>6.2788511061500005E-2</v>
      </c>
      <c r="N44" s="5">
        <f t="shared" si="2"/>
        <v>5764.2012727061538</v>
      </c>
      <c r="O44">
        <f t="shared" si="3"/>
        <v>5764.2012727061538</v>
      </c>
    </row>
    <row r="45" spans="1:15" x14ac:dyDescent="0.3">
      <c r="A45" s="13" t="s">
        <v>44</v>
      </c>
      <c r="B45" s="11">
        <v>99.99</v>
      </c>
      <c r="C45" s="11">
        <v>99.92</v>
      </c>
      <c r="D45">
        <f t="shared" si="4"/>
        <v>9991.0007999999998</v>
      </c>
      <c r="E45">
        <f t="shared" si="5"/>
        <v>9998.0000999999993</v>
      </c>
      <c r="F45">
        <f t="shared" si="6"/>
        <v>9984.0064000000002</v>
      </c>
      <c r="G45">
        <f t="shared" si="7"/>
        <v>24.115704955161874</v>
      </c>
      <c r="H45">
        <f t="shared" si="8"/>
        <v>1.0001000100010001E-2</v>
      </c>
      <c r="I45">
        <f t="shared" si="9"/>
        <v>0.99929992999299933</v>
      </c>
      <c r="J45">
        <f t="shared" si="10"/>
        <v>1.0002000300040005E-4</v>
      </c>
      <c r="K45" s="11">
        <v>99.99</v>
      </c>
      <c r="L45">
        <f>$I$51+$I$50*H45</f>
        <v>99.786490746678865</v>
      </c>
      <c r="M45" s="5">
        <f t="shared" si="1"/>
        <v>1.7824720722367429E-2</v>
      </c>
      <c r="N45" s="5">
        <f t="shared" si="2"/>
        <v>5746.2911472448704</v>
      </c>
      <c r="O45">
        <f t="shared" si="3"/>
        <v>5746.2911472448704</v>
      </c>
    </row>
    <row r="46" spans="1:15" x14ac:dyDescent="0.3">
      <c r="H46">
        <f>AVERAGE(H2:H45)</f>
        <v>9.9681110918601948E-3</v>
      </c>
      <c r="I46">
        <f>AVERAGE(I2:I45)</f>
        <v>0.99673310976696416</v>
      </c>
      <c r="J46">
        <f t="shared" ref="J46" si="11">AVERAGE(J2:J45)</f>
        <v>9.936555141613497E-5</v>
      </c>
      <c r="M46" s="5">
        <f>SUM(M2:M45)</f>
        <v>3.6618015814737475</v>
      </c>
      <c r="N46" s="5">
        <f>SUM(N2:N45)</f>
        <v>251959.12758430632</v>
      </c>
      <c r="O46">
        <f>SUM(O2:O45)</f>
        <v>251959.12758430632</v>
      </c>
    </row>
    <row r="48" spans="1:15" x14ac:dyDescent="0.3">
      <c r="H48" t="s">
        <v>68</v>
      </c>
      <c r="I48">
        <f>J46-(H46*H46)</f>
        <v>2.3126764687190137E-9</v>
      </c>
      <c r="K48" t="s">
        <v>72</v>
      </c>
      <c r="L48" s="7">
        <f>J46-(H46*H46)</f>
        <v>2.3126764687190137E-9</v>
      </c>
    </row>
    <row r="49" spans="1:12" x14ac:dyDescent="0.3">
      <c r="K49" t="s">
        <v>61</v>
      </c>
      <c r="L49">
        <f>(I46-H46*B53)/L48</f>
        <v>-6298.3236227126681</v>
      </c>
    </row>
    <row r="50" spans="1:12" x14ac:dyDescent="0.3">
      <c r="A50" t="s">
        <v>52</v>
      </c>
      <c r="B50">
        <f>CORREL(B2:B45,C2:C45)</f>
        <v>0.72567809065920574</v>
      </c>
      <c r="H50" t="s">
        <v>61</v>
      </c>
      <c r="I50">
        <f>(I46-H46*B53)/I48</f>
        <v>-6298.3236227126681</v>
      </c>
      <c r="K50" t="s">
        <v>60</v>
      </c>
      <c r="L50">
        <f>B53-H46*L49</f>
        <v>162.77602592732362</v>
      </c>
    </row>
    <row r="51" spans="1:12" x14ac:dyDescent="0.3">
      <c r="H51" t="s">
        <v>60</v>
      </c>
      <c r="I51">
        <f>B53-H46*I50</f>
        <v>162.77602592732362</v>
      </c>
      <c r="K51" s="8" t="s">
        <v>73</v>
      </c>
      <c r="L51" s="8">
        <f>SQRT(M46/44)</f>
        <v>0.28848355796355613</v>
      </c>
    </row>
    <row r="52" spans="1:12" x14ac:dyDescent="0.3">
      <c r="A52" t="s">
        <v>53</v>
      </c>
      <c r="B52" s="5">
        <f>AVERAGE(B2:B45)</f>
        <v>100.32227272727273</v>
      </c>
      <c r="C52">
        <f>B52*B52</f>
        <v>10064.55840516529</v>
      </c>
      <c r="E52" t="s">
        <v>55</v>
      </c>
      <c r="F52">
        <f>SQRT(B54-C52)</f>
        <v>0.48991587235188966</v>
      </c>
      <c r="K52" s="8" t="s">
        <v>74</v>
      </c>
      <c r="L52" s="8">
        <f>SQRT(N46/44)</f>
        <v>75.672609369138542</v>
      </c>
    </row>
    <row r="53" spans="1:12" x14ac:dyDescent="0.3">
      <c r="A53" t="s">
        <v>54</v>
      </c>
      <c r="B53" s="5">
        <f>AVERAGE(C2:C45)</f>
        <v>99.993636363636384</v>
      </c>
      <c r="C53">
        <f>B53*B53</f>
        <v>9998.7273132231439</v>
      </c>
      <c r="E53" t="s">
        <v>56</v>
      </c>
      <c r="F53">
        <f>SQRT(B55-C53)</f>
        <v>0.4182870420938834</v>
      </c>
    </row>
    <row r="54" spans="1:12" x14ac:dyDescent="0.3">
      <c r="A54" t="s">
        <v>59</v>
      </c>
      <c r="B54">
        <f>AVERAGE(E2:E45)</f>
        <v>10064.798422727272</v>
      </c>
    </row>
    <row r="55" spans="1:12" x14ac:dyDescent="0.3">
      <c r="A55" t="s">
        <v>57</v>
      </c>
      <c r="B55">
        <f>AVERAGE(F2:F45)</f>
        <v>9998.9022772727276</v>
      </c>
      <c r="D55">
        <f>(B56-B52*B53)/(F52*F53)</f>
        <v>0.72567809066815536</v>
      </c>
    </row>
    <row r="56" spans="1:12" x14ac:dyDescent="0.3">
      <c r="A56" t="s">
        <v>58</v>
      </c>
      <c r="B56">
        <f>AVERAGE(D2:D45)</f>
        <v>10031.737568181821</v>
      </c>
      <c r="C56" t="s">
        <v>61</v>
      </c>
      <c r="D56">
        <f>(B56-B52*B53)/(F52*F52)</f>
        <v>0.6195793179770589</v>
      </c>
    </row>
    <row r="57" spans="1:12" x14ac:dyDescent="0.3">
      <c r="C57" t="s">
        <v>60</v>
      </c>
      <c r="D57">
        <f>B53-B52*D56</f>
        <v>37.836031049364244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46F9-60C9-44AB-BAAE-8BB1DE0B19FF}">
  <dimension ref="A1:K57"/>
  <sheetViews>
    <sheetView zoomScale="70" zoomScaleNormal="70" workbookViewId="0">
      <selection activeCell="O19" sqref="O19"/>
    </sheetView>
  </sheetViews>
  <sheetFormatPr defaultRowHeight="14.4" x14ac:dyDescent="0.3"/>
  <cols>
    <col min="1" max="1" width="13.77734375" customWidth="1"/>
    <col min="2" max="2" width="14.21875" customWidth="1"/>
    <col min="3" max="3" width="14.77734375" customWidth="1"/>
    <col min="7" max="7" width="12" bestFit="1" customWidth="1"/>
    <col min="10" max="10" width="14.33203125" customWidth="1"/>
    <col min="11" max="11" width="20.109375" customWidth="1"/>
  </cols>
  <sheetData>
    <row r="1" spans="1:11" ht="55.2" x14ac:dyDescent="0.3">
      <c r="A1" s="9" t="s">
        <v>64</v>
      </c>
      <c r="B1" s="10" t="s">
        <v>45</v>
      </c>
      <c r="C1" s="10" t="s">
        <v>46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x14ac:dyDescent="0.3">
      <c r="A2" s="13" t="s">
        <v>1</v>
      </c>
      <c r="B2" s="11">
        <v>100.58</v>
      </c>
      <c r="C2" s="11">
        <v>99.85</v>
      </c>
      <c r="D2">
        <f>LOG10(B2)</f>
        <v>2.0025116312849085</v>
      </c>
      <c r="E2">
        <f>LOG10(C2)</f>
        <v>1.9993480692067214</v>
      </c>
      <c r="F2">
        <f>D2*E2</f>
        <v>4.0037177635734835</v>
      </c>
      <c r="G2">
        <f>D2^2</f>
        <v>4.0100528334313452</v>
      </c>
      <c r="H2">
        <f>$G$53+$G$52*LOG(B2)</f>
        <v>2.0006640886230773</v>
      </c>
      <c r="I2">
        <f>H2*'дз9(ЭКСПОНЕНТА)'!$J$52</f>
        <v>4.6067024052629097</v>
      </c>
      <c r="J2">
        <f>EXP(I2)</f>
        <v>100.1533393722532</v>
      </c>
      <c r="K2" s="5">
        <f>(C2-J2)^2</f>
        <v>9.2014774758968715E-2</v>
      </c>
    </row>
    <row r="3" spans="1:11" x14ac:dyDescent="0.3">
      <c r="A3" s="13" t="s">
        <v>2</v>
      </c>
      <c r="B3" s="11">
        <v>100.25</v>
      </c>
      <c r="C3" s="11">
        <v>99.73</v>
      </c>
      <c r="D3">
        <f t="shared" ref="D3:E24" si="0">LOG10(B3)</f>
        <v>2.0010843812922201</v>
      </c>
      <c r="E3">
        <f t="shared" si="0"/>
        <v>1.9988258190402861</v>
      </c>
      <c r="F3">
        <f t="shared" ref="F3:F45" si="1">D3*E3</f>
        <v>3.999819127405146</v>
      </c>
      <c r="G3">
        <f t="shared" ref="G3:G45" si="2">D3^2</f>
        <v>4.0043387010516671</v>
      </c>
      <c r="H3">
        <f>$G$53+$G$52*LOG(B3)</f>
        <v>1.9997773141479827</v>
      </c>
      <c r="I3">
        <f>H3*'дз9(ЭКСПОНЕНТА)'!$J$52</f>
        <v>4.6046605302022368</v>
      </c>
      <c r="J3">
        <f t="shared" ref="J3:J45" si="3">EXP(I3)</f>
        <v>99.949047406659446</v>
      </c>
      <c r="K3">
        <f t="shared" ref="K3:K45" si="4">(C3-J3)^2</f>
        <v>4.7981766364226908E-2</v>
      </c>
    </row>
    <row r="4" spans="1:11" x14ac:dyDescent="0.3">
      <c r="A4" s="13" t="s">
        <v>3</v>
      </c>
      <c r="B4" s="11">
        <v>100.25</v>
      </c>
      <c r="C4" s="11">
        <v>99.97</v>
      </c>
      <c r="D4">
        <f t="shared" si="0"/>
        <v>2.0010843812922201</v>
      </c>
      <c r="E4">
        <f t="shared" si="0"/>
        <v>1.9998696921082677</v>
      </c>
      <c r="F4">
        <f t="shared" si="1"/>
        <v>4.001908005497536</v>
      </c>
      <c r="G4">
        <f t="shared" si="2"/>
        <v>4.0043387010516671</v>
      </c>
      <c r="H4">
        <f t="shared" ref="H4:H45" si="5">$G$53+$G$52*LOG(B4)</f>
        <v>1.9997773141479827</v>
      </c>
      <c r="I4">
        <f>H4*'дз9(ЭКСПОНЕНТА)'!$J$52</f>
        <v>4.6046605302022368</v>
      </c>
      <c r="J4">
        <f t="shared" si="3"/>
        <v>99.949047406659446</v>
      </c>
      <c r="K4">
        <f t="shared" si="4"/>
        <v>4.3901116769458565E-4</v>
      </c>
    </row>
    <row r="5" spans="1:11" x14ac:dyDescent="0.3">
      <c r="A5" s="13" t="s">
        <v>4</v>
      </c>
      <c r="B5" s="11">
        <v>100.33</v>
      </c>
      <c r="C5" s="11">
        <v>100.18</v>
      </c>
      <c r="D5">
        <f t="shared" si="0"/>
        <v>2.0014308122463982</v>
      </c>
      <c r="E5">
        <f t="shared" si="0"/>
        <v>2.0007810273534954</v>
      </c>
      <c r="F5">
        <f t="shared" si="1"/>
        <v>4.0044247967032893</v>
      </c>
      <c r="G5">
        <f t="shared" si="2"/>
        <v>4.0057252962092775</v>
      </c>
      <c r="H5">
        <f t="shared" si="5"/>
        <v>1.999992557538504</v>
      </c>
      <c r="I5">
        <f>H5*'дз9(ЭКСПОНЕНТА)'!$J$52</f>
        <v>4.6051561467579942</v>
      </c>
      <c r="J5">
        <f t="shared" si="3"/>
        <v>99.998596086845239</v>
      </c>
      <c r="K5">
        <f t="shared" si="4"/>
        <v>3.2907379707862373E-2</v>
      </c>
    </row>
    <row r="6" spans="1:11" x14ac:dyDescent="0.3">
      <c r="A6" s="13" t="s">
        <v>5</v>
      </c>
      <c r="B6" s="11">
        <v>100.58</v>
      </c>
      <c r="C6" s="11">
        <v>99.58</v>
      </c>
      <c r="D6">
        <f t="shared" si="0"/>
        <v>2.0025116312849085</v>
      </c>
      <c r="E6">
        <f t="shared" si="0"/>
        <v>1.9981721219394406</v>
      </c>
      <c r="F6">
        <f t="shared" si="1"/>
        <v>4.001362915492976</v>
      </c>
      <c r="G6">
        <f t="shared" si="2"/>
        <v>4.0100528334313452</v>
      </c>
      <c r="H6">
        <f t="shared" si="5"/>
        <v>2.0006640886230773</v>
      </c>
      <c r="I6">
        <f>H6*'дз9(ЭКСПОНЕНТА)'!$J$52</f>
        <v>4.6067024052629097</v>
      </c>
      <c r="J6">
        <f t="shared" si="3"/>
        <v>100.1533393722532</v>
      </c>
      <c r="K6">
        <f t="shared" si="4"/>
        <v>0.32871803577569508</v>
      </c>
    </row>
    <row r="7" spans="1:11" ht="27.6" x14ac:dyDescent="0.3">
      <c r="A7" s="13" t="s">
        <v>6</v>
      </c>
      <c r="B7" s="11">
        <v>100.21</v>
      </c>
      <c r="C7" s="11">
        <v>99.75</v>
      </c>
      <c r="D7">
        <f t="shared" si="0"/>
        <v>2.0009110621312232</v>
      </c>
      <c r="E7">
        <f t="shared" si="0"/>
        <v>1.9989129043587859</v>
      </c>
      <c r="F7">
        <f t="shared" si="1"/>
        <v>3.9996469425683463</v>
      </c>
      <c r="G7">
        <f t="shared" si="2"/>
        <v>4.0036450785590993</v>
      </c>
      <c r="H7">
        <f t="shared" si="5"/>
        <v>1.9996696280321624</v>
      </c>
      <c r="I7">
        <f>H7*'дз9(ЭКСПОНЕНТА)'!$J$52</f>
        <v>4.6044125735904382</v>
      </c>
      <c r="J7">
        <f t="shared" si="3"/>
        <v>99.92426745181578</v>
      </c>
      <c r="K7">
        <f t="shared" si="4"/>
        <v>3.0369144762365151E-2</v>
      </c>
    </row>
    <row r="8" spans="1:11" ht="27.6" x14ac:dyDescent="0.3">
      <c r="A8" s="13" t="s">
        <v>7</v>
      </c>
      <c r="B8" s="11">
        <v>100.34</v>
      </c>
      <c r="C8" s="11">
        <v>99.81</v>
      </c>
      <c r="D8">
        <f t="shared" si="0"/>
        <v>2.0014740966917328</v>
      </c>
      <c r="E8">
        <f t="shared" si="0"/>
        <v>1.9991740555884849</v>
      </c>
      <c r="F8">
        <f t="shared" si="1"/>
        <v>4.0012950870385113</v>
      </c>
      <c r="G8">
        <f t="shared" si="2"/>
        <v>4.0058985597279877</v>
      </c>
      <c r="H8">
        <f t="shared" si="5"/>
        <v>2.0000194508938991</v>
      </c>
      <c r="I8">
        <f>H8*'дз9(ЭКСПОНЕНТА)'!$J$52</f>
        <v>4.6052180710388813</v>
      </c>
      <c r="J8">
        <f t="shared" si="3"/>
        <v>100.00478861972972</v>
      </c>
      <c r="K8">
        <f t="shared" si="4"/>
        <v>3.7942606376209789E-2</v>
      </c>
    </row>
    <row r="9" spans="1:11" ht="27.6" x14ac:dyDescent="0.3">
      <c r="A9" s="13" t="s">
        <v>8</v>
      </c>
      <c r="B9" s="11">
        <v>100.39</v>
      </c>
      <c r="C9" s="11">
        <v>99.78</v>
      </c>
      <c r="D9">
        <f t="shared" si="0"/>
        <v>2.0016904542321527</v>
      </c>
      <c r="E9">
        <f t="shared" si="0"/>
        <v>1.999043499603163</v>
      </c>
      <c r="F9">
        <f t="shared" si="1"/>
        <v>4.0014662907504874</v>
      </c>
      <c r="G9">
        <f t="shared" si="2"/>
        <v>4.0067646745641223</v>
      </c>
      <c r="H9">
        <f t="shared" si="5"/>
        <v>2.0001538774802166</v>
      </c>
      <c r="I9">
        <f>H9*'дз9(ЭКСПОНЕНТА)'!$J$52</f>
        <v>4.6055275999008431</v>
      </c>
      <c r="J9">
        <f t="shared" si="3"/>
        <v>100.03574777927146</v>
      </c>
      <c r="K9">
        <f t="shared" si="4"/>
        <v>6.5406926602283075E-2</v>
      </c>
    </row>
    <row r="10" spans="1:11" x14ac:dyDescent="0.3">
      <c r="A10" s="13" t="s">
        <v>9</v>
      </c>
      <c r="B10" s="11">
        <v>100.96</v>
      </c>
      <c r="C10" s="11">
        <v>100.22</v>
      </c>
      <c r="D10">
        <f t="shared" si="0"/>
        <v>2.0041493419000589</v>
      </c>
      <c r="E10">
        <f t="shared" si="0"/>
        <v>2.0009543984064577</v>
      </c>
      <c r="F10">
        <f t="shared" si="1"/>
        <v>4.0102114407383302</v>
      </c>
      <c r="G10">
        <f t="shared" si="2"/>
        <v>4.0166145846384396</v>
      </c>
      <c r="H10">
        <f t="shared" si="5"/>
        <v>2.0016816258299768</v>
      </c>
      <c r="I10">
        <f>H10*'дз9(ЭКСПОНЕНТА)'!$J$52</f>
        <v>4.6090453728430871</v>
      </c>
      <c r="J10">
        <f t="shared" si="3"/>
        <v>100.38827050999741</v>
      </c>
      <c r="K10">
        <f t="shared" si="4"/>
        <v>2.831496453478943E-2</v>
      </c>
    </row>
    <row r="11" spans="1:11" x14ac:dyDescent="0.3">
      <c r="A11" s="13" t="s">
        <v>10</v>
      </c>
      <c r="B11" s="11">
        <v>100.89</v>
      </c>
      <c r="C11" s="11">
        <v>101.29</v>
      </c>
      <c r="D11">
        <f t="shared" si="0"/>
        <v>2.0038481220342979</v>
      </c>
      <c r="E11">
        <f t="shared" si="0"/>
        <v>2.0055665711332944</v>
      </c>
      <c r="F11">
        <f t="shared" si="1"/>
        <v>4.0188508071802183</v>
      </c>
      <c r="G11">
        <f t="shared" si="2"/>
        <v>4.0154072961803822</v>
      </c>
      <c r="H11">
        <f t="shared" si="5"/>
        <v>2.0014944728506694</v>
      </c>
      <c r="I11">
        <f>H11*'дз9(ЭКСПОНЕНТА)'!$J$52</f>
        <v>4.608614436892954</v>
      </c>
      <c r="J11">
        <f t="shared" si="3"/>
        <v>100.34501891526584</v>
      </c>
      <c r="K11">
        <f t="shared" si="4"/>
        <v>0.89298925050536226</v>
      </c>
    </row>
    <row r="12" spans="1:11" x14ac:dyDescent="0.3">
      <c r="A12" s="13" t="s">
        <v>11</v>
      </c>
      <c r="B12" s="11">
        <v>102.14</v>
      </c>
      <c r="C12" s="11">
        <v>101.04</v>
      </c>
      <c r="D12">
        <f t="shared" si="0"/>
        <v>2.0091958535195213</v>
      </c>
      <c r="E12">
        <f t="shared" si="0"/>
        <v>2.0044933375472742</v>
      </c>
      <c r="F12">
        <f t="shared" si="1"/>
        <v>4.0274197022074896</v>
      </c>
      <c r="G12">
        <f t="shared" si="2"/>
        <v>4.0368679778000383</v>
      </c>
      <c r="H12">
        <f t="shared" si="5"/>
        <v>2.0048171085522295</v>
      </c>
      <c r="I12">
        <f>H12*'дз9(ЭКСПОНЕНТА)'!$J$52</f>
        <v>4.6162650934750511</v>
      </c>
      <c r="J12">
        <f t="shared" si="3"/>
        <v>101.11566842307244</v>
      </c>
      <c r="K12">
        <f t="shared" si="4"/>
        <v>5.7257102502680955E-3</v>
      </c>
    </row>
    <row r="13" spans="1:11" x14ac:dyDescent="0.3">
      <c r="A13" s="13" t="s">
        <v>12</v>
      </c>
      <c r="B13" s="11">
        <v>102.22</v>
      </c>
      <c r="C13" s="11">
        <v>101.51</v>
      </c>
      <c r="D13">
        <f t="shared" si="0"/>
        <v>2.0095358766192182</v>
      </c>
      <c r="E13">
        <f t="shared" si="0"/>
        <v>2.0065088277752898</v>
      </c>
      <c r="F13">
        <f t="shared" si="1"/>
        <v>4.0321514761676172</v>
      </c>
      <c r="G13">
        <f t="shared" si="2"/>
        <v>4.03823443941977</v>
      </c>
      <c r="H13">
        <f t="shared" si="5"/>
        <v>2.0050283706347645</v>
      </c>
      <c r="I13">
        <f>H13*'дз9(ЭКСПОНЕНТА)'!$J$52</f>
        <v>4.6167515427242227</v>
      </c>
      <c r="J13">
        <f t="shared" si="3"/>
        <v>101.16486802964198</v>
      </c>
      <c r="K13">
        <f t="shared" si="4"/>
        <v>0.11911607696321289</v>
      </c>
    </row>
    <row r="14" spans="1:11" x14ac:dyDescent="0.3">
      <c r="A14" s="13" t="s">
        <v>13</v>
      </c>
      <c r="B14" s="11">
        <v>101.06</v>
      </c>
      <c r="C14" s="11">
        <v>100.55</v>
      </c>
      <c r="D14">
        <f t="shared" si="0"/>
        <v>2.0045792939022116</v>
      </c>
      <c r="E14">
        <f t="shared" si="0"/>
        <v>2.0023820749327608</v>
      </c>
      <c r="F14">
        <f t="shared" si="1"/>
        <v>4.013933645891159</v>
      </c>
      <c r="G14">
        <f t="shared" si="2"/>
        <v>4.018338145541489</v>
      </c>
      <c r="H14">
        <f t="shared" si="5"/>
        <v>2.001948762255255</v>
      </c>
      <c r="I14">
        <f>H14*'дз9(ЭКСПОНЕНТА)'!$J$52</f>
        <v>4.6096604776074805</v>
      </c>
      <c r="J14">
        <f t="shared" si="3"/>
        <v>100.45003880851715</v>
      </c>
      <c r="K14">
        <f t="shared" si="4"/>
        <v>9.9922398026705567E-3</v>
      </c>
    </row>
    <row r="15" spans="1:11" x14ac:dyDescent="0.3">
      <c r="A15" s="13" t="s">
        <v>14</v>
      </c>
      <c r="B15" s="11">
        <v>100.46</v>
      </c>
      <c r="C15" s="11">
        <v>100.2</v>
      </c>
      <c r="D15">
        <f t="shared" si="0"/>
        <v>2.0019931738235304</v>
      </c>
      <c r="E15">
        <f t="shared" si="0"/>
        <v>2.0008677215312267</v>
      </c>
      <c r="F15">
        <f t="shared" si="1"/>
        <v>4.0057235202293562</v>
      </c>
      <c r="G15">
        <f t="shared" si="2"/>
        <v>4.0079766680360125</v>
      </c>
      <c r="H15">
        <f t="shared" si="5"/>
        <v>2.0003419622643261</v>
      </c>
      <c r="I15">
        <f>H15*'дз9(ЭКСПОНЕНТА)'!$J$52</f>
        <v>4.6059606814122667</v>
      </c>
      <c r="J15">
        <f t="shared" si="3"/>
        <v>100.07908079480272</v>
      </c>
      <c r="K15">
        <f t="shared" si="4"/>
        <v>1.4621454185542403E-2</v>
      </c>
    </row>
    <row r="16" spans="1:11" x14ac:dyDescent="0.3">
      <c r="A16" s="13" t="s">
        <v>15</v>
      </c>
      <c r="B16" s="11">
        <v>100.66</v>
      </c>
      <c r="C16" s="11">
        <v>99.74</v>
      </c>
      <c r="D16">
        <f t="shared" si="0"/>
        <v>2.0028569260611206</v>
      </c>
      <c r="E16">
        <f t="shared" si="0"/>
        <v>1.9988693638823443</v>
      </c>
      <c r="F16">
        <f t="shared" si="1"/>
        <v>4.00344934974314</v>
      </c>
      <c r="G16">
        <f t="shared" si="2"/>
        <v>4.0114358662710012</v>
      </c>
      <c r="H16">
        <f t="shared" si="5"/>
        <v>2.0008786260870797</v>
      </c>
      <c r="I16">
        <f>H16*'дз9(ЭКСПОНЕНТА)'!$J$52</f>
        <v>4.6071963963616955</v>
      </c>
      <c r="J16">
        <f t="shared" si="3"/>
        <v>100.20282645249898</v>
      </c>
      <c r="K16">
        <f t="shared" si="4"/>
        <v>0.21420832513279739</v>
      </c>
    </row>
    <row r="17" spans="1:11" x14ac:dyDescent="0.3">
      <c r="A17" s="13" t="s">
        <v>16</v>
      </c>
      <c r="B17" s="11">
        <v>100.42</v>
      </c>
      <c r="C17" s="11">
        <v>99.76</v>
      </c>
      <c r="D17">
        <f t="shared" si="0"/>
        <v>2.0018202170383281</v>
      </c>
      <c r="E17">
        <f t="shared" si="0"/>
        <v>1.9989564404704863</v>
      </c>
      <c r="F17">
        <f t="shared" si="1"/>
        <v>4.0015514155127923</v>
      </c>
      <c r="G17">
        <f t="shared" si="2"/>
        <v>4.0072841813433788</v>
      </c>
      <c r="H17">
        <f t="shared" si="5"/>
        <v>2.0002345012986948</v>
      </c>
      <c r="I17">
        <f>H17*'дз9(ЭКСПОНЕНТА)'!$J$52</f>
        <v>4.6057132432282852</v>
      </c>
      <c r="J17">
        <f t="shared" si="3"/>
        <v>100.05432047224728</v>
      </c>
      <c r="K17">
        <f t="shared" si="4"/>
        <v>8.6624540383861054E-2</v>
      </c>
    </row>
    <row r="18" spans="1:11" x14ac:dyDescent="0.3">
      <c r="A18" s="13" t="s">
        <v>17</v>
      </c>
      <c r="B18" s="11">
        <v>100.35</v>
      </c>
      <c r="C18" s="11">
        <v>99.99</v>
      </c>
      <c r="D18">
        <f t="shared" si="0"/>
        <v>2.0015173768235042</v>
      </c>
      <c r="E18">
        <f t="shared" si="0"/>
        <v>1.9999565683801925</v>
      </c>
      <c r="F18">
        <f t="shared" si="1"/>
        <v>4.0029478245052603</v>
      </c>
      <c r="G18">
        <f t="shared" si="2"/>
        <v>4.0060718097264409</v>
      </c>
      <c r="H18">
        <f t="shared" si="5"/>
        <v>2.0000463415692051</v>
      </c>
      <c r="I18">
        <f>H18*'дз9(ЭКСПОНЕНТА)'!$J$52</f>
        <v>4.6052799891486309</v>
      </c>
      <c r="J18">
        <f t="shared" si="3"/>
        <v>100.01098091891272</v>
      </c>
      <c r="K18">
        <f t="shared" si="4"/>
        <v>4.4019895842242637E-4</v>
      </c>
    </row>
    <row r="19" spans="1:11" x14ac:dyDescent="0.3">
      <c r="A19" s="13" t="s">
        <v>18</v>
      </c>
      <c r="B19" s="11">
        <v>100.11</v>
      </c>
      <c r="C19" s="11">
        <v>99.91</v>
      </c>
      <c r="D19">
        <f t="shared" si="0"/>
        <v>2.0004774613744551</v>
      </c>
      <c r="E19">
        <f t="shared" si="0"/>
        <v>1.999608958971417</v>
      </c>
      <c r="F19">
        <f t="shared" si="1"/>
        <v>4.0001726539847571</v>
      </c>
      <c r="G19">
        <f t="shared" si="2"/>
        <v>4.0019100734671849</v>
      </c>
      <c r="H19">
        <f t="shared" si="5"/>
        <v>1.9994002245741465</v>
      </c>
      <c r="I19">
        <f>H19*'дз9(ЭКСПОНЕНТА)'!$J$52</f>
        <v>4.6037922487867462</v>
      </c>
      <c r="J19">
        <f t="shared" si="3"/>
        <v>99.862301171821969</v>
      </c>
      <c r="K19">
        <f t="shared" si="4"/>
        <v>2.2751782095570333E-3</v>
      </c>
    </row>
    <row r="20" spans="1:11" x14ac:dyDescent="0.3">
      <c r="A20" s="13" t="s">
        <v>19</v>
      </c>
      <c r="B20" s="11">
        <v>100.34</v>
      </c>
      <c r="C20" s="11">
        <v>99.92</v>
      </c>
      <c r="D20">
        <f t="shared" si="0"/>
        <v>2.0014740966917328</v>
      </c>
      <c r="E20">
        <f t="shared" si="0"/>
        <v>1.999652425366079</v>
      </c>
      <c r="F20">
        <f t="shared" si="1"/>
        <v>4.0022525317570059</v>
      </c>
      <c r="G20">
        <f t="shared" si="2"/>
        <v>4.0058985597279877</v>
      </c>
      <c r="H20">
        <f t="shared" si="5"/>
        <v>2.0000194508938991</v>
      </c>
      <c r="I20">
        <f>H20*'дз9(ЭКСПОНЕНТА)'!$J$52</f>
        <v>4.6052180710388813</v>
      </c>
      <c r="J20">
        <f t="shared" si="3"/>
        <v>100.00478861972972</v>
      </c>
      <c r="K20">
        <f t="shared" si="4"/>
        <v>7.1891100356713021E-3</v>
      </c>
    </row>
    <row r="21" spans="1:11" x14ac:dyDescent="0.3">
      <c r="A21" s="13" t="s">
        <v>20</v>
      </c>
      <c r="B21" s="11">
        <v>100.29</v>
      </c>
      <c r="C21" s="11">
        <v>99.68</v>
      </c>
      <c r="D21">
        <f t="shared" si="0"/>
        <v>2.0012576313122308</v>
      </c>
      <c r="E21">
        <f t="shared" si="0"/>
        <v>1.9986080293150945</v>
      </c>
      <c r="F21">
        <f t="shared" si="1"/>
        <v>3.9997295706687317</v>
      </c>
      <c r="G21">
        <f t="shared" si="2"/>
        <v>4.0050321068854409</v>
      </c>
      <c r="H21">
        <f t="shared" si="5"/>
        <v>1.9998849573053428</v>
      </c>
      <c r="I21">
        <f>H21*'дз9(ЭКСПОНЕНТА)'!$J$52</f>
        <v>4.6049083878984591</v>
      </c>
      <c r="J21">
        <f t="shared" si="3"/>
        <v>99.973823617649728</v>
      </c>
      <c r="K21">
        <f t="shared" si="4"/>
        <v>8.6332318288769624E-2</v>
      </c>
    </row>
    <row r="22" spans="1:11" x14ac:dyDescent="0.3">
      <c r="A22" s="13" t="s">
        <v>21</v>
      </c>
      <c r="B22" s="11">
        <v>100.17</v>
      </c>
      <c r="C22" s="11">
        <v>99.45</v>
      </c>
      <c r="D22">
        <f t="shared" si="0"/>
        <v>2.000737673774033</v>
      </c>
      <c r="E22">
        <f t="shared" si="0"/>
        <v>1.9976047874604543</v>
      </c>
      <c r="F22">
        <f t="shared" si="1"/>
        <v>3.9966831555835012</v>
      </c>
      <c r="G22">
        <f t="shared" si="2"/>
        <v>4.0029512392587288</v>
      </c>
      <c r="H22">
        <f t="shared" si="5"/>
        <v>1.9995618989235813</v>
      </c>
      <c r="I22">
        <f>H22*'дз9(ЭКСПОНЕНТА)'!$J$52</f>
        <v>4.6041645179840822</v>
      </c>
      <c r="J22">
        <f t="shared" si="3"/>
        <v>99.899483751058384</v>
      </c>
      <c r="K22">
        <f t="shared" si="4"/>
        <v>0.20203564246551234</v>
      </c>
    </row>
    <row r="23" spans="1:11" x14ac:dyDescent="0.3">
      <c r="A23" s="13" t="s">
        <v>22</v>
      </c>
      <c r="B23" s="11">
        <v>100.09</v>
      </c>
      <c r="C23" s="11">
        <v>99.57</v>
      </c>
      <c r="D23">
        <f t="shared" si="0"/>
        <v>2.0003906892499099</v>
      </c>
      <c r="E23">
        <f t="shared" si="0"/>
        <v>1.9981285071282664</v>
      </c>
      <c r="F23">
        <f t="shared" si="1"/>
        <v>3.9970376615842063</v>
      </c>
      <c r="G23">
        <f t="shared" si="2"/>
        <v>4.0015629096377294</v>
      </c>
      <c r="H23">
        <f t="shared" si="5"/>
        <v>1.9993463115907233</v>
      </c>
      <c r="I23">
        <f>H23*'дз9(ЭКСПОНЕНТА)'!$J$52</f>
        <v>4.6036681094712941</v>
      </c>
      <c r="J23">
        <f t="shared" si="3"/>
        <v>99.849905103550668</v>
      </c>
      <c r="K23">
        <f t="shared" si="4"/>
        <v>7.8346866993714084E-2</v>
      </c>
    </row>
    <row r="24" spans="1:11" x14ac:dyDescent="0.3">
      <c r="A24" s="13" t="s">
        <v>23</v>
      </c>
      <c r="B24" s="11">
        <v>99.9</v>
      </c>
      <c r="C24" s="11">
        <v>99.45</v>
      </c>
      <c r="D24">
        <f t="shared" si="0"/>
        <v>1.9995654882259823</v>
      </c>
      <c r="E24">
        <f t="shared" si="0"/>
        <v>1.9976047874604543</v>
      </c>
      <c r="F24">
        <f t="shared" si="1"/>
        <v>3.9943415921209229</v>
      </c>
      <c r="G24">
        <f t="shared" si="2"/>
        <v>3.9982621417044113</v>
      </c>
      <c r="H24">
        <f t="shared" si="5"/>
        <v>1.9988336002867542</v>
      </c>
      <c r="I24">
        <f>H24*'дз9(ЭКСПОНЕНТА)'!$J$52</f>
        <v>4.6024875472716573</v>
      </c>
      <c r="J24">
        <f t="shared" si="3"/>
        <v>99.732095634334001</v>
      </c>
      <c r="K24">
        <f t="shared" si="4"/>
        <v>7.9577946910301081E-2</v>
      </c>
    </row>
    <row r="25" spans="1:11" x14ac:dyDescent="0.3">
      <c r="A25" s="13" t="s">
        <v>24</v>
      </c>
      <c r="B25" s="11">
        <v>100.08</v>
      </c>
      <c r="C25" s="11">
        <v>99.86</v>
      </c>
      <c r="D25">
        <f t="shared" ref="D25:E45" si="6">LOG10(B25)</f>
        <v>2.0003472966853635</v>
      </c>
      <c r="E25">
        <f t="shared" si="6"/>
        <v>1.9993915617190909</v>
      </c>
      <c r="F25">
        <f t="shared" si="1"/>
        <v>3.9994775055003107</v>
      </c>
      <c r="G25">
        <f t="shared" si="2"/>
        <v>4.0013893073564413</v>
      </c>
      <c r="H25">
        <f t="shared" si="5"/>
        <v>1.9993193510590395</v>
      </c>
      <c r="I25">
        <f>H25*'дз9(ЭКСПОНЕНТА)'!$J$52</f>
        <v>4.6036060305111821</v>
      </c>
      <c r="J25">
        <f t="shared" si="3"/>
        <v>99.843706717671225</v>
      </c>
      <c r="K25">
        <f t="shared" si="4"/>
        <v>2.6547104904516174E-4</v>
      </c>
    </row>
    <row r="26" spans="1:11" x14ac:dyDescent="0.3">
      <c r="A26" s="13" t="s">
        <v>25</v>
      </c>
      <c r="B26" s="11">
        <v>100.22</v>
      </c>
      <c r="C26" s="11">
        <v>99.57</v>
      </c>
      <c r="D26">
        <f t="shared" si="6"/>
        <v>2.0009543984064577</v>
      </c>
      <c r="E26">
        <f t="shared" si="6"/>
        <v>1.9981285071282664</v>
      </c>
      <c r="F26">
        <f t="shared" si="1"/>
        <v>3.998164024919634</v>
      </c>
      <c r="G26">
        <f t="shared" si="2"/>
        <v>4.0038185045021493</v>
      </c>
      <c r="H26">
        <f t="shared" si="5"/>
        <v>1.9996965535903481</v>
      </c>
      <c r="I26">
        <f>H26*'дз9(ЭКСПОНЕНТА)'!$J$52</f>
        <v>4.60447457202104</v>
      </c>
      <c r="J26">
        <f t="shared" si="3"/>
        <v>99.930462791625516</v>
      </c>
      <c r="K26">
        <f t="shared" si="4"/>
        <v>0.12993342414646486</v>
      </c>
    </row>
    <row r="27" spans="1:11" x14ac:dyDescent="0.3">
      <c r="A27" s="13" t="s">
        <v>26</v>
      </c>
      <c r="B27" s="11">
        <v>99.88</v>
      </c>
      <c r="C27" s="11">
        <v>99.81</v>
      </c>
      <c r="D27">
        <f t="shared" si="6"/>
        <v>1.9994785336793102</v>
      </c>
      <c r="E27">
        <f t="shared" si="6"/>
        <v>1.9991740555884849</v>
      </c>
      <c r="F27">
        <f t="shared" si="1"/>
        <v>3.9973056092377837</v>
      </c>
      <c r="G27">
        <f t="shared" si="2"/>
        <v>3.9979144066443641</v>
      </c>
      <c r="H27">
        <f t="shared" si="5"/>
        <v>1.9987795739613889</v>
      </c>
      <c r="I27">
        <f>H27*'дз9(ЭКСПОНЕНТА)'!$J$52</f>
        <v>4.6023631469765638</v>
      </c>
      <c r="J27">
        <f t="shared" si="3"/>
        <v>99.719689703873499</v>
      </c>
      <c r="K27">
        <f t="shared" si="4"/>
        <v>8.15594958645674E-3</v>
      </c>
    </row>
    <row r="28" spans="1:11" x14ac:dyDescent="0.3">
      <c r="A28" s="13" t="s">
        <v>27</v>
      </c>
      <c r="B28" s="11">
        <v>99.99</v>
      </c>
      <c r="C28" s="11">
        <v>99.92</v>
      </c>
      <c r="D28">
        <f t="shared" si="6"/>
        <v>1.9999565683801925</v>
      </c>
      <c r="E28">
        <f t="shared" si="6"/>
        <v>1.999652425366079</v>
      </c>
      <c r="F28">
        <f t="shared" si="1"/>
        <v>3.9992180025882726</v>
      </c>
      <c r="G28">
        <f t="shared" si="2"/>
        <v>3.9998262754070759</v>
      </c>
      <c r="H28">
        <f t="shared" si="5"/>
        <v>1.9990765849777659</v>
      </c>
      <c r="I28">
        <f>H28*'дз9(ЭКСПОНЕНТА)'!$J$52</f>
        <v>4.6030470405753512</v>
      </c>
      <c r="J28">
        <f t="shared" si="3"/>
        <v>99.78791068662278</v>
      </c>
      <c r="K28">
        <f t="shared" si="4"/>
        <v>1.744758670846586E-2</v>
      </c>
    </row>
    <row r="29" spans="1:11" x14ac:dyDescent="0.3">
      <c r="A29" s="13" t="s">
        <v>28</v>
      </c>
      <c r="B29" s="11">
        <v>99.88</v>
      </c>
      <c r="C29" s="11">
        <v>100.17</v>
      </c>
      <c r="D29">
        <f t="shared" si="6"/>
        <v>1.9994785336793102</v>
      </c>
      <c r="E29">
        <f t="shared" si="6"/>
        <v>2.000737673774033</v>
      </c>
      <c r="F29">
        <f t="shared" si="1"/>
        <v>4.0004320302346574</v>
      </c>
      <c r="G29">
        <f t="shared" si="2"/>
        <v>3.9979144066443641</v>
      </c>
      <c r="H29">
        <f t="shared" si="5"/>
        <v>1.9987795739613889</v>
      </c>
      <c r="I29">
        <f>H29*'дз9(ЭКСПОНЕНТА)'!$J$52</f>
        <v>4.6023631469765638</v>
      </c>
      <c r="J29">
        <f t="shared" si="3"/>
        <v>99.719689703873499</v>
      </c>
      <c r="K29">
        <f t="shared" si="4"/>
        <v>0.20277936279753869</v>
      </c>
    </row>
    <row r="30" spans="1:11" x14ac:dyDescent="0.3">
      <c r="A30" s="13" t="s">
        <v>29</v>
      </c>
      <c r="B30" s="11">
        <v>100.02</v>
      </c>
      <c r="C30" s="11">
        <v>99.76</v>
      </c>
      <c r="D30">
        <f t="shared" si="6"/>
        <v>2.0000868502116491</v>
      </c>
      <c r="E30">
        <f t="shared" si="6"/>
        <v>1.9989564404704863</v>
      </c>
      <c r="F30">
        <f t="shared" si="1"/>
        <v>3.9980864907309046</v>
      </c>
      <c r="G30">
        <f t="shared" si="2"/>
        <v>4.0003474083895556</v>
      </c>
      <c r="H30">
        <f t="shared" si="5"/>
        <v>1.9991575312753984</v>
      </c>
      <c r="I30">
        <f>H30*'дз9(ЭКСПОНЕНТА)'!$J$52</f>
        <v>4.6032334264389858</v>
      </c>
      <c r="J30">
        <f t="shared" si="3"/>
        <v>99.806511475944632</v>
      </c>
      <c r="K30">
        <f t="shared" si="4"/>
        <v>2.1633173945475757E-3</v>
      </c>
    </row>
    <row r="31" spans="1:11" x14ac:dyDescent="0.3">
      <c r="A31" s="13" t="s">
        <v>30</v>
      </c>
      <c r="B31" s="11">
        <v>100.26</v>
      </c>
      <c r="C31" s="11">
        <v>99.79</v>
      </c>
      <c r="D31">
        <f t="shared" si="6"/>
        <v>2.0011277002770349</v>
      </c>
      <c r="E31">
        <f t="shared" si="6"/>
        <v>1.9990870226258883</v>
      </c>
      <c r="F31">
        <f t="shared" si="1"/>
        <v>4.0004284162410091</v>
      </c>
      <c r="G31">
        <f t="shared" si="2"/>
        <v>4.0045120728160546</v>
      </c>
      <c r="H31">
        <f t="shared" si="5"/>
        <v>1.9998042289633391</v>
      </c>
      <c r="I31">
        <f>H31*'дз9(ЭКСПОНЕНТА)'!$J$52</f>
        <v>4.6047225038965438</v>
      </c>
      <c r="J31">
        <f t="shared" si="3"/>
        <v>99.955241810312771</v>
      </c>
      <c r="K31">
        <f t="shared" si="4"/>
        <v>2.7304855875439616E-2</v>
      </c>
    </row>
    <row r="32" spans="1:11" x14ac:dyDescent="0.3">
      <c r="A32" s="13" t="s">
        <v>31</v>
      </c>
      <c r="B32" s="11">
        <v>100</v>
      </c>
      <c r="C32" s="11">
        <v>100.15</v>
      </c>
      <c r="D32">
        <f t="shared" si="6"/>
        <v>2</v>
      </c>
      <c r="E32">
        <f t="shared" si="6"/>
        <v>2.0006509536295951</v>
      </c>
      <c r="F32">
        <f t="shared" si="1"/>
        <v>4.0013019072591902</v>
      </c>
      <c r="G32">
        <f t="shared" si="2"/>
        <v>4</v>
      </c>
      <c r="H32">
        <f t="shared" si="5"/>
        <v>1.9991035697751416</v>
      </c>
      <c r="I32">
        <f>H32*'дз9(ЭКСПОНЕНТА)'!$J$52</f>
        <v>4.6031091754093216</v>
      </c>
      <c r="J32">
        <f t="shared" si="3"/>
        <v>99.794111184517007</v>
      </c>
      <c r="K32">
        <f t="shared" si="4"/>
        <v>0.12665684898589188</v>
      </c>
    </row>
    <row r="33" spans="1:11" x14ac:dyDescent="0.3">
      <c r="A33" s="13" t="s">
        <v>32</v>
      </c>
      <c r="B33" s="11">
        <v>99.9</v>
      </c>
      <c r="C33" s="11">
        <v>100.25</v>
      </c>
      <c r="D33">
        <f t="shared" si="6"/>
        <v>1.9995654882259823</v>
      </c>
      <c r="E33">
        <f t="shared" si="6"/>
        <v>2.0010843812922201</v>
      </c>
      <c r="F33">
        <f t="shared" si="1"/>
        <v>4.0012992678599657</v>
      </c>
      <c r="G33">
        <f t="shared" si="2"/>
        <v>3.9982621417044113</v>
      </c>
      <c r="H33">
        <f t="shared" si="5"/>
        <v>1.9988336002867542</v>
      </c>
      <c r="I33">
        <f>H33*'дз9(ЭКСПОНЕНТА)'!$J$52</f>
        <v>4.6024875472716573</v>
      </c>
      <c r="J33">
        <f t="shared" si="3"/>
        <v>99.732095634334001</v>
      </c>
      <c r="K33">
        <f t="shared" si="4"/>
        <v>0.2682249319759003</v>
      </c>
    </row>
    <row r="34" spans="1:11" x14ac:dyDescent="0.3">
      <c r="A34" s="13" t="s">
        <v>33</v>
      </c>
      <c r="B34" s="11">
        <v>100.03</v>
      </c>
      <c r="C34" s="11">
        <v>99.81</v>
      </c>
      <c r="D34">
        <f t="shared" si="6"/>
        <v>2.0001302688052269</v>
      </c>
      <c r="E34">
        <f t="shared" si="6"/>
        <v>1.9991740555884849</v>
      </c>
      <c r="F34">
        <f t="shared" si="1"/>
        <v>3.998608541192632</v>
      </c>
      <c r="G34">
        <f t="shared" si="2"/>
        <v>4.0005210921908692</v>
      </c>
      <c r="H34">
        <f t="shared" si="5"/>
        <v>1.9991845079793582</v>
      </c>
      <c r="I34">
        <f>H34*'дз9(ЭКСПОНЕНТА)'!$J$52</f>
        <v>4.6032955426371647</v>
      </c>
      <c r="J34">
        <f t="shared" si="3"/>
        <v>99.812711269542831</v>
      </c>
      <c r="K34">
        <f t="shared" si="4"/>
        <v>7.3509825338701769E-6</v>
      </c>
    </row>
    <row r="35" spans="1:11" x14ac:dyDescent="0.3">
      <c r="A35" s="13" t="s">
        <v>34</v>
      </c>
      <c r="B35" s="11">
        <v>100</v>
      </c>
      <c r="C35" s="11">
        <v>100.01</v>
      </c>
      <c r="D35">
        <f t="shared" si="6"/>
        <v>2</v>
      </c>
      <c r="E35">
        <f t="shared" si="6"/>
        <v>2.0000434272768626</v>
      </c>
      <c r="F35">
        <f t="shared" si="1"/>
        <v>4.0000868545537251</v>
      </c>
      <c r="G35">
        <f t="shared" si="2"/>
        <v>4</v>
      </c>
      <c r="H35">
        <f t="shared" si="5"/>
        <v>1.9991035697751416</v>
      </c>
      <c r="I35">
        <f>H35*'дз9(ЭКСПОНЕНТА)'!$J$52</f>
        <v>4.6031091754093216</v>
      </c>
      <c r="J35">
        <f t="shared" si="3"/>
        <v>99.794111184517007</v>
      </c>
      <c r="K35">
        <f t="shared" si="4"/>
        <v>4.6607980650651998E-2</v>
      </c>
    </row>
    <row r="36" spans="1:11" x14ac:dyDescent="0.3">
      <c r="A36" s="13" t="s">
        <v>35</v>
      </c>
      <c r="B36" s="11">
        <v>100.03</v>
      </c>
      <c r="C36" s="11">
        <v>100.08</v>
      </c>
      <c r="D36">
        <f t="shared" si="6"/>
        <v>2.0001302688052269</v>
      </c>
      <c r="E36">
        <f t="shared" si="6"/>
        <v>2.0003472966853635</v>
      </c>
      <c r="F36">
        <f t="shared" si="1"/>
        <v>4.0009551762231048</v>
      </c>
      <c r="G36">
        <f t="shared" si="2"/>
        <v>4.0005210921908692</v>
      </c>
      <c r="H36">
        <f t="shared" si="5"/>
        <v>1.9991845079793582</v>
      </c>
      <c r="I36">
        <f>H36*'дз9(ЭКСПОНЕНТА)'!$J$52</f>
        <v>4.6032955426371647</v>
      </c>
      <c r="J36">
        <f t="shared" si="3"/>
        <v>99.812711269542831</v>
      </c>
      <c r="K36">
        <f t="shared" si="4"/>
        <v>7.1443265429404282E-2</v>
      </c>
    </row>
    <row r="37" spans="1:11" ht="27.6" x14ac:dyDescent="0.3">
      <c r="A37" s="13" t="s">
        <v>36</v>
      </c>
      <c r="B37" s="11">
        <v>100.11</v>
      </c>
      <c r="C37" s="11">
        <v>99.79</v>
      </c>
      <c r="D37">
        <f t="shared" si="6"/>
        <v>2.0004774613744551</v>
      </c>
      <c r="E37">
        <f t="shared" si="6"/>
        <v>1.9990870226258883</v>
      </c>
      <c r="F37">
        <f t="shared" si="1"/>
        <v>3.9991285320892551</v>
      </c>
      <c r="G37">
        <f t="shared" si="2"/>
        <v>4.0019100734671849</v>
      </c>
      <c r="H37">
        <f t="shared" si="5"/>
        <v>1.9994002245741465</v>
      </c>
      <c r="I37">
        <f>H37*'дз9(ЭКСПОНЕНТА)'!$J$52</f>
        <v>4.6037922487867462</v>
      </c>
      <c r="J37">
        <f t="shared" si="3"/>
        <v>99.862301171821969</v>
      </c>
      <c r="K37">
        <f t="shared" si="4"/>
        <v>5.2274594468289274E-3</v>
      </c>
    </row>
    <row r="38" spans="1:11" ht="27.6" x14ac:dyDescent="0.3">
      <c r="A38" s="13" t="s">
        <v>37</v>
      </c>
      <c r="B38" s="11">
        <v>99.97</v>
      </c>
      <c r="C38" s="11">
        <v>99.76</v>
      </c>
      <c r="D38">
        <f t="shared" si="6"/>
        <v>1.9998696921082677</v>
      </c>
      <c r="E38">
        <f t="shared" si="6"/>
        <v>1.9989564404704863</v>
      </c>
      <c r="F38">
        <f t="shared" si="1"/>
        <v>3.9976524011415502</v>
      </c>
      <c r="G38">
        <f t="shared" si="2"/>
        <v>3.9994787854132174</v>
      </c>
      <c r="H38">
        <f t="shared" si="5"/>
        <v>1.9990226072858204</v>
      </c>
      <c r="I38">
        <f>H38*'дз9(ЭКСПОНЕНТА)'!$J$52</f>
        <v>4.6029227522629208</v>
      </c>
      <c r="J38">
        <f t="shared" si="3"/>
        <v>99.775508986311749</v>
      </c>
      <c r="K38">
        <f t="shared" si="4"/>
        <v>2.4052865641786001E-4</v>
      </c>
    </row>
    <row r="39" spans="1:11" ht="27.6" x14ac:dyDescent="0.3">
      <c r="A39" s="13" t="s">
        <v>38</v>
      </c>
      <c r="B39" s="11">
        <v>100.13</v>
      </c>
      <c r="C39" s="11">
        <v>100.2</v>
      </c>
      <c r="D39">
        <f t="shared" si="6"/>
        <v>2.0005642161653756</v>
      </c>
      <c r="E39">
        <f t="shared" si="6"/>
        <v>2.0008677215312267</v>
      </c>
      <c r="F39">
        <f t="shared" si="1"/>
        <v>4.0028643649757196</v>
      </c>
      <c r="G39">
        <f t="shared" si="2"/>
        <v>4.002257183001384</v>
      </c>
      <c r="H39">
        <f t="shared" si="5"/>
        <v>1.9994541267878962</v>
      </c>
      <c r="I39">
        <f>H39*'дз9(ЭКСПОНЕНТА)'!$J$52</f>
        <v>4.6039163633040916</v>
      </c>
      <c r="J39">
        <f t="shared" si="3"/>
        <v>99.874696302324821</v>
      </c>
      <c r="K39">
        <f t="shared" si="4"/>
        <v>0.1058224957211459</v>
      </c>
    </row>
    <row r="40" spans="1:11" x14ac:dyDescent="0.3">
      <c r="A40" s="13" t="s">
        <v>39</v>
      </c>
      <c r="B40" s="11">
        <v>100.33</v>
      </c>
      <c r="C40" s="11">
        <v>100.26</v>
      </c>
      <c r="D40">
        <f t="shared" si="6"/>
        <v>2.0014308122463982</v>
      </c>
      <c r="E40">
        <f t="shared" si="6"/>
        <v>2.0011277002770349</v>
      </c>
      <c r="F40">
        <f t="shared" si="1"/>
        <v>4.005118638574233</v>
      </c>
      <c r="G40">
        <f t="shared" si="2"/>
        <v>4.0057252962092775</v>
      </c>
      <c r="H40">
        <f t="shared" si="5"/>
        <v>1.999992557538504</v>
      </c>
      <c r="I40">
        <f>H40*'дз9(ЭКСПОНЕНТА)'!$J$52</f>
        <v>4.6051561467579942</v>
      </c>
      <c r="J40">
        <f t="shared" si="3"/>
        <v>99.998596086845239</v>
      </c>
      <c r="K40">
        <f t="shared" si="4"/>
        <v>6.8332005812624247E-2</v>
      </c>
    </row>
    <row r="41" spans="1:11" ht="27.6" x14ac:dyDescent="0.3">
      <c r="A41" s="13" t="s">
        <v>40</v>
      </c>
      <c r="B41" s="11">
        <v>99.97</v>
      </c>
      <c r="C41" s="11">
        <v>99.9</v>
      </c>
      <c r="D41">
        <f t="shared" si="6"/>
        <v>1.9998696921082677</v>
      </c>
      <c r="E41">
        <f t="shared" si="6"/>
        <v>1.9995654882259823</v>
      </c>
      <c r="F41">
        <f t="shared" si="1"/>
        <v>3.9988704172888134</v>
      </c>
      <c r="G41">
        <f t="shared" si="2"/>
        <v>3.9994787854132174</v>
      </c>
      <c r="H41">
        <f t="shared" si="5"/>
        <v>1.9990226072858204</v>
      </c>
      <c r="I41">
        <f>H41*'дз9(ЭКСПОНЕНТА)'!$J$52</f>
        <v>4.6029227522629208</v>
      </c>
      <c r="J41">
        <f t="shared" si="3"/>
        <v>99.775508986311749</v>
      </c>
      <c r="K41">
        <f t="shared" si="4"/>
        <v>1.5498012489129706E-2</v>
      </c>
    </row>
    <row r="42" spans="1:11" ht="27.6" x14ac:dyDescent="0.3">
      <c r="A42" s="13" t="s">
        <v>41</v>
      </c>
      <c r="B42" s="11">
        <v>100.19</v>
      </c>
      <c r="C42" s="11">
        <v>99.9</v>
      </c>
      <c r="D42">
        <f t="shared" si="6"/>
        <v>2.0008243766056055</v>
      </c>
      <c r="E42">
        <f t="shared" si="6"/>
        <v>1.9995654882259823</v>
      </c>
      <c r="F42">
        <f t="shared" si="1"/>
        <v>4.0007793714618343</v>
      </c>
      <c r="G42">
        <f t="shared" si="2"/>
        <v>4.0032981860192098</v>
      </c>
      <c r="H42">
        <f t="shared" si="5"/>
        <v>1.9996157688541125</v>
      </c>
      <c r="I42">
        <f>H42*'дз9(ЭКСПОНЕНТА)'!$J$52</f>
        <v>4.6042885581665196</v>
      </c>
      <c r="J42">
        <f t="shared" si="3"/>
        <v>99.911876069805118</v>
      </c>
      <c r="K42">
        <f t="shared" si="4"/>
        <v>1.4104103401589086E-4</v>
      </c>
    </row>
    <row r="43" spans="1:11" ht="27.6" x14ac:dyDescent="0.3">
      <c r="A43" s="13" t="s">
        <v>42</v>
      </c>
      <c r="B43" s="11">
        <v>100.12</v>
      </c>
      <c r="C43" s="11">
        <v>99.78</v>
      </c>
      <c r="D43">
        <f t="shared" si="6"/>
        <v>2.0005208409361854</v>
      </c>
      <c r="E43">
        <f t="shared" si="6"/>
        <v>1.999043499603163</v>
      </c>
      <c r="F43">
        <f t="shared" si="1"/>
        <v>3.9991281828941347</v>
      </c>
      <c r="G43">
        <f t="shared" si="2"/>
        <v>4.0020836350200222</v>
      </c>
      <c r="H43">
        <f t="shared" si="5"/>
        <v>1.9994271770269614</v>
      </c>
      <c r="I43">
        <f>H43*'дз9(ЭКСПОНЕНТА)'!$J$52</f>
        <v>4.6038543091445625</v>
      </c>
      <c r="J43">
        <f t="shared" si="3"/>
        <v>99.868498854278258</v>
      </c>
      <c r="K43">
        <f t="shared" si="4"/>
        <v>7.8320472085640861E-3</v>
      </c>
    </row>
    <row r="44" spans="1:11" ht="27.6" x14ac:dyDescent="0.3">
      <c r="A44" s="13" t="s">
        <v>43</v>
      </c>
      <c r="B44" s="11">
        <v>100.09</v>
      </c>
      <c r="C44" s="11">
        <v>100.1</v>
      </c>
      <c r="D44">
        <f t="shared" si="6"/>
        <v>2.0003906892499099</v>
      </c>
      <c r="E44">
        <f t="shared" si="6"/>
        <v>2.0004340774793188</v>
      </c>
      <c r="F44">
        <f t="shared" si="1"/>
        <v>4.0016497030478622</v>
      </c>
      <c r="G44">
        <f t="shared" si="2"/>
        <v>4.0015629096377294</v>
      </c>
      <c r="H44">
        <f t="shared" si="5"/>
        <v>1.9993463115907233</v>
      </c>
      <c r="I44">
        <f>H44*'дз9(ЭКСПОНЕНТА)'!$J$52</f>
        <v>4.6036681094712941</v>
      </c>
      <c r="J44">
        <f>EXP(I44)</f>
        <v>99.849905103550668</v>
      </c>
      <c r="K44" s="5">
        <f>(C44-J44)^2</f>
        <v>6.2547457229999159E-2</v>
      </c>
    </row>
    <row r="45" spans="1:11" x14ac:dyDescent="0.3">
      <c r="A45" s="13" t="s">
        <v>44</v>
      </c>
      <c r="B45" s="11">
        <v>99.99</v>
      </c>
      <c r="C45" s="11">
        <v>99.92</v>
      </c>
      <c r="D45">
        <f t="shared" si="6"/>
        <v>1.9999565683801925</v>
      </c>
      <c r="E45">
        <f t="shared" si="6"/>
        <v>1.999652425366079</v>
      </c>
      <c r="F45">
        <f t="shared" si="1"/>
        <v>3.9992180025882726</v>
      </c>
      <c r="G45">
        <f t="shared" si="2"/>
        <v>3.9998262754070759</v>
      </c>
      <c r="H45">
        <f t="shared" si="5"/>
        <v>1.9990765849777659</v>
      </c>
      <c r="I45">
        <f>H45*'дз9(ЭКСПОНЕНТА)'!$J$52</f>
        <v>4.6030470405753512</v>
      </c>
      <c r="J45">
        <f t="shared" si="3"/>
        <v>99.78791068662278</v>
      </c>
      <c r="K45">
        <f t="shared" si="4"/>
        <v>1.744758670846586E-2</v>
      </c>
    </row>
    <row r="46" spans="1:11" x14ac:dyDescent="0.3">
      <c r="D46">
        <f>AVERAGE(D2:D45)</f>
        <v>2.0013922256621886</v>
      </c>
      <c r="E46">
        <f>AVERAGE(E2:E45)</f>
        <v>1.9999685830434026</v>
      </c>
      <c r="F46">
        <f>AVERAGE(F2:F45)</f>
        <v>4.0027243344887982</v>
      </c>
      <c r="G46">
        <f>AVERAGE(G2:G45)</f>
        <v>4.0055752844340784</v>
      </c>
      <c r="K46" s="5">
        <f>SUM(K2:K45)</f>
        <v>3.6476484490252914</v>
      </c>
    </row>
    <row r="50" spans="1:10" x14ac:dyDescent="0.3">
      <c r="A50" t="s">
        <v>52</v>
      </c>
      <c r="B50">
        <f>CORREL(B2:B45,C2:C45)</f>
        <v>0.72567809065920574</v>
      </c>
    </row>
    <row r="51" spans="1:10" x14ac:dyDescent="0.3">
      <c r="F51" t="s">
        <v>87</v>
      </c>
      <c r="G51">
        <f>G46-D46^2</f>
        <v>4.443493029526735E-6</v>
      </c>
    </row>
    <row r="52" spans="1:10" x14ac:dyDescent="0.3">
      <c r="A52" t="s">
        <v>53</v>
      </c>
      <c r="B52" s="5">
        <f>AVERAGE(B2:B45)</f>
        <v>100.32227272727273</v>
      </c>
      <c r="C52">
        <f>B52*B52</f>
        <v>10064.55840516529</v>
      </c>
      <c r="F52" t="s">
        <v>61</v>
      </c>
      <c r="G52">
        <f>(F46-E46*D46)/G51</f>
        <v>0.62131685383620561</v>
      </c>
    </row>
    <row r="53" spans="1:10" x14ac:dyDescent="0.3">
      <c r="A53" t="s">
        <v>54</v>
      </c>
      <c r="B53" s="5">
        <f>AVERAGE(C2:C45)</f>
        <v>99.993636363636384</v>
      </c>
      <c r="C53">
        <f>B53*B53</f>
        <v>9998.7273132231439</v>
      </c>
      <c r="F53" t="s">
        <v>88</v>
      </c>
      <c r="G53">
        <f>E46-G52*D46</f>
        <v>0.75646986210273037</v>
      </c>
      <c r="H53" t="s">
        <v>89</v>
      </c>
      <c r="I53">
        <f>G53*'дз9(ЭКСПОНЕНТА)'!J52</f>
        <v>1.7418373994286693</v>
      </c>
      <c r="J53" s="14">
        <f>EXP(I53)</f>
        <v>5.707821341334804</v>
      </c>
    </row>
    <row r="54" spans="1:10" x14ac:dyDescent="0.3">
      <c r="A54" t="s">
        <v>59</v>
      </c>
      <c r="B54">
        <f>AVERAGE(E2:E45)</f>
        <v>1.9999685830434026</v>
      </c>
      <c r="F54" s="8" t="s">
        <v>56</v>
      </c>
      <c r="G54" s="8">
        <f>SQRT(K46/44)</f>
        <v>0.28792551313527459</v>
      </c>
    </row>
    <row r="55" spans="1:10" x14ac:dyDescent="0.3">
      <c r="A55" t="s">
        <v>57</v>
      </c>
      <c r="B55">
        <f>AVERAGE(F2:F45)</f>
        <v>4.0027243344887982</v>
      </c>
    </row>
    <row r="56" spans="1:10" x14ac:dyDescent="0.3">
      <c r="A56" t="s">
        <v>58</v>
      </c>
      <c r="B56">
        <f>AVERAGE(D2:D45)</f>
        <v>2.0013922256621886</v>
      </c>
      <c r="C56" t="s">
        <v>61</v>
      </c>
    </row>
    <row r="57" spans="1:10" x14ac:dyDescent="0.3">
      <c r="C57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FD1A-3258-40B7-8026-0E31411B9940}">
  <dimension ref="A1:J57"/>
  <sheetViews>
    <sheetView zoomScale="70" zoomScaleNormal="70" workbookViewId="0">
      <selection activeCell="M60" sqref="M60"/>
    </sheetView>
  </sheetViews>
  <sheetFormatPr defaultRowHeight="14.4" x14ac:dyDescent="0.3"/>
  <cols>
    <col min="4" max="4" width="17.5546875" customWidth="1"/>
    <col min="5" max="5" width="12" bestFit="1" customWidth="1"/>
    <col min="7" max="7" width="12" bestFit="1" customWidth="1"/>
    <col min="9" max="9" width="15.109375" customWidth="1"/>
    <col min="10" max="10" width="11.44140625" bestFit="1" customWidth="1"/>
  </cols>
  <sheetData>
    <row r="1" spans="1:10" ht="82.8" x14ac:dyDescent="0.3">
      <c r="A1" s="9" t="s">
        <v>64</v>
      </c>
      <c r="B1" s="10" t="s">
        <v>45</v>
      </c>
      <c r="C1" s="10" t="s">
        <v>46</v>
      </c>
      <c r="D1" t="s">
        <v>83</v>
      </c>
      <c r="E1" t="s">
        <v>84</v>
      </c>
      <c r="F1" t="s">
        <v>85</v>
      </c>
      <c r="G1" t="s">
        <v>79</v>
      </c>
      <c r="H1" t="s">
        <v>86</v>
      </c>
      <c r="I1" t="s">
        <v>81</v>
      </c>
      <c r="J1" t="s">
        <v>82</v>
      </c>
    </row>
    <row r="2" spans="1:10" ht="27.6" x14ac:dyDescent="0.3">
      <c r="A2" s="13" t="s">
        <v>1</v>
      </c>
      <c r="B2" s="11">
        <v>100.58</v>
      </c>
      <c r="C2" s="11">
        <v>99.85</v>
      </c>
      <c r="D2">
        <f>LOG10(C2)</f>
        <v>1.9993480692067214</v>
      </c>
      <c r="E2">
        <f>B2*D2</f>
        <v>201.09442880081204</v>
      </c>
      <c r="F2">
        <f>B2*B2</f>
        <v>10116.3364</v>
      </c>
      <c r="G2">
        <f>$E$50+B2*$E$49</f>
        <v>1.9999710886271518</v>
      </c>
      <c r="H2">
        <f>G2*$J$52</f>
        <v>4.6051067127295005</v>
      </c>
      <c r="I2">
        <f>EXP(H2)</f>
        <v>99.993652875579372</v>
      </c>
      <c r="J2" s="5">
        <f>(C2-I2)^2</f>
        <v>2.0636148662224067E-2</v>
      </c>
    </row>
    <row r="3" spans="1:10" ht="27.6" x14ac:dyDescent="0.3">
      <c r="A3" s="13" t="s">
        <v>2</v>
      </c>
      <c r="B3" s="11">
        <v>100.25</v>
      </c>
      <c r="C3" s="11">
        <v>99.73</v>
      </c>
      <c r="D3">
        <f t="shared" ref="D3:D45" si="0">LOG10(C3)</f>
        <v>1.9988258190402861</v>
      </c>
      <c r="E3">
        <f t="shared" ref="E3:E45" si="1">B3*D3</f>
        <v>200.38228835878868</v>
      </c>
      <c r="F3">
        <f t="shared" ref="F3:F45" si="2">B3*B3</f>
        <v>10050.0625</v>
      </c>
      <c r="G3">
        <f>$E$50+B3*$E$49</f>
        <v>1.9999678804193883</v>
      </c>
      <c r="H3">
        <f>G3*$J$52</f>
        <v>4.6050993255531596</v>
      </c>
      <c r="I3">
        <f t="shared" ref="I3:I45" si="3">EXP(H3)</f>
        <v>99.992914207560958</v>
      </c>
      <c r="J3">
        <f t="shared" ref="J3:J23" si="4">(C3-I3)^2</f>
        <v>6.9123880537404203E-2</v>
      </c>
    </row>
    <row r="4" spans="1:10" ht="27.6" x14ac:dyDescent="0.3">
      <c r="A4" s="13" t="s">
        <v>3</v>
      </c>
      <c r="B4" s="11">
        <v>100.25</v>
      </c>
      <c r="C4" s="11">
        <v>99.97</v>
      </c>
      <c r="D4">
        <f t="shared" si="0"/>
        <v>1.9998696921082677</v>
      </c>
      <c r="E4">
        <f t="shared" si="1"/>
        <v>200.48693663385384</v>
      </c>
      <c r="F4">
        <f t="shared" si="2"/>
        <v>10050.0625</v>
      </c>
      <c r="G4">
        <f t="shared" ref="G4:G45" si="5">$E$50+B4*$E$49</f>
        <v>1.9999678804193883</v>
      </c>
      <c r="H4">
        <f t="shared" ref="H4:H43" si="6">G4*$J$52</f>
        <v>4.6050993255531596</v>
      </c>
      <c r="I4">
        <f t="shared" si="3"/>
        <v>99.992914207560958</v>
      </c>
      <c r="J4">
        <f t="shared" si="4"/>
        <v>5.2506090814669884E-4</v>
      </c>
    </row>
    <row r="5" spans="1:10" ht="27.6" x14ac:dyDescent="0.3">
      <c r="A5" s="13" t="s">
        <v>4</v>
      </c>
      <c r="B5" s="11">
        <v>100.33</v>
      </c>
      <c r="C5" s="11">
        <v>100.18</v>
      </c>
      <c r="D5">
        <f t="shared" si="0"/>
        <v>2.0007810273534954</v>
      </c>
      <c r="E5">
        <f t="shared" si="1"/>
        <v>200.73836047437618</v>
      </c>
      <c r="F5">
        <f t="shared" si="2"/>
        <v>10066.108899999999</v>
      </c>
      <c r="G5">
        <f t="shared" si="5"/>
        <v>1.9999686581667251</v>
      </c>
      <c r="H5">
        <f t="shared" si="6"/>
        <v>4.6051011163837883</v>
      </c>
      <c r="I5">
        <f t="shared" si="3"/>
        <v>99.993093278094705</v>
      </c>
      <c r="J5">
        <f t="shared" si="4"/>
        <v>3.4934122693385979E-2</v>
      </c>
    </row>
    <row r="6" spans="1:10" ht="27.6" x14ac:dyDescent="0.3">
      <c r="A6" s="13" t="s">
        <v>5</v>
      </c>
      <c r="B6" s="11">
        <v>100.58</v>
      </c>
      <c r="C6" s="11">
        <v>99.58</v>
      </c>
      <c r="D6">
        <f t="shared" si="0"/>
        <v>1.9981721219394406</v>
      </c>
      <c r="E6">
        <f t="shared" si="1"/>
        <v>200.97615202466892</v>
      </c>
      <c r="F6">
        <f t="shared" si="2"/>
        <v>10116.3364</v>
      </c>
      <c r="G6">
        <f t="shared" si="5"/>
        <v>1.9999710886271518</v>
      </c>
      <c r="H6">
        <f t="shared" si="6"/>
        <v>4.6051067127295005</v>
      </c>
      <c r="I6">
        <f t="shared" si="3"/>
        <v>99.993652875579372</v>
      </c>
      <c r="J6">
        <f t="shared" si="4"/>
        <v>0.17110870147508453</v>
      </c>
    </row>
    <row r="7" spans="1:10" ht="27.6" x14ac:dyDescent="0.3">
      <c r="A7" s="13" t="s">
        <v>6</v>
      </c>
      <c r="B7" s="11">
        <v>100.21</v>
      </c>
      <c r="C7" s="11">
        <v>99.75</v>
      </c>
      <c r="D7">
        <f t="shared" si="0"/>
        <v>1.9989129043587859</v>
      </c>
      <c r="E7">
        <f t="shared" si="1"/>
        <v>200.31106214579393</v>
      </c>
      <c r="F7">
        <f t="shared" si="2"/>
        <v>10042.044099999999</v>
      </c>
      <c r="G7">
        <f t="shared" si="5"/>
        <v>1.9999674915457202</v>
      </c>
      <c r="H7">
        <f t="shared" si="6"/>
        <v>4.6050984301378461</v>
      </c>
      <c r="I7">
        <f t="shared" si="3"/>
        <v>99.992824672414429</v>
      </c>
      <c r="J7">
        <f t="shared" si="4"/>
        <v>5.8963821533174629E-2</v>
      </c>
    </row>
    <row r="8" spans="1:10" ht="27.6" x14ac:dyDescent="0.3">
      <c r="A8" s="13" t="s">
        <v>7</v>
      </c>
      <c r="B8" s="11">
        <v>100.34</v>
      </c>
      <c r="C8" s="11">
        <v>99.81</v>
      </c>
      <c r="D8">
        <f t="shared" si="0"/>
        <v>1.9991740555884849</v>
      </c>
      <c r="E8">
        <f t="shared" si="1"/>
        <v>200.59712473774857</v>
      </c>
      <c r="F8">
        <f t="shared" si="2"/>
        <v>10068.115600000001</v>
      </c>
      <c r="G8">
        <f t="shared" si="5"/>
        <v>1.9999687553851422</v>
      </c>
      <c r="H8">
        <f t="shared" si="6"/>
        <v>4.6051013402376171</v>
      </c>
      <c r="I8">
        <f t="shared" si="3"/>
        <v>99.993115661933999</v>
      </c>
      <c r="J8">
        <f t="shared" si="4"/>
        <v>3.3531345645525665E-2</v>
      </c>
    </row>
    <row r="9" spans="1:10" ht="27.6" x14ac:dyDescent="0.3">
      <c r="A9" s="13" t="s">
        <v>8</v>
      </c>
      <c r="B9" s="11">
        <v>100.39</v>
      </c>
      <c r="C9" s="11">
        <v>99.78</v>
      </c>
      <c r="D9">
        <f t="shared" si="0"/>
        <v>1.999043499603163</v>
      </c>
      <c r="E9">
        <f t="shared" si="1"/>
        <v>200.68397692516155</v>
      </c>
      <c r="F9">
        <f t="shared" si="2"/>
        <v>10078.152099999999</v>
      </c>
      <c r="G9">
        <f t="shared" si="5"/>
        <v>1.9999692414772274</v>
      </c>
      <c r="H9">
        <f t="shared" si="6"/>
        <v>4.6051024595067584</v>
      </c>
      <c r="I9">
        <f t="shared" si="3"/>
        <v>99.993227581205346</v>
      </c>
      <c r="J9">
        <f t="shared" si="4"/>
        <v>4.5466001386682005E-2</v>
      </c>
    </row>
    <row r="10" spans="1:10" ht="27.6" x14ac:dyDescent="0.3">
      <c r="A10" s="13" t="s">
        <v>9</v>
      </c>
      <c r="B10" s="11">
        <v>100.96</v>
      </c>
      <c r="C10" s="11">
        <v>100.22</v>
      </c>
      <c r="D10">
        <f t="shared" si="0"/>
        <v>2.0009543984064577</v>
      </c>
      <c r="E10">
        <f t="shared" si="1"/>
        <v>202.01635606311595</v>
      </c>
      <c r="F10">
        <f t="shared" si="2"/>
        <v>10192.921599999998</v>
      </c>
      <c r="G10">
        <f t="shared" si="5"/>
        <v>1.9999747829270007</v>
      </c>
      <c r="H10">
        <f t="shared" si="6"/>
        <v>4.6051152191749836</v>
      </c>
      <c r="I10">
        <f t="shared" si="3"/>
        <v>99.99450346975398</v>
      </c>
      <c r="J10">
        <f t="shared" si="4"/>
        <v>5.0848685152993865E-2</v>
      </c>
    </row>
    <row r="11" spans="1:10" ht="27.6" x14ac:dyDescent="0.3">
      <c r="A11" s="13" t="s">
        <v>10</v>
      </c>
      <c r="B11" s="11">
        <v>100.89</v>
      </c>
      <c r="C11" s="11">
        <v>101.29</v>
      </c>
      <c r="D11">
        <f t="shared" si="0"/>
        <v>2.0055665711332944</v>
      </c>
      <c r="E11">
        <f t="shared" si="1"/>
        <v>202.34161136163809</v>
      </c>
      <c r="F11">
        <f t="shared" si="2"/>
        <v>10178.792100000001</v>
      </c>
      <c r="G11">
        <f t="shared" si="5"/>
        <v>1.9999741023980813</v>
      </c>
      <c r="H11">
        <f t="shared" si="6"/>
        <v>4.6051136521981837</v>
      </c>
      <c r="I11">
        <f t="shared" si="3"/>
        <v>99.994346780809693</v>
      </c>
      <c r="J11">
        <f t="shared" si="4"/>
        <v>1.6787172643982229</v>
      </c>
    </row>
    <row r="12" spans="1:10" ht="27.6" x14ac:dyDescent="0.3">
      <c r="A12" s="13" t="s">
        <v>11</v>
      </c>
      <c r="B12" s="11">
        <v>102.14</v>
      </c>
      <c r="C12" s="11">
        <v>101.04</v>
      </c>
      <c r="D12">
        <f t="shared" si="0"/>
        <v>2.0044933375472742</v>
      </c>
      <c r="E12">
        <f t="shared" si="1"/>
        <v>204.73894949707858</v>
      </c>
      <c r="F12">
        <f t="shared" si="2"/>
        <v>10432.579600000001</v>
      </c>
      <c r="G12">
        <f t="shared" si="5"/>
        <v>1.9999862547002156</v>
      </c>
      <c r="H12">
        <f t="shared" si="6"/>
        <v>4.6051416339267464</v>
      </c>
      <c r="I12">
        <f t="shared" si="3"/>
        <v>99.997144834626127</v>
      </c>
      <c r="J12">
        <f t="shared" si="4"/>
        <v>1.0875468959469812</v>
      </c>
    </row>
    <row r="13" spans="1:10" ht="27.6" x14ac:dyDescent="0.3">
      <c r="A13" s="13" t="s">
        <v>12</v>
      </c>
      <c r="B13" s="11">
        <v>102.22</v>
      </c>
      <c r="C13" s="11">
        <v>101.51</v>
      </c>
      <c r="D13">
        <f t="shared" si="0"/>
        <v>2.0065088277752898</v>
      </c>
      <c r="E13">
        <f t="shared" si="1"/>
        <v>205.10533237519013</v>
      </c>
      <c r="F13">
        <f t="shared" si="2"/>
        <v>10448.928399999999</v>
      </c>
      <c r="G13">
        <f t="shared" si="5"/>
        <v>1.9999870324475522</v>
      </c>
      <c r="H13">
        <f t="shared" si="6"/>
        <v>4.6051434247573741</v>
      </c>
      <c r="I13">
        <f t="shared" si="3"/>
        <v>99.997323912736135</v>
      </c>
      <c r="J13">
        <f t="shared" si="4"/>
        <v>2.2881889449799306</v>
      </c>
    </row>
    <row r="14" spans="1:10" ht="27.6" x14ac:dyDescent="0.3">
      <c r="A14" s="13" t="s">
        <v>13</v>
      </c>
      <c r="B14" s="11">
        <v>101.06</v>
      </c>
      <c r="C14" s="11">
        <v>100.55</v>
      </c>
      <c r="D14">
        <f t="shared" si="0"/>
        <v>2.0023820749327608</v>
      </c>
      <c r="E14">
        <f t="shared" si="1"/>
        <v>202.36073249270481</v>
      </c>
      <c r="F14">
        <f t="shared" si="2"/>
        <v>10213.123600000001</v>
      </c>
      <c r="G14">
        <f t="shared" si="5"/>
        <v>1.9999757551111714</v>
      </c>
      <c r="H14">
        <f t="shared" si="6"/>
        <v>4.6051174577132681</v>
      </c>
      <c r="I14">
        <f t="shared" si="3"/>
        <v>99.994727311528777</v>
      </c>
      <c r="J14">
        <f t="shared" si="4"/>
        <v>0.30832775856205658</v>
      </c>
    </row>
    <row r="15" spans="1:10" ht="27.6" x14ac:dyDescent="0.3">
      <c r="A15" s="13" t="s">
        <v>14</v>
      </c>
      <c r="B15" s="11">
        <v>100.46</v>
      </c>
      <c r="C15" s="11">
        <v>100.2</v>
      </c>
      <c r="D15">
        <f t="shared" si="0"/>
        <v>2.0008677215312267</v>
      </c>
      <c r="E15">
        <f t="shared" si="1"/>
        <v>201.00717130502701</v>
      </c>
      <c r="F15">
        <f t="shared" si="2"/>
        <v>10092.211599999999</v>
      </c>
      <c r="G15">
        <f t="shared" si="5"/>
        <v>1.9999699220061469</v>
      </c>
      <c r="H15">
        <f t="shared" si="6"/>
        <v>4.6051040264835583</v>
      </c>
      <c r="I15">
        <f t="shared" si="3"/>
        <v>99.993384268395872</v>
      </c>
      <c r="J15">
        <f t="shared" si="4"/>
        <v>4.2690060546310409E-2</v>
      </c>
    </row>
    <row r="16" spans="1:10" ht="27.6" x14ac:dyDescent="0.3">
      <c r="A16" s="13" t="s">
        <v>15</v>
      </c>
      <c r="B16" s="11">
        <v>100.66</v>
      </c>
      <c r="C16" s="11">
        <v>99.74</v>
      </c>
      <c r="D16">
        <f t="shared" si="0"/>
        <v>1.9988693638823443</v>
      </c>
      <c r="E16">
        <f t="shared" si="1"/>
        <v>201.20619016839677</v>
      </c>
      <c r="F16">
        <f t="shared" si="2"/>
        <v>10132.435599999999</v>
      </c>
      <c r="G16">
        <f t="shared" si="5"/>
        <v>1.9999718663744885</v>
      </c>
      <c r="H16">
        <f t="shared" si="6"/>
        <v>4.6051085035601282</v>
      </c>
      <c r="I16">
        <f t="shared" si="3"/>
        <v>99.993831947435865</v>
      </c>
      <c r="J16">
        <f t="shared" si="4"/>
        <v>6.4430657539086333E-2</v>
      </c>
    </row>
    <row r="17" spans="1:10" ht="27.6" x14ac:dyDescent="0.3">
      <c r="A17" s="13" t="s">
        <v>16</v>
      </c>
      <c r="B17" s="11">
        <v>100.42</v>
      </c>
      <c r="C17" s="11">
        <v>99.76</v>
      </c>
      <c r="D17">
        <f t="shared" si="0"/>
        <v>1.9989564404704863</v>
      </c>
      <c r="E17">
        <f t="shared" si="1"/>
        <v>200.73520575204623</v>
      </c>
      <c r="F17">
        <f t="shared" si="2"/>
        <v>10084.1764</v>
      </c>
      <c r="G17">
        <f t="shared" si="5"/>
        <v>1.9999695331324787</v>
      </c>
      <c r="H17">
        <f t="shared" si="6"/>
        <v>4.6051031310682449</v>
      </c>
      <c r="I17">
        <f t="shared" si="3"/>
        <v>99.993294732828446</v>
      </c>
      <c r="J17">
        <f t="shared" si="4"/>
        <v>5.4426432365493431E-2</v>
      </c>
    </row>
    <row r="18" spans="1:10" ht="27.6" x14ac:dyDescent="0.3">
      <c r="A18" s="13" t="s">
        <v>17</v>
      </c>
      <c r="B18" s="11">
        <v>100.35</v>
      </c>
      <c r="C18" s="11">
        <v>99.99</v>
      </c>
      <c r="D18">
        <f t="shared" si="0"/>
        <v>1.9999565683801925</v>
      </c>
      <c r="E18">
        <f t="shared" si="1"/>
        <v>200.6956416369523</v>
      </c>
      <c r="F18">
        <f t="shared" si="2"/>
        <v>10070.122499999999</v>
      </c>
      <c r="G18">
        <f t="shared" si="5"/>
        <v>1.9999688526035591</v>
      </c>
      <c r="H18">
        <f t="shared" si="6"/>
        <v>4.605101564091445</v>
      </c>
      <c r="I18">
        <f t="shared" si="3"/>
        <v>99.99313804577821</v>
      </c>
      <c r="J18">
        <f t="shared" si="4"/>
        <v>9.8473313061721048E-6</v>
      </c>
    </row>
    <row r="19" spans="1:10" x14ac:dyDescent="0.3">
      <c r="A19" s="13" t="s">
        <v>18</v>
      </c>
      <c r="B19" s="11">
        <v>100.11</v>
      </c>
      <c r="C19" s="11">
        <v>99.91</v>
      </c>
      <c r="D19">
        <f t="shared" si="0"/>
        <v>1.999608958971417</v>
      </c>
      <c r="E19">
        <f t="shared" si="1"/>
        <v>200.18085288262856</v>
      </c>
      <c r="F19">
        <f t="shared" si="2"/>
        <v>10022.0121</v>
      </c>
      <c r="G19">
        <f t="shared" si="5"/>
        <v>1.9999665193615495</v>
      </c>
      <c r="H19">
        <f t="shared" si="6"/>
        <v>4.6050961915995616</v>
      </c>
      <c r="I19">
        <f t="shared" si="3"/>
        <v>99.992600834898752</v>
      </c>
      <c r="J19">
        <f t="shared" si="4"/>
        <v>6.8228979259714962E-3</v>
      </c>
    </row>
    <row r="20" spans="1:10" ht="27.6" x14ac:dyDescent="0.3">
      <c r="A20" s="13" t="s">
        <v>19</v>
      </c>
      <c r="B20" s="11">
        <v>100.34</v>
      </c>
      <c r="C20" s="11">
        <v>99.92</v>
      </c>
      <c r="D20">
        <f t="shared" si="0"/>
        <v>1.999652425366079</v>
      </c>
      <c r="E20">
        <f t="shared" si="1"/>
        <v>200.64512436123238</v>
      </c>
      <c r="F20">
        <f t="shared" si="2"/>
        <v>10068.115600000001</v>
      </c>
      <c r="G20">
        <f t="shared" si="5"/>
        <v>1.9999687553851422</v>
      </c>
      <c r="H20">
        <f t="shared" si="6"/>
        <v>4.6051013402376171</v>
      </c>
      <c r="I20">
        <f t="shared" si="3"/>
        <v>99.993115661933999</v>
      </c>
      <c r="J20">
        <f t="shared" si="4"/>
        <v>5.3459000200465363E-3</v>
      </c>
    </row>
    <row r="21" spans="1:10" ht="27.6" x14ac:dyDescent="0.3">
      <c r="A21" s="13" t="s">
        <v>20</v>
      </c>
      <c r="B21" s="11">
        <v>100.29</v>
      </c>
      <c r="C21" s="11">
        <v>99.68</v>
      </c>
      <c r="D21">
        <f t="shared" si="0"/>
        <v>1.9986080293150945</v>
      </c>
      <c r="E21">
        <f t="shared" si="1"/>
        <v>200.44039926001085</v>
      </c>
      <c r="F21">
        <f t="shared" si="2"/>
        <v>10058.084100000002</v>
      </c>
      <c r="G21">
        <f t="shared" si="5"/>
        <v>1.9999682692930567</v>
      </c>
      <c r="H21">
        <f t="shared" si="6"/>
        <v>4.6051002209684739</v>
      </c>
      <c r="I21">
        <f t="shared" si="3"/>
        <v>99.993003742787749</v>
      </c>
      <c r="J21">
        <f t="shared" si="4"/>
        <v>9.7971342999135305E-2</v>
      </c>
    </row>
    <row r="22" spans="1:10" ht="27.6" x14ac:dyDescent="0.3">
      <c r="A22" s="13" t="s">
        <v>21</v>
      </c>
      <c r="B22" s="11">
        <v>100.17</v>
      </c>
      <c r="C22" s="11">
        <v>99.45</v>
      </c>
      <c r="D22">
        <f t="shared" si="0"/>
        <v>1.9976047874604543</v>
      </c>
      <c r="E22">
        <f t="shared" si="1"/>
        <v>200.10007155991372</v>
      </c>
      <c r="F22">
        <f t="shared" si="2"/>
        <v>10034.028900000001</v>
      </c>
      <c r="G22">
        <f t="shared" si="5"/>
        <v>1.9999671026720518</v>
      </c>
      <c r="H22">
        <f t="shared" si="6"/>
        <v>4.6050975347225318</v>
      </c>
      <c r="I22">
        <f t="shared" si="3"/>
        <v>99.992735137347978</v>
      </c>
      <c r="J22">
        <f t="shared" si="4"/>
        <v>0.29456142931212548</v>
      </c>
    </row>
    <row r="23" spans="1:10" ht="27.6" x14ac:dyDescent="0.3">
      <c r="A23" s="13" t="s">
        <v>22</v>
      </c>
      <c r="B23" s="11">
        <v>100.09</v>
      </c>
      <c r="C23" s="11">
        <v>99.57</v>
      </c>
      <c r="D23">
        <f t="shared" si="0"/>
        <v>1.9981285071282664</v>
      </c>
      <c r="E23">
        <f t="shared" si="1"/>
        <v>199.99268227846818</v>
      </c>
      <c r="F23">
        <f t="shared" si="2"/>
        <v>10018.008100000001</v>
      </c>
      <c r="G23">
        <f t="shared" si="5"/>
        <v>1.9999663249247153</v>
      </c>
      <c r="H23">
        <f t="shared" si="6"/>
        <v>4.605095743891904</v>
      </c>
      <c r="I23">
        <f t="shared" si="3"/>
        <v>99.992556067455681</v>
      </c>
      <c r="J23">
        <f t="shared" si="4"/>
        <v>0.17855363014361544</v>
      </c>
    </row>
    <row r="24" spans="1:10" ht="27.6" x14ac:dyDescent="0.3">
      <c r="A24" s="13" t="s">
        <v>23</v>
      </c>
      <c r="B24" s="11">
        <v>99.9</v>
      </c>
      <c r="C24" s="11">
        <v>99.45</v>
      </c>
      <c r="D24">
        <f t="shared" si="0"/>
        <v>1.9976047874604543</v>
      </c>
      <c r="E24">
        <f t="shared" si="1"/>
        <v>199.56071826729939</v>
      </c>
      <c r="F24">
        <f t="shared" si="2"/>
        <v>9980.010000000002</v>
      </c>
      <c r="G24">
        <f t="shared" si="5"/>
        <v>1.9999644777747907</v>
      </c>
      <c r="H24">
        <f t="shared" si="6"/>
        <v>4.605091490669162</v>
      </c>
      <c r="I24">
        <f t="shared" si="3"/>
        <v>99.99213077774661</v>
      </c>
      <c r="J24">
        <f>SUM(J2:J23)</f>
        <v>6.5927308300649026</v>
      </c>
    </row>
    <row r="25" spans="1:10" ht="27.6" x14ac:dyDescent="0.3">
      <c r="A25" s="13" t="s">
        <v>24</v>
      </c>
      <c r="B25" s="11">
        <v>100.08</v>
      </c>
      <c r="C25" s="11">
        <v>99.86</v>
      </c>
      <c r="D25">
        <f t="shared" si="0"/>
        <v>1.9993915617190909</v>
      </c>
      <c r="E25">
        <f t="shared" si="1"/>
        <v>200.09910749684661</v>
      </c>
      <c r="F25">
        <f t="shared" si="2"/>
        <v>10016.0064</v>
      </c>
      <c r="G25">
        <f t="shared" si="5"/>
        <v>1.9999662277062982</v>
      </c>
      <c r="H25">
        <f t="shared" si="6"/>
        <v>4.6050955200380752</v>
      </c>
      <c r="I25">
        <f t="shared" si="3"/>
        <v>99.992533683741655</v>
      </c>
      <c r="J25">
        <f t="shared" ref="J25:J45" si="7">SUM(J3:J24)</f>
        <v>13.16482551146758</v>
      </c>
    </row>
    <row r="26" spans="1:10" ht="27.6" x14ac:dyDescent="0.3">
      <c r="A26" s="13" t="s">
        <v>25</v>
      </c>
      <c r="B26" s="11">
        <v>100.22</v>
      </c>
      <c r="C26" s="11">
        <v>99.57</v>
      </c>
      <c r="D26">
        <f t="shared" si="0"/>
        <v>1.9981285071282664</v>
      </c>
      <c r="E26">
        <f t="shared" si="1"/>
        <v>200.25243898439484</v>
      </c>
      <c r="F26">
        <f t="shared" si="2"/>
        <v>10044.0484</v>
      </c>
      <c r="G26">
        <f t="shared" si="5"/>
        <v>1.9999675887641373</v>
      </c>
      <c r="H26">
        <f t="shared" si="6"/>
        <v>4.605098653991675</v>
      </c>
      <c r="I26">
        <f t="shared" si="3"/>
        <v>99.992847056193582</v>
      </c>
      <c r="J26">
        <f t="shared" si="7"/>
        <v>26.260527142397756</v>
      </c>
    </row>
    <row r="27" spans="1:10" ht="27.6" x14ac:dyDescent="0.3">
      <c r="A27" s="13" t="s">
        <v>26</v>
      </c>
      <c r="B27" s="11">
        <v>99.88</v>
      </c>
      <c r="C27" s="11">
        <v>99.81</v>
      </c>
      <c r="D27">
        <f t="shared" si="0"/>
        <v>1.9991740555884849</v>
      </c>
      <c r="E27">
        <f t="shared" si="1"/>
        <v>199.67750467217786</v>
      </c>
      <c r="F27">
        <f t="shared" si="2"/>
        <v>9976.0143999999982</v>
      </c>
      <c r="G27">
        <f t="shared" si="5"/>
        <v>1.9999642833379565</v>
      </c>
      <c r="H27">
        <f t="shared" si="6"/>
        <v>4.6050910429615053</v>
      </c>
      <c r="I27">
        <f t="shared" si="3"/>
        <v>99.992086010514058</v>
      </c>
      <c r="J27">
        <f t="shared" si="7"/>
        <v>52.520529223887365</v>
      </c>
    </row>
    <row r="28" spans="1:10" ht="27.6" x14ac:dyDescent="0.3">
      <c r="A28" s="13" t="s">
        <v>27</v>
      </c>
      <c r="B28" s="11">
        <v>99.99</v>
      </c>
      <c r="C28" s="11">
        <v>99.92</v>
      </c>
      <c r="D28">
        <f t="shared" si="0"/>
        <v>1.999652425366079</v>
      </c>
      <c r="E28">
        <f t="shared" si="1"/>
        <v>199.94524601235423</v>
      </c>
      <c r="F28">
        <f t="shared" si="2"/>
        <v>9998.0000999999993</v>
      </c>
      <c r="G28">
        <f t="shared" si="5"/>
        <v>1.9999653527405445</v>
      </c>
      <c r="H28">
        <f t="shared" si="6"/>
        <v>4.6050935053536195</v>
      </c>
      <c r="I28">
        <f t="shared" si="3"/>
        <v>99.99233223054128</v>
      </c>
      <c r="J28">
        <f t="shared" si="7"/>
        <v>105.00612432508134</v>
      </c>
    </row>
    <row r="29" spans="1:10" ht="27.6" x14ac:dyDescent="0.3">
      <c r="A29" s="13" t="s">
        <v>28</v>
      </c>
      <c r="B29" s="11">
        <v>99.88</v>
      </c>
      <c r="C29" s="11">
        <v>100.17</v>
      </c>
      <c r="D29">
        <f t="shared" si="0"/>
        <v>2.000737673774033</v>
      </c>
      <c r="E29">
        <f t="shared" si="1"/>
        <v>199.83367885655042</v>
      </c>
      <c r="F29">
        <f t="shared" si="2"/>
        <v>9976.0143999999982</v>
      </c>
      <c r="G29">
        <f t="shared" si="5"/>
        <v>1.9999642833379565</v>
      </c>
      <c r="H29">
        <f t="shared" si="6"/>
        <v>4.6050910429615053</v>
      </c>
      <c r="I29">
        <f t="shared" si="3"/>
        <v>99.992086010514058</v>
      </c>
      <c r="J29">
        <f t="shared" si="7"/>
        <v>209.84113994868761</v>
      </c>
    </row>
    <row r="30" spans="1:10" ht="27.6" x14ac:dyDescent="0.3">
      <c r="A30" s="13" t="s">
        <v>29</v>
      </c>
      <c r="B30" s="11">
        <v>100.02</v>
      </c>
      <c r="C30" s="11">
        <v>99.76</v>
      </c>
      <c r="D30">
        <f t="shared" si="0"/>
        <v>1.9989564404704863</v>
      </c>
      <c r="E30">
        <f t="shared" si="1"/>
        <v>199.93562317585804</v>
      </c>
      <c r="F30">
        <f t="shared" si="2"/>
        <v>10004.000399999999</v>
      </c>
      <c r="G30">
        <f t="shared" si="5"/>
        <v>1.9999656443957956</v>
      </c>
      <c r="H30">
        <f t="shared" si="6"/>
        <v>4.6050941769151041</v>
      </c>
      <c r="I30">
        <f t="shared" si="3"/>
        <v>99.992399381562919</v>
      </c>
      <c r="J30">
        <f t="shared" si="7"/>
        <v>419.62331607584201</v>
      </c>
    </row>
    <row r="31" spans="1:10" ht="27.6" x14ac:dyDescent="0.3">
      <c r="A31" s="13" t="s">
        <v>30</v>
      </c>
      <c r="B31" s="11">
        <v>100.26</v>
      </c>
      <c r="C31" s="11">
        <v>99.79</v>
      </c>
      <c r="D31">
        <f t="shared" si="0"/>
        <v>1.9990870226258883</v>
      </c>
      <c r="E31">
        <f t="shared" si="1"/>
        <v>200.42846488847158</v>
      </c>
      <c r="F31">
        <f t="shared" si="2"/>
        <v>10052.0676</v>
      </c>
      <c r="G31">
        <f t="shared" si="5"/>
        <v>1.9999679776378054</v>
      </c>
      <c r="H31">
        <f t="shared" si="6"/>
        <v>4.6050995494069884</v>
      </c>
      <c r="I31">
        <f t="shared" si="3"/>
        <v>99.992936591360163</v>
      </c>
      <c r="J31">
        <f t="shared" si="7"/>
        <v>839.21310080603848</v>
      </c>
    </row>
    <row r="32" spans="1:10" ht="27.6" x14ac:dyDescent="0.3">
      <c r="A32" s="13" t="s">
        <v>31</v>
      </c>
      <c r="B32" s="11">
        <v>100</v>
      </c>
      <c r="C32" s="11">
        <v>100.15</v>
      </c>
      <c r="D32">
        <f t="shared" si="0"/>
        <v>2.0006509536295951</v>
      </c>
      <c r="E32">
        <f t="shared" si="1"/>
        <v>200.06509536295951</v>
      </c>
      <c r="F32">
        <f t="shared" si="2"/>
        <v>10000</v>
      </c>
      <c r="G32">
        <f t="shared" si="5"/>
        <v>1.9999654499589614</v>
      </c>
      <c r="H32">
        <f t="shared" si="6"/>
        <v>4.6050937292074474</v>
      </c>
      <c r="I32">
        <f t="shared" si="3"/>
        <v>99.992354614210115</v>
      </c>
      <c r="J32">
        <f t="shared" si="7"/>
        <v>1678.3807356106904</v>
      </c>
    </row>
    <row r="33" spans="1:10" ht="27.6" x14ac:dyDescent="0.3">
      <c r="A33" s="13" t="s">
        <v>32</v>
      </c>
      <c r="B33" s="11">
        <v>99.9</v>
      </c>
      <c r="C33" s="11">
        <v>100.25</v>
      </c>
      <c r="D33">
        <f t="shared" si="0"/>
        <v>2.0010843812922201</v>
      </c>
      <c r="E33">
        <f t="shared" si="1"/>
        <v>199.9083296910928</v>
      </c>
      <c r="F33">
        <f t="shared" si="2"/>
        <v>9980.010000000002</v>
      </c>
      <c r="G33">
        <f t="shared" si="5"/>
        <v>1.9999644777747907</v>
      </c>
      <c r="H33">
        <f t="shared" si="6"/>
        <v>4.605091490669162</v>
      </c>
      <c r="I33">
        <f t="shared" si="3"/>
        <v>99.99213077774661</v>
      </c>
      <c r="J33">
        <f t="shared" si="7"/>
        <v>3356.7106225362277</v>
      </c>
    </row>
    <row r="34" spans="1:10" ht="27.6" x14ac:dyDescent="0.3">
      <c r="A34" s="13" t="s">
        <v>33</v>
      </c>
      <c r="B34" s="11">
        <v>100.03</v>
      </c>
      <c r="C34" s="11">
        <v>99.81</v>
      </c>
      <c r="D34">
        <f t="shared" si="0"/>
        <v>1.9991740555884849</v>
      </c>
      <c r="E34">
        <f t="shared" si="1"/>
        <v>199.97738078051614</v>
      </c>
      <c r="F34">
        <f t="shared" si="2"/>
        <v>10006.000900000001</v>
      </c>
      <c r="G34">
        <f t="shared" si="5"/>
        <v>1.9999657416142127</v>
      </c>
      <c r="H34">
        <f t="shared" si="6"/>
        <v>4.6050944007689329</v>
      </c>
      <c r="I34">
        <f t="shared" si="3"/>
        <v>99.992421765246874</v>
      </c>
      <c r="J34">
        <f t="shared" si="7"/>
        <v>6711.7425278080573</v>
      </c>
    </row>
    <row r="35" spans="1:10" ht="27.6" x14ac:dyDescent="0.3">
      <c r="A35" s="13" t="s">
        <v>34</v>
      </c>
      <c r="B35" s="11">
        <v>100</v>
      </c>
      <c r="C35" s="11">
        <v>100.01</v>
      </c>
      <c r="D35">
        <f t="shared" si="0"/>
        <v>2.0000434272768626</v>
      </c>
      <c r="E35">
        <f t="shared" si="1"/>
        <v>200.00434272768626</v>
      </c>
      <c r="F35">
        <f t="shared" si="2"/>
        <v>10000</v>
      </c>
      <c r="G35">
        <f t="shared" si="5"/>
        <v>1.9999654499589614</v>
      </c>
      <c r="H35">
        <f t="shared" si="6"/>
        <v>4.6050937292074474</v>
      </c>
      <c r="I35">
        <f t="shared" si="3"/>
        <v>99.992354614210115</v>
      </c>
      <c r="J35">
        <f t="shared" si="7"/>
        <v>13422.397508720167</v>
      </c>
    </row>
    <row r="36" spans="1:10" ht="41.4" x14ac:dyDescent="0.3">
      <c r="A36" s="13" t="s">
        <v>35</v>
      </c>
      <c r="B36" s="11">
        <v>100.03</v>
      </c>
      <c r="C36" s="11">
        <v>100.08</v>
      </c>
      <c r="D36">
        <f t="shared" si="0"/>
        <v>2.0003472966853635</v>
      </c>
      <c r="E36">
        <f t="shared" si="1"/>
        <v>200.09474008743692</v>
      </c>
      <c r="F36">
        <f t="shared" si="2"/>
        <v>10006.000900000001</v>
      </c>
      <c r="G36">
        <f t="shared" si="5"/>
        <v>1.9999657416142127</v>
      </c>
      <c r="H36">
        <f t="shared" si="6"/>
        <v>4.6050944007689329</v>
      </c>
      <c r="I36">
        <f t="shared" si="3"/>
        <v>99.992421765246874</v>
      </c>
      <c r="J36">
        <f t="shared" si="7"/>
        <v>26842.506828495352</v>
      </c>
    </row>
    <row r="37" spans="1:10" ht="41.4" x14ac:dyDescent="0.3">
      <c r="A37" s="13" t="s">
        <v>36</v>
      </c>
      <c r="B37" s="11">
        <v>100.11</v>
      </c>
      <c r="C37" s="11">
        <v>99.79</v>
      </c>
      <c r="D37">
        <f t="shared" si="0"/>
        <v>1.9990870226258883</v>
      </c>
      <c r="E37">
        <f t="shared" si="1"/>
        <v>200.12860183507769</v>
      </c>
      <c r="F37">
        <f t="shared" si="2"/>
        <v>10022.0121</v>
      </c>
      <c r="G37">
        <f t="shared" si="5"/>
        <v>1.9999665193615495</v>
      </c>
      <c r="H37">
        <f t="shared" si="6"/>
        <v>4.6050961915995616</v>
      </c>
      <c r="I37">
        <f t="shared" si="3"/>
        <v>99.992600834898752</v>
      </c>
      <c r="J37">
        <f t="shared" si="7"/>
        <v>53684.705329232143</v>
      </c>
    </row>
    <row r="38" spans="1:10" ht="41.4" x14ac:dyDescent="0.3">
      <c r="A38" s="13" t="s">
        <v>37</v>
      </c>
      <c r="B38" s="11">
        <v>99.97</v>
      </c>
      <c r="C38" s="11">
        <v>99.76</v>
      </c>
      <c r="D38">
        <f t="shared" si="0"/>
        <v>1.9989564404704863</v>
      </c>
      <c r="E38">
        <f t="shared" si="1"/>
        <v>199.83567535383452</v>
      </c>
      <c r="F38">
        <f t="shared" si="2"/>
        <v>9994.0008999999991</v>
      </c>
      <c r="G38">
        <f t="shared" si="5"/>
        <v>1.9999651583037104</v>
      </c>
      <c r="H38">
        <f t="shared" si="6"/>
        <v>4.6050930576459619</v>
      </c>
      <c r="I38">
        <f t="shared" si="3"/>
        <v>99.99228746321846</v>
      </c>
      <c r="J38">
        <f t="shared" si="7"/>
        <v>107369.36796840373</v>
      </c>
    </row>
    <row r="39" spans="1:10" ht="41.4" x14ac:dyDescent="0.3">
      <c r="A39" s="13" t="s">
        <v>38</v>
      </c>
      <c r="B39" s="11">
        <v>100.13</v>
      </c>
      <c r="C39" s="11">
        <v>100.2</v>
      </c>
      <c r="D39">
        <f t="shared" si="0"/>
        <v>2.0008677215312267</v>
      </c>
      <c r="E39">
        <f t="shared" si="1"/>
        <v>200.34688495692171</v>
      </c>
      <c r="F39">
        <f t="shared" si="2"/>
        <v>10026.016899999999</v>
      </c>
      <c r="G39">
        <f t="shared" si="5"/>
        <v>1.9999667137983834</v>
      </c>
      <c r="H39">
        <f t="shared" si="6"/>
        <v>4.6050966393072175</v>
      </c>
      <c r="I39">
        <f t="shared" si="3"/>
        <v>99.992645602361691</v>
      </c>
      <c r="J39">
        <f t="shared" si="7"/>
        <v>214738.67150614993</v>
      </c>
    </row>
    <row r="40" spans="1:10" ht="27.6" x14ac:dyDescent="0.3">
      <c r="A40" s="13" t="s">
        <v>39</v>
      </c>
      <c r="B40" s="11">
        <v>100.33</v>
      </c>
      <c r="C40" s="11">
        <v>100.26</v>
      </c>
      <c r="D40">
        <f t="shared" si="0"/>
        <v>2.0011277002770349</v>
      </c>
      <c r="E40">
        <f t="shared" si="1"/>
        <v>200.77314216879492</v>
      </c>
      <c r="F40">
        <f t="shared" si="2"/>
        <v>10066.108899999999</v>
      </c>
      <c r="G40">
        <f t="shared" si="5"/>
        <v>1.9999686581667251</v>
      </c>
      <c r="H40">
        <f t="shared" si="6"/>
        <v>4.6051011163837883</v>
      </c>
      <c r="I40">
        <f t="shared" si="3"/>
        <v>99.993093278094705</v>
      </c>
      <c r="J40">
        <f t="shared" si="7"/>
        <v>429477.2885858675</v>
      </c>
    </row>
    <row r="41" spans="1:10" ht="27.6" x14ac:dyDescent="0.3">
      <c r="A41" s="13" t="s">
        <v>40</v>
      </c>
      <c r="B41" s="11">
        <v>99.97</v>
      </c>
      <c r="C41" s="11">
        <v>99.9</v>
      </c>
      <c r="D41">
        <f t="shared" si="0"/>
        <v>1.9995654882259823</v>
      </c>
      <c r="E41">
        <f t="shared" si="1"/>
        <v>199.89656185795144</v>
      </c>
      <c r="F41">
        <f t="shared" si="2"/>
        <v>9994.0008999999991</v>
      </c>
      <c r="G41">
        <f t="shared" si="5"/>
        <v>1.9999651583037104</v>
      </c>
      <c r="H41">
        <f t="shared" si="6"/>
        <v>4.6050930576459619</v>
      </c>
      <c r="I41">
        <f t="shared" si="3"/>
        <v>99.99228746321846</v>
      </c>
      <c r="J41">
        <f t="shared" si="7"/>
        <v>858954.57716188766</v>
      </c>
    </row>
    <row r="42" spans="1:10" ht="27.6" x14ac:dyDescent="0.3">
      <c r="A42" s="13" t="s">
        <v>41</v>
      </c>
      <c r="B42" s="11">
        <v>100.19</v>
      </c>
      <c r="C42" s="11">
        <v>99.9</v>
      </c>
      <c r="D42">
        <f t="shared" si="0"/>
        <v>1.9995654882259823</v>
      </c>
      <c r="E42">
        <f t="shared" si="1"/>
        <v>200.33646626536117</v>
      </c>
      <c r="F42">
        <f t="shared" si="2"/>
        <v>10038.036099999999</v>
      </c>
      <c r="G42">
        <f t="shared" si="5"/>
        <v>1.999967297108886</v>
      </c>
      <c r="H42">
        <f t="shared" si="6"/>
        <v>4.6050979824301894</v>
      </c>
      <c r="I42">
        <f t="shared" si="3"/>
        <v>99.992779904871213</v>
      </c>
      <c r="J42">
        <f t="shared" si="7"/>
        <v>1717909.1475008773</v>
      </c>
    </row>
    <row r="43" spans="1:10" ht="27.6" x14ac:dyDescent="0.3">
      <c r="A43" s="13" t="s">
        <v>42</v>
      </c>
      <c r="B43" s="11">
        <v>100.12</v>
      </c>
      <c r="C43" s="11">
        <v>99.78</v>
      </c>
      <c r="D43">
        <f t="shared" si="0"/>
        <v>1.999043499603163</v>
      </c>
      <c r="E43">
        <f t="shared" si="1"/>
        <v>200.14423518026868</v>
      </c>
      <c r="F43">
        <f t="shared" si="2"/>
        <v>10024.0144</v>
      </c>
      <c r="G43">
        <f t="shared" si="5"/>
        <v>1.9999666165799663</v>
      </c>
      <c r="H43">
        <f t="shared" si="6"/>
        <v>4.6050964154533895</v>
      </c>
      <c r="I43">
        <f t="shared" si="3"/>
        <v>99.992623218627713</v>
      </c>
      <c r="J43">
        <f t="shared" si="7"/>
        <v>3435818.2896558549</v>
      </c>
    </row>
    <row r="44" spans="1:10" ht="27.6" x14ac:dyDescent="0.3">
      <c r="A44" s="13" t="s">
        <v>43</v>
      </c>
      <c r="B44" s="11">
        <v>100.09</v>
      </c>
      <c r="C44" s="11">
        <v>100.1</v>
      </c>
      <c r="D44">
        <f t="shared" si="0"/>
        <v>2.0004340774793188</v>
      </c>
      <c r="E44">
        <f t="shared" si="1"/>
        <v>200.22344681490503</v>
      </c>
      <c r="F44">
        <f t="shared" si="2"/>
        <v>10018.008100000001</v>
      </c>
      <c r="G44">
        <f t="shared" si="5"/>
        <v>1.9999663249247153</v>
      </c>
      <c r="H44">
        <f>G44*$J$52</f>
        <v>4.605095743891904</v>
      </c>
      <c r="I44">
        <f t="shared" si="3"/>
        <v>99.992556067455681</v>
      </c>
      <c r="J44">
        <f t="shared" si="7"/>
        <v>6871636.4813403664</v>
      </c>
    </row>
    <row r="45" spans="1:10" ht="27.6" x14ac:dyDescent="0.3">
      <c r="A45" s="13" t="s">
        <v>44</v>
      </c>
      <c r="B45" s="11">
        <v>99.99</v>
      </c>
      <c r="C45" s="11">
        <v>99.92</v>
      </c>
      <c r="D45">
        <f t="shared" si="0"/>
        <v>1.999652425366079</v>
      </c>
      <c r="E45">
        <f t="shared" si="1"/>
        <v>199.94524601235423</v>
      </c>
      <c r="F45">
        <f t="shared" si="2"/>
        <v>9998.0000999999993</v>
      </c>
      <c r="G45">
        <f t="shared" si="5"/>
        <v>1.9999653527405445</v>
      </c>
      <c r="H45">
        <f>G45*$J$52</f>
        <v>4.6050935053536195</v>
      </c>
      <c r="I45">
        <f t="shared" si="3"/>
        <v>99.99233223054128</v>
      </c>
      <c r="J45">
        <f t="shared" si="7"/>
        <v>13743272.668119304</v>
      </c>
    </row>
    <row r="46" spans="1:10" x14ac:dyDescent="0.3">
      <c r="D46">
        <f>AVERAGE(D2:D45)</f>
        <v>1.9999685830434026</v>
      </c>
      <c r="E46">
        <f>AVERAGE(E2:E45)</f>
        <v>200.64203596692548</v>
      </c>
      <c r="F46">
        <f>AVERAGE(F2:F45)</f>
        <v>10064.798422727272</v>
      </c>
      <c r="J46" s="5">
        <f>SUM(J2:J45)</f>
        <v>27486551.750415809</v>
      </c>
    </row>
    <row r="48" spans="1:10" x14ac:dyDescent="0.3">
      <c r="D48" t="s">
        <v>90</v>
      </c>
      <c r="E48" s="15">
        <f>F46-B53^2</f>
        <v>66.07110950412789</v>
      </c>
    </row>
    <row r="49" spans="1:10" x14ac:dyDescent="0.3">
      <c r="D49" t="s">
        <v>91</v>
      </c>
      <c r="E49">
        <f>(E46-D46*B52)/E48</f>
        <v>9.7218417075272403E-6</v>
      </c>
      <c r="F49" t="s">
        <v>61</v>
      </c>
      <c r="G49">
        <f>E49*J52</f>
        <v>2.2385382849788621E-5</v>
      </c>
      <c r="H49">
        <f>EXP(G49)</f>
        <v>1.0000223856334043</v>
      </c>
    </row>
    <row r="50" spans="1:10" x14ac:dyDescent="0.3">
      <c r="A50" t="s">
        <v>52</v>
      </c>
      <c r="B50">
        <f>CORREL(B2:B45,C2:C45)</f>
        <v>0.72567809065920574</v>
      </c>
      <c r="D50" t="s">
        <v>88</v>
      </c>
      <c r="E50">
        <f>D46-E49*B52</f>
        <v>1.9989932657882088</v>
      </c>
      <c r="F50" t="s">
        <v>92</v>
      </c>
      <c r="G50">
        <f>E50*J52</f>
        <v>4.6028551909224689</v>
      </c>
      <c r="H50">
        <f>EXP(G50)</f>
        <v>99.768768246889621</v>
      </c>
    </row>
    <row r="52" spans="1:10" x14ac:dyDescent="0.3">
      <c r="A52" t="s">
        <v>53</v>
      </c>
      <c r="B52" s="5">
        <f>AVERAGE(B2:B45)</f>
        <v>100.32227272727273</v>
      </c>
      <c r="C52">
        <f>B52*B52</f>
        <v>10064.55840516529</v>
      </c>
      <c r="I52" t="s">
        <v>93</v>
      </c>
      <c r="J52">
        <f>1/J53</f>
        <v>2.3025866418352088</v>
      </c>
    </row>
    <row r="53" spans="1:10" x14ac:dyDescent="0.3">
      <c r="A53" t="s">
        <v>54</v>
      </c>
      <c r="B53" s="5">
        <f>AVERAGE(C2:C45)</f>
        <v>99.993636363636384</v>
      </c>
      <c r="C53">
        <f>B53*B53</f>
        <v>9998.7273132231439</v>
      </c>
      <c r="D53" s="8" t="s">
        <v>56</v>
      </c>
      <c r="E53" s="8">
        <f>SQRT(J46/44)</f>
        <v>790.3760864069684</v>
      </c>
      <c r="I53" t="s">
        <v>94</v>
      </c>
      <c r="J53">
        <f>LOG10(2.71828)</f>
        <v>0.43429418977388817</v>
      </c>
    </row>
    <row r="54" spans="1:10" x14ac:dyDescent="0.3">
      <c r="A54" t="s">
        <v>59</v>
      </c>
      <c r="B54">
        <f>AVERAGE(E2:E45)</f>
        <v>200.64203596692548</v>
      </c>
    </row>
    <row r="55" spans="1:10" x14ac:dyDescent="0.3">
      <c r="A55" t="s">
        <v>57</v>
      </c>
      <c r="B55">
        <f>AVERAGE(F2:F45)</f>
        <v>10064.798422727272</v>
      </c>
    </row>
    <row r="56" spans="1:10" x14ac:dyDescent="0.3">
      <c r="A56" t="s">
        <v>58</v>
      </c>
      <c r="B56">
        <f>AVERAGE(D2:D45)</f>
        <v>1.9999685830434026</v>
      </c>
      <c r="C56" t="s">
        <v>61</v>
      </c>
    </row>
    <row r="57" spans="1:10" x14ac:dyDescent="0.3">
      <c r="C57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ДЗ8</vt:lpstr>
      <vt:lpstr>дз9(ГИПЕРБОЛА)</vt:lpstr>
      <vt:lpstr>дз9(СТЕПЕНЬ)</vt:lpstr>
      <vt:lpstr>дз9(ЭКСПОНЕНТА)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2022-12-06T11:28:22Z</dcterms:modified>
</cp:coreProperties>
</file>