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157E8A58-6A51-49A9-A811-F25F629633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 a="1"/>
  <c r="M7" i="1" s="1"/>
  <c r="G8" i="1"/>
  <c r="G9" i="1"/>
  <c r="K7" i="1" s="1"/>
  <c r="D12" i="1"/>
  <c r="D11" i="1"/>
  <c r="D10" i="1"/>
  <c r="G7" i="1"/>
  <c r="G6" i="1"/>
  <c r="E7" i="1"/>
  <c r="E8" i="1"/>
  <c r="E6" i="1"/>
  <c r="N7" i="1" l="1"/>
  <c r="L7" i="1"/>
  <c r="K8" i="1" s="1"/>
  <c r="J9" i="1"/>
  <c r="L8" i="1" l="1"/>
  <c r="K9" i="1" s="1"/>
  <c r="L9" i="1" l="1"/>
  <c r="K10" i="1" s="1"/>
  <c r="N9" i="1"/>
  <c r="N8" i="1"/>
  <c r="L10" i="1" l="1"/>
  <c r="K11" i="1" s="1"/>
  <c r="N10" i="1"/>
  <c r="L11" i="1" l="1"/>
  <c r="K12" i="1" s="1"/>
  <c r="N11" i="1"/>
  <c r="L12" i="1" l="1"/>
  <c r="K13" i="1" s="1"/>
  <c r="L13" i="1" l="1"/>
  <c r="N13" i="1" s="1"/>
  <c r="N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<sst xmlns="http://schemas.openxmlformats.org/spreadsheetml/2006/main" count="52" uniqueCount="51">
  <si>
    <t>Место</t>
  </si>
  <si>
    <t>Банк</t>
  </si>
  <si>
    <t>ПАО Сбербанк</t>
  </si>
  <si>
    <t>Банк ВТБ(ПАО)</t>
  </si>
  <si>
    <t>АО ФЛЬФА-БАНК</t>
  </si>
  <si>
    <t>Банк ГПБ(АО)</t>
  </si>
  <si>
    <t>ПАО Совкомбанк</t>
  </si>
  <si>
    <t>АО Райффайзенбанк</t>
  </si>
  <si>
    <t>ПАО МОКОВСКИЙ КРЕДИТНЫЙ БАНК</t>
  </si>
  <si>
    <t>Банк ТРАСТ(ПАО)</t>
  </si>
  <si>
    <t>АО Тинькофф Банк</t>
  </si>
  <si>
    <t>ПАО Банк ФК Открытие</t>
  </si>
  <si>
    <t>ПАО Промсвзяьбанк</t>
  </si>
  <si>
    <t>ПАО РОСБАНК</t>
  </si>
  <si>
    <t>ПАО Банк Санкт-Петербург</t>
  </si>
  <si>
    <t>АО Банк ДОМ.РФ</t>
  </si>
  <si>
    <t>ПАО БАНК УРАЛСИБ</t>
  </si>
  <si>
    <t>АО ЮниКредит Банк</t>
  </si>
  <si>
    <t>АО АБ РОССИЯ</t>
  </si>
  <si>
    <t>АО АКБ НОВИКОМБАНК</t>
  </si>
  <si>
    <t>Банк ВБРР(АО)</t>
  </si>
  <si>
    <t>АО КБ Ситибанк</t>
  </si>
  <si>
    <t>Прибыль за 2022(млн.руб)</t>
  </si>
  <si>
    <t>КИВИ Банк (АО)</t>
  </si>
  <si>
    <t>АКБ ПЕРЕСВЕТ (ПАО)</t>
  </si>
  <si>
    <t>ООО ХКФ Банк</t>
  </si>
  <si>
    <t>АО БМ-Банк</t>
  </si>
  <si>
    <t>РНКБ Банк (ПАО)</t>
  </si>
  <si>
    <t>АО Россельхозбанк</t>
  </si>
  <si>
    <t>ПАО АК БАРС БАНК</t>
  </si>
  <si>
    <t>ПАО МТС-Банк</t>
  </si>
  <si>
    <t>ПАО КБ Восточный</t>
  </si>
  <si>
    <t>АКБ Абсолют Банк (ПАО)</t>
  </si>
  <si>
    <t>ПАО АКБ АВАНГАРД</t>
  </si>
  <si>
    <t>АО Тольяттихимбанк</t>
  </si>
  <si>
    <t>ТКБ БАНК ПАО</t>
  </si>
  <si>
    <t>АО РОСЭКСИМБАНК</t>
  </si>
  <si>
    <t>КБ Ренессанс Кредит (ООО)</t>
  </si>
  <si>
    <t>ПАО Банк ЗЕНИТ</t>
  </si>
  <si>
    <t>АО Экспобанк</t>
  </si>
  <si>
    <t>АО ОТП Банк</t>
  </si>
  <si>
    <t>ПАО Запсибкомбанк</t>
  </si>
  <si>
    <t>АО Почта Банк</t>
  </si>
  <si>
    <t>хмин</t>
  </si>
  <si>
    <t>х макс</t>
  </si>
  <si>
    <t>R</t>
  </si>
  <si>
    <t>h</t>
  </si>
  <si>
    <t>НГ</t>
  </si>
  <si>
    <t>ВГ</t>
  </si>
  <si>
    <t>Частота</t>
  </si>
  <si>
    <t>Середина интервала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</si>
</sst>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36482939632549E-2"/>
          <c:y val="5.0925925925925923E-2"/>
          <c:w val="0.90286351706036749"/>
          <c:h val="0.5936041848935549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Лист1!$K$7:$L$13</c:f>
              <c:multiLvlStrCache>
                <c:ptCount val="7"/>
                <c:lvl>
                  <c:pt idx="0">
                    <c:v>100530,6411</c:v>
                  </c:pt>
                  <c:pt idx="1">
                    <c:v>295752,3632</c:v>
                  </c:pt>
                  <c:pt idx="2">
                    <c:v>490974,0854</c:v>
                  </c:pt>
                  <c:pt idx="3">
                    <c:v>686195,8075</c:v>
                  </c:pt>
                  <c:pt idx="4">
                    <c:v>881417,5297</c:v>
                  </c:pt>
                  <c:pt idx="5">
                    <c:v>1076639,252</c:v>
                  </c:pt>
                  <c:pt idx="6">
                    <c:v>1271860,974</c:v>
                  </c:pt>
                </c:lvl>
                <c:lvl>
                  <c:pt idx="0">
                    <c:v>-94691,08108</c:v>
                  </c:pt>
                  <c:pt idx="1">
                    <c:v>100530,6411</c:v>
                  </c:pt>
                  <c:pt idx="2">
                    <c:v>295752,3632</c:v>
                  </c:pt>
                  <c:pt idx="3">
                    <c:v>490974,0854</c:v>
                  </c:pt>
                  <c:pt idx="4">
                    <c:v>686195,8075</c:v>
                  </c:pt>
                  <c:pt idx="5">
                    <c:v>881417,5297</c:v>
                  </c:pt>
                  <c:pt idx="6">
                    <c:v>1076639,252</c:v>
                  </c:pt>
                </c:lvl>
              </c:multiLvlStrCache>
            </c:multiLvlStrRef>
          </c:cat>
          <c:val>
            <c:numRef>
              <c:f>Лист1!$M$7:$M$13</c:f>
              <c:numCache>
                <c:formatCode>General</c:formatCode>
                <c:ptCount val="7"/>
                <c:pt idx="0">
                  <c:v>0</c:v>
                </c:pt>
                <c:pt idx="1">
                  <c:v>37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B2-40BE-B9F6-3C1FC677C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2"/>
        <c:overlap val="52"/>
        <c:axId val="439903488"/>
        <c:axId val="439903072"/>
      </c:barChart>
      <c:catAx>
        <c:axId val="43990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903072"/>
        <c:crosses val="autoZero"/>
        <c:auto val="1"/>
        <c:lblAlgn val="ctr"/>
        <c:lblOffset val="100"/>
        <c:noMultiLvlLbl val="0"/>
      </c:catAx>
      <c:valAx>
        <c:axId val="4399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90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118557</xdr:colOff>
      <xdr:row>3</xdr:row>
      <xdr:rowOff>97272</xdr:rowOff>
    </xdr:from>
    <xdr:to>
      <xdr:col>27</xdr:col>
      <xdr:colOff>421340</xdr:colOff>
      <xdr:row>28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3ACE3E-B8E2-8610-BB46-A2D6E32C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H1" zoomScale="85" zoomScaleNormal="85" workbookViewId="0">
      <pane ySplit="1" topLeftCell="A2" activePane="bottomLeft" state="frozen"/>
      <selection pane="bottomLeft" activeCell="N16" sqref="N16"/>
    </sheetView>
  </sheetViews>
  <sheetFormatPr defaultRowHeight="14.4" x14ac:dyDescent="0.3"/>
  <cols>
    <col min="1" max="1" width="6.109375" customWidth="1"/>
    <col min="2" max="2" width="37.77734375" customWidth="1"/>
    <col min="3" max="3" width="25.5546875" customWidth="1"/>
    <col min="14" max="14" width="19.5546875" customWidth="1"/>
  </cols>
  <sheetData>
    <row r="1" spans="1:14" x14ac:dyDescent="0.3">
      <c r="A1" s="2" t="s">
        <v>0</v>
      </c>
      <c r="B1" s="2" t="s">
        <v>1</v>
      </c>
      <c r="C1" s="2" t="s">
        <v>22</v>
      </c>
    </row>
    <row r="2" spans="1:14" x14ac:dyDescent="0.3">
      <c r="A2" s="1">
        <v>40</v>
      </c>
      <c r="B2" s="3" t="s">
        <v>41</v>
      </c>
      <c r="C2" s="4">
        <v>2919.78</v>
      </c>
    </row>
    <row r="3" spans="1:14" x14ac:dyDescent="0.3">
      <c r="A3" s="1">
        <v>39</v>
      </c>
      <c r="B3" s="3" t="s">
        <v>42</v>
      </c>
      <c r="C3" s="4">
        <v>3054.17</v>
      </c>
    </row>
    <row r="4" spans="1:14" x14ac:dyDescent="0.3">
      <c r="A4" s="1">
        <v>38</v>
      </c>
      <c r="B4" s="3" t="s">
        <v>40</v>
      </c>
      <c r="C4" s="4">
        <v>3065.85</v>
      </c>
    </row>
    <row r="5" spans="1:14" x14ac:dyDescent="0.3">
      <c r="A5" s="1">
        <v>37</v>
      </c>
      <c r="B5" s="3" t="s">
        <v>39</v>
      </c>
      <c r="C5" s="4">
        <v>3148.26</v>
      </c>
    </row>
    <row r="6" spans="1:14" x14ac:dyDescent="0.3">
      <c r="A6" s="1">
        <v>36</v>
      </c>
      <c r="B6" s="3" t="s">
        <v>38</v>
      </c>
      <c r="C6" s="4">
        <v>3423.67</v>
      </c>
      <c r="E6">
        <f>AVERAGE(C:C)</f>
        <v>56413.916749999997</v>
      </c>
      <c r="F6" t="s">
        <v>43</v>
      </c>
      <c r="G6">
        <f>MIN(C2:C41)</f>
        <v>2919.78</v>
      </c>
      <c r="K6" t="s">
        <v>47</v>
      </c>
      <c r="L6" t="s">
        <v>48</v>
      </c>
      <c r="M6" t="s">
        <v>49</v>
      </c>
      <c r="N6" t="s">
        <v>50</v>
      </c>
    </row>
    <row r="7" spans="1:14" x14ac:dyDescent="0.3">
      <c r="A7" s="1">
        <v>35</v>
      </c>
      <c r="B7" s="3" t="s">
        <v>37</v>
      </c>
      <c r="C7" s="4">
        <v>3591.74</v>
      </c>
      <c r="E7" t="e">
        <f>_xlfn.MODE.SNGL(C2:C40)</f>
        <v>#N/A</v>
      </c>
      <c r="F7" t="s">
        <v>44</v>
      </c>
      <c r="G7">
        <f>MAX(C2:C41)</f>
        <v>1237097.47</v>
      </c>
      <c r="K7">
        <f>G6-(G9*0.5)</f>
        <v>-94691.081075602691</v>
      </c>
      <c r="L7">
        <f>K7+G9</f>
        <v>100530.64107560269</v>
      </c>
      <c r="M7" cm="1">
        <f t="array" ref="M7:M21">FREQUENCY(C:C,K7:L13)</f>
        <v>0</v>
      </c>
      <c r="N7">
        <f>AVERAGE(K7:L7)</f>
        <v>2919.7799999999988</v>
      </c>
    </row>
    <row r="8" spans="1:14" x14ac:dyDescent="0.3">
      <c r="A8" s="1">
        <v>34</v>
      </c>
      <c r="B8" s="3" t="s">
        <v>36</v>
      </c>
      <c r="C8" s="4">
        <v>3964.67</v>
      </c>
      <c r="E8">
        <f>MEDIAN(C2:C41)</f>
        <v>9025.880000000001</v>
      </c>
      <c r="F8" t="s">
        <v>45</v>
      </c>
      <c r="G8">
        <f>G7-G6</f>
        <v>1234177.69</v>
      </c>
      <c r="K8">
        <f>L7</f>
        <v>100530.64107560269</v>
      </c>
      <c r="L8">
        <f>K8+G9</f>
        <v>295752.36322680808</v>
      </c>
      <c r="M8">
        <v>37</v>
      </c>
      <c r="N8">
        <f t="shared" ref="N8:N13" si="0">AVERAGE(K8:L8)</f>
        <v>198141.50215120538</v>
      </c>
    </row>
    <row r="9" spans="1:14" x14ac:dyDescent="0.3">
      <c r="A9" s="1">
        <v>33</v>
      </c>
      <c r="B9" s="3" t="s">
        <v>35</v>
      </c>
      <c r="C9" s="4">
        <v>4071.44</v>
      </c>
      <c r="F9" t="s">
        <v>46</v>
      </c>
      <c r="G9">
        <f>G8/(1+LOG(40,2))</f>
        <v>195221.72215120538</v>
      </c>
      <c r="I9" t="s">
        <v>46</v>
      </c>
      <c r="J9">
        <f>(2*D12)/POWER(40,1/3)</f>
        <v>11298.596063616367</v>
      </c>
      <c r="K9">
        <f t="shared" ref="K9:K10" si="1">L8</f>
        <v>295752.36322680808</v>
      </c>
      <c r="L9">
        <f>K9+G9</f>
        <v>490974.08537801343</v>
      </c>
      <c r="M9">
        <v>0</v>
      </c>
      <c r="N9">
        <f t="shared" si="0"/>
        <v>393363.22430241073</v>
      </c>
    </row>
    <row r="10" spans="1:14" x14ac:dyDescent="0.3">
      <c r="A10" s="1">
        <v>32</v>
      </c>
      <c r="B10" s="3" t="s">
        <v>34</v>
      </c>
      <c r="C10" s="5">
        <v>4182.9399999999996</v>
      </c>
      <c r="D10">
        <f>QUARTILE(C2:C41,1)</f>
        <v>4504.1650000000009</v>
      </c>
      <c r="K10">
        <f t="shared" si="1"/>
        <v>490974.08537801343</v>
      </c>
      <c r="L10">
        <f>K10+G9</f>
        <v>686195.80752921884</v>
      </c>
      <c r="M10">
        <v>2</v>
      </c>
      <c r="N10">
        <f t="shared" si="0"/>
        <v>588584.94645361614</v>
      </c>
    </row>
    <row r="11" spans="1:14" x14ac:dyDescent="0.3">
      <c r="A11" s="1">
        <v>31</v>
      </c>
      <c r="B11" s="3" t="s">
        <v>33</v>
      </c>
      <c r="C11" s="5">
        <v>4185.8500000000004</v>
      </c>
      <c r="D11">
        <f>QUARTILE(C2:C41,3)</f>
        <v>23824.4925</v>
      </c>
      <c r="K11">
        <f>L10</f>
        <v>686195.80752921884</v>
      </c>
      <c r="L11">
        <f>K11+G9</f>
        <v>881417.52968042425</v>
      </c>
      <c r="M11">
        <v>0</v>
      </c>
      <c r="N11">
        <f t="shared" si="0"/>
        <v>783806.66860482155</v>
      </c>
    </row>
    <row r="12" spans="1:14" x14ac:dyDescent="0.3">
      <c r="A12" s="1">
        <v>30</v>
      </c>
      <c r="B12" s="3" t="s">
        <v>32</v>
      </c>
      <c r="C12" s="5">
        <v>4610.2700000000004</v>
      </c>
      <c r="D12">
        <f>D11-D10</f>
        <v>19320.327499999999</v>
      </c>
      <c r="K12">
        <f>L11</f>
        <v>881417.52968042425</v>
      </c>
      <c r="L12">
        <f>K12+G9</f>
        <v>1076639.2518316295</v>
      </c>
      <c r="M12">
        <v>0</v>
      </c>
      <c r="N12">
        <f t="shared" si="0"/>
        <v>979028.39075602684</v>
      </c>
    </row>
    <row r="13" spans="1:14" x14ac:dyDescent="0.3">
      <c r="A13" s="1">
        <v>29</v>
      </c>
      <c r="B13" s="3" t="s">
        <v>31</v>
      </c>
      <c r="C13" s="4">
        <v>4786.49</v>
      </c>
      <c r="K13">
        <f>L12</f>
        <v>1076639.2518316295</v>
      </c>
      <c r="L13">
        <f>K13+G9</f>
        <v>1271860.973982835</v>
      </c>
      <c r="M13">
        <v>0</v>
      </c>
      <c r="N13">
        <f t="shared" si="0"/>
        <v>1174250.1129072323</v>
      </c>
    </row>
    <row r="14" spans="1:14" x14ac:dyDescent="0.3">
      <c r="A14" s="1">
        <v>28</v>
      </c>
      <c r="B14" s="3" t="s">
        <v>30</v>
      </c>
      <c r="C14" s="4">
        <v>6144.11</v>
      </c>
      <c r="M14">
        <v>0</v>
      </c>
    </row>
    <row r="15" spans="1:14" x14ac:dyDescent="0.3">
      <c r="A15" s="1">
        <v>27</v>
      </c>
      <c r="B15" s="3" t="s">
        <v>29</v>
      </c>
      <c r="C15" s="4">
        <v>6317.99</v>
      </c>
      <c r="M15">
        <v>0</v>
      </c>
    </row>
    <row r="16" spans="1:14" x14ac:dyDescent="0.3">
      <c r="A16" s="1">
        <v>26</v>
      </c>
      <c r="B16" s="3" t="s">
        <v>28</v>
      </c>
      <c r="C16" s="4">
        <v>6506.84</v>
      </c>
      <c r="M16">
        <v>0</v>
      </c>
    </row>
    <row r="17" spans="1:13" x14ac:dyDescent="0.3">
      <c r="A17" s="1">
        <v>25</v>
      </c>
      <c r="B17" s="3" t="s">
        <v>27</v>
      </c>
      <c r="C17" s="4">
        <v>6627.4</v>
      </c>
      <c r="M17">
        <v>0</v>
      </c>
    </row>
    <row r="18" spans="1:13" x14ac:dyDescent="0.3">
      <c r="A18" s="1">
        <v>24</v>
      </c>
      <c r="B18" s="3" t="s">
        <v>26</v>
      </c>
      <c r="C18" s="4">
        <v>7096.27</v>
      </c>
      <c r="M18">
        <v>0</v>
      </c>
    </row>
    <row r="19" spans="1:13" x14ac:dyDescent="0.3">
      <c r="A19" s="1">
        <v>23</v>
      </c>
      <c r="B19" s="3" t="s">
        <v>25</v>
      </c>
      <c r="C19" s="4">
        <v>7244.65</v>
      </c>
      <c r="M19">
        <v>0</v>
      </c>
    </row>
    <row r="20" spans="1:13" x14ac:dyDescent="0.3">
      <c r="A20" s="1">
        <v>22</v>
      </c>
      <c r="B20" s="3" t="s">
        <v>24</v>
      </c>
      <c r="C20" s="4">
        <v>7801.5</v>
      </c>
      <c r="M20">
        <v>1</v>
      </c>
    </row>
    <row r="21" spans="1:13" x14ac:dyDescent="0.3">
      <c r="A21" s="1">
        <v>21</v>
      </c>
      <c r="B21" s="3" t="s">
        <v>23</v>
      </c>
      <c r="C21" s="4">
        <v>8693.24</v>
      </c>
      <c r="M21">
        <v>0</v>
      </c>
    </row>
    <row r="22" spans="1:13" x14ac:dyDescent="0.3">
      <c r="A22" s="1">
        <v>20</v>
      </c>
      <c r="B22" s="3" t="s">
        <v>21</v>
      </c>
      <c r="C22" s="3">
        <v>9358.52</v>
      </c>
    </row>
    <row r="23" spans="1:13" x14ac:dyDescent="0.3">
      <c r="A23" s="1">
        <v>19</v>
      </c>
      <c r="B23" s="3" t="s">
        <v>20</v>
      </c>
      <c r="C23" s="3">
        <v>9439.64</v>
      </c>
    </row>
    <row r="24" spans="1:13" x14ac:dyDescent="0.3">
      <c r="A24" s="1">
        <v>18</v>
      </c>
      <c r="B24" s="3" t="s">
        <v>18</v>
      </c>
      <c r="C24" s="3">
        <v>11519.58</v>
      </c>
    </row>
    <row r="25" spans="1:13" x14ac:dyDescent="0.3">
      <c r="A25" s="1">
        <v>17</v>
      </c>
      <c r="B25" s="3" t="s">
        <v>19</v>
      </c>
      <c r="C25" s="3">
        <v>11608.73</v>
      </c>
    </row>
    <row r="26" spans="1:13" x14ac:dyDescent="0.3">
      <c r="A26" s="1">
        <v>16</v>
      </c>
      <c r="B26" s="3" t="s">
        <v>17</v>
      </c>
      <c r="C26" s="3">
        <v>15056.36</v>
      </c>
    </row>
    <row r="27" spans="1:13" x14ac:dyDescent="0.3">
      <c r="A27" s="1">
        <v>15</v>
      </c>
      <c r="B27" s="3" t="s">
        <v>16</v>
      </c>
      <c r="C27" s="3">
        <v>15309.73</v>
      </c>
    </row>
    <row r="28" spans="1:13" x14ac:dyDescent="0.3">
      <c r="A28" s="1">
        <v>14</v>
      </c>
      <c r="B28" s="3" t="s">
        <v>15</v>
      </c>
      <c r="C28" s="3">
        <v>15451.43</v>
      </c>
    </row>
    <row r="29" spans="1:13" x14ac:dyDescent="0.3">
      <c r="A29" s="1">
        <v>13</v>
      </c>
      <c r="B29" s="3" t="s">
        <v>14</v>
      </c>
      <c r="C29" s="3">
        <v>18130.669999999998</v>
      </c>
    </row>
    <row r="30" spans="1:13" x14ac:dyDescent="0.3">
      <c r="A30" s="1">
        <v>12</v>
      </c>
      <c r="B30" s="3" t="s">
        <v>13</v>
      </c>
      <c r="C30" s="3">
        <v>20703.189999999999</v>
      </c>
    </row>
    <row r="31" spans="1:13" x14ac:dyDescent="0.3">
      <c r="A31" s="1">
        <v>11</v>
      </c>
      <c r="B31" s="3" t="s">
        <v>12</v>
      </c>
      <c r="C31" s="3">
        <v>22697.35</v>
      </c>
    </row>
    <row r="32" spans="1:13" x14ac:dyDescent="0.3">
      <c r="A32" s="1">
        <v>10</v>
      </c>
      <c r="B32" s="3" t="s">
        <v>8</v>
      </c>
      <c r="C32" s="3">
        <v>27205.919999999998</v>
      </c>
    </row>
    <row r="33" spans="1:3" x14ac:dyDescent="0.3">
      <c r="A33" s="1">
        <v>9</v>
      </c>
      <c r="B33" s="3" t="s">
        <v>7</v>
      </c>
      <c r="C33" s="3">
        <v>38667.300000000003</v>
      </c>
    </row>
    <row r="34" spans="1:3" x14ac:dyDescent="0.3">
      <c r="A34" s="1">
        <v>8</v>
      </c>
      <c r="B34" s="3" t="s">
        <v>6</v>
      </c>
      <c r="C34" s="3">
        <v>45788.22</v>
      </c>
    </row>
    <row r="35" spans="1:3" x14ac:dyDescent="0.3">
      <c r="A35" s="1">
        <v>7</v>
      </c>
      <c r="B35" s="3" t="s">
        <v>9</v>
      </c>
      <c r="C35" s="3">
        <v>52094.5</v>
      </c>
    </row>
    <row r="36" spans="1:3" x14ac:dyDescent="0.3">
      <c r="A36" s="1">
        <v>6</v>
      </c>
      <c r="B36" s="3" t="s">
        <v>10</v>
      </c>
      <c r="C36" s="3">
        <v>52405.37</v>
      </c>
    </row>
    <row r="37" spans="1:3" x14ac:dyDescent="0.3">
      <c r="A37" s="1">
        <v>5</v>
      </c>
      <c r="B37" s="3" t="s">
        <v>11</v>
      </c>
      <c r="C37" s="3">
        <v>85110.41</v>
      </c>
    </row>
    <row r="38" spans="1:3" x14ac:dyDescent="0.3">
      <c r="A38" s="1">
        <v>4</v>
      </c>
      <c r="B38" s="3" t="s">
        <v>5</v>
      </c>
      <c r="C38" s="3">
        <v>90984.59</v>
      </c>
    </row>
    <row r="39" spans="1:3" x14ac:dyDescent="0.3">
      <c r="A39" s="1">
        <v>3</v>
      </c>
      <c r="B39" s="3" t="s">
        <v>4</v>
      </c>
      <c r="C39" s="3">
        <v>133920.65</v>
      </c>
    </row>
    <row r="40" spans="1:3" x14ac:dyDescent="0.3">
      <c r="A40" s="1">
        <v>2</v>
      </c>
      <c r="B40" s="3" t="s">
        <v>3</v>
      </c>
      <c r="C40" s="3">
        <v>242569.91</v>
      </c>
    </row>
    <row r="41" spans="1:3" x14ac:dyDescent="0.3">
      <c r="A41" s="1">
        <v>1</v>
      </c>
      <c r="B41" s="3" t="s">
        <v>2</v>
      </c>
      <c r="C41" s="3">
        <v>1237097.47</v>
      </c>
    </row>
  </sheetData>
  <sortState xmlns:xlrd2="http://schemas.microsoft.com/office/spreadsheetml/2017/richdata2" ref="A2:C41">
    <sortCondition ref="C2:C41"/>
  </sortState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2022-09-21T11:17:47Z</dcterms:modified>
</cp:coreProperties>
</file>