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13_ncr:1_{54D75F1F-4827-46CD-A079-04277275FF0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Струдктурные сдвиги(доп)" sheetId="1" r:id="rId1"/>
    <sheet name="1 и 2 задание" sheetId="2" r:id="rId2"/>
    <sheet name="3 задание по вариантам" sheetId="4" r:id="rId3"/>
    <sheet name="Выводы и однофакторный анализ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2" l="1"/>
  <c r="F7" i="2"/>
  <c r="F4" i="2"/>
  <c r="F3" i="2"/>
  <c r="L4" i="1"/>
  <c r="D4" i="1"/>
  <c r="K4" i="1"/>
  <c r="E4" i="1"/>
  <c r="E5" i="1"/>
  <c r="L5" i="1" s="1"/>
  <c r="E6" i="1"/>
  <c r="L6" i="1" s="1"/>
  <c r="E8" i="1"/>
  <c r="L8" i="1" s="1"/>
  <c r="E10" i="1"/>
  <c r="L10" i="1" s="1"/>
  <c r="E11" i="1"/>
  <c r="L11" i="1" s="1"/>
  <c r="E12" i="1"/>
  <c r="L12" i="1" s="1"/>
  <c r="E13" i="1"/>
  <c r="L13" i="1" s="1"/>
  <c r="E14" i="1"/>
  <c r="L14" i="1" s="1"/>
  <c r="E3" i="1"/>
  <c r="D5" i="1"/>
  <c r="K5" i="1" s="1"/>
  <c r="D6" i="1"/>
  <c r="K6" i="1" s="1"/>
  <c r="D8" i="1"/>
  <c r="K8" i="1" s="1"/>
  <c r="D10" i="1"/>
  <c r="K10" i="1" s="1"/>
  <c r="D11" i="1"/>
  <c r="H11" i="1" s="1"/>
  <c r="I11" i="1" s="1"/>
  <c r="D12" i="1"/>
  <c r="D13" i="1"/>
  <c r="K13" i="1" s="1"/>
  <c r="D14" i="1"/>
  <c r="F14" i="1" s="1"/>
  <c r="D3" i="1"/>
  <c r="K11" i="1" l="1"/>
  <c r="H12" i="1"/>
  <c r="I12" i="1" s="1"/>
  <c r="F8" i="1"/>
  <c r="G8" i="1" s="1"/>
  <c r="H10" i="1"/>
  <c r="I10" i="1" s="1"/>
  <c r="F10" i="1"/>
  <c r="G10" i="1" s="1"/>
  <c r="H8" i="1"/>
  <c r="I8" i="1" s="1"/>
  <c r="K14" i="1"/>
  <c r="F13" i="1"/>
  <c r="F4" i="1"/>
  <c r="G4" i="1" s="1"/>
  <c r="K12" i="1"/>
  <c r="L15" i="1"/>
  <c r="G14" i="1"/>
  <c r="G13" i="1"/>
  <c r="J8" i="1"/>
  <c r="H4" i="1"/>
  <c r="H14" i="1"/>
  <c r="I14" i="1" s="1"/>
  <c r="F12" i="1"/>
  <c r="H13" i="1"/>
  <c r="I13" i="1" s="1"/>
  <c r="F6" i="1"/>
  <c r="F5" i="1"/>
  <c r="H6" i="1"/>
  <c r="I6" i="1" s="1"/>
  <c r="H5" i="1"/>
  <c r="I5" i="1" s="1"/>
  <c r="F11" i="1"/>
  <c r="J4" i="1" l="1"/>
  <c r="K15" i="1"/>
  <c r="J10" i="1"/>
  <c r="F15" i="1"/>
  <c r="O4" i="1" s="1"/>
  <c r="J13" i="1"/>
  <c r="J6" i="1"/>
  <c r="G6" i="1"/>
  <c r="J14" i="1"/>
  <c r="J11" i="1"/>
  <c r="G11" i="1"/>
  <c r="I4" i="1"/>
  <c r="I15" i="1" s="1"/>
  <c r="H15" i="1"/>
  <c r="J12" i="1"/>
  <c r="G12" i="1"/>
  <c r="G5" i="1"/>
  <c r="J5" i="1"/>
  <c r="G15" i="1" l="1"/>
  <c r="O8" i="1" s="1"/>
  <c r="J15" i="1"/>
  <c r="O10" i="1" s="1"/>
  <c r="O6" i="1"/>
  <c r="O5" i="1" l="1"/>
</calcChain>
</file>

<file path=xl/sharedStrings.xml><?xml version="1.0" encoding="utf-8"?>
<sst xmlns="http://schemas.openxmlformats.org/spreadsheetml/2006/main" count="80" uniqueCount="73">
  <si>
    <t>Расходы консолидированных бюджетов субъектов Российской Федерации за отчетный период в натуральной и денежной формах*</t>
  </si>
  <si>
    <t>инвалиды войны</t>
  </si>
  <si>
    <t>ветераны боевых действий</t>
  </si>
  <si>
    <t>члены семей погибших (умерших) инвалидов войны, участников Великой Отечественной войны и ветеранов боевых действий</t>
  </si>
  <si>
    <t>инвалиды</t>
  </si>
  <si>
    <t>дети-инвалиды</t>
  </si>
  <si>
    <t>лица, подвергшиеся воздействию радиации</t>
  </si>
  <si>
    <t>Категории населения, отнесенные к компетенции Российской Федерации - всего</t>
  </si>
  <si>
    <t>ветераны Великой Отечественной Войны, кроме тружеников тыла</t>
  </si>
  <si>
    <t>граждане, награжденные знаком ''Почетный донор России'' или ''Почетный донор СССР''</t>
  </si>
  <si>
    <t>герои Советского Союза, Герои Российской Федерации и полные кавалеры ордена ''Славы'' и члены их семей, Герои Cоциалистического труда, Герои Труда Российской Федерации и полные кавалеры ордена Трудовой Славы</t>
  </si>
  <si>
    <t>2020-2021</t>
  </si>
  <si>
    <t>(2020-2021)2</t>
  </si>
  <si>
    <t>2020+2021</t>
  </si>
  <si>
    <t>(2020+2021)2</t>
  </si>
  <si>
    <t>(2020-2021)/(2020+2021)2</t>
  </si>
  <si>
    <t>(2020)2</t>
  </si>
  <si>
    <t>(2021)2</t>
  </si>
  <si>
    <t>d</t>
  </si>
  <si>
    <t>σ</t>
  </si>
  <si>
    <t>Ks</t>
  </si>
  <si>
    <t>K</t>
  </si>
  <si>
    <t>Js</t>
  </si>
  <si>
    <t>Cумма</t>
  </si>
  <si>
    <t>d- Показатель отражает среднее изменение удельного веса в %, которое имело место за рассматриваемый временной интервал в целом по всем структурным частям совокупности</t>
  </si>
  <si>
    <t>(d и σ)Линейный и квадратические коэффициенты абсолютных структурных сдвигов показывают, на сколько процентных пунктов в среднем отклоняются друг от друга сравниваемые удельные веса. </t>
  </si>
  <si>
    <t>Учитывает интенсивность различий долей по отдельным группам и удельный вес сопоставляемой пары групп в двух сравниваемых структурах. Чем ближе к 1, тем сильнее изменине</t>
  </si>
  <si>
    <r>
      <t xml:space="preserve">  Знаменатель данного индекса означает максимально возможную величину расхождения между компонентами двух структур. Таким образом, смысл индекса </t>
    </r>
    <r>
      <rPr>
        <b/>
        <sz val="10"/>
        <color theme="1"/>
        <rFont val="Arial"/>
        <family val="2"/>
        <charset val="204"/>
      </rPr>
      <t>Рябцева</t>
    </r>
    <r>
      <rPr>
        <sz val="10"/>
        <color theme="1"/>
        <rFont val="Arial"/>
        <family val="2"/>
        <charset val="204"/>
      </rPr>
      <t xml:space="preserve"> сводится к отношению фактической меры расхождения значений компонентов двух структур с их максимально возможным значением. Мои значени попали в интервал 0,000-0,030, это значит что у меня характеристика меры структурных различий показывае тождественность структур
</t>
    </r>
  </si>
  <si>
    <t>Это некоторое число от 0 до 1, характеризующее структурные изменения (сдвиги) удельных весов элементов (групп) совокупности. Чем ближе значение коэффициента к 1, тем сильнее различия в структуре.</t>
  </si>
  <si>
    <t>X ср.</t>
  </si>
  <si>
    <t>Y ср.</t>
  </si>
  <si>
    <t>Z набл.</t>
  </si>
  <si>
    <t>a</t>
  </si>
  <si>
    <t>0.01</t>
  </si>
  <si>
    <t>Двусторонняя гипотеза</t>
  </si>
  <si>
    <t>Односторонняя гипотеза</t>
  </si>
  <si>
    <t>Z кр</t>
  </si>
  <si>
    <t>Оценка туристическог потока Y</t>
  </si>
  <si>
    <t>Оценка туристическог потока X</t>
  </si>
  <si>
    <t>Вероятность ошибки второго рода невелика, значит, была принята правильная нулевая гипотеза</t>
  </si>
  <si>
    <t>Нулевая гипотеза: равенство средних X и Y. Альтернативная гипотеза: Обратная ситуация. Так как Z набл.&lt;Z кр., то нет оснований отвергать нулевую гипотезу</t>
  </si>
  <si>
    <t>Вариант</t>
  </si>
  <si>
    <t>опыта</t>
  </si>
  <si>
    <t>Повторности</t>
  </si>
  <si>
    <t>1. Без обработки</t>
  </si>
  <si>
    <t>2. 0,0001 %</t>
  </si>
  <si>
    <t>3. 0,001 %</t>
  </si>
  <si>
    <t>4. 0,01 %</t>
  </si>
  <si>
    <t>Однофакторный дисперсионный анализ</t>
  </si>
  <si>
    <t>ИТОГИ</t>
  </si>
  <si>
    <t>Группы</t>
  </si>
  <si>
    <t>Счет</t>
  </si>
  <si>
    <t>Сумма</t>
  </si>
  <si>
    <t>Среднее</t>
  </si>
  <si>
    <t>Дисперсия</t>
  </si>
  <si>
    <t>Столбец 1</t>
  </si>
  <si>
    <t>Столбец 2</t>
  </si>
  <si>
    <t>Столбец 3</t>
  </si>
  <si>
    <t>Столбец 4</t>
  </si>
  <si>
    <t>Дисперсионный анализ</t>
  </si>
  <si>
    <t>Источник вариации</t>
  </si>
  <si>
    <t>SS</t>
  </si>
  <si>
    <t>df</t>
  </si>
  <si>
    <t>MS</t>
  </si>
  <si>
    <t>F</t>
  </si>
  <si>
    <t>P-Значение</t>
  </si>
  <si>
    <t>F критическое</t>
  </si>
  <si>
    <t>Между группами</t>
  </si>
  <si>
    <t>Внутри групп</t>
  </si>
  <si>
    <t>Итого</t>
  </si>
  <si>
    <t>Исходная таблица</t>
  </si>
  <si>
    <t>Вывод</t>
  </si>
  <si>
    <t xml:space="preserve">По таблице P-value равен 3.18, а мы наблюдаем P-value меньше допустимого уровня значимости a=0.05.Так же происходит и со значением F. Эти два факта дают нам полное право отклонить нулевую гипотезу, где рассматривается равенстве всех средних групп и принимаем альтернативную гипотезу об их неравенстве. Соотвественнно применение гибберелина на поражённость растений морщинистой мозайкой оказывает какое-то действие.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</si>
</sst>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\ _₽_-;\-* #,##0\ _₽_-;_-* &quot;-&quot;??\ _₽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b/>
      <sz val="8"/>
      <name val="Arial Cyr"/>
      <charset val="204"/>
    </font>
    <font>
      <sz val="10"/>
      <color theme="1"/>
      <name val="Arial"/>
      <family val="2"/>
    </font>
    <font>
      <sz val="8"/>
      <name val="Arial"/>
      <family val="2"/>
    </font>
    <font>
      <sz val="8"/>
      <name val="Arial Cyr"/>
      <family val="2"/>
      <charset val="204"/>
    </font>
    <font>
      <b/>
      <sz val="10"/>
      <name val="Arial Cyr"/>
      <charset val="204"/>
    </font>
    <font>
      <sz val="10"/>
      <name val="Arial Cyr"/>
      <charset val="204"/>
    </font>
    <font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2"/>
      <color theme="1"/>
      <name val="Calibri"/>
      <family val="2"/>
      <scheme val="minor"/>
    </font>
    <font>
      <sz val="1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8" fillId="0" borderId="0"/>
    <xf numFmtId="0" fontId="11" fillId="0" borderId="0"/>
    <xf numFmtId="9" fontId="11" fillId="0" borderId="0" applyFont="0" applyFill="0" applyBorder="0" applyAlignment="0" applyProtection="0"/>
  </cellStyleXfs>
  <cellXfs count="53">
    <xf numFmtId="0" fontId="0" fillId="0" borderId="0" xfId="0"/>
    <xf numFmtId="0" fontId="3" fillId="0" borderId="1" xfId="0" applyFont="1" applyBorder="1" applyAlignment="1">
      <alignment wrapText="1"/>
    </xf>
    <xf numFmtId="0" fontId="5" fillId="0" borderId="1" xfId="2" applyFont="1" applyBorder="1" applyAlignment="1">
      <alignment horizontal="right"/>
    </xf>
    <xf numFmtId="0" fontId="6" fillId="0" borderId="1" xfId="0" applyFont="1" applyBorder="1" applyAlignment="1">
      <alignment horizontal="left" wrapText="1" indent="1"/>
    </xf>
    <xf numFmtId="1" fontId="3" fillId="0" borderId="1" xfId="3" applyNumberFormat="1" applyFont="1" applyBorder="1" applyAlignment="1">
      <alignment wrapText="1"/>
    </xf>
    <xf numFmtId="1" fontId="6" fillId="0" borderId="1" xfId="3" applyNumberFormat="1" applyFont="1" applyBorder="1" applyAlignment="1">
      <alignment wrapText="1"/>
    </xf>
    <xf numFmtId="0" fontId="6" fillId="0" borderId="2" xfId="0" applyFont="1" applyBorder="1" applyAlignment="1">
      <alignment horizontal="left" wrapText="1" indent="1"/>
    </xf>
    <xf numFmtId="0" fontId="5" fillId="0" borderId="2" xfId="2" applyFont="1" applyBorder="1" applyAlignment="1">
      <alignment horizontal="right"/>
    </xf>
    <xf numFmtId="0" fontId="6" fillId="0" borderId="0" xfId="0" applyFont="1" applyAlignment="1">
      <alignment horizontal="left" wrapText="1" indent="1"/>
    </xf>
    <xf numFmtId="0" fontId="5" fillId="0" borderId="0" xfId="2" applyFont="1" applyAlignment="1">
      <alignment horizontal="right"/>
    </xf>
    <xf numFmtId="0" fontId="6" fillId="0" borderId="0" xfId="0" applyFont="1" applyAlignment="1">
      <alignment horizontal="left" wrapText="1" indent="2"/>
    </xf>
    <xf numFmtId="0" fontId="6" fillId="0" borderId="0" xfId="0" applyFont="1" applyAlignment="1">
      <alignment horizontal="left" wrapText="1" indent="3"/>
    </xf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wrapText="1"/>
    </xf>
    <xf numFmtId="2" fontId="0" fillId="0" borderId="0" xfId="0" applyNumberFormat="1"/>
    <xf numFmtId="0" fontId="2" fillId="0" borderId="0" xfId="0" applyFont="1"/>
    <xf numFmtId="164" fontId="0" fillId="0" borderId="0" xfId="0" applyNumberFormat="1"/>
    <xf numFmtId="0" fontId="11" fillId="0" borderId="0" xfId="4" applyAlignment="1">
      <alignment horizontal="center"/>
    </xf>
    <xf numFmtId="0" fontId="0" fillId="0" borderId="0" xfId="0" applyAlignment="1">
      <alignment horizontal="center"/>
    </xf>
    <xf numFmtId="165" fontId="12" fillId="0" borderId="1" xfId="1" applyNumberFormat="1" applyFont="1" applyFill="1" applyBorder="1" applyAlignment="1" applyProtection="1">
      <alignment horizontal="left" vertical="center" wrapText="1"/>
    </xf>
    <xf numFmtId="165" fontId="12" fillId="0" borderId="2" xfId="1" applyNumberFormat="1" applyFont="1" applyFill="1" applyBorder="1" applyAlignment="1" applyProtection="1">
      <alignment horizontal="left" vertical="center" wrapText="1"/>
    </xf>
    <xf numFmtId="0" fontId="11" fillId="0" borderId="0" xfId="4"/>
    <xf numFmtId="0" fontId="11" fillId="0" borderId="1" xfId="4" applyBorder="1" applyAlignment="1">
      <alignment horizontal="center"/>
    </xf>
    <xf numFmtId="0" fontId="11" fillId="3" borderId="1" xfId="4" applyFill="1" applyBorder="1" applyAlignment="1">
      <alignment horizontal="center"/>
    </xf>
    <xf numFmtId="0" fontId="11" fillId="4" borderId="1" xfId="4" applyFill="1" applyBorder="1" applyAlignment="1">
      <alignment horizontal="center"/>
    </xf>
    <xf numFmtId="0" fontId="11" fillId="5" borderId="1" xfId="4" applyFill="1" applyBorder="1" applyAlignment="1">
      <alignment horizontal="center"/>
    </xf>
    <xf numFmtId="2" fontId="11" fillId="0" borderId="1" xfId="4" applyNumberFormat="1" applyBorder="1" applyAlignment="1">
      <alignment horizontal="center"/>
    </xf>
    <xf numFmtId="165" fontId="11" fillId="0" borderId="1" xfId="4" applyNumberFormat="1" applyBorder="1" applyAlignment="1">
      <alignment horizontal="center"/>
    </xf>
    <xf numFmtId="2" fontId="11" fillId="0" borderId="0" xfId="4" applyNumberFormat="1" applyAlignment="1">
      <alignment horizontal="center"/>
    </xf>
    <xf numFmtId="0" fontId="11" fillId="0" borderId="0" xfId="4" applyAlignment="1">
      <alignment wrapText="1"/>
    </xf>
    <xf numFmtId="0" fontId="0" fillId="0" borderId="1" xfId="0" applyBorder="1"/>
    <xf numFmtId="0" fontId="11" fillId="0" borderId="1" xfId="4" applyBorder="1"/>
    <xf numFmtId="0" fontId="9" fillId="0" borderId="0" xfId="0" applyFont="1" applyAlignment="1">
      <alignment horizont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1" fillId="6" borderId="5" xfId="4" applyFill="1" applyBorder="1" applyAlignment="1">
      <alignment horizontal="center"/>
    </xf>
    <xf numFmtId="0" fontId="11" fillId="6" borderId="0" xfId="4" applyFill="1" applyAlignment="1">
      <alignment horizontal="center"/>
    </xf>
    <xf numFmtId="0" fontId="11" fillId="6" borderId="6" xfId="4" applyFill="1" applyBorder="1" applyAlignment="1">
      <alignment horizontal="center"/>
    </xf>
    <xf numFmtId="0" fontId="0" fillId="0" borderId="1" xfId="0" applyBorder="1" applyAlignment="1">
      <alignment wrapText="1"/>
    </xf>
    <xf numFmtId="0" fontId="11" fillId="0" borderId="1" xfId="4" applyBorder="1" applyAlignment="1">
      <alignment horizontal="center" wrapText="1"/>
    </xf>
    <xf numFmtId="0" fontId="11" fillId="0" borderId="4" xfId="4" applyBorder="1" applyAlignment="1">
      <alignment horizontal="center"/>
    </xf>
    <xf numFmtId="0" fontId="14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15" fillId="0" borderId="8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</cellXfs>
  <cellStyles count="6">
    <cellStyle name="Normal" xfId="2" xr:uid="{197CC684-6582-45CC-87D7-7AAF31CA0DA1}"/>
    <cellStyle name="Обычный" xfId="0" builtinId="0"/>
    <cellStyle name="Обычный 2" xfId="3" xr:uid="{5B2F44DF-5D5E-439D-907E-7A4C02B3948C}"/>
    <cellStyle name="Обычный 3" xfId="4" xr:uid="{A19E4F44-0072-4551-8BBD-7D835C895B51}"/>
    <cellStyle name="Процентный 2" xfId="5" xr:uid="{51DC5844-5BFC-46A4-9FF8-2AD61ED3BEE0}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31"/>
  <sheetViews>
    <sheetView workbookViewId="0">
      <selection sqref="A1:C1"/>
    </sheetView>
  </sheetViews>
  <sheetFormatPr defaultRowHeight="14.4" x14ac:dyDescent="0.3"/>
  <cols>
    <col min="1" max="1" width="24.44140625" customWidth="1"/>
    <col min="2" max="2" width="27.5546875" customWidth="1"/>
    <col min="3" max="3" width="23.77734375" customWidth="1"/>
    <col min="4" max="5" width="8.88671875" customWidth="1"/>
    <col min="6" max="6" width="15.44140625" customWidth="1"/>
    <col min="7" max="7" width="14.6640625" customWidth="1"/>
    <col min="8" max="8" width="12" customWidth="1"/>
    <col min="9" max="9" width="17.109375" customWidth="1"/>
    <col min="14" max="14" width="10.21875" customWidth="1"/>
    <col min="15" max="15" width="13.88671875" customWidth="1"/>
  </cols>
  <sheetData>
    <row r="1" spans="1:29" ht="46.8" customHeight="1" x14ac:dyDescent="0.3">
      <c r="A1" s="34" t="s">
        <v>0</v>
      </c>
      <c r="B1" s="34"/>
      <c r="C1" s="34"/>
    </row>
    <row r="2" spans="1:29" ht="79.8" customHeight="1" x14ac:dyDescent="0.3">
      <c r="B2">
        <v>2020</v>
      </c>
      <c r="C2">
        <v>2021</v>
      </c>
      <c r="F2" s="12" t="s">
        <v>11</v>
      </c>
      <c r="G2" s="13" t="s">
        <v>12</v>
      </c>
      <c r="H2" s="13" t="s">
        <v>13</v>
      </c>
      <c r="I2" s="13" t="s">
        <v>14</v>
      </c>
      <c r="J2" s="14" t="s">
        <v>15</v>
      </c>
      <c r="K2" s="13" t="s">
        <v>16</v>
      </c>
      <c r="L2" s="13" t="s">
        <v>17</v>
      </c>
      <c r="P2" s="35" t="s">
        <v>24</v>
      </c>
      <c r="Q2" s="35"/>
      <c r="R2" s="35"/>
      <c r="S2" s="35"/>
      <c r="T2" s="35"/>
      <c r="U2" s="35"/>
      <c r="V2" s="35"/>
      <c r="W2" s="35"/>
      <c r="X2" s="35"/>
    </row>
    <row r="3" spans="1:29" ht="31.8" x14ac:dyDescent="0.3">
      <c r="A3" s="1" t="s">
        <v>7</v>
      </c>
      <c r="B3" s="2">
        <v>15995207</v>
      </c>
      <c r="C3" s="4">
        <v>23103983</v>
      </c>
      <c r="D3" s="13">
        <f>B3/$B$3*100</f>
        <v>100</v>
      </c>
      <c r="E3">
        <f>C3/$C$3*100</f>
        <v>100</v>
      </c>
      <c r="P3" s="35"/>
      <c r="Q3" s="35"/>
      <c r="R3" s="35"/>
      <c r="S3" s="35"/>
      <c r="T3" s="35"/>
      <c r="U3" s="35"/>
      <c r="V3" s="35"/>
      <c r="W3" s="35"/>
      <c r="X3" s="35"/>
    </row>
    <row r="4" spans="1:29" x14ac:dyDescent="0.3">
      <c r="A4" s="3" t="s">
        <v>1</v>
      </c>
      <c r="B4" s="2">
        <v>1936840</v>
      </c>
      <c r="C4" s="5">
        <v>1577089</v>
      </c>
      <c r="D4" s="13">
        <f>B4/$B$3*100</f>
        <v>12.108877365575825</v>
      </c>
      <c r="E4">
        <f t="shared" ref="E4:E14" si="0">C4/$C$3*100</f>
        <v>6.8260481320471884</v>
      </c>
      <c r="F4">
        <f>ABS(D4-E4)</f>
        <v>5.2828292335286369</v>
      </c>
      <c r="G4">
        <f>F4*F4</f>
        <v>27.908284710624766</v>
      </c>
      <c r="H4">
        <f>D4+E4</f>
        <v>18.934925497623013</v>
      </c>
      <c r="I4">
        <f>H4*H4</f>
        <v>358.53140360053408</v>
      </c>
      <c r="J4">
        <f>(F4/H4)^2</f>
        <v>7.7840558540638788E-2</v>
      </c>
      <c r="K4">
        <f>D4*D4</f>
        <v>146.62491105455453</v>
      </c>
      <c r="L4">
        <f>E4*E4</f>
        <v>46.594933101024907</v>
      </c>
      <c r="N4" t="s">
        <v>18</v>
      </c>
      <c r="O4" s="15">
        <f>F15/9</f>
        <v>5.9420929638402908</v>
      </c>
      <c r="P4" s="35" t="s">
        <v>25</v>
      </c>
      <c r="Q4" s="35"/>
      <c r="R4" s="35"/>
      <c r="S4" s="35"/>
      <c r="T4" s="35"/>
      <c r="U4" s="35"/>
      <c r="V4" s="35"/>
      <c r="W4" s="35"/>
      <c r="X4" s="35"/>
    </row>
    <row r="5" spans="1:29" ht="31.8" x14ac:dyDescent="0.3">
      <c r="A5" s="3" t="s">
        <v>8</v>
      </c>
      <c r="B5" s="2">
        <v>670495</v>
      </c>
      <c r="C5" s="5">
        <v>7130105</v>
      </c>
      <c r="D5" s="13">
        <f>B5/$B$3*100</f>
        <v>4.1918494709071288</v>
      </c>
      <c r="E5">
        <f t="shared" si="0"/>
        <v>30.860934238048909</v>
      </c>
      <c r="F5">
        <f t="shared" ref="F5:F14" si="1">ABS(D5-E5)</f>
        <v>26.669084767141779</v>
      </c>
      <c r="G5">
        <f t="shared" ref="G5:G14" si="2">F5*F5</f>
        <v>711.24008231699372</v>
      </c>
      <c r="H5">
        <f t="shared" ref="H5:H14" si="3">D5+E5</f>
        <v>35.052783708956035</v>
      </c>
      <c r="I5">
        <f t="shared" ref="I5:I14" si="4">H5*H5</f>
        <v>1228.6976457468536</v>
      </c>
      <c r="J5">
        <f t="shared" ref="J5:J14" si="5">(F5/H5)^2</f>
        <v>0.57885687726265012</v>
      </c>
      <c r="K5">
        <f t="shared" ref="K5:K14" si="6">D5*D5</f>
        <v>17.571601986744376</v>
      </c>
      <c r="L5">
        <f t="shared" ref="L5:L14" si="7">E5*E5</f>
        <v>952.39726204517945</v>
      </c>
      <c r="N5" s="16" t="s">
        <v>19</v>
      </c>
      <c r="O5" s="15">
        <f>SQRT(G15/9)</f>
        <v>10.19742618926111</v>
      </c>
      <c r="P5" s="35"/>
      <c r="Q5" s="35"/>
      <c r="R5" s="35"/>
      <c r="S5" s="35"/>
      <c r="T5" s="35"/>
      <c r="U5" s="35"/>
      <c r="V5" s="35"/>
      <c r="W5" s="35"/>
      <c r="X5" s="35"/>
    </row>
    <row r="6" spans="1:29" x14ac:dyDescent="0.3">
      <c r="A6" s="3" t="s">
        <v>2</v>
      </c>
      <c r="B6" s="2">
        <v>118878</v>
      </c>
      <c r="C6" s="5">
        <v>181771</v>
      </c>
      <c r="D6" s="13">
        <f t="shared" ref="D6:D14" si="8">B6/$B$3*100</f>
        <v>0.74321013788693069</v>
      </c>
      <c r="E6">
        <f t="shared" si="0"/>
        <v>0.78675179080594027</v>
      </c>
      <c r="F6">
        <f t="shared" si="1"/>
        <v>4.3541652919009577E-2</v>
      </c>
      <c r="G6">
        <f>F6*F6</f>
        <v>1.8958755389194952E-3</v>
      </c>
      <c r="H6">
        <f t="shared" si="3"/>
        <v>1.529961928692871</v>
      </c>
      <c r="I6">
        <f t="shared" si="4"/>
        <v>2.3407835032496096</v>
      </c>
      <c r="J6">
        <f t="shared" si="5"/>
        <v>8.0993203185494606E-4</v>
      </c>
      <c r="K6">
        <f t="shared" si="6"/>
        <v>0.55236130905791048</v>
      </c>
      <c r="L6">
        <f t="shared" si="7"/>
        <v>0.61897838033635399</v>
      </c>
      <c r="N6" t="s">
        <v>20</v>
      </c>
      <c r="O6" s="15">
        <f>SQRT(G15/(K15+L15))</f>
        <v>0.33892702717235146</v>
      </c>
      <c r="P6" s="33" t="s">
        <v>26</v>
      </c>
      <c r="Q6" s="33"/>
      <c r="R6" s="33"/>
      <c r="S6" s="33"/>
      <c r="T6" s="33"/>
      <c r="U6" s="33"/>
      <c r="V6" s="33"/>
      <c r="W6" s="33"/>
      <c r="X6" s="33"/>
    </row>
    <row r="7" spans="1:29" ht="34.200000000000003" customHeight="1" x14ac:dyDescent="0.3">
      <c r="A7" s="3"/>
      <c r="B7" s="2"/>
      <c r="C7" s="5"/>
      <c r="D7" s="13"/>
      <c r="O7" s="15"/>
      <c r="P7" s="33"/>
      <c r="Q7" s="33"/>
      <c r="R7" s="33"/>
      <c r="S7" s="33"/>
      <c r="T7" s="33"/>
      <c r="U7" s="33"/>
      <c r="V7" s="33"/>
      <c r="W7" s="33"/>
      <c r="X7" s="33"/>
    </row>
    <row r="8" spans="1:29" ht="104.4" customHeight="1" x14ac:dyDescent="0.3">
      <c r="A8" s="3" t="s">
        <v>3</v>
      </c>
      <c r="B8" s="2">
        <v>344471</v>
      </c>
      <c r="C8" s="5">
        <v>458155</v>
      </c>
      <c r="D8" s="13">
        <f t="shared" si="8"/>
        <v>2.1535888844702042</v>
      </c>
      <c r="E8">
        <f t="shared" si="0"/>
        <v>1.9830130588305923</v>
      </c>
      <c r="F8">
        <f t="shared" si="1"/>
        <v>0.17057582563961193</v>
      </c>
      <c r="G8">
        <f t="shared" si="2"/>
        <v>2.9096112292635291E-2</v>
      </c>
      <c r="H8">
        <f t="shared" si="3"/>
        <v>4.1366019433007963</v>
      </c>
      <c r="I8">
        <f t="shared" si="4"/>
        <v>17.111475637319923</v>
      </c>
      <c r="J8">
        <f t="shared" si="5"/>
        <v>1.7003859228351421E-3</v>
      </c>
      <c r="K8">
        <f t="shared" si="6"/>
        <v>4.6379450833136184</v>
      </c>
      <c r="L8">
        <f t="shared" si="7"/>
        <v>3.932340791492662</v>
      </c>
      <c r="N8" t="s">
        <v>21</v>
      </c>
      <c r="O8" s="17">
        <f>SQRT(G15/I15)</f>
        <v>0.24685147472250801</v>
      </c>
      <c r="P8" s="33" t="s">
        <v>27</v>
      </c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</row>
    <row r="9" spans="1:29" ht="28.8" customHeight="1" x14ac:dyDescent="0.3">
      <c r="A9" s="3"/>
      <c r="B9" s="2"/>
      <c r="C9" s="5"/>
      <c r="D9" s="13"/>
      <c r="O9" s="17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</row>
    <row r="10" spans="1:29" x14ac:dyDescent="0.3">
      <c r="A10" s="3" t="s">
        <v>4</v>
      </c>
      <c r="B10" s="2">
        <v>10251699</v>
      </c>
      <c r="C10" s="5">
        <v>11998500</v>
      </c>
      <c r="D10" s="13">
        <f t="shared" si="8"/>
        <v>64.092318405132247</v>
      </c>
      <c r="E10">
        <f t="shared" si="0"/>
        <v>51.932604001656337</v>
      </c>
      <c r="F10">
        <f t="shared" si="1"/>
        <v>12.15971440347591</v>
      </c>
      <c r="G10">
        <f t="shared" si="2"/>
        <v>147.8586543740995</v>
      </c>
      <c r="H10">
        <f t="shared" si="3"/>
        <v>116.02492240678859</v>
      </c>
      <c r="I10">
        <f t="shared" si="4"/>
        <v>13461.782619501313</v>
      </c>
      <c r="J10">
        <f t="shared" si="5"/>
        <v>1.0983586539267476E-2</v>
      </c>
      <c r="K10">
        <f t="shared" si="6"/>
        <v>4107.825278544854</v>
      </c>
      <c r="L10">
        <f t="shared" si="7"/>
        <v>2696.9953583928518</v>
      </c>
      <c r="N10" t="s">
        <v>22</v>
      </c>
      <c r="O10" s="17">
        <f>SQRT(J15/9)</f>
        <v>0.35181381527385708</v>
      </c>
      <c r="P10" s="33" t="s">
        <v>28</v>
      </c>
      <c r="Q10" s="33"/>
      <c r="R10" s="33"/>
      <c r="S10" s="33"/>
      <c r="T10" s="33"/>
      <c r="U10" s="33"/>
      <c r="V10" s="33"/>
      <c r="W10" s="33"/>
      <c r="X10" s="33"/>
    </row>
    <row r="11" spans="1:29" ht="43.2" customHeight="1" x14ac:dyDescent="0.3">
      <c r="A11" s="3" t="s">
        <v>5</v>
      </c>
      <c r="B11" s="2">
        <v>1856868</v>
      </c>
      <c r="C11" s="5">
        <v>1106213</v>
      </c>
      <c r="D11" s="13">
        <f t="shared" si="8"/>
        <v>11.60890259188268</v>
      </c>
      <c r="E11">
        <f t="shared" si="0"/>
        <v>4.7879753027865366</v>
      </c>
      <c r="F11">
        <f t="shared" si="1"/>
        <v>6.8209272890961437</v>
      </c>
      <c r="G11">
        <f t="shared" si="2"/>
        <v>46.525049083136466</v>
      </c>
      <c r="H11">
        <f t="shared" si="3"/>
        <v>16.396877894669217</v>
      </c>
      <c r="I11">
        <f t="shared" si="4"/>
        <v>268.85760469269201</v>
      </c>
      <c r="J11">
        <f t="shared" si="5"/>
        <v>0.17304717542327006</v>
      </c>
      <c r="K11">
        <f t="shared" si="6"/>
        <v>134.76661938782041</v>
      </c>
      <c r="L11">
        <f t="shared" si="7"/>
        <v>22.924707500093827</v>
      </c>
      <c r="P11" s="33"/>
      <c r="Q11" s="33"/>
      <c r="R11" s="33"/>
      <c r="S11" s="33"/>
      <c r="T11" s="33"/>
      <c r="U11" s="33"/>
      <c r="V11" s="33"/>
      <c r="W11" s="33"/>
      <c r="X11" s="33"/>
    </row>
    <row r="12" spans="1:29" ht="21.6" x14ac:dyDescent="0.3">
      <c r="A12" s="3" t="s">
        <v>6</v>
      </c>
      <c r="B12" s="2">
        <v>303527</v>
      </c>
      <c r="C12" s="5">
        <v>223632</v>
      </c>
      <c r="D12" s="13">
        <f t="shared" si="8"/>
        <v>1.8976122034556977</v>
      </c>
      <c r="E12">
        <f t="shared" si="0"/>
        <v>0.96793700029990504</v>
      </c>
      <c r="F12">
        <f t="shared" si="1"/>
        <v>0.92967520315579266</v>
      </c>
      <c r="G12">
        <f t="shared" si="2"/>
        <v>0.86429598336276436</v>
      </c>
      <c r="H12">
        <f t="shared" si="3"/>
        <v>2.8655492037556027</v>
      </c>
      <c r="I12">
        <f t="shared" si="4"/>
        <v>8.2113722391443691</v>
      </c>
      <c r="J12">
        <f t="shared" si="5"/>
        <v>0.10525597405541863</v>
      </c>
      <c r="K12">
        <f t="shared" si="6"/>
        <v>3.6009320747039881</v>
      </c>
      <c r="L12">
        <f t="shared" si="7"/>
        <v>0.93690203654957838</v>
      </c>
    </row>
    <row r="13" spans="1:29" ht="31.8" x14ac:dyDescent="0.3">
      <c r="A13" s="3" t="s">
        <v>9</v>
      </c>
      <c r="B13" s="2">
        <v>337699</v>
      </c>
      <c r="C13" s="5">
        <v>212976</v>
      </c>
      <c r="D13" s="13">
        <f t="shared" si="8"/>
        <v>2.1112512016881055</v>
      </c>
      <c r="E13">
        <f t="shared" si="0"/>
        <v>0.92181508270673496</v>
      </c>
      <c r="F13">
        <f t="shared" si="1"/>
        <v>1.1894361189813707</v>
      </c>
      <c r="G13">
        <f t="shared" si="2"/>
        <v>1.4147582811374655</v>
      </c>
      <c r="H13">
        <f t="shared" si="3"/>
        <v>3.0330662843948404</v>
      </c>
      <c r="I13">
        <f t="shared" si="4"/>
        <v>9.1994910855327223</v>
      </c>
      <c r="J13">
        <f t="shared" si="5"/>
        <v>0.15378658101667586</v>
      </c>
      <c r="K13">
        <f t="shared" si="6"/>
        <v>4.4573816366294698</v>
      </c>
      <c r="L13">
        <f t="shared" si="7"/>
        <v>0.84974304670562462</v>
      </c>
    </row>
    <row r="14" spans="1:29" ht="82.8" x14ac:dyDescent="0.3">
      <c r="A14" s="6" t="s">
        <v>10</v>
      </c>
      <c r="B14" s="7">
        <v>174730</v>
      </c>
      <c r="C14" s="5">
        <v>203162</v>
      </c>
      <c r="D14" s="13">
        <f t="shared" si="8"/>
        <v>1.0923897390011896</v>
      </c>
      <c r="E14">
        <f t="shared" si="0"/>
        <v>0.87933755837683925</v>
      </c>
      <c r="F14">
        <f t="shared" si="1"/>
        <v>0.21305218062435038</v>
      </c>
      <c r="G14">
        <f t="shared" si="2"/>
        <v>4.5391231668790818E-2</v>
      </c>
      <c r="H14">
        <f t="shared" si="3"/>
        <v>1.9717272973780289</v>
      </c>
      <c r="I14">
        <f t="shared" si="4"/>
        <v>3.887708535225666</v>
      </c>
      <c r="J14">
        <f t="shared" si="5"/>
        <v>1.1675574765317647E-2</v>
      </c>
      <c r="K14">
        <f t="shared" si="6"/>
        <v>1.1933153418750873</v>
      </c>
      <c r="L14">
        <f t="shared" si="7"/>
        <v>0.77323454157214122</v>
      </c>
    </row>
    <row r="15" spans="1:29" x14ac:dyDescent="0.3">
      <c r="A15" s="8"/>
      <c r="B15" s="9"/>
      <c r="E15" t="s">
        <v>23</v>
      </c>
      <c r="F15">
        <f>SUM(F4:F14)</f>
        <v>53.478836674562615</v>
      </c>
      <c r="G15">
        <f t="shared" ref="G15:L15" si="9">SUM(G4:G14)</f>
        <v>935.88750796885506</v>
      </c>
      <c r="H15">
        <f t="shared" si="9"/>
        <v>199.94641616555899</v>
      </c>
      <c r="I15">
        <f t="shared" si="9"/>
        <v>15358.620104541864</v>
      </c>
      <c r="J15">
        <f t="shared" si="9"/>
        <v>1.1139566455579286</v>
      </c>
      <c r="K15">
        <f t="shared" si="9"/>
        <v>4421.2303464195529</v>
      </c>
      <c r="L15">
        <f t="shared" si="9"/>
        <v>3726.0234598358065</v>
      </c>
    </row>
    <row r="16" spans="1:29" x14ac:dyDescent="0.3">
      <c r="A16" s="8"/>
      <c r="B16" s="9"/>
    </row>
    <row r="17" spans="1:2" x14ac:dyDescent="0.3">
      <c r="A17" s="8"/>
      <c r="B17" s="9"/>
    </row>
    <row r="18" spans="1:2" x14ac:dyDescent="0.3">
      <c r="A18" s="8"/>
      <c r="B18" s="9"/>
    </row>
    <row r="19" spans="1:2" x14ac:dyDescent="0.3">
      <c r="A19" s="8"/>
      <c r="B19" s="9"/>
    </row>
    <row r="20" spans="1:2" x14ac:dyDescent="0.3">
      <c r="A20" s="8"/>
      <c r="B20" s="9"/>
    </row>
    <row r="21" spans="1:2" x14ac:dyDescent="0.3">
      <c r="A21" s="8"/>
      <c r="B21" s="9"/>
    </row>
    <row r="22" spans="1:2" x14ac:dyDescent="0.3">
      <c r="A22" s="10"/>
      <c r="B22" s="9"/>
    </row>
    <row r="23" spans="1:2" x14ac:dyDescent="0.3">
      <c r="A23" s="10"/>
      <c r="B23" s="9"/>
    </row>
    <row r="24" spans="1:2" x14ac:dyDescent="0.3">
      <c r="A24" s="11"/>
      <c r="B24" s="9"/>
    </row>
    <row r="25" spans="1:2" x14ac:dyDescent="0.3">
      <c r="A25" s="11"/>
      <c r="B25" s="9"/>
    </row>
    <row r="26" spans="1:2" x14ac:dyDescent="0.3">
      <c r="A26" s="11"/>
      <c r="B26" s="9"/>
    </row>
    <row r="27" spans="1:2" x14ac:dyDescent="0.3">
      <c r="A27" s="8"/>
      <c r="B27" s="9"/>
    </row>
    <row r="28" spans="1:2" x14ac:dyDescent="0.3">
      <c r="A28" s="8"/>
      <c r="B28" s="9"/>
    </row>
    <row r="29" spans="1:2" x14ac:dyDescent="0.3">
      <c r="A29" s="8"/>
      <c r="B29" s="9"/>
    </row>
    <row r="30" spans="1:2" x14ac:dyDescent="0.3">
      <c r="A30" s="8"/>
      <c r="B30" s="9"/>
    </row>
    <row r="31" spans="1:2" x14ac:dyDescent="0.3">
      <c r="A31" s="8"/>
      <c r="B31" s="9"/>
    </row>
  </sheetData>
  <mergeCells count="6">
    <mergeCell ref="P10:X11"/>
    <mergeCell ref="A1:C1"/>
    <mergeCell ref="P2:X3"/>
    <mergeCell ref="P4:X5"/>
    <mergeCell ref="P6:X7"/>
    <mergeCell ref="P8:AC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1EAE5-E98F-44E6-8516-E3BFE7245E2A}">
  <dimension ref="A1:T35"/>
  <sheetViews>
    <sheetView topLeftCell="D1" workbookViewId="0">
      <selection activeCell="L20" sqref="L20"/>
    </sheetView>
  </sheetViews>
  <sheetFormatPr defaultRowHeight="14.4" x14ac:dyDescent="0.3"/>
  <cols>
    <col min="1" max="1" width="35.77734375" customWidth="1"/>
    <col min="2" max="2" width="35.33203125" customWidth="1"/>
    <col min="6" max="6" width="30.6640625" customWidth="1"/>
    <col min="9" max="9" width="33.88671875" customWidth="1"/>
    <col min="12" max="12" width="12.77734375" customWidth="1"/>
    <col min="13" max="13" width="28.77734375" customWidth="1"/>
    <col min="16" max="16" width="34.77734375" customWidth="1"/>
  </cols>
  <sheetData>
    <row r="1" spans="1:20" ht="14.4" customHeight="1" x14ac:dyDescent="0.3">
      <c r="A1" s="41"/>
      <c r="B1" s="4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</row>
    <row r="2" spans="1:20" ht="14.4" customHeight="1" x14ac:dyDescent="0.3">
      <c r="A2" s="24" t="s">
        <v>38</v>
      </c>
      <c r="B2" s="24" t="s">
        <v>37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</row>
    <row r="3" spans="1:20" ht="15.6" x14ac:dyDescent="0.3">
      <c r="A3" s="20">
        <v>27553</v>
      </c>
      <c r="B3" s="20">
        <v>50493</v>
      </c>
      <c r="C3" s="22"/>
      <c r="D3" s="22"/>
      <c r="E3" s="25" t="s">
        <v>29</v>
      </c>
      <c r="F3" s="28">
        <f>AVERAGE(A3:A20)</f>
        <v>165130.88888888888</v>
      </c>
      <c r="G3" s="22"/>
      <c r="H3" s="22"/>
      <c r="I3" s="22"/>
      <c r="J3" s="22"/>
      <c r="K3" s="22"/>
      <c r="L3" s="22"/>
      <c r="M3" s="22"/>
    </row>
    <row r="4" spans="1:20" ht="15.6" x14ac:dyDescent="0.3">
      <c r="A4" s="20">
        <v>20195</v>
      </c>
      <c r="B4" s="20">
        <v>37863</v>
      </c>
      <c r="C4" s="22"/>
      <c r="D4" s="22"/>
      <c r="E4" s="25" t="s">
        <v>30</v>
      </c>
      <c r="F4" s="28">
        <f>AVERAGE(B3:B20)</f>
        <v>308420.05555555556</v>
      </c>
      <c r="G4" s="22"/>
      <c r="H4" s="22"/>
      <c r="I4" s="22"/>
      <c r="J4" s="22"/>
      <c r="K4" s="22"/>
      <c r="L4" s="22"/>
      <c r="M4" s="22"/>
    </row>
    <row r="5" spans="1:20" ht="15.6" x14ac:dyDescent="0.3">
      <c r="A5" s="20">
        <v>265626</v>
      </c>
      <c r="B5" s="20">
        <v>452338</v>
      </c>
      <c r="C5" s="22"/>
      <c r="D5" s="22"/>
      <c r="E5" s="18"/>
      <c r="F5" s="18"/>
      <c r="G5" s="22"/>
      <c r="H5" s="22"/>
      <c r="I5" s="22"/>
      <c r="J5" s="22"/>
      <c r="K5" s="22"/>
      <c r="L5" s="22"/>
      <c r="M5" s="22"/>
    </row>
    <row r="6" spans="1:20" ht="15.6" x14ac:dyDescent="0.3">
      <c r="A6" s="20">
        <v>81828</v>
      </c>
      <c r="B6" s="20">
        <v>140220</v>
      </c>
      <c r="C6" s="22"/>
      <c r="D6" s="22"/>
      <c r="E6" s="18"/>
      <c r="F6" s="18"/>
      <c r="G6" s="22"/>
      <c r="H6" s="22"/>
      <c r="I6" s="22"/>
      <c r="J6" s="22"/>
      <c r="K6" s="22"/>
      <c r="L6" s="22"/>
      <c r="M6" s="22"/>
    </row>
    <row r="7" spans="1:20" ht="15.6" x14ac:dyDescent="0.3">
      <c r="A7" s="20">
        <v>23843</v>
      </c>
      <c r="B7" s="20">
        <v>44016</v>
      </c>
      <c r="C7" s="22"/>
      <c r="D7" s="22"/>
      <c r="E7" s="26" t="s">
        <v>31</v>
      </c>
      <c r="F7" s="23">
        <f>(F3-F4)/SQRT(VAR(A3:A20)/18+VAR(B3:B20)/18)</f>
        <v>-0.84959003870985916</v>
      </c>
      <c r="G7" s="22"/>
      <c r="H7" s="26" t="s">
        <v>31</v>
      </c>
      <c r="I7" s="23">
        <f>ABS(F3-F4)/SQRT(VAR(A3:A20)/18+VAR(B3:B20)/18)</f>
        <v>0.84959003870985916</v>
      </c>
      <c r="J7" s="22"/>
      <c r="K7" s="22"/>
      <c r="L7" s="36" t="s">
        <v>35</v>
      </c>
      <c r="M7" s="37"/>
      <c r="N7" s="37"/>
      <c r="O7" s="37"/>
      <c r="P7" s="37"/>
    </row>
    <row r="8" spans="1:20" ht="15.6" x14ac:dyDescent="0.3">
      <c r="A8" s="20">
        <v>62264</v>
      </c>
      <c r="B8" s="20">
        <v>107826</v>
      </c>
      <c r="C8" s="22"/>
      <c r="D8" s="22"/>
      <c r="E8" s="26" t="s">
        <v>32</v>
      </c>
      <c r="F8" s="23" t="s">
        <v>33</v>
      </c>
      <c r="G8" s="22"/>
      <c r="H8" s="26" t="s">
        <v>32</v>
      </c>
      <c r="I8" s="23" t="s">
        <v>33</v>
      </c>
      <c r="J8" s="29"/>
      <c r="K8" s="22"/>
      <c r="L8" s="23" t="s">
        <v>36</v>
      </c>
      <c r="M8" s="27">
        <v>2.57</v>
      </c>
      <c r="N8" s="31"/>
      <c r="O8" s="23" t="s">
        <v>36</v>
      </c>
      <c r="P8" s="27">
        <v>2.6</v>
      </c>
    </row>
    <row r="9" spans="1:20" ht="15.6" customHeight="1" x14ac:dyDescent="0.3">
      <c r="A9" s="20">
        <v>19301</v>
      </c>
      <c r="B9" s="20">
        <v>34264</v>
      </c>
      <c r="C9" s="22"/>
      <c r="D9" s="22"/>
      <c r="E9" s="18"/>
      <c r="F9" s="18"/>
      <c r="G9" s="22"/>
      <c r="H9" s="18"/>
      <c r="I9" s="29"/>
      <c r="J9" s="30"/>
      <c r="K9" s="22"/>
      <c r="L9" s="40" t="s">
        <v>40</v>
      </c>
      <c r="M9" s="40"/>
      <c r="N9" s="40"/>
      <c r="O9" s="40"/>
      <c r="P9" s="40"/>
      <c r="Q9" s="22"/>
      <c r="R9" s="22"/>
      <c r="S9" s="22"/>
      <c r="T9" s="22"/>
    </row>
    <row r="10" spans="1:20" ht="15.6" customHeight="1" x14ac:dyDescent="0.3">
      <c r="A10" s="20">
        <v>25064</v>
      </c>
      <c r="B10" s="20">
        <v>57694</v>
      </c>
      <c r="C10" s="22"/>
      <c r="D10" s="22"/>
      <c r="E10" s="36" t="s">
        <v>34</v>
      </c>
      <c r="F10" s="37"/>
      <c r="G10" s="37"/>
      <c r="H10" s="37"/>
      <c r="I10" s="38"/>
      <c r="J10" s="30"/>
      <c r="K10" s="22"/>
      <c r="L10" s="40"/>
      <c r="M10" s="40"/>
      <c r="N10" s="40"/>
      <c r="O10" s="40"/>
      <c r="P10" s="40"/>
      <c r="Q10" s="22"/>
      <c r="R10" s="22"/>
      <c r="S10" s="22"/>
      <c r="T10" s="22"/>
    </row>
    <row r="11" spans="1:20" ht="15.6" x14ac:dyDescent="0.3">
      <c r="A11" s="20">
        <v>26908</v>
      </c>
      <c r="B11" s="20">
        <v>48059</v>
      </c>
      <c r="C11" s="22"/>
      <c r="D11" s="22"/>
      <c r="E11" s="23" t="s">
        <v>36</v>
      </c>
      <c r="F11" s="27">
        <v>2.77</v>
      </c>
      <c r="G11" s="32"/>
      <c r="H11" s="23" t="s">
        <v>36</v>
      </c>
      <c r="I11" s="27">
        <v>2.9</v>
      </c>
      <c r="J11" s="30"/>
      <c r="K11" s="22"/>
      <c r="L11" s="40"/>
      <c r="M11" s="40"/>
      <c r="N11" s="40"/>
      <c r="O11" s="40"/>
      <c r="P11" s="40"/>
      <c r="Q11" s="22"/>
      <c r="R11" s="22"/>
      <c r="S11" s="22"/>
      <c r="T11" s="22"/>
    </row>
    <row r="12" spans="1:20" ht="15.6" customHeight="1" x14ac:dyDescent="0.3">
      <c r="A12" s="20">
        <v>673985</v>
      </c>
      <c r="B12" s="20">
        <v>1214316</v>
      </c>
      <c r="C12" s="22"/>
      <c r="D12" s="22"/>
      <c r="E12" s="40" t="s">
        <v>40</v>
      </c>
      <c r="F12" s="40"/>
      <c r="G12" s="40"/>
      <c r="H12" s="40"/>
      <c r="I12" s="40"/>
      <c r="J12" s="30"/>
      <c r="K12" s="22"/>
      <c r="L12" s="40"/>
      <c r="M12" s="40"/>
      <c r="N12" s="40"/>
      <c r="O12" s="40"/>
      <c r="P12" s="40"/>
    </row>
    <row r="13" spans="1:20" ht="15.6" x14ac:dyDescent="0.3">
      <c r="A13" s="20">
        <v>31714</v>
      </c>
      <c r="B13" s="20">
        <v>54620</v>
      </c>
      <c r="C13" s="22"/>
      <c r="D13" s="22"/>
      <c r="E13" s="40"/>
      <c r="F13" s="40"/>
      <c r="G13" s="40"/>
      <c r="H13" s="40"/>
      <c r="I13" s="40"/>
      <c r="J13" s="30"/>
      <c r="K13" s="22"/>
      <c r="L13" s="40"/>
      <c r="M13" s="40"/>
      <c r="N13" s="40"/>
      <c r="O13" s="40"/>
      <c r="P13" s="40"/>
    </row>
    <row r="14" spans="1:20" ht="15.6" x14ac:dyDescent="0.3">
      <c r="A14" s="20">
        <v>54851</v>
      </c>
      <c r="B14" s="20">
        <v>138838</v>
      </c>
      <c r="C14" s="22"/>
      <c r="D14" s="22"/>
      <c r="E14" s="40"/>
      <c r="F14" s="40"/>
      <c r="G14" s="40"/>
      <c r="H14" s="40"/>
      <c r="I14" s="40"/>
      <c r="J14" s="30"/>
      <c r="K14" s="22"/>
      <c r="L14" s="40"/>
      <c r="M14" s="40"/>
      <c r="N14" s="40"/>
      <c r="O14" s="40"/>
      <c r="P14" s="40"/>
    </row>
    <row r="15" spans="1:20" ht="15.6" x14ac:dyDescent="0.3">
      <c r="A15" s="20">
        <v>17022</v>
      </c>
      <c r="B15" s="20">
        <v>32103</v>
      </c>
      <c r="C15" s="22"/>
      <c r="D15" s="22"/>
      <c r="E15" s="40"/>
      <c r="F15" s="40"/>
      <c r="G15" s="40"/>
      <c r="H15" s="40"/>
      <c r="I15" s="40"/>
      <c r="J15" s="22"/>
      <c r="K15" s="22"/>
      <c r="L15" s="22"/>
      <c r="M15" s="22"/>
    </row>
    <row r="16" spans="1:20" ht="15.6" x14ac:dyDescent="0.3">
      <c r="A16" s="20">
        <v>13395</v>
      </c>
      <c r="B16" s="20">
        <v>29165</v>
      </c>
      <c r="C16" s="22"/>
      <c r="D16" s="22"/>
      <c r="E16" s="40"/>
      <c r="F16" s="40"/>
      <c r="G16" s="40"/>
      <c r="H16" s="40"/>
      <c r="I16" s="40"/>
      <c r="J16" s="30"/>
      <c r="K16" s="30"/>
      <c r="L16" s="30"/>
      <c r="M16" s="30"/>
    </row>
    <row r="17" spans="1:13" ht="15.6" x14ac:dyDescent="0.3">
      <c r="A17" s="20">
        <v>129519</v>
      </c>
      <c r="B17" s="20">
        <v>225261</v>
      </c>
      <c r="C17" s="22"/>
      <c r="D17" s="22"/>
      <c r="E17" s="40"/>
      <c r="F17" s="40"/>
      <c r="G17" s="40"/>
      <c r="H17" s="40"/>
      <c r="I17" s="40"/>
      <c r="J17" s="30"/>
      <c r="K17" s="30"/>
      <c r="L17" s="30"/>
      <c r="M17" s="30"/>
    </row>
    <row r="18" spans="1:13" ht="15.6" x14ac:dyDescent="0.3">
      <c r="A18" s="20">
        <v>45637</v>
      </c>
      <c r="B18" s="20">
        <v>78765</v>
      </c>
      <c r="C18" s="22"/>
      <c r="D18" s="22"/>
      <c r="E18" s="22"/>
      <c r="F18" s="22"/>
      <c r="G18" s="22"/>
      <c r="H18" s="22"/>
      <c r="I18" s="30"/>
      <c r="J18" s="30"/>
      <c r="K18" s="30"/>
      <c r="L18" s="30"/>
      <c r="M18" s="30"/>
    </row>
    <row r="19" spans="1:13" ht="15.6" x14ac:dyDescent="0.3">
      <c r="A19" s="20">
        <v>114986</v>
      </c>
      <c r="B19" s="20">
        <v>219749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</row>
    <row r="20" spans="1:13" ht="15.6" x14ac:dyDescent="0.3">
      <c r="A20" s="21">
        <v>1338665</v>
      </c>
      <c r="B20" s="20">
        <v>2585971</v>
      </c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</row>
    <row r="21" spans="1:13" ht="15.6" x14ac:dyDescent="0.3">
      <c r="A21" s="18"/>
      <c r="B21" s="18"/>
      <c r="C21" s="22"/>
      <c r="D21" s="22"/>
      <c r="E21" s="39" t="s">
        <v>39</v>
      </c>
      <c r="F21" s="39"/>
      <c r="G21" s="39"/>
      <c r="H21" s="39"/>
      <c r="I21" s="39"/>
      <c r="J21" s="22"/>
      <c r="K21" s="22"/>
      <c r="L21" s="22"/>
      <c r="M21" s="22"/>
    </row>
    <row r="22" spans="1:13" ht="15.6" x14ac:dyDescent="0.3">
      <c r="A22" s="18"/>
      <c r="B22" s="18"/>
      <c r="C22" s="22"/>
      <c r="D22" s="22"/>
      <c r="E22" s="39"/>
      <c r="F22" s="39"/>
      <c r="G22" s="39"/>
      <c r="H22" s="39"/>
      <c r="I22" s="39"/>
      <c r="J22" s="22"/>
      <c r="K22" s="22"/>
      <c r="L22" s="22"/>
      <c r="M22" s="22"/>
    </row>
    <row r="23" spans="1:13" ht="15.6" x14ac:dyDescent="0.3">
      <c r="A23" s="18"/>
      <c r="B23" s="18"/>
      <c r="C23" s="22"/>
      <c r="D23" s="22"/>
      <c r="E23" s="39"/>
      <c r="F23" s="39"/>
      <c r="G23" s="39"/>
      <c r="H23" s="39"/>
      <c r="I23" s="39"/>
      <c r="J23" s="22"/>
      <c r="K23" s="22"/>
      <c r="L23" s="22"/>
      <c r="M23" s="22"/>
    </row>
    <row r="24" spans="1:13" ht="15.6" x14ac:dyDescent="0.3">
      <c r="A24" s="18"/>
      <c r="B24" s="18"/>
      <c r="C24" s="22"/>
      <c r="D24" s="22"/>
      <c r="E24" s="22"/>
      <c r="F24" s="22"/>
      <c r="G24" s="22"/>
      <c r="H24" s="22"/>
      <c r="I24" s="22"/>
      <c r="J24" s="29"/>
      <c r="K24" s="22"/>
      <c r="L24" s="18"/>
      <c r="M24" s="29"/>
    </row>
    <row r="25" spans="1:13" ht="15.6" customHeight="1" x14ac:dyDescent="0.3">
      <c r="A25" s="18"/>
      <c r="B25" s="18"/>
      <c r="C25" s="22"/>
      <c r="D25" s="22"/>
      <c r="E25" s="22"/>
      <c r="F25" s="22"/>
      <c r="G25" s="22"/>
      <c r="H25" s="22"/>
      <c r="I25" s="22"/>
      <c r="J25" s="30"/>
      <c r="K25" s="22"/>
      <c r="L25" s="30"/>
      <c r="M25" s="30"/>
    </row>
    <row r="26" spans="1:13" ht="15.6" x14ac:dyDescent="0.3">
      <c r="A26" s="18"/>
      <c r="B26" s="18"/>
      <c r="D26" s="19"/>
      <c r="E26" s="22"/>
      <c r="F26" s="22"/>
      <c r="G26" s="22"/>
      <c r="H26" s="22"/>
      <c r="I26" s="22"/>
      <c r="J26" s="30"/>
      <c r="K26" s="22"/>
      <c r="L26" s="30"/>
      <c r="M26" s="30"/>
    </row>
    <row r="27" spans="1:13" ht="15.6" x14ac:dyDescent="0.3">
      <c r="E27" s="22"/>
      <c r="F27" s="22"/>
      <c r="G27" s="22"/>
      <c r="H27" s="22"/>
      <c r="I27" s="30"/>
      <c r="J27" s="30"/>
      <c r="K27" s="22"/>
      <c r="L27" s="30"/>
      <c r="M27" s="30"/>
    </row>
    <row r="28" spans="1:13" ht="15.6" x14ac:dyDescent="0.3">
      <c r="E28" s="22"/>
      <c r="F28" s="22"/>
      <c r="G28" s="22"/>
      <c r="H28" s="22"/>
      <c r="I28" s="30"/>
      <c r="J28" s="30"/>
      <c r="K28" s="22"/>
      <c r="L28" s="30"/>
      <c r="M28" s="30"/>
    </row>
    <row r="29" spans="1:13" ht="15.6" x14ac:dyDescent="0.3">
      <c r="E29" s="22"/>
      <c r="F29" s="22"/>
      <c r="G29" s="22"/>
      <c r="H29" s="22"/>
      <c r="I29" s="30"/>
      <c r="J29" s="30"/>
      <c r="K29" s="22"/>
      <c r="L29" s="30"/>
      <c r="M29" s="30"/>
    </row>
    <row r="30" spans="1:13" ht="15.6" x14ac:dyDescent="0.3">
      <c r="E30" s="22"/>
      <c r="F30" s="22"/>
      <c r="G30" s="22"/>
      <c r="H30" s="22"/>
      <c r="I30" s="30"/>
      <c r="J30" s="30"/>
      <c r="K30" s="22"/>
      <c r="L30" s="30"/>
      <c r="M30" s="30"/>
    </row>
    <row r="31" spans="1:13" ht="15.6" x14ac:dyDescent="0.3">
      <c r="E31" s="22"/>
      <c r="F31" s="22"/>
      <c r="G31" s="22"/>
      <c r="H31" s="22"/>
      <c r="I31" s="22"/>
      <c r="J31" s="22"/>
      <c r="K31" s="22"/>
      <c r="L31" s="22"/>
      <c r="M31" s="22"/>
    </row>
    <row r="32" spans="1:13" ht="15.6" x14ac:dyDescent="0.3">
      <c r="E32" s="22"/>
      <c r="F32" s="22"/>
      <c r="G32" s="22"/>
      <c r="H32" s="22"/>
      <c r="I32" s="30"/>
      <c r="J32" s="30"/>
      <c r="K32" s="30"/>
      <c r="L32" s="30"/>
      <c r="M32" s="30"/>
    </row>
    <row r="33" spans="5:13" ht="15.6" x14ac:dyDescent="0.3">
      <c r="E33" s="22"/>
      <c r="F33" s="22"/>
      <c r="G33" s="22"/>
      <c r="H33" s="22"/>
      <c r="I33" s="30"/>
      <c r="J33" s="30"/>
      <c r="K33" s="30"/>
      <c r="L33" s="30"/>
      <c r="M33" s="30"/>
    </row>
    <row r="34" spans="5:13" ht="15.6" x14ac:dyDescent="0.3">
      <c r="E34" s="22"/>
      <c r="F34" s="22"/>
      <c r="G34" s="22"/>
      <c r="H34" s="22"/>
      <c r="I34" s="30"/>
      <c r="J34" s="30"/>
      <c r="K34" s="30"/>
      <c r="L34" s="30"/>
      <c r="M34" s="30"/>
    </row>
    <row r="35" spans="5:13" ht="15.6" x14ac:dyDescent="0.3">
      <c r="E35" s="22"/>
      <c r="F35" s="22"/>
      <c r="G35" s="22"/>
      <c r="H35" s="22"/>
      <c r="I35" s="22"/>
      <c r="J35" s="22"/>
      <c r="K35" s="22"/>
      <c r="L35" s="22"/>
      <c r="M35" s="22"/>
    </row>
  </sheetData>
  <mergeCells count="6">
    <mergeCell ref="A1:B1"/>
    <mergeCell ref="E10:I10"/>
    <mergeCell ref="L7:P7"/>
    <mergeCell ref="E21:I23"/>
    <mergeCell ref="E12:I17"/>
    <mergeCell ref="L9:P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4979-C559-4A2B-87D9-F1DC33A3EB6A}">
  <dimension ref="A2:H9"/>
  <sheetViews>
    <sheetView workbookViewId="0">
      <selection activeCell="I17" sqref="I17"/>
    </sheetView>
  </sheetViews>
  <sheetFormatPr defaultRowHeight="14.4" x14ac:dyDescent="0.3"/>
  <sheetData>
    <row r="2" spans="1:8" ht="31.2" x14ac:dyDescent="0.3">
      <c r="A2" s="49" t="s">
        <v>41</v>
      </c>
      <c r="B2" s="50" t="s">
        <v>43</v>
      </c>
      <c r="C2" s="50"/>
      <c r="D2" s="50"/>
      <c r="E2" s="50"/>
      <c r="F2" s="48"/>
      <c r="G2" s="48"/>
      <c r="H2" s="48"/>
    </row>
    <row r="3" spans="1:8" ht="15.6" x14ac:dyDescent="0.3">
      <c r="A3" s="49" t="s">
        <v>42</v>
      </c>
      <c r="B3" s="51">
        <v>2</v>
      </c>
      <c r="C3" s="51">
        <v>6</v>
      </c>
      <c r="D3" s="51">
        <v>7</v>
      </c>
      <c r="E3" s="51">
        <v>3</v>
      </c>
      <c r="F3" s="42"/>
      <c r="G3" s="42"/>
      <c r="H3" s="42"/>
    </row>
    <row r="4" spans="1:8" ht="46.8" x14ac:dyDescent="0.3">
      <c r="A4" s="49" t="s">
        <v>44</v>
      </c>
      <c r="B4" s="49">
        <v>72</v>
      </c>
      <c r="C4" s="49">
        <v>74</v>
      </c>
      <c r="D4" s="49">
        <v>75</v>
      </c>
      <c r="E4" s="49">
        <v>69</v>
      </c>
      <c r="F4" s="43"/>
      <c r="G4" s="43"/>
      <c r="H4" s="43"/>
    </row>
    <row r="5" spans="1:8" ht="46.8" x14ac:dyDescent="0.3">
      <c r="A5" s="49" t="s">
        <v>45</v>
      </c>
      <c r="B5" s="49">
        <v>52</v>
      </c>
      <c r="C5" s="49">
        <v>53</v>
      </c>
      <c r="D5" s="49">
        <v>64</v>
      </c>
      <c r="E5" s="49">
        <v>50</v>
      </c>
      <c r="F5" s="43"/>
      <c r="G5" s="43"/>
      <c r="H5" s="43"/>
    </row>
    <row r="6" spans="1:8" ht="31.2" x14ac:dyDescent="0.3">
      <c r="A6" s="49" t="s">
        <v>46</v>
      </c>
      <c r="B6" s="49">
        <v>43</v>
      </c>
      <c r="C6" s="49">
        <v>45</v>
      </c>
      <c r="D6" s="49">
        <v>42</v>
      </c>
      <c r="E6" s="49">
        <v>41</v>
      </c>
      <c r="F6" s="43"/>
      <c r="G6" s="43"/>
      <c r="H6" s="43"/>
    </row>
    <row r="7" spans="1:8" ht="31.2" x14ac:dyDescent="0.3">
      <c r="A7" s="49" t="s">
        <v>47</v>
      </c>
      <c r="B7" s="49">
        <v>21</v>
      </c>
      <c r="C7" s="49">
        <v>24</v>
      </c>
      <c r="D7" s="49">
        <v>26</v>
      </c>
      <c r="E7" s="49">
        <v>20</v>
      </c>
      <c r="F7" s="43"/>
      <c r="G7" s="43"/>
      <c r="H7" s="43"/>
    </row>
    <row r="9" spans="1:8" ht="46.8" customHeight="1" x14ac:dyDescent="0.3">
      <c r="A9" s="47" t="s">
        <v>70</v>
      </c>
      <c r="B9" s="47"/>
    </row>
  </sheetData>
  <mergeCells count="2">
    <mergeCell ref="B2:E2"/>
    <mergeCell ref="A9:B9"/>
  </mergeCells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ECBCD-098E-44C5-B040-91C9F27A1599}">
  <dimension ref="A1:G25"/>
  <sheetViews>
    <sheetView tabSelected="1" topLeftCell="A4" workbookViewId="0">
      <selection activeCell="A26" sqref="A26"/>
    </sheetView>
  </sheetViews>
  <sheetFormatPr defaultRowHeight="14.4" x14ac:dyDescent="0.3"/>
  <cols>
    <col min="6" max="6" width="17.77734375" customWidth="1"/>
    <col min="7" max="7" width="21.44140625" customWidth="1"/>
  </cols>
  <sheetData>
    <row r="1" spans="1:7" x14ac:dyDescent="0.3">
      <c r="A1" t="s">
        <v>48</v>
      </c>
    </row>
    <row r="3" spans="1:7" ht="15" thickBot="1" x14ac:dyDescent="0.35">
      <c r="A3" t="s">
        <v>49</v>
      </c>
    </row>
    <row r="4" spans="1:7" x14ac:dyDescent="0.3">
      <c r="A4" s="46" t="s">
        <v>50</v>
      </c>
      <c r="B4" s="46" t="s">
        <v>51</v>
      </c>
      <c r="C4" s="46" t="s">
        <v>52</v>
      </c>
      <c r="D4" s="46" t="s">
        <v>53</v>
      </c>
      <c r="E4" s="46" t="s">
        <v>54</v>
      </c>
    </row>
    <row r="5" spans="1:7" x14ac:dyDescent="0.3">
      <c r="A5" s="44" t="s">
        <v>55</v>
      </c>
      <c r="B5" s="44">
        <v>4</v>
      </c>
      <c r="C5" s="44">
        <v>188</v>
      </c>
      <c r="D5" s="44">
        <v>47</v>
      </c>
      <c r="E5" s="44">
        <v>447.33333333333331</v>
      </c>
    </row>
    <row r="6" spans="1:7" x14ac:dyDescent="0.3">
      <c r="A6" s="44" t="s">
        <v>56</v>
      </c>
      <c r="B6" s="44">
        <v>4</v>
      </c>
      <c r="C6" s="44">
        <v>196</v>
      </c>
      <c r="D6" s="44">
        <v>49</v>
      </c>
      <c r="E6" s="44">
        <v>427.33333333333331</v>
      </c>
    </row>
    <row r="7" spans="1:7" x14ac:dyDescent="0.3">
      <c r="A7" s="44" t="s">
        <v>57</v>
      </c>
      <c r="B7" s="44">
        <v>4</v>
      </c>
      <c r="C7" s="44">
        <v>207</v>
      </c>
      <c r="D7" s="44">
        <v>51.75</v>
      </c>
      <c r="E7" s="44">
        <v>482.91666666666669</v>
      </c>
    </row>
    <row r="8" spans="1:7" ht="15" thickBot="1" x14ac:dyDescent="0.35">
      <c r="A8" s="45" t="s">
        <v>58</v>
      </c>
      <c r="B8" s="45">
        <v>4</v>
      </c>
      <c r="C8" s="45">
        <v>180</v>
      </c>
      <c r="D8" s="45">
        <v>45</v>
      </c>
      <c r="E8" s="45">
        <v>414</v>
      </c>
    </row>
    <row r="11" spans="1:7" ht="15" thickBot="1" x14ac:dyDescent="0.35">
      <c r="A11" t="s">
        <v>59</v>
      </c>
    </row>
    <row r="12" spans="1:7" x14ac:dyDescent="0.3">
      <c r="A12" s="46" t="s">
        <v>60</v>
      </c>
      <c r="B12" s="46" t="s">
        <v>61</v>
      </c>
      <c r="C12" s="46" t="s">
        <v>62</v>
      </c>
      <c r="D12" s="46" t="s">
        <v>63</v>
      </c>
      <c r="E12" s="46" t="s">
        <v>64</v>
      </c>
      <c r="F12" s="46" t="s">
        <v>65</v>
      </c>
      <c r="G12" s="46" t="s">
        <v>66</v>
      </c>
    </row>
    <row r="13" spans="1:7" x14ac:dyDescent="0.3">
      <c r="A13" s="44" t="s">
        <v>67</v>
      </c>
      <c r="B13" s="44">
        <v>99.6875</v>
      </c>
      <c r="C13" s="44">
        <v>3</v>
      </c>
      <c r="D13" s="44">
        <v>33.229166666666664</v>
      </c>
      <c r="E13" s="44">
        <v>7.5027047368173477E-2</v>
      </c>
      <c r="F13" s="44">
        <v>0.9722713729512128</v>
      </c>
      <c r="G13" s="44">
        <v>3.4902948194976045</v>
      </c>
    </row>
    <row r="14" spans="1:7" x14ac:dyDescent="0.3">
      <c r="A14" s="44" t="s">
        <v>68</v>
      </c>
      <c r="B14" s="44">
        <v>5314.75</v>
      </c>
      <c r="C14" s="44">
        <v>12</v>
      </c>
      <c r="D14" s="44">
        <v>442.89583333333331</v>
      </c>
      <c r="E14" s="44"/>
      <c r="F14" s="44"/>
      <c r="G14" s="44"/>
    </row>
    <row r="15" spans="1:7" x14ac:dyDescent="0.3">
      <c r="A15" s="44"/>
      <c r="B15" s="44"/>
      <c r="C15" s="44"/>
      <c r="D15" s="44"/>
      <c r="E15" s="44"/>
      <c r="F15" s="44"/>
      <c r="G15" s="44"/>
    </row>
    <row r="16" spans="1:7" ht="15" thickBot="1" x14ac:dyDescent="0.35">
      <c r="A16" s="45" t="s">
        <v>69</v>
      </c>
      <c r="B16" s="45">
        <v>5414.4375</v>
      </c>
      <c r="C16" s="45">
        <v>15</v>
      </c>
      <c r="D16" s="45"/>
      <c r="E16" s="45"/>
      <c r="F16" s="45"/>
      <c r="G16" s="45"/>
    </row>
    <row r="19" spans="1:6" x14ac:dyDescent="0.3">
      <c r="A19" t="s">
        <v>71</v>
      </c>
    </row>
    <row r="20" spans="1:6" x14ac:dyDescent="0.3">
      <c r="A20" s="52" t="s">
        <v>72</v>
      </c>
      <c r="B20" s="52"/>
      <c r="C20" s="52"/>
      <c r="D20" s="52"/>
      <c r="E20" s="52"/>
      <c r="F20" s="52"/>
    </row>
    <row r="21" spans="1:6" x14ac:dyDescent="0.3">
      <c r="A21" s="52"/>
      <c r="B21" s="52"/>
      <c r="C21" s="52"/>
      <c r="D21" s="52"/>
      <c r="E21" s="52"/>
      <c r="F21" s="52"/>
    </row>
    <row r="22" spans="1:6" x14ac:dyDescent="0.3">
      <c r="A22" s="52"/>
      <c r="B22" s="52"/>
      <c r="C22" s="52"/>
      <c r="D22" s="52"/>
      <c r="E22" s="52"/>
      <c r="F22" s="52"/>
    </row>
    <row r="23" spans="1:6" x14ac:dyDescent="0.3">
      <c r="A23" s="52"/>
      <c r="B23" s="52"/>
      <c r="C23" s="52"/>
      <c r="D23" s="52"/>
      <c r="E23" s="52"/>
      <c r="F23" s="52"/>
    </row>
    <row r="24" spans="1:6" x14ac:dyDescent="0.3">
      <c r="A24" s="52"/>
      <c r="B24" s="52"/>
      <c r="C24" s="52"/>
      <c r="D24" s="52"/>
      <c r="E24" s="52"/>
      <c r="F24" s="52"/>
    </row>
    <row r="25" spans="1:6" x14ac:dyDescent="0.3">
      <c r="A25" s="52"/>
      <c r="B25" s="52"/>
      <c r="C25" s="52"/>
      <c r="D25" s="52"/>
      <c r="E25" s="52"/>
      <c r="F25" s="52"/>
    </row>
  </sheetData>
  <mergeCells count="1">
    <mergeCell ref="A20:F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Струдктурные сдвиги(доп)</vt:lpstr>
      <vt:lpstr>1 и 2 задание</vt:lpstr>
      <vt:lpstr>3 задание по вариантам</vt:lpstr>
      <vt:lpstr>Выводы и однофакторный анализ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Пользователь</cp:lastModifiedBy>
  <dcterms:created xsi:type="dcterms:W3CDTF">2015-06-05T18:17:20Z</dcterms:created>
  <dcterms:modified xsi:type="dcterms:W3CDTF">2022-12-14T12:22:54Z</dcterms:modified>
</cp:coreProperties>
</file>