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9F746D93-29C4-4012-84D8-1D87561930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Лист1" sheetId="2" r:id="rId2"/>
    <sheet name="Лист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3" l="1"/>
  <c r="G14" i="3" s="1"/>
  <c r="E14" i="3"/>
  <c r="E13" i="3"/>
  <c r="S9" i="3"/>
  <c r="R9" i="3"/>
  <c r="Q3" i="3"/>
  <c r="Q9" i="3"/>
  <c r="Q8" i="3"/>
  <c r="R8" i="3" s="1"/>
  <c r="Q7" i="3"/>
  <c r="R7" i="3" s="1"/>
  <c r="Q6" i="3"/>
  <c r="R6" i="3" s="1"/>
  <c r="Q5" i="3"/>
  <c r="R5" i="3" s="1"/>
  <c r="Q4" i="3"/>
  <c r="R4" i="3" s="1"/>
  <c r="R3" i="3"/>
  <c r="Q3" i="2"/>
  <c r="G15" i="2"/>
  <c r="G14" i="2"/>
  <c r="E16" i="2"/>
  <c r="T10" i="2"/>
  <c r="T9" i="2"/>
  <c r="T8" i="2"/>
  <c r="T6" i="2"/>
  <c r="T3" i="2"/>
  <c r="X3" i="1"/>
  <c r="E16" i="1"/>
  <c r="E14" i="2"/>
  <c r="S10" i="2"/>
  <c r="S9" i="2"/>
  <c r="R9" i="2"/>
  <c r="S8" i="2"/>
  <c r="S6" i="2"/>
  <c r="S3" i="2"/>
  <c r="W3" i="1"/>
  <c r="Q4" i="2"/>
  <c r="R4" i="2" s="1"/>
  <c r="Q5" i="2"/>
  <c r="Q6" i="2"/>
  <c r="R6" i="2" s="1"/>
  <c r="Q7" i="2"/>
  <c r="Q8" i="2"/>
  <c r="R8" i="2" s="1"/>
  <c r="Q9" i="2"/>
  <c r="R3" i="2"/>
  <c r="R5" i="2"/>
  <c r="R7" i="2"/>
  <c r="U3" i="1"/>
  <c r="V3" i="1"/>
  <c r="G16" i="1"/>
  <c r="E17" i="1"/>
  <c r="X10" i="1"/>
  <c r="X9" i="1"/>
  <c r="W10" i="1"/>
  <c r="W9" i="1"/>
  <c r="V9" i="1"/>
  <c r="M7" i="1"/>
  <c r="M4" i="1"/>
  <c r="L4" i="1"/>
  <c r="M3" i="1"/>
  <c r="U10" i="1"/>
  <c r="U4" i="1"/>
  <c r="U5" i="1"/>
  <c r="U6" i="1"/>
  <c r="U7" i="1"/>
  <c r="U8" i="1"/>
  <c r="U9" i="1"/>
  <c r="E13" i="1"/>
  <c r="T3" i="1"/>
  <c r="S3" i="1"/>
  <c r="R3" i="1"/>
  <c r="Q9" i="1"/>
  <c r="Q8" i="1"/>
  <c r="Q7" i="1"/>
  <c r="Q6" i="1"/>
  <c r="Q5" i="1"/>
  <c r="Q4" i="1"/>
  <c r="Q3" i="1"/>
  <c r="T8" i="3" l="1"/>
  <c r="S8" i="3"/>
  <c r="T9" i="3"/>
  <c r="T3" i="3"/>
  <c r="S3" i="3"/>
  <c r="T6" i="3"/>
  <c r="S6" i="3"/>
  <c r="G17" i="1"/>
  <c r="S10" i="3" l="1"/>
  <c r="T10" i="3"/>
  <c r="M4" i="2" l="1"/>
  <c r="M3" i="2"/>
  <c r="L3" i="2"/>
  <c r="M4" i="3"/>
  <c r="M3" i="3"/>
  <c r="L3" i="3"/>
  <c r="H6" i="3"/>
  <c r="E4" i="3"/>
  <c r="H3" i="3"/>
  <c r="E3" i="3"/>
  <c r="H2" i="3"/>
  <c r="E2" i="3"/>
  <c r="H8" i="2"/>
  <c r="H10" i="2"/>
  <c r="H11" i="2" s="1"/>
  <c r="H9" i="2"/>
  <c r="E4" i="2"/>
  <c r="H3" i="2"/>
  <c r="H4" i="2" s="1"/>
  <c r="E3" i="2"/>
  <c r="H2" i="2"/>
  <c r="E2" i="2"/>
  <c r="N2" i="1" a="1"/>
  <c r="N4" i="1" s="1"/>
  <c r="H6" i="1"/>
  <c r="H7" i="1" s="1"/>
  <c r="H5" i="1" s="1"/>
  <c r="E4" i="1"/>
  <c r="H3" i="1"/>
  <c r="E3" i="1"/>
  <c r="H2" i="1"/>
  <c r="E2" i="1"/>
  <c r="H4" i="3" l="1"/>
  <c r="O3" i="2"/>
  <c r="N8" i="1"/>
  <c r="N9" i="1"/>
  <c r="N7" i="1"/>
  <c r="N6" i="1"/>
  <c r="N5" i="1"/>
  <c r="N3" i="1"/>
  <c r="N2" i="1"/>
  <c r="L3" i="1"/>
  <c r="H4" i="1"/>
  <c r="O3" i="1"/>
  <c r="L4" i="2" l="1"/>
  <c r="L4" i="3" l="1"/>
  <c r="O3" i="3"/>
  <c r="O4" i="2"/>
  <c r="L5" i="2"/>
  <c r="O4" i="1"/>
  <c r="L5" i="1"/>
  <c r="M5" i="1"/>
  <c r="M5" i="2" l="1"/>
  <c r="O5" i="2" s="1"/>
  <c r="O4" i="3"/>
  <c r="L5" i="3"/>
  <c r="M5" i="3" s="1"/>
  <c r="L6" i="2"/>
  <c r="M6" i="2" s="1"/>
  <c r="M6" i="1"/>
  <c r="L6" i="1"/>
  <c r="O5" i="1"/>
  <c r="O5" i="3" l="1"/>
  <c r="L6" i="3"/>
  <c r="M6" i="3" s="1"/>
  <c r="O6" i="2"/>
  <c r="L7" i="2"/>
  <c r="M7" i="2" s="1"/>
  <c r="L7" i="1"/>
  <c r="O7" i="1" s="1"/>
  <c r="O6" i="1"/>
  <c r="O6" i="3" l="1"/>
  <c r="L7" i="3"/>
  <c r="M7" i="3" s="1"/>
  <c r="O7" i="2"/>
  <c r="L8" i="2"/>
  <c r="M8" i="2" s="1"/>
  <c r="M8" i="1"/>
  <c r="L8" i="1"/>
  <c r="L8" i="3" l="1"/>
  <c r="O7" i="3"/>
  <c r="L9" i="2"/>
  <c r="M9" i="2" s="1"/>
  <c r="O8" i="2"/>
  <c r="N2" i="2" a="1"/>
  <c r="O8" i="1"/>
  <c r="M9" i="1"/>
  <c r="L9" i="1"/>
  <c r="O9" i="1" s="1"/>
  <c r="O8" i="3" l="1"/>
  <c r="M8" i="3"/>
  <c r="L9" i="3" s="1"/>
  <c r="M9" i="3" s="1"/>
  <c r="O9" i="2"/>
  <c r="N6" i="2"/>
  <c r="N5" i="2"/>
  <c r="N2" i="2"/>
  <c r="N9" i="2"/>
  <c r="N3" i="2"/>
  <c r="P3" i="2" s="1"/>
  <c r="P4" i="2" s="1"/>
  <c r="P5" i="2" s="1"/>
  <c r="P6" i="2" s="1"/>
  <c r="N8" i="2"/>
  <c r="N7" i="2"/>
  <c r="N4" i="2"/>
  <c r="O9" i="3" l="1"/>
  <c r="N2" i="3" a="1"/>
  <c r="P7" i="2"/>
  <c r="P8" i="2" s="1"/>
  <c r="P9" i="2" s="1"/>
  <c r="P3" i="1"/>
  <c r="N5" i="3" l="1"/>
  <c r="N4" i="3"/>
  <c r="N6" i="3"/>
  <c r="N3" i="3"/>
  <c r="P3" i="3" s="1"/>
  <c r="N2" i="3"/>
  <c r="N9" i="3"/>
  <c r="N8" i="3"/>
  <c r="N7" i="3"/>
  <c r="P4" i="1"/>
  <c r="P5" i="1" s="1"/>
  <c r="P6" i="1" s="1"/>
  <c r="P7" i="1" s="1"/>
  <c r="P8" i="1" s="1"/>
  <c r="P9" i="1" s="1"/>
  <c r="P4" i="3" l="1"/>
  <c r="P5" i="3" s="1"/>
  <c r="P6" i="3" s="1"/>
  <c r="P7" i="3" s="1"/>
  <c r="P8" i="3" s="1"/>
  <c r="P9" i="3" s="1"/>
</calcChain>
</file>

<file path=xl/sharedStrings.xml><?xml version="1.0" encoding="utf-8"?>
<sst xmlns="http://schemas.openxmlformats.org/spreadsheetml/2006/main" count="749" uniqueCount="265">
  <si>
    <t>Название банка</t>
  </si>
  <si>
    <t>Сумма прибыли
на 01.01.2022
в тыс. руб</t>
  </si>
  <si>
    <t>НГ</t>
  </si>
  <si>
    <t>ВГ</t>
  </si>
  <si>
    <t>Частота</t>
  </si>
  <si>
    <t>Середина интервала</t>
  </si>
  <si>
    <t>Кумулята</t>
  </si>
  <si>
    <t xml:space="preserve">Русский стандарт </t>
  </si>
  <si>
    <t>среднее</t>
  </si>
  <si>
    <t>Хmin</t>
  </si>
  <si>
    <t>Делобанк</t>
  </si>
  <si>
    <t>мода</t>
  </si>
  <si>
    <t>Хmax</t>
  </si>
  <si>
    <t>Банк Синара(СКБ-банк)</t>
  </si>
  <si>
    <t>медиана</t>
  </si>
  <si>
    <t>R</t>
  </si>
  <si>
    <t>Гута-банк</t>
  </si>
  <si>
    <t>h</t>
  </si>
  <si>
    <t>Газэнергобанк</t>
  </si>
  <si>
    <t>Эс-Би-Ай Банк</t>
  </si>
  <si>
    <t>Национальный резервный Банк</t>
  </si>
  <si>
    <t>Икано Банк</t>
  </si>
  <si>
    <t>Автоторгбанк</t>
  </si>
  <si>
    <t>СИАБ</t>
  </si>
  <si>
    <t>Балтинвестбанк</t>
  </si>
  <si>
    <t>ОЗОН БАНК</t>
  </si>
  <si>
    <t>Тендер-Банк</t>
  </si>
  <si>
    <t>Инбанк</t>
  </si>
  <si>
    <t xml:space="preserve">Банк Оранжевый </t>
  </si>
  <si>
    <t>БКФ</t>
  </si>
  <si>
    <t>Чайнасельхозбанк</t>
  </si>
  <si>
    <t>Банк Раунд</t>
  </si>
  <si>
    <t>Банк "Торжок"</t>
  </si>
  <si>
    <t>Химик</t>
  </si>
  <si>
    <t>НК Банк</t>
  </si>
  <si>
    <t>Мурманский социальный коммерческий банк</t>
  </si>
  <si>
    <t xml:space="preserve">Эко-инвест </t>
  </si>
  <si>
    <t>Саммит Банк</t>
  </si>
  <si>
    <t>Рента-Банк</t>
  </si>
  <si>
    <t>Автоградбанк</t>
  </si>
  <si>
    <t>Дружба</t>
  </si>
  <si>
    <t>Евроальянс</t>
  </si>
  <si>
    <t>Промсельхозбанк</t>
  </si>
  <si>
    <t>Вятич</t>
  </si>
  <si>
    <t>Система</t>
  </si>
  <si>
    <t>Банк РСИ</t>
  </si>
  <si>
    <t>Объединенный банк Республики</t>
  </si>
  <si>
    <t>Новый Московский Банк</t>
  </si>
  <si>
    <t>НДБАнк</t>
  </si>
  <si>
    <t>Космос</t>
  </si>
  <si>
    <t>Ноосфера</t>
  </si>
  <si>
    <t>Итуруп</t>
  </si>
  <si>
    <t xml:space="preserve">Сервис резерв </t>
  </si>
  <si>
    <t>Синко-Банк</t>
  </si>
  <si>
    <t>Роял Кредит Банк</t>
  </si>
  <si>
    <t>Братский АНКБ</t>
  </si>
  <si>
    <t>Газнефтьбанк</t>
  </si>
  <si>
    <t>Социум-Банк</t>
  </si>
  <si>
    <t>Великие Луки Банк</t>
  </si>
  <si>
    <t>Славянбанк</t>
  </si>
  <si>
    <t>Костромаселькомбанк</t>
  </si>
  <si>
    <t>Элита</t>
  </si>
  <si>
    <t>Белгородсоцбанк</t>
  </si>
  <si>
    <t>Кубаньторгбанк</t>
  </si>
  <si>
    <t xml:space="preserve">Контненталь </t>
  </si>
  <si>
    <t>Алтынбанк</t>
  </si>
  <si>
    <t>Сельмашбанк</t>
  </si>
  <si>
    <t>Яринтербанк</t>
  </si>
  <si>
    <t>Банк Глобус</t>
  </si>
  <si>
    <t>Пермь</t>
  </si>
  <si>
    <t>Прокоммерцбанк</t>
  </si>
  <si>
    <t>Живаго Банк</t>
  </si>
  <si>
    <t>Вакобанк</t>
  </si>
  <si>
    <t>Ураопромбанк</t>
  </si>
  <si>
    <t>Ставропольпромстройбанк</t>
  </si>
  <si>
    <t>Камский коммерческий Банк</t>
  </si>
  <si>
    <t>Автокредитбанк</t>
  </si>
  <si>
    <t>Калуга</t>
  </si>
  <si>
    <t>Национальный Банк сбережений</t>
  </si>
  <si>
    <t>Далена</t>
  </si>
  <si>
    <t>Ростфинанс</t>
  </si>
  <si>
    <t>Северный народный Банк</t>
  </si>
  <si>
    <t>Москомбанк</t>
  </si>
  <si>
    <t>Республиканский кредитный альянс</t>
  </si>
  <si>
    <t>Кузбассхимбанк</t>
  </si>
  <si>
    <t>Курган</t>
  </si>
  <si>
    <t>Земский Банк</t>
  </si>
  <si>
    <t>Енисейский объединенный Банк</t>
  </si>
  <si>
    <t>Приобье</t>
  </si>
  <si>
    <t>Внешфинбанк</t>
  </si>
  <si>
    <t>Нальчик</t>
  </si>
  <si>
    <t>НС Банк</t>
  </si>
  <si>
    <t>Банк Юнистрим</t>
  </si>
  <si>
    <t>Банк 131</t>
  </si>
  <si>
    <t>Александровский</t>
  </si>
  <si>
    <t>Новый век</t>
  </si>
  <si>
    <t>Владбизнесбанк</t>
  </si>
  <si>
    <t>Унифондбанк</t>
  </si>
  <si>
    <t>Сибсоцбанк</t>
  </si>
  <si>
    <t>Банк СКС</t>
  </si>
  <si>
    <t>Коммерческий Индо Банк</t>
  </si>
  <si>
    <t xml:space="preserve">Банк Казни </t>
  </si>
  <si>
    <t>Банк Оренбург</t>
  </si>
  <si>
    <t>Русский Банк сбережений</t>
  </si>
  <si>
    <t>Санкт-Петербургский Банк инвестиций</t>
  </si>
  <si>
    <t>Венец</t>
  </si>
  <si>
    <t>МБА-Москва</t>
  </si>
  <si>
    <t>Кузнецкий</t>
  </si>
  <si>
    <t>ФФИН Банк</t>
  </si>
  <si>
    <t>Агророс</t>
  </si>
  <si>
    <t>Кремлевский</t>
  </si>
  <si>
    <t>Ланта-Банк</t>
  </si>
  <si>
    <t>РБА</t>
  </si>
  <si>
    <t>Углеметбан</t>
  </si>
  <si>
    <t>Славия</t>
  </si>
  <si>
    <t>Горбанк</t>
  </si>
  <si>
    <t>Ермак</t>
  </si>
  <si>
    <t>Новобанк</t>
  </si>
  <si>
    <t xml:space="preserve">Томскпромстройбанк </t>
  </si>
  <si>
    <t>Морской Банк</t>
  </si>
  <si>
    <t>РЕСО кредит</t>
  </si>
  <si>
    <t>Стройлесбанк</t>
  </si>
  <si>
    <t>Кузнецбизнесбанк</t>
  </si>
  <si>
    <t>Кузнецкбизнесбанк</t>
  </si>
  <si>
    <t>Алтайкапиталбанк</t>
  </si>
  <si>
    <t>МТИ Банк</t>
  </si>
  <si>
    <t>Хакасский муниципальный Банк</t>
  </si>
  <si>
    <t>Вологжанин</t>
  </si>
  <si>
    <t>Банк БЖФ</t>
  </si>
  <si>
    <t>Финам</t>
  </si>
  <si>
    <t>Азия-инвест Банк</t>
  </si>
  <si>
    <t>Кетовский</t>
  </si>
  <si>
    <t>Газтрансбанк</t>
  </si>
  <si>
    <t>Датабанк</t>
  </si>
  <si>
    <t>Нико-Банк</t>
  </si>
  <si>
    <t>Гарант-инвест</t>
  </si>
  <si>
    <t>Москоммерцбанк</t>
  </si>
  <si>
    <t>Крокус-Банк</t>
  </si>
  <si>
    <t>Кошелев-Банк</t>
  </si>
  <si>
    <t>Первый Клиентский Банк</t>
  </si>
  <si>
    <t>Банк ЧБРР</t>
  </si>
  <si>
    <t xml:space="preserve">Норвик Банк </t>
  </si>
  <si>
    <t xml:space="preserve">Снежинский </t>
  </si>
  <si>
    <t>СМБСР Банк</t>
  </si>
  <si>
    <t>Русьуниверсалбанк</t>
  </si>
  <si>
    <t>Таврический</t>
  </si>
  <si>
    <t>Юг-инвестрбанк</t>
  </si>
  <si>
    <t>Банк Екатеринбург</t>
  </si>
  <si>
    <t>Экономбанк</t>
  </si>
  <si>
    <t>Энерготранбанк</t>
  </si>
  <si>
    <t>ИНГ Банк Евразия</t>
  </si>
  <si>
    <t>Росдорбанк</t>
  </si>
  <si>
    <t xml:space="preserve">Джей энт ти Банк </t>
  </si>
  <si>
    <t>Акцепт</t>
  </si>
  <si>
    <t>Петербургский социальный коммерческий Банк</t>
  </si>
  <si>
    <t>Банк Интеза</t>
  </si>
  <si>
    <t>Агропромкредит</t>
  </si>
  <si>
    <t>КЭБ ЭйчЭНБи Банк</t>
  </si>
  <si>
    <t>Просто Банк</t>
  </si>
  <si>
    <t>Кредит Урал Банк</t>
  </si>
  <si>
    <t>БКС Банк</t>
  </si>
  <si>
    <t>Креди агриколь</t>
  </si>
  <si>
    <t>Зираат Банк Москва</t>
  </si>
  <si>
    <t>Прио-Внешторгбанк</t>
  </si>
  <si>
    <t>Акибанк</t>
  </si>
  <si>
    <t>Национальный стандарт</t>
  </si>
  <si>
    <t>Реалист Банк</t>
  </si>
  <si>
    <t>Ю Би Эс Банк</t>
  </si>
  <si>
    <t>Бест Эффортс Банк</t>
  </si>
  <si>
    <t>Форштадт</t>
  </si>
  <si>
    <t>Хлынов</t>
  </si>
  <si>
    <t>Банк СГБ</t>
  </si>
  <si>
    <t>Международный финансовый клуб</t>
  </si>
  <si>
    <t xml:space="preserve">Мерседес-Бенц Банк </t>
  </si>
  <si>
    <t>Руснарбанк</t>
  </si>
  <si>
    <t>Мс Банк Рус</t>
  </si>
  <si>
    <t>Объединенный капитал</t>
  </si>
  <si>
    <t>КБ Солидарность</t>
  </si>
  <si>
    <t>Приморье</t>
  </si>
  <si>
    <t>НОКССБАНК</t>
  </si>
  <si>
    <t>Меткомбанк</t>
  </si>
  <si>
    <t>Бнп Париба Банк</t>
  </si>
  <si>
    <t>Союз</t>
  </si>
  <si>
    <t>БМВ Банк</t>
  </si>
  <si>
    <t>Денизбанк Москва</t>
  </si>
  <si>
    <t>АйСиБИСи</t>
  </si>
  <si>
    <t>Мидзуко Банк Москва</t>
  </si>
  <si>
    <t>Ури Банк</t>
  </si>
  <si>
    <t>НБД-Банк</t>
  </si>
  <si>
    <t>Татсоцбанк</t>
  </si>
  <si>
    <t>СЭБ Банк</t>
  </si>
  <si>
    <t>Интерпрогрессбанк</t>
  </si>
  <si>
    <t>Эйч-эс-би-си Банк РР</t>
  </si>
  <si>
    <t xml:space="preserve">Дойче Банк </t>
  </si>
  <si>
    <t>Кредит Европа Банк</t>
  </si>
  <si>
    <t>Дальневосточный Банк</t>
  </si>
  <si>
    <t>ББР Банк</t>
  </si>
  <si>
    <t>Bank of China</t>
  </si>
  <si>
    <t>Уральский Банк реконструкции и развития</t>
  </si>
  <si>
    <t>Энергобанк</t>
  </si>
  <si>
    <t>Экспобанк</t>
  </si>
  <si>
    <t>Коммерцбанк Евразия</t>
  </si>
  <si>
    <t>Челидбанк</t>
  </si>
  <si>
    <t>Пойдем!</t>
  </si>
  <si>
    <t>Инвестторгбанк</t>
  </si>
  <si>
    <t>Фора-Банк</t>
  </si>
  <si>
    <t>БыстроБанк</t>
  </si>
  <si>
    <t>Фольксваген Банк</t>
  </si>
  <si>
    <t>Эм-Ю-Эф-Джи Банк</t>
  </si>
  <si>
    <t>Тойота Банк</t>
  </si>
  <si>
    <t>Кубань Кредит</t>
  </si>
  <si>
    <t>Держава</t>
  </si>
  <si>
    <t>Челябинвестбанк</t>
  </si>
  <si>
    <t>Примсоцбанк</t>
  </si>
  <si>
    <t xml:space="preserve">Центр-ивест </t>
  </si>
  <si>
    <t>Металлинвестбанк</t>
  </si>
  <si>
    <t>Хайс</t>
  </si>
  <si>
    <t>Модульбанк</t>
  </si>
  <si>
    <t>Аверс</t>
  </si>
  <si>
    <t>Левобережный</t>
  </si>
  <si>
    <t>Азиатстко-Тихокеанский Банк</t>
  </si>
  <si>
    <t>Сургутнефтегазбанк</t>
  </si>
  <si>
    <t>Генбанк</t>
  </si>
  <si>
    <t>РН Банк</t>
  </si>
  <si>
    <t>Сетелем Банк</t>
  </si>
  <si>
    <t>Локо-Банк</t>
  </si>
  <si>
    <t>Почта Банк</t>
  </si>
  <si>
    <t>ОТП Банк</t>
  </si>
  <si>
    <t>Ренессанс Кредит</t>
  </si>
  <si>
    <t>Транскапиталбанк</t>
  </si>
  <si>
    <t>Тольяттихимбанк</t>
  </si>
  <si>
    <t>Абсолют Банк</t>
  </si>
  <si>
    <t>МТС-Банк</t>
  </si>
  <si>
    <t>Ак Барс</t>
  </si>
  <si>
    <t>БМ-Банк</t>
  </si>
  <si>
    <t>Пересвет</t>
  </si>
  <si>
    <t>Рокетбанк</t>
  </si>
  <si>
    <t>Киви Банк</t>
  </si>
  <si>
    <t>Ситибанк</t>
  </si>
  <si>
    <t>Всероссийский Банк развития регионов</t>
  </si>
  <si>
    <t>Дисперсия</t>
  </si>
  <si>
    <t>Стандартное отклонение</t>
  </si>
  <si>
    <t>Дэвид-Скотт</t>
  </si>
  <si>
    <t xml:space="preserve">Метод квадратного корня </t>
  </si>
  <si>
    <t xml:space="preserve">Фридман и Диаконис </t>
  </si>
  <si>
    <t>Квартиль 1</t>
  </si>
  <si>
    <t>Квартиль 3</t>
  </si>
  <si>
    <t>Q1</t>
  </si>
  <si>
    <t>Q3</t>
  </si>
  <si>
    <t>Интерквартильный размах*2</t>
  </si>
  <si>
    <t>Q3-Q1</t>
  </si>
  <si>
    <t>Частота(f)</t>
  </si>
  <si>
    <t>Середина интервала(x)</t>
  </si>
  <si>
    <t>среднее(_x)</t>
  </si>
  <si>
    <t>Первая дробь</t>
  </si>
  <si>
    <t>Для первой дроби</t>
  </si>
  <si>
    <t xml:space="preserve">Общая дисперсия </t>
  </si>
  <si>
    <t>Межгрупповая дисперсия</t>
  </si>
  <si>
    <t>Средняя для группы</t>
  </si>
  <si>
    <t>Эмпирическое корреляционное отношение</t>
  </si>
  <si>
    <t>Эмпирический коэффициент детерминации</t>
  </si>
  <si>
    <t>Рассчет дисперсии методом условного нуля</t>
  </si>
  <si>
    <t>Общая</t>
  </si>
  <si>
    <t>Общая дисперсия</t>
  </si>
  <si>
    <t xml:space="preserve">Групповая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</si>
</sst>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C3E4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7"/>
  <sheetViews>
    <sheetView tabSelected="1" zoomScale="82" zoomScaleNormal="82" workbookViewId="0">
      <selection activeCell="E16" sqref="E16"/>
    </sheetView>
  </sheetViews>
  <sheetFormatPr defaultRowHeight="14.4" x14ac:dyDescent="0.3"/>
  <cols>
    <col min="1" max="1" width="31.88671875" customWidth="1"/>
    <col min="2" max="2" width="30.6640625" customWidth="1"/>
    <col min="4" max="4" width="15.21875" customWidth="1"/>
    <col min="5" max="5" width="12.6640625" bestFit="1" customWidth="1"/>
    <col min="6" max="6" width="18.5546875" customWidth="1"/>
    <col min="7" max="7" width="15.6640625" customWidth="1"/>
    <col min="8" max="8" width="18.44140625" customWidth="1"/>
    <col min="15" max="15" width="13.6640625" customWidth="1"/>
    <col min="16" max="16" width="12.33203125" customWidth="1"/>
    <col min="20" max="20" width="12" bestFit="1" customWidth="1"/>
    <col min="21" max="21" width="12.6640625" bestFit="1" customWidth="1"/>
    <col min="22" max="22" width="12.77734375" customWidth="1"/>
    <col min="23" max="23" width="18" customWidth="1"/>
    <col min="24" max="24" width="12.6640625" bestFit="1" customWidth="1"/>
  </cols>
  <sheetData>
    <row r="1" spans="1:24" ht="36" customHeight="1" x14ac:dyDescent="0.3">
      <c r="A1" s="1" t="s">
        <v>0</v>
      </c>
      <c r="B1" s="2" t="s">
        <v>1</v>
      </c>
      <c r="C1" s="6"/>
      <c r="D1" s="6"/>
      <c r="E1" s="6"/>
      <c r="F1" s="6"/>
      <c r="G1" s="6"/>
      <c r="H1" s="6"/>
      <c r="I1" s="6"/>
      <c r="L1" t="s">
        <v>2</v>
      </c>
      <c r="M1" t="s">
        <v>3</v>
      </c>
      <c r="N1" t="s">
        <v>251</v>
      </c>
      <c r="O1" s="6" t="s">
        <v>252</v>
      </c>
      <c r="P1" t="s">
        <v>6</v>
      </c>
    </row>
    <row r="2" spans="1:24" ht="45" customHeight="1" x14ac:dyDescent="0.3">
      <c r="A2" s="3" t="s">
        <v>7</v>
      </c>
      <c r="B2" s="4">
        <v>-1969089</v>
      </c>
      <c r="D2" t="s">
        <v>253</v>
      </c>
      <c r="E2">
        <f>AVERAGE(B:B)</f>
        <v>739136.29203539819</v>
      </c>
      <c r="G2" t="s">
        <v>9</v>
      </c>
      <c r="H2" s="5">
        <f>MIN(B2:B235)</f>
        <v>-1969089</v>
      </c>
      <c r="N2">
        <f t="array" ref="N2:N9">FREQUENCY(B2:B239, L3:L13)</f>
        <v>0</v>
      </c>
      <c r="Q2" s="6" t="s">
        <v>255</v>
      </c>
      <c r="R2" s="6" t="s">
        <v>254</v>
      </c>
      <c r="V2" s="6" t="s">
        <v>258</v>
      </c>
    </row>
    <row r="3" spans="1:24" x14ac:dyDescent="0.3">
      <c r="A3" s="3" t="s">
        <v>10</v>
      </c>
      <c r="B3" s="4">
        <v>-1216403</v>
      </c>
      <c r="D3" t="s">
        <v>11</v>
      </c>
      <c r="E3" s="6">
        <f>_xlfn.MODE.SNGL(B:B)</f>
        <v>-1216403</v>
      </c>
      <c r="G3" t="s">
        <v>12</v>
      </c>
      <c r="H3" s="5">
        <f>MAX(B2:B235)</f>
        <v>9439643</v>
      </c>
      <c r="K3">
        <v>1</v>
      </c>
      <c r="L3">
        <f>H2-H5/2</f>
        <v>-1969457.9765080204</v>
      </c>
      <c r="M3">
        <f>L3+$H$5</f>
        <v>-1968720.0234919796</v>
      </c>
      <c r="N3">
        <v>1</v>
      </c>
      <c r="O3">
        <f>AVERAGE(L3:M3)</f>
        <v>-1969089</v>
      </c>
      <c r="P3">
        <f>N3</f>
        <v>1</v>
      </c>
      <c r="Q3">
        <f>((O3-O9)/H5)*((O3-O9)/H5)</f>
        <v>36.000000000006679</v>
      </c>
      <c r="R3">
        <f>Q9/N9</f>
        <v>0.40444444444451944</v>
      </c>
      <c r="S3">
        <f>R3*H5*H5</f>
        <v>220250.1933485519</v>
      </c>
      <c r="T3">
        <f>(E2-O9)*(E2-O9)</f>
        <v>7310521320839.249</v>
      </c>
      <c r="U3">
        <f>O3*N3</f>
        <v>-1969089</v>
      </c>
      <c r="V3">
        <f>U3/P9</f>
        <v>-8712.783185840708</v>
      </c>
      <c r="W3">
        <f>((V3-E2)*(V3-E2)*N3)/P9</f>
        <v>2474682474.8197441</v>
      </c>
      <c r="X3">
        <f>(L3-V3)*(L3-V3)*N3</f>
        <v>3844521713136.0313</v>
      </c>
    </row>
    <row r="4" spans="1:24" x14ac:dyDescent="0.3">
      <c r="A4" s="3" t="s">
        <v>13</v>
      </c>
      <c r="B4" s="4">
        <v>-1216403</v>
      </c>
      <c r="D4" t="s">
        <v>14</v>
      </c>
      <c r="E4">
        <f>MEDIAN(B:B)</f>
        <v>133958</v>
      </c>
      <c r="G4" t="s">
        <v>15</v>
      </c>
      <c r="H4" s="5">
        <f>H3-H2</f>
        <v>11408732</v>
      </c>
      <c r="K4">
        <v>2</v>
      </c>
      <c r="L4">
        <f>M3</f>
        <v>-1968720.0234919796</v>
      </c>
      <c r="M4">
        <f>M3+$H$5</f>
        <v>-1967982.0704759387</v>
      </c>
      <c r="N4">
        <v>0</v>
      </c>
      <c r="O4">
        <f t="shared" ref="O4:O9" si="0">AVERAGE(L4:M4)</f>
        <v>-1968351.0469839592</v>
      </c>
      <c r="P4">
        <f>N4+P3</f>
        <v>1</v>
      </c>
      <c r="Q4">
        <f>((O4-O9)/H5)*((O4-O9)/H5)</f>
        <v>25.000000000004636</v>
      </c>
      <c r="U4">
        <f t="shared" ref="U4:U9" si="1">O4*N4</f>
        <v>0</v>
      </c>
    </row>
    <row r="5" spans="1:24" x14ac:dyDescent="0.3">
      <c r="A5" s="3" t="s">
        <v>16</v>
      </c>
      <c r="B5" s="4">
        <v>-769438</v>
      </c>
      <c r="F5" s="6" t="s">
        <v>242</v>
      </c>
      <c r="G5" t="s">
        <v>17</v>
      </c>
      <c r="H5">
        <f>(3.5*H7)/POWER(226,1/3)</f>
        <v>737.95301604077827</v>
      </c>
      <c r="K5">
        <v>3</v>
      </c>
      <c r="L5">
        <f>M4</f>
        <v>-1967982.0704759387</v>
      </c>
      <c r="M5">
        <f t="shared" ref="M4:M9" si="2">M4+$H$5</f>
        <v>-1967244.1174598979</v>
      </c>
      <c r="N5">
        <v>0</v>
      </c>
      <c r="O5">
        <f t="shared" si="0"/>
        <v>-1967613.0939679183</v>
      </c>
      <c r="P5">
        <f t="shared" ref="P5:P9" si="3">N5+P4</f>
        <v>1</v>
      </c>
      <c r="Q5">
        <f>((O5-O9)/H5)*((O5-O9)/H5)</f>
        <v>16.00000000000297</v>
      </c>
      <c r="U5">
        <f t="shared" si="1"/>
        <v>0</v>
      </c>
    </row>
    <row r="6" spans="1:24" x14ac:dyDescent="0.3">
      <c r="A6" s="3" t="s">
        <v>18</v>
      </c>
      <c r="B6" s="7">
        <v>-724380</v>
      </c>
      <c r="G6" s="6" t="s">
        <v>240</v>
      </c>
      <c r="H6">
        <f>STDEV(B:B)</f>
        <v>1649403.6888668404</v>
      </c>
      <c r="K6">
        <v>4</v>
      </c>
      <c r="L6">
        <f t="shared" ref="L4:L9" si="4">M5</f>
        <v>-1967244.1174598979</v>
      </c>
      <c r="M6">
        <f t="shared" si="2"/>
        <v>-1966506.164443857</v>
      </c>
      <c r="N6">
        <v>0</v>
      </c>
      <c r="O6">
        <f t="shared" si="0"/>
        <v>-1966875.1409518775</v>
      </c>
      <c r="P6">
        <f t="shared" si="3"/>
        <v>1</v>
      </c>
      <c r="Q6">
        <f>((O6-O9)/H5)*((O6-O9)/H5)</f>
        <v>9.0000000000016698</v>
      </c>
      <c r="U6">
        <f t="shared" si="1"/>
        <v>0</v>
      </c>
    </row>
    <row r="7" spans="1:24" ht="28.8" x14ac:dyDescent="0.3">
      <c r="A7" s="3" t="s">
        <v>19</v>
      </c>
      <c r="B7" s="7">
        <v>-468617</v>
      </c>
      <c r="G7" s="6" t="s">
        <v>241</v>
      </c>
      <c r="H7">
        <f>SQRT(H6)</f>
        <v>1284.2911230974232</v>
      </c>
      <c r="K7">
        <v>5</v>
      </c>
      <c r="L7">
        <f t="shared" si="4"/>
        <v>-1966506.164443857</v>
      </c>
      <c r="M7">
        <f>M6+$H$5</f>
        <v>-1965768.2114278162</v>
      </c>
      <c r="N7">
        <v>0</v>
      </c>
      <c r="O7">
        <f t="shared" si="0"/>
        <v>-1966137.1879358366</v>
      </c>
      <c r="P7">
        <f t="shared" si="3"/>
        <v>1</v>
      </c>
      <c r="Q7">
        <f>((O7-O9)/H5)*((O7-O9)/H5)</f>
        <v>4.0000000000007425</v>
      </c>
      <c r="U7">
        <f t="shared" si="1"/>
        <v>0</v>
      </c>
    </row>
    <row r="8" spans="1:24" x14ac:dyDescent="0.3">
      <c r="A8" s="3" t="s">
        <v>20</v>
      </c>
      <c r="B8" s="8">
        <v>-460157</v>
      </c>
      <c r="K8">
        <v>6</v>
      </c>
      <c r="L8">
        <f t="shared" si="4"/>
        <v>-1965768.2114278162</v>
      </c>
      <c r="M8">
        <f t="shared" si="2"/>
        <v>-1965030.2584117753</v>
      </c>
      <c r="N8">
        <v>0</v>
      </c>
      <c r="O8">
        <f t="shared" si="0"/>
        <v>-1965399.2349197958</v>
      </c>
      <c r="P8">
        <f t="shared" si="3"/>
        <v>1</v>
      </c>
      <c r="Q8">
        <f>((O8-O9)/H5)*((O8-O9)/H5)</f>
        <v>1.0000000000001856</v>
      </c>
      <c r="U8">
        <f t="shared" si="1"/>
        <v>0</v>
      </c>
    </row>
    <row r="9" spans="1:24" x14ac:dyDescent="0.3">
      <c r="A9" s="3" t="s">
        <v>21</v>
      </c>
      <c r="B9" s="8">
        <v>-327944</v>
      </c>
      <c r="K9">
        <v>7</v>
      </c>
      <c r="L9">
        <f t="shared" si="4"/>
        <v>-1965030.2584117753</v>
      </c>
      <c r="M9">
        <f t="shared" si="2"/>
        <v>-1964292.3053957345</v>
      </c>
      <c r="N9">
        <v>225</v>
      </c>
      <c r="O9">
        <f t="shared" si="0"/>
        <v>-1964661.2819037549</v>
      </c>
      <c r="P9">
        <f t="shared" si="3"/>
        <v>226</v>
      </c>
      <c r="Q9">
        <f>SUM(Q3:Q8)</f>
        <v>91.000000000016868</v>
      </c>
      <c r="U9">
        <f t="shared" si="1"/>
        <v>-442048788.42834485</v>
      </c>
      <c r="V9">
        <f>U9/P9</f>
        <v>-1955968.0903909064</v>
      </c>
      <c r="W9">
        <f>((V9-E2)*(U9-E2)*N9)/P9</f>
        <v>1188079323848906</v>
      </c>
      <c r="X9">
        <f>(L9-V3)*(L9-V3)*N9</f>
        <v>861115064371734.38</v>
      </c>
    </row>
    <row r="10" spans="1:24" x14ac:dyDescent="0.3">
      <c r="A10" s="3" t="s">
        <v>22</v>
      </c>
      <c r="B10" s="7">
        <v>-292365</v>
      </c>
      <c r="U10">
        <f>SUM(U3:U9)</f>
        <v>-444017877.42834485</v>
      </c>
      <c r="W10">
        <f>W9+W3</f>
        <v>1188081798531380.8</v>
      </c>
      <c r="X10">
        <f>X9+X3</f>
        <v>864959586084870.38</v>
      </c>
    </row>
    <row r="11" spans="1:24" x14ac:dyDescent="0.3">
      <c r="A11" s="3" t="s">
        <v>23</v>
      </c>
      <c r="B11" s="9">
        <v>-279402</v>
      </c>
    </row>
    <row r="12" spans="1:24" x14ac:dyDescent="0.3">
      <c r="A12" s="3" t="s">
        <v>24</v>
      </c>
      <c r="B12" s="7">
        <v>-267856</v>
      </c>
    </row>
    <row r="13" spans="1:24" ht="57.6" x14ac:dyDescent="0.3">
      <c r="A13" s="3" t="s">
        <v>25</v>
      </c>
      <c r="B13" s="9">
        <v>-211356</v>
      </c>
      <c r="D13" s="6" t="s">
        <v>261</v>
      </c>
      <c r="E13">
        <f>R3*S3-T3</f>
        <v>-7310521231760.2822</v>
      </c>
    </row>
    <row r="14" spans="1:24" x14ac:dyDescent="0.3">
      <c r="A14" s="3" t="s">
        <v>26</v>
      </c>
      <c r="B14" s="8">
        <v>-193583</v>
      </c>
    </row>
    <row r="15" spans="1:24" x14ac:dyDescent="0.3">
      <c r="A15" s="3" t="s">
        <v>27</v>
      </c>
      <c r="B15" s="9">
        <v>-160512</v>
      </c>
      <c r="F15" s="6"/>
      <c r="O15" s="6"/>
    </row>
    <row r="16" spans="1:24" ht="43.2" x14ac:dyDescent="0.3">
      <c r="A16" s="3" t="s">
        <v>28</v>
      </c>
      <c r="B16" s="7">
        <v>-82820</v>
      </c>
      <c r="D16" s="6" t="s">
        <v>256</v>
      </c>
      <c r="E16">
        <f>X10/P9</f>
        <v>3827254805685.2671</v>
      </c>
      <c r="F16" s="6" t="s">
        <v>260</v>
      </c>
      <c r="G16">
        <f>E17/E16</f>
        <v>1.3735691443216231</v>
      </c>
    </row>
    <row r="17" spans="1:15" ht="68.400000000000006" customHeight="1" x14ac:dyDescent="0.3">
      <c r="A17" s="3" t="s">
        <v>29</v>
      </c>
      <c r="B17" s="9">
        <v>-82820</v>
      </c>
      <c r="D17" s="6" t="s">
        <v>257</v>
      </c>
      <c r="E17">
        <f>W10/P9</f>
        <v>5256999108545.9326</v>
      </c>
      <c r="F17" s="6" t="s">
        <v>259</v>
      </c>
      <c r="G17">
        <f>SQRT(G16)</f>
        <v>1.171993662236116</v>
      </c>
    </row>
    <row r="18" spans="1:15" x14ac:dyDescent="0.3">
      <c r="A18" s="3" t="s">
        <v>30</v>
      </c>
      <c r="B18" s="8">
        <v>-71824</v>
      </c>
    </row>
    <row r="19" spans="1:15" x14ac:dyDescent="0.3">
      <c r="A19" s="3" t="s">
        <v>31</v>
      </c>
      <c r="B19" s="9">
        <v>-23442</v>
      </c>
    </row>
    <row r="20" spans="1:15" x14ac:dyDescent="0.3">
      <c r="A20" s="3" t="s">
        <v>32</v>
      </c>
      <c r="B20" s="9">
        <v>-16322</v>
      </c>
    </row>
    <row r="21" spans="1:15" x14ac:dyDescent="0.3">
      <c r="A21" s="3" t="s">
        <v>33</v>
      </c>
      <c r="B21" s="9">
        <v>-11825</v>
      </c>
    </row>
    <row r="22" spans="1:15" x14ac:dyDescent="0.3">
      <c r="A22" s="3" t="s">
        <v>34</v>
      </c>
      <c r="B22" s="7">
        <v>-9009</v>
      </c>
    </row>
    <row r="23" spans="1:15" x14ac:dyDescent="0.3">
      <c r="A23" s="3" t="s">
        <v>35</v>
      </c>
      <c r="B23" s="9">
        <v>-8110</v>
      </c>
    </row>
    <row r="24" spans="1:15" x14ac:dyDescent="0.3">
      <c r="A24" s="3" t="s">
        <v>36</v>
      </c>
      <c r="B24" s="9">
        <v>-5505</v>
      </c>
    </row>
    <row r="25" spans="1:15" x14ac:dyDescent="0.3">
      <c r="A25" s="3" t="s">
        <v>37</v>
      </c>
      <c r="B25" s="9">
        <v>-992</v>
      </c>
    </row>
    <row r="26" spans="1:15" x14ac:dyDescent="0.3">
      <c r="A26" s="3" t="s">
        <v>38</v>
      </c>
      <c r="B26" s="4">
        <v>-923</v>
      </c>
    </row>
    <row r="27" spans="1:15" x14ac:dyDescent="0.3">
      <c r="A27" s="3" t="s">
        <v>39</v>
      </c>
      <c r="B27" s="9">
        <v>315</v>
      </c>
    </row>
    <row r="28" spans="1:15" x14ac:dyDescent="0.3">
      <c r="A28" s="3" t="s">
        <v>40</v>
      </c>
      <c r="B28" s="4">
        <v>463</v>
      </c>
      <c r="F28" s="6"/>
      <c r="O28" s="6"/>
    </row>
    <row r="29" spans="1:15" x14ac:dyDescent="0.3">
      <c r="A29" s="3" t="s">
        <v>41</v>
      </c>
      <c r="B29" s="9">
        <v>463</v>
      </c>
    </row>
    <row r="30" spans="1:15" x14ac:dyDescent="0.3">
      <c r="A30" s="3" t="s">
        <v>42</v>
      </c>
      <c r="B30" s="9">
        <v>2064</v>
      </c>
    </row>
    <row r="31" spans="1:15" x14ac:dyDescent="0.3">
      <c r="A31" s="3" t="s">
        <v>43</v>
      </c>
      <c r="B31" s="4">
        <v>2150</v>
      </c>
      <c r="F31" s="6"/>
    </row>
    <row r="32" spans="1:15" x14ac:dyDescent="0.3">
      <c r="A32" s="3" t="s">
        <v>44</v>
      </c>
      <c r="B32" s="8">
        <v>2614</v>
      </c>
    </row>
    <row r="33" spans="1:2" x14ac:dyDescent="0.3">
      <c r="A33" s="3" t="s">
        <v>45</v>
      </c>
      <c r="B33" s="9">
        <v>3146</v>
      </c>
    </row>
    <row r="34" spans="1:2" x14ac:dyDescent="0.3">
      <c r="A34" s="3" t="s">
        <v>46</v>
      </c>
      <c r="B34" s="9">
        <v>3283</v>
      </c>
    </row>
    <row r="35" spans="1:2" ht="15" thickBot="1" x14ac:dyDescent="0.35">
      <c r="A35" s="3" t="s">
        <v>47</v>
      </c>
      <c r="B35" s="10">
        <v>5586</v>
      </c>
    </row>
    <row r="36" spans="1:2" ht="15" thickBot="1" x14ac:dyDescent="0.35">
      <c r="A36" s="3" t="s">
        <v>48</v>
      </c>
      <c r="B36" s="10">
        <v>5933</v>
      </c>
    </row>
    <row r="37" spans="1:2" x14ac:dyDescent="0.3">
      <c r="A37" s="3" t="s">
        <v>49</v>
      </c>
      <c r="B37" s="9">
        <v>6351</v>
      </c>
    </row>
    <row r="38" spans="1:2" ht="15" thickBot="1" x14ac:dyDescent="0.35">
      <c r="A38" s="3" t="s">
        <v>50</v>
      </c>
      <c r="B38" s="10">
        <v>8348</v>
      </c>
    </row>
    <row r="39" spans="1:2" ht="15" thickBot="1" x14ac:dyDescent="0.35">
      <c r="A39" s="3" t="s">
        <v>51</v>
      </c>
      <c r="B39" s="10">
        <v>9472</v>
      </c>
    </row>
    <row r="40" spans="1:2" ht="15" thickBot="1" x14ac:dyDescent="0.35">
      <c r="A40" s="3" t="s">
        <v>52</v>
      </c>
      <c r="B40" s="10">
        <v>13277</v>
      </c>
    </row>
    <row r="41" spans="1:2" x14ac:dyDescent="0.3">
      <c r="A41" s="3" t="s">
        <v>53</v>
      </c>
      <c r="B41" s="8">
        <v>14422</v>
      </c>
    </row>
    <row r="42" spans="1:2" x14ac:dyDescent="0.3">
      <c r="A42" s="3" t="s">
        <v>54</v>
      </c>
      <c r="B42" s="8">
        <v>14990</v>
      </c>
    </row>
    <row r="43" spans="1:2" x14ac:dyDescent="0.3">
      <c r="A43" s="3" t="s">
        <v>55</v>
      </c>
      <c r="B43" s="8">
        <v>16785</v>
      </c>
    </row>
    <row r="44" spans="1:2" ht="15" thickBot="1" x14ac:dyDescent="0.35">
      <c r="A44" s="3" t="s">
        <v>56</v>
      </c>
      <c r="B44" s="10">
        <v>17532</v>
      </c>
    </row>
    <row r="45" spans="1:2" ht="15" thickBot="1" x14ac:dyDescent="0.35">
      <c r="A45" s="3" t="s">
        <v>57</v>
      </c>
      <c r="B45" s="10">
        <v>18630</v>
      </c>
    </row>
    <row r="46" spans="1:2" ht="15" thickBot="1" x14ac:dyDescent="0.35">
      <c r="A46" s="3" t="s">
        <v>58</v>
      </c>
      <c r="B46" s="10">
        <v>21418</v>
      </c>
    </row>
    <row r="47" spans="1:2" x14ac:dyDescent="0.3">
      <c r="A47" s="3" t="s">
        <v>59</v>
      </c>
      <c r="B47" s="9">
        <v>22281</v>
      </c>
    </row>
    <row r="48" spans="1:2" x14ac:dyDescent="0.3">
      <c r="A48" s="3" t="s">
        <v>60</v>
      </c>
      <c r="B48" s="8">
        <v>22592</v>
      </c>
    </row>
    <row r="49" spans="1:2" x14ac:dyDescent="0.3">
      <c r="A49" s="3" t="s">
        <v>61</v>
      </c>
      <c r="B49" s="9">
        <v>23613</v>
      </c>
    </row>
    <row r="50" spans="1:2" x14ac:dyDescent="0.3">
      <c r="A50" s="3" t="s">
        <v>62</v>
      </c>
      <c r="B50" s="8">
        <v>24995</v>
      </c>
    </row>
    <row r="51" spans="1:2" ht="15" thickBot="1" x14ac:dyDescent="0.35">
      <c r="A51" s="3" t="s">
        <v>63</v>
      </c>
      <c r="B51" s="10">
        <v>26058</v>
      </c>
    </row>
    <row r="52" spans="1:2" ht="15" thickBot="1" x14ac:dyDescent="0.35">
      <c r="A52" s="3" t="s">
        <v>64</v>
      </c>
      <c r="B52" s="11">
        <v>26058</v>
      </c>
    </row>
    <row r="53" spans="1:2" ht="15" thickBot="1" x14ac:dyDescent="0.35">
      <c r="A53" s="3" t="s">
        <v>65</v>
      </c>
      <c r="B53" s="10">
        <v>27172</v>
      </c>
    </row>
    <row r="54" spans="1:2" ht="15" thickBot="1" x14ac:dyDescent="0.35">
      <c r="A54" s="3" t="s">
        <v>66</v>
      </c>
      <c r="B54" s="10">
        <v>27269</v>
      </c>
    </row>
    <row r="55" spans="1:2" ht="15" thickBot="1" x14ac:dyDescent="0.35">
      <c r="A55" s="3" t="s">
        <v>67</v>
      </c>
      <c r="B55" s="10">
        <v>28595</v>
      </c>
    </row>
    <row r="56" spans="1:2" x14ac:dyDescent="0.3">
      <c r="A56" s="3" t="s">
        <v>68</v>
      </c>
      <c r="B56" s="9">
        <v>28899</v>
      </c>
    </row>
    <row r="57" spans="1:2" ht="15" thickBot="1" x14ac:dyDescent="0.35">
      <c r="A57" s="3" t="s">
        <v>69</v>
      </c>
      <c r="B57" s="11">
        <v>31293</v>
      </c>
    </row>
    <row r="58" spans="1:2" ht="15" thickBot="1" x14ac:dyDescent="0.35">
      <c r="A58" s="3" t="s">
        <v>70</v>
      </c>
      <c r="B58" s="11">
        <v>31394</v>
      </c>
    </row>
    <row r="59" spans="1:2" ht="15" thickBot="1" x14ac:dyDescent="0.35">
      <c r="A59" s="3" t="s">
        <v>71</v>
      </c>
      <c r="B59" s="10">
        <v>31772</v>
      </c>
    </row>
    <row r="60" spans="1:2" ht="15" thickBot="1" x14ac:dyDescent="0.35">
      <c r="A60" s="3" t="s">
        <v>72</v>
      </c>
      <c r="B60" s="10">
        <v>32889</v>
      </c>
    </row>
    <row r="61" spans="1:2" ht="15" thickBot="1" x14ac:dyDescent="0.35">
      <c r="A61" s="3" t="s">
        <v>73</v>
      </c>
      <c r="B61" s="11">
        <v>35117</v>
      </c>
    </row>
    <row r="62" spans="1:2" x14ac:dyDescent="0.3">
      <c r="A62" s="3" t="s">
        <v>74</v>
      </c>
      <c r="B62" s="8">
        <v>36144</v>
      </c>
    </row>
    <row r="63" spans="1:2" x14ac:dyDescent="0.3">
      <c r="A63" s="3" t="s">
        <v>75</v>
      </c>
      <c r="B63" s="9">
        <v>38219</v>
      </c>
    </row>
    <row r="64" spans="1:2" ht="15" thickBot="1" x14ac:dyDescent="0.35">
      <c r="A64" s="3" t="s">
        <v>76</v>
      </c>
      <c r="B64" s="10">
        <v>38742</v>
      </c>
    </row>
    <row r="65" spans="1:3" x14ac:dyDescent="0.3">
      <c r="A65" s="3" t="s">
        <v>77</v>
      </c>
      <c r="B65" s="9">
        <v>39219</v>
      </c>
    </row>
    <row r="66" spans="1:3" x14ac:dyDescent="0.3">
      <c r="A66" s="3" t="s">
        <v>78</v>
      </c>
      <c r="B66" s="8">
        <v>40096</v>
      </c>
    </row>
    <row r="67" spans="1:3" x14ac:dyDescent="0.3">
      <c r="A67" s="3" t="s">
        <v>79</v>
      </c>
      <c r="B67" s="8">
        <v>41810</v>
      </c>
    </row>
    <row r="68" spans="1:3" x14ac:dyDescent="0.3">
      <c r="A68" s="3" t="s">
        <v>80</v>
      </c>
      <c r="B68" s="9">
        <v>42173</v>
      </c>
    </row>
    <row r="69" spans="1:3" ht="15" thickBot="1" x14ac:dyDescent="0.35">
      <c r="A69" s="3" t="s">
        <v>81</v>
      </c>
      <c r="B69" s="10">
        <v>42797</v>
      </c>
    </row>
    <row r="70" spans="1:3" x14ac:dyDescent="0.3">
      <c r="A70" s="3" t="s">
        <v>82</v>
      </c>
      <c r="B70" s="7">
        <v>46221</v>
      </c>
    </row>
    <row r="71" spans="1:3" x14ac:dyDescent="0.3">
      <c r="A71" s="3" t="s">
        <v>83</v>
      </c>
      <c r="B71" s="8">
        <v>46423</v>
      </c>
    </row>
    <row r="72" spans="1:3" ht="15" thickBot="1" x14ac:dyDescent="0.35">
      <c r="A72" s="3" t="s">
        <v>84</v>
      </c>
      <c r="B72" s="11">
        <v>46717</v>
      </c>
      <c r="C72" s="6"/>
    </row>
    <row r="73" spans="1:3" x14ac:dyDescent="0.3">
      <c r="A73" s="3" t="s">
        <v>85</v>
      </c>
      <c r="B73" s="9">
        <v>47848</v>
      </c>
    </row>
    <row r="74" spans="1:3" ht="15" thickBot="1" x14ac:dyDescent="0.35">
      <c r="A74" s="3" t="s">
        <v>86</v>
      </c>
      <c r="B74" s="10">
        <v>49360</v>
      </c>
    </row>
    <row r="75" spans="1:3" x14ac:dyDescent="0.3">
      <c r="A75" s="3" t="s">
        <v>87</v>
      </c>
      <c r="B75" s="8">
        <v>49787</v>
      </c>
    </row>
    <row r="76" spans="1:3" ht="15" thickBot="1" x14ac:dyDescent="0.35">
      <c r="A76" s="3" t="s">
        <v>88</v>
      </c>
      <c r="B76" s="10">
        <v>50561</v>
      </c>
    </row>
    <row r="77" spans="1:3" x14ac:dyDescent="0.3">
      <c r="A77" s="3" t="s">
        <v>89</v>
      </c>
      <c r="B77" s="7">
        <v>50909</v>
      </c>
    </row>
    <row r="78" spans="1:3" x14ac:dyDescent="0.3">
      <c r="A78" s="3" t="s">
        <v>90</v>
      </c>
      <c r="B78" s="8">
        <v>51330</v>
      </c>
    </row>
    <row r="79" spans="1:3" ht="15" thickBot="1" x14ac:dyDescent="0.35">
      <c r="A79" s="3" t="s">
        <v>91</v>
      </c>
      <c r="B79" s="10">
        <v>56702</v>
      </c>
    </row>
    <row r="80" spans="1:3" x14ac:dyDescent="0.3">
      <c r="A80" s="3" t="s">
        <v>92</v>
      </c>
      <c r="B80" s="9">
        <v>59238</v>
      </c>
    </row>
    <row r="81" spans="1:2" x14ac:dyDescent="0.3">
      <c r="A81" s="3" t="s">
        <v>93</v>
      </c>
      <c r="B81" s="8">
        <v>60641</v>
      </c>
    </row>
    <row r="82" spans="1:2" ht="15" thickBot="1" x14ac:dyDescent="0.35">
      <c r="A82" s="3" t="s">
        <v>94</v>
      </c>
      <c r="B82" s="11">
        <v>61784</v>
      </c>
    </row>
    <row r="83" spans="1:2" x14ac:dyDescent="0.3">
      <c r="A83" s="3" t="s">
        <v>95</v>
      </c>
      <c r="B83" s="8">
        <v>63700</v>
      </c>
    </row>
    <row r="84" spans="1:2" ht="15" thickBot="1" x14ac:dyDescent="0.35">
      <c r="A84" s="3" t="s">
        <v>96</v>
      </c>
      <c r="B84" s="10">
        <v>65261</v>
      </c>
    </row>
    <row r="85" spans="1:2" ht="15" thickBot="1" x14ac:dyDescent="0.35">
      <c r="A85" s="3" t="s">
        <v>97</v>
      </c>
      <c r="B85" s="10">
        <v>65524</v>
      </c>
    </row>
    <row r="86" spans="1:2" x14ac:dyDescent="0.3">
      <c r="A86" s="3" t="s">
        <v>98</v>
      </c>
      <c r="B86" s="8">
        <v>65639</v>
      </c>
    </row>
    <row r="87" spans="1:2" x14ac:dyDescent="0.3">
      <c r="A87" s="3" t="s">
        <v>99</v>
      </c>
      <c r="B87" s="7">
        <v>65805</v>
      </c>
    </row>
    <row r="88" spans="1:2" x14ac:dyDescent="0.3">
      <c r="A88" s="3" t="s">
        <v>100</v>
      </c>
      <c r="B88" s="8">
        <v>65944</v>
      </c>
    </row>
    <row r="89" spans="1:2" ht="15" thickBot="1" x14ac:dyDescent="0.35">
      <c r="A89" s="3" t="s">
        <v>101</v>
      </c>
      <c r="B89" s="10">
        <v>67206</v>
      </c>
    </row>
    <row r="90" spans="1:2" x14ac:dyDescent="0.3">
      <c r="A90" s="3" t="s">
        <v>102</v>
      </c>
      <c r="B90" s="8">
        <v>67619</v>
      </c>
    </row>
    <row r="91" spans="1:2" x14ac:dyDescent="0.3">
      <c r="A91" s="3" t="s">
        <v>103</v>
      </c>
      <c r="B91" s="8">
        <v>70306</v>
      </c>
    </row>
    <row r="92" spans="1:2" x14ac:dyDescent="0.3">
      <c r="A92" s="3" t="s">
        <v>104</v>
      </c>
      <c r="B92" s="8">
        <v>72046</v>
      </c>
    </row>
    <row r="93" spans="1:2" x14ac:dyDescent="0.3">
      <c r="A93" s="3" t="s">
        <v>105</v>
      </c>
      <c r="B93" s="9">
        <v>73153</v>
      </c>
    </row>
    <row r="94" spans="1:2" ht="15" thickBot="1" x14ac:dyDescent="0.35">
      <c r="A94" s="3" t="s">
        <v>106</v>
      </c>
      <c r="B94" s="10">
        <v>74025</v>
      </c>
    </row>
    <row r="95" spans="1:2" x14ac:dyDescent="0.3">
      <c r="A95" s="3" t="s">
        <v>107</v>
      </c>
      <c r="B95" s="7">
        <v>78545</v>
      </c>
    </row>
    <row r="96" spans="1:2" x14ac:dyDescent="0.3">
      <c r="A96" s="3" t="s">
        <v>108</v>
      </c>
      <c r="B96" s="9">
        <v>79350</v>
      </c>
    </row>
    <row r="97" spans="1:2" x14ac:dyDescent="0.3">
      <c r="A97" s="3" t="s">
        <v>109</v>
      </c>
      <c r="B97" s="8">
        <v>80216</v>
      </c>
    </row>
    <row r="98" spans="1:2" x14ac:dyDescent="0.3">
      <c r="A98" s="3" t="s">
        <v>110</v>
      </c>
      <c r="B98" s="7">
        <v>84016</v>
      </c>
    </row>
    <row r="99" spans="1:2" x14ac:dyDescent="0.3">
      <c r="A99" s="3" t="s">
        <v>111</v>
      </c>
      <c r="B99" s="8">
        <v>89028</v>
      </c>
    </row>
    <row r="100" spans="1:2" x14ac:dyDescent="0.3">
      <c r="A100" s="3" t="s">
        <v>112</v>
      </c>
      <c r="B100" s="8">
        <v>89644</v>
      </c>
    </row>
    <row r="101" spans="1:2" x14ac:dyDescent="0.3">
      <c r="A101" s="3" t="s">
        <v>113</v>
      </c>
      <c r="B101" s="9">
        <v>90636</v>
      </c>
    </row>
    <row r="102" spans="1:2" x14ac:dyDescent="0.3">
      <c r="A102" s="3" t="s">
        <v>114</v>
      </c>
      <c r="B102" s="9">
        <v>90982</v>
      </c>
    </row>
    <row r="103" spans="1:2" x14ac:dyDescent="0.3">
      <c r="A103" s="3" t="s">
        <v>115</v>
      </c>
      <c r="B103" s="8">
        <v>96097</v>
      </c>
    </row>
    <row r="104" spans="1:2" ht="15" thickBot="1" x14ac:dyDescent="0.35">
      <c r="A104" s="3" t="s">
        <v>116</v>
      </c>
      <c r="B104" s="11">
        <v>96479</v>
      </c>
    </row>
    <row r="105" spans="1:2" x14ac:dyDescent="0.3">
      <c r="A105" s="3" t="s">
        <v>117</v>
      </c>
      <c r="B105" s="8">
        <v>99035</v>
      </c>
    </row>
    <row r="106" spans="1:2" ht="15" thickBot="1" x14ac:dyDescent="0.35">
      <c r="A106" s="3" t="s">
        <v>118</v>
      </c>
      <c r="B106" s="10">
        <v>105267</v>
      </c>
    </row>
    <row r="107" spans="1:2" x14ac:dyDescent="0.3">
      <c r="A107" s="3" t="s">
        <v>119</v>
      </c>
      <c r="B107" s="8">
        <v>105575</v>
      </c>
    </row>
    <row r="108" spans="1:2" x14ac:dyDescent="0.3">
      <c r="A108" s="3" t="s">
        <v>120</v>
      </c>
      <c r="B108" s="9">
        <v>118222</v>
      </c>
    </row>
    <row r="109" spans="1:2" ht="15" thickBot="1" x14ac:dyDescent="0.35">
      <c r="A109" s="3" t="s">
        <v>121</v>
      </c>
      <c r="B109" s="12">
        <v>119519</v>
      </c>
    </row>
    <row r="110" spans="1:2" ht="15" thickBot="1" x14ac:dyDescent="0.35">
      <c r="A110" s="3" t="s">
        <v>122</v>
      </c>
      <c r="B110" s="12">
        <v>120236</v>
      </c>
    </row>
    <row r="111" spans="1:2" x14ac:dyDescent="0.3">
      <c r="A111" s="3" t="s">
        <v>123</v>
      </c>
      <c r="B111" s="9">
        <v>120236</v>
      </c>
    </row>
    <row r="112" spans="1:2" x14ac:dyDescent="0.3">
      <c r="A112" s="3" t="s">
        <v>124</v>
      </c>
      <c r="B112" s="8">
        <v>131498</v>
      </c>
    </row>
    <row r="113" spans="1:2" x14ac:dyDescent="0.3">
      <c r="A113" s="3" t="s">
        <v>125</v>
      </c>
      <c r="B113" s="8">
        <v>132998</v>
      </c>
    </row>
    <row r="114" spans="1:2" x14ac:dyDescent="0.3">
      <c r="A114" s="3" t="s">
        <v>126</v>
      </c>
      <c r="B114" s="8">
        <v>133659</v>
      </c>
    </row>
    <row r="115" spans="1:2" ht="15" thickBot="1" x14ac:dyDescent="0.35">
      <c r="A115" s="3" t="s">
        <v>127</v>
      </c>
      <c r="B115" s="10">
        <v>134257</v>
      </c>
    </row>
    <row r="116" spans="1:2" x14ac:dyDescent="0.3">
      <c r="A116" s="3" t="s">
        <v>128</v>
      </c>
      <c r="B116" s="7">
        <v>136752</v>
      </c>
    </row>
    <row r="117" spans="1:2" x14ac:dyDescent="0.3">
      <c r="A117" s="3" t="s">
        <v>129</v>
      </c>
      <c r="B117" s="8">
        <v>137874</v>
      </c>
    </row>
    <row r="118" spans="1:2" x14ac:dyDescent="0.3">
      <c r="A118" s="3" t="s">
        <v>130</v>
      </c>
      <c r="B118" s="8">
        <v>145838</v>
      </c>
    </row>
    <row r="119" spans="1:2" ht="15" thickBot="1" x14ac:dyDescent="0.35">
      <c r="A119" s="3" t="s">
        <v>131</v>
      </c>
      <c r="B119" s="10">
        <v>145866</v>
      </c>
    </row>
    <row r="120" spans="1:2" ht="15" thickBot="1" x14ac:dyDescent="0.35">
      <c r="A120" s="3" t="s">
        <v>132</v>
      </c>
      <c r="B120" s="11">
        <v>150070</v>
      </c>
    </row>
    <row r="121" spans="1:2" x14ac:dyDescent="0.3">
      <c r="A121" s="3" t="s">
        <v>133</v>
      </c>
      <c r="B121" s="8">
        <v>154634</v>
      </c>
    </row>
    <row r="122" spans="1:2" x14ac:dyDescent="0.3">
      <c r="A122" s="3" t="s">
        <v>134</v>
      </c>
      <c r="B122" s="8">
        <v>166579</v>
      </c>
    </row>
    <row r="123" spans="1:2" ht="15" thickBot="1" x14ac:dyDescent="0.35">
      <c r="A123" s="3" t="s">
        <v>135</v>
      </c>
      <c r="B123" s="10">
        <v>170956</v>
      </c>
    </row>
    <row r="124" spans="1:2" x14ac:dyDescent="0.3">
      <c r="A124" s="3" t="s">
        <v>136</v>
      </c>
      <c r="B124" s="7">
        <v>174645</v>
      </c>
    </row>
    <row r="125" spans="1:2" ht="15" thickBot="1" x14ac:dyDescent="0.35">
      <c r="A125" s="3" t="s">
        <v>137</v>
      </c>
      <c r="B125" s="10">
        <v>188494</v>
      </c>
    </row>
    <row r="126" spans="1:2" ht="15" thickBot="1" x14ac:dyDescent="0.35">
      <c r="A126" s="3" t="s">
        <v>138</v>
      </c>
      <c r="B126" s="10">
        <v>199278</v>
      </c>
    </row>
    <row r="127" spans="1:2" ht="15" thickBot="1" x14ac:dyDescent="0.35">
      <c r="A127" s="3" t="s">
        <v>139</v>
      </c>
      <c r="B127" s="10">
        <v>206250</v>
      </c>
    </row>
    <row r="128" spans="1:2" ht="15" thickBot="1" x14ac:dyDescent="0.35">
      <c r="A128" s="3" t="s">
        <v>140</v>
      </c>
      <c r="B128" s="10">
        <v>208724</v>
      </c>
    </row>
    <row r="129" spans="1:2" ht="15" thickBot="1" x14ac:dyDescent="0.35">
      <c r="A129" s="3" t="s">
        <v>141</v>
      </c>
      <c r="B129" s="12">
        <v>211131</v>
      </c>
    </row>
    <row r="130" spans="1:2" ht="15" thickBot="1" x14ac:dyDescent="0.35">
      <c r="A130" s="3" t="s">
        <v>142</v>
      </c>
      <c r="B130" s="12">
        <v>211142</v>
      </c>
    </row>
    <row r="131" spans="1:2" ht="15" thickBot="1" x14ac:dyDescent="0.35">
      <c r="A131" s="3" t="s">
        <v>143</v>
      </c>
      <c r="B131" s="10">
        <v>222559</v>
      </c>
    </row>
    <row r="132" spans="1:2" ht="15" thickBot="1" x14ac:dyDescent="0.35">
      <c r="A132" s="3" t="s">
        <v>144</v>
      </c>
      <c r="B132" s="12">
        <v>227523</v>
      </c>
    </row>
    <row r="133" spans="1:2" ht="15" thickBot="1" x14ac:dyDescent="0.35">
      <c r="A133" s="3" t="s">
        <v>145</v>
      </c>
      <c r="B133" s="11">
        <v>230941</v>
      </c>
    </row>
    <row r="134" spans="1:2" x14ac:dyDescent="0.3">
      <c r="A134" s="3" t="s">
        <v>146</v>
      </c>
      <c r="B134" s="7">
        <v>246757</v>
      </c>
    </row>
    <row r="135" spans="1:2" x14ac:dyDescent="0.3">
      <c r="A135" s="3" t="s">
        <v>147</v>
      </c>
      <c r="B135" s="8">
        <v>247096</v>
      </c>
    </row>
    <row r="136" spans="1:2" x14ac:dyDescent="0.3">
      <c r="A136" s="3" t="s">
        <v>148</v>
      </c>
      <c r="B136" s="7">
        <v>254745</v>
      </c>
    </row>
    <row r="137" spans="1:2" x14ac:dyDescent="0.3">
      <c r="A137" s="3" t="s">
        <v>149</v>
      </c>
      <c r="B137" s="8">
        <v>279362</v>
      </c>
    </row>
    <row r="138" spans="1:2" x14ac:dyDescent="0.3">
      <c r="A138" s="3" t="s">
        <v>150</v>
      </c>
      <c r="B138" s="7">
        <v>283193</v>
      </c>
    </row>
    <row r="139" spans="1:2" x14ac:dyDescent="0.3">
      <c r="A139" s="3" t="s">
        <v>151</v>
      </c>
      <c r="B139" s="8">
        <v>303117</v>
      </c>
    </row>
    <row r="140" spans="1:2" ht="15" thickBot="1" x14ac:dyDescent="0.35">
      <c r="A140" s="3" t="s">
        <v>152</v>
      </c>
      <c r="B140" s="10">
        <v>336411</v>
      </c>
    </row>
    <row r="141" spans="1:2" x14ac:dyDescent="0.3">
      <c r="A141" s="3" t="s">
        <v>153</v>
      </c>
      <c r="B141" s="7">
        <v>349916</v>
      </c>
    </row>
    <row r="142" spans="1:2" x14ac:dyDescent="0.3">
      <c r="A142" s="3" t="s">
        <v>154</v>
      </c>
      <c r="B142" s="7">
        <v>358636</v>
      </c>
    </row>
    <row r="143" spans="1:2" ht="15" thickBot="1" x14ac:dyDescent="0.35">
      <c r="A143" s="3" t="s">
        <v>155</v>
      </c>
      <c r="B143" s="10">
        <v>365614</v>
      </c>
    </row>
    <row r="144" spans="1:2" x14ac:dyDescent="0.3">
      <c r="A144" s="3" t="s">
        <v>156</v>
      </c>
      <c r="B144" s="7">
        <v>373376</v>
      </c>
    </row>
    <row r="145" spans="1:2" ht="15" thickBot="1" x14ac:dyDescent="0.35">
      <c r="A145" s="3" t="s">
        <v>157</v>
      </c>
      <c r="B145" s="10">
        <v>376318</v>
      </c>
    </row>
    <row r="146" spans="1:2" ht="15" thickBot="1" x14ac:dyDescent="0.35">
      <c r="A146" s="3" t="s">
        <v>158</v>
      </c>
      <c r="B146" s="12">
        <v>377448</v>
      </c>
    </row>
    <row r="147" spans="1:2" x14ac:dyDescent="0.3">
      <c r="A147" s="3" t="s">
        <v>159</v>
      </c>
      <c r="B147" s="7">
        <v>377448</v>
      </c>
    </row>
    <row r="148" spans="1:2" x14ac:dyDescent="0.3">
      <c r="A148" s="3" t="s">
        <v>160</v>
      </c>
      <c r="B148" s="8">
        <v>430427</v>
      </c>
    </row>
    <row r="149" spans="1:2" x14ac:dyDescent="0.3">
      <c r="A149" s="3" t="s">
        <v>161</v>
      </c>
      <c r="B149" s="7">
        <v>433923</v>
      </c>
    </row>
    <row r="150" spans="1:2" x14ac:dyDescent="0.3">
      <c r="A150" s="3" t="s">
        <v>162</v>
      </c>
      <c r="B150" s="7">
        <v>445980</v>
      </c>
    </row>
    <row r="151" spans="1:2" x14ac:dyDescent="0.3">
      <c r="A151" s="3" t="s">
        <v>163</v>
      </c>
      <c r="B151" s="7">
        <v>448334</v>
      </c>
    </row>
    <row r="152" spans="1:2" x14ac:dyDescent="0.3">
      <c r="A152" s="3" t="s">
        <v>164</v>
      </c>
      <c r="B152" s="7">
        <v>453516</v>
      </c>
    </row>
    <row r="153" spans="1:2" x14ac:dyDescent="0.3">
      <c r="A153" s="3" t="s">
        <v>165</v>
      </c>
      <c r="B153" s="8">
        <v>483312</v>
      </c>
    </row>
    <row r="154" spans="1:2" x14ac:dyDescent="0.3">
      <c r="A154" s="3" t="s">
        <v>166</v>
      </c>
      <c r="B154" s="7">
        <v>496408</v>
      </c>
    </row>
    <row r="155" spans="1:2" x14ac:dyDescent="0.3">
      <c r="A155" s="3" t="s">
        <v>167</v>
      </c>
      <c r="B155" s="8">
        <v>528590</v>
      </c>
    </row>
    <row r="156" spans="1:2" x14ac:dyDescent="0.3">
      <c r="A156" s="3" t="s">
        <v>168</v>
      </c>
      <c r="B156" s="7">
        <v>528955</v>
      </c>
    </row>
    <row r="157" spans="1:2" x14ac:dyDescent="0.3">
      <c r="A157" s="3" t="s">
        <v>169</v>
      </c>
      <c r="B157" s="7">
        <v>567096</v>
      </c>
    </row>
    <row r="158" spans="1:2" x14ac:dyDescent="0.3">
      <c r="A158" s="3" t="s">
        <v>170</v>
      </c>
      <c r="B158" s="8">
        <v>579086</v>
      </c>
    </row>
    <row r="159" spans="1:2" x14ac:dyDescent="0.3">
      <c r="A159" s="3" t="s">
        <v>171</v>
      </c>
      <c r="B159" s="7">
        <v>584631</v>
      </c>
    </row>
    <row r="160" spans="1:2" x14ac:dyDescent="0.3">
      <c r="A160" s="3" t="s">
        <v>172</v>
      </c>
      <c r="B160" s="8">
        <v>608808</v>
      </c>
    </row>
    <row r="161" spans="1:2" x14ac:dyDescent="0.3">
      <c r="A161" s="3" t="s">
        <v>173</v>
      </c>
      <c r="B161" s="7">
        <v>609286</v>
      </c>
    </row>
    <row r="162" spans="1:2" x14ac:dyDescent="0.3">
      <c r="A162" s="3" t="s">
        <v>174</v>
      </c>
      <c r="B162" s="7">
        <v>644137</v>
      </c>
    </row>
    <row r="163" spans="1:2" x14ac:dyDescent="0.3">
      <c r="A163" s="3" t="s">
        <v>175</v>
      </c>
      <c r="B163" s="7">
        <v>666884</v>
      </c>
    </row>
    <row r="164" spans="1:2" x14ac:dyDescent="0.3">
      <c r="A164" s="3" t="s">
        <v>176</v>
      </c>
      <c r="B164" s="7">
        <v>681358</v>
      </c>
    </row>
    <row r="165" spans="1:2" x14ac:dyDescent="0.3">
      <c r="A165" s="3" t="s">
        <v>177</v>
      </c>
      <c r="B165" s="8">
        <v>690707</v>
      </c>
    </row>
    <row r="166" spans="1:2" x14ac:dyDescent="0.3">
      <c r="A166" s="3" t="s">
        <v>178</v>
      </c>
      <c r="B166" s="8">
        <v>721617</v>
      </c>
    </row>
    <row r="167" spans="1:2" x14ac:dyDescent="0.3">
      <c r="A167" s="3" t="s">
        <v>179</v>
      </c>
      <c r="B167" s="8">
        <v>731702</v>
      </c>
    </row>
    <row r="168" spans="1:2" x14ac:dyDescent="0.3">
      <c r="A168" s="3" t="s">
        <v>180</v>
      </c>
      <c r="B168" s="7">
        <v>753484</v>
      </c>
    </row>
    <row r="169" spans="1:2" x14ac:dyDescent="0.3">
      <c r="A169" s="3" t="s">
        <v>181</v>
      </c>
      <c r="B169" s="8">
        <v>775304</v>
      </c>
    </row>
    <row r="170" spans="1:2" x14ac:dyDescent="0.3">
      <c r="A170" s="3" t="s">
        <v>182</v>
      </c>
      <c r="B170" s="7">
        <v>776319</v>
      </c>
    </row>
    <row r="171" spans="1:2" x14ac:dyDescent="0.3">
      <c r="A171" s="3" t="s">
        <v>183</v>
      </c>
      <c r="B171" s="8">
        <v>813337</v>
      </c>
    </row>
    <row r="172" spans="1:2" x14ac:dyDescent="0.3">
      <c r="A172" s="3" t="s">
        <v>184</v>
      </c>
      <c r="B172" s="4">
        <v>831755</v>
      </c>
    </row>
    <row r="173" spans="1:2" x14ac:dyDescent="0.3">
      <c r="A173" s="3" t="s">
        <v>185</v>
      </c>
      <c r="B173" s="7">
        <v>840483</v>
      </c>
    </row>
    <row r="174" spans="1:2" x14ac:dyDescent="0.3">
      <c r="A174" s="3" t="s">
        <v>186</v>
      </c>
      <c r="B174" s="7">
        <v>866759</v>
      </c>
    </row>
    <row r="175" spans="1:2" x14ac:dyDescent="0.3">
      <c r="A175" s="3" t="s">
        <v>187</v>
      </c>
      <c r="B175" s="8">
        <v>871680</v>
      </c>
    </row>
    <row r="176" spans="1:2" x14ac:dyDescent="0.3">
      <c r="A176" s="3" t="s">
        <v>188</v>
      </c>
      <c r="B176" s="7">
        <v>873386</v>
      </c>
    </row>
    <row r="177" spans="1:2" x14ac:dyDescent="0.3">
      <c r="A177" s="3" t="s">
        <v>189</v>
      </c>
      <c r="B177" s="8">
        <v>877614</v>
      </c>
    </row>
    <row r="178" spans="1:2" x14ac:dyDescent="0.3">
      <c r="A178" s="3" t="s">
        <v>190</v>
      </c>
      <c r="B178" s="7">
        <v>888008</v>
      </c>
    </row>
    <row r="179" spans="1:2" x14ac:dyDescent="0.3">
      <c r="A179" s="3" t="s">
        <v>191</v>
      </c>
      <c r="B179" s="7">
        <v>925330</v>
      </c>
    </row>
    <row r="180" spans="1:2" x14ac:dyDescent="0.3">
      <c r="A180" s="3" t="s">
        <v>192</v>
      </c>
      <c r="B180" s="8">
        <v>947159</v>
      </c>
    </row>
    <row r="181" spans="1:2" x14ac:dyDescent="0.3">
      <c r="A181" s="3" t="s">
        <v>193</v>
      </c>
      <c r="B181" s="4">
        <v>956539</v>
      </c>
    </row>
    <row r="182" spans="1:2" x14ac:dyDescent="0.3">
      <c r="A182" s="3" t="s">
        <v>194</v>
      </c>
      <c r="B182" s="8">
        <v>962059</v>
      </c>
    </row>
    <row r="183" spans="1:2" x14ac:dyDescent="0.3">
      <c r="A183" s="3" t="s">
        <v>195</v>
      </c>
      <c r="B183" s="7">
        <v>980934</v>
      </c>
    </row>
    <row r="184" spans="1:2" x14ac:dyDescent="0.3">
      <c r="A184" s="3" t="s">
        <v>196</v>
      </c>
      <c r="B184" s="4">
        <v>982603</v>
      </c>
    </row>
    <row r="185" spans="1:2" x14ac:dyDescent="0.3">
      <c r="A185" s="3" t="s">
        <v>197</v>
      </c>
      <c r="B185" s="7">
        <v>1001866</v>
      </c>
    </row>
    <row r="186" spans="1:2" x14ac:dyDescent="0.3">
      <c r="A186" s="3" t="s">
        <v>198</v>
      </c>
      <c r="B186" s="7">
        <v>1007027</v>
      </c>
    </row>
    <row r="187" spans="1:2" x14ac:dyDescent="0.3">
      <c r="A187" s="3" t="s">
        <v>199</v>
      </c>
      <c r="B187" s="7">
        <v>1015917</v>
      </c>
    </row>
    <row r="188" spans="1:2" x14ac:dyDescent="0.3">
      <c r="A188" s="3" t="s">
        <v>200</v>
      </c>
      <c r="B188" s="7">
        <v>1034003</v>
      </c>
    </row>
    <row r="189" spans="1:2" x14ac:dyDescent="0.3">
      <c r="A189" s="3" t="s">
        <v>201</v>
      </c>
      <c r="B189" s="7">
        <v>1036854</v>
      </c>
    </row>
    <row r="190" spans="1:2" x14ac:dyDescent="0.3">
      <c r="A190" s="3" t="s">
        <v>202</v>
      </c>
      <c r="B190" s="8">
        <v>1055079</v>
      </c>
    </row>
    <row r="191" spans="1:2" x14ac:dyDescent="0.3">
      <c r="A191" s="3" t="s">
        <v>203</v>
      </c>
      <c r="B191" s="7">
        <v>1168056</v>
      </c>
    </row>
    <row r="192" spans="1:2" x14ac:dyDescent="0.3">
      <c r="A192" s="3" t="s">
        <v>204</v>
      </c>
      <c r="B192" s="8">
        <v>1283639</v>
      </c>
    </row>
    <row r="193" spans="1:2" x14ac:dyDescent="0.3">
      <c r="A193" s="3" t="s">
        <v>205</v>
      </c>
      <c r="B193" s="8">
        <v>1314334</v>
      </c>
    </row>
    <row r="194" spans="1:2" x14ac:dyDescent="0.3">
      <c r="A194" s="3" t="s">
        <v>206</v>
      </c>
      <c r="B194" s="7">
        <v>1351759</v>
      </c>
    </row>
    <row r="195" spans="1:2" x14ac:dyDescent="0.3">
      <c r="A195" s="3" t="s">
        <v>207</v>
      </c>
      <c r="B195" s="7">
        <v>1420192</v>
      </c>
    </row>
    <row r="196" spans="1:2" x14ac:dyDescent="0.3">
      <c r="A196" s="3" t="s">
        <v>208</v>
      </c>
      <c r="B196" s="8">
        <v>1473052</v>
      </c>
    </row>
    <row r="197" spans="1:2" x14ac:dyDescent="0.3">
      <c r="A197" s="3" t="s">
        <v>209</v>
      </c>
      <c r="B197" s="8">
        <v>1475756</v>
      </c>
    </row>
    <row r="198" spans="1:2" x14ac:dyDescent="0.3">
      <c r="A198" s="3" t="s">
        <v>210</v>
      </c>
      <c r="B198" s="8">
        <v>1522682</v>
      </c>
    </row>
    <row r="199" spans="1:2" x14ac:dyDescent="0.3">
      <c r="A199" s="3" t="s">
        <v>211</v>
      </c>
      <c r="B199" s="7">
        <v>1685741</v>
      </c>
    </row>
    <row r="200" spans="1:2" x14ac:dyDescent="0.3">
      <c r="A200" s="3" t="s">
        <v>212</v>
      </c>
      <c r="B200" s="8">
        <v>1773602</v>
      </c>
    </row>
    <row r="201" spans="1:2" x14ac:dyDescent="0.3">
      <c r="A201" s="3" t="s">
        <v>213</v>
      </c>
      <c r="B201" s="4">
        <v>1841356</v>
      </c>
    </row>
    <row r="202" spans="1:2" x14ac:dyDescent="0.3">
      <c r="A202" s="3" t="s">
        <v>214</v>
      </c>
      <c r="B202" s="8">
        <v>1862601</v>
      </c>
    </row>
    <row r="203" spans="1:2" x14ac:dyDescent="0.3">
      <c r="A203" s="3" t="s">
        <v>215</v>
      </c>
      <c r="B203" s="7">
        <v>2035437</v>
      </c>
    </row>
    <row r="204" spans="1:2" x14ac:dyDescent="0.3">
      <c r="A204" s="3" t="s">
        <v>216</v>
      </c>
      <c r="B204" s="4">
        <v>2090513</v>
      </c>
    </row>
    <row r="205" spans="1:2" x14ac:dyDescent="0.3">
      <c r="A205" s="3" t="s">
        <v>217</v>
      </c>
      <c r="B205" s="4">
        <v>2090513</v>
      </c>
    </row>
    <row r="206" spans="1:2" x14ac:dyDescent="0.3">
      <c r="A206" s="3" t="s">
        <v>218</v>
      </c>
      <c r="B206" s="7">
        <v>2115734</v>
      </c>
    </row>
    <row r="207" spans="1:2" x14ac:dyDescent="0.3">
      <c r="A207" s="3" t="s">
        <v>219</v>
      </c>
      <c r="B207" s="7">
        <v>2259670</v>
      </c>
    </row>
    <row r="208" spans="1:2" x14ac:dyDescent="0.3">
      <c r="A208" s="3" t="s">
        <v>220</v>
      </c>
      <c r="B208" s="7">
        <v>2474859</v>
      </c>
    </row>
    <row r="209" spans="1:2" x14ac:dyDescent="0.3">
      <c r="A209" s="3" t="s">
        <v>221</v>
      </c>
      <c r="B209" s="8">
        <v>2604761</v>
      </c>
    </row>
    <row r="210" spans="1:2" x14ac:dyDescent="0.3">
      <c r="A210" s="3" t="s">
        <v>222</v>
      </c>
      <c r="B210" s="8">
        <v>2636409</v>
      </c>
    </row>
    <row r="211" spans="1:2" x14ac:dyDescent="0.3">
      <c r="A211" s="3" t="s">
        <v>223</v>
      </c>
      <c r="B211" s="4">
        <v>2784832</v>
      </c>
    </row>
    <row r="212" spans="1:2" x14ac:dyDescent="0.3">
      <c r="A212" s="3" t="s">
        <v>224</v>
      </c>
      <c r="B212" s="8">
        <v>2788550</v>
      </c>
    </row>
    <row r="213" spans="1:2" x14ac:dyDescent="0.3">
      <c r="A213" s="3" t="s">
        <v>225</v>
      </c>
      <c r="B213" s="4">
        <v>2918288</v>
      </c>
    </row>
    <row r="214" spans="1:2" x14ac:dyDescent="0.3">
      <c r="A214" s="3" t="s">
        <v>226</v>
      </c>
      <c r="B214" s="4">
        <v>3054173</v>
      </c>
    </row>
    <row r="215" spans="1:2" x14ac:dyDescent="0.3">
      <c r="A215" s="3" t="s">
        <v>227</v>
      </c>
      <c r="B215" s="7">
        <v>3065852</v>
      </c>
    </row>
    <row r="216" spans="1:2" x14ac:dyDescent="0.3">
      <c r="A216" s="3" t="s">
        <v>228</v>
      </c>
      <c r="B216" s="8">
        <v>3591735</v>
      </c>
    </row>
    <row r="217" spans="1:2" x14ac:dyDescent="0.3">
      <c r="A217" s="3" t="s">
        <v>229</v>
      </c>
      <c r="B217" s="8">
        <v>4071440</v>
      </c>
    </row>
    <row r="218" spans="1:2" x14ac:dyDescent="0.3">
      <c r="A218" s="3" t="s">
        <v>230</v>
      </c>
      <c r="B218" s="7">
        <v>4182936</v>
      </c>
    </row>
    <row r="219" spans="1:2" x14ac:dyDescent="0.3">
      <c r="A219" s="3" t="s">
        <v>231</v>
      </c>
      <c r="B219" s="7">
        <v>4610266</v>
      </c>
    </row>
    <row r="220" spans="1:2" x14ac:dyDescent="0.3">
      <c r="A220" s="3" t="s">
        <v>232</v>
      </c>
      <c r="B220" s="8">
        <v>6144114</v>
      </c>
    </row>
    <row r="221" spans="1:2" x14ac:dyDescent="0.3">
      <c r="A221" s="3" t="s">
        <v>233</v>
      </c>
      <c r="B221" s="4">
        <v>6317994</v>
      </c>
    </row>
    <row r="222" spans="1:2" x14ac:dyDescent="0.3">
      <c r="A222" s="3" t="s">
        <v>234</v>
      </c>
      <c r="B222" s="4">
        <v>7096271</v>
      </c>
    </row>
    <row r="223" spans="1:2" x14ac:dyDescent="0.3">
      <c r="A223" s="3" t="s">
        <v>235</v>
      </c>
      <c r="B223" s="4">
        <v>7801504</v>
      </c>
    </row>
    <row r="224" spans="1:2" x14ac:dyDescent="0.3">
      <c r="A224" s="3" t="s">
        <v>236</v>
      </c>
      <c r="B224" s="4">
        <v>8693244</v>
      </c>
    </row>
    <row r="225" spans="1:2" x14ac:dyDescent="0.3">
      <c r="A225" s="3" t="s">
        <v>237</v>
      </c>
      <c r="B225" s="4">
        <v>8693244</v>
      </c>
    </row>
    <row r="226" spans="1:2" x14ac:dyDescent="0.3">
      <c r="A226" s="3" t="s">
        <v>238</v>
      </c>
      <c r="B226" s="8">
        <v>9358515</v>
      </c>
    </row>
    <row r="227" spans="1:2" x14ac:dyDescent="0.3">
      <c r="A227" s="3" t="s">
        <v>239</v>
      </c>
      <c r="B227" s="4">
        <v>9439643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E202-2649-4EC2-BE3B-374AA4F82577}">
  <dimension ref="A1:T227"/>
  <sheetViews>
    <sheetView topLeftCell="D1" workbookViewId="0">
      <selection activeCell="F14" sqref="F14:G15"/>
    </sheetView>
  </sheetViews>
  <sheetFormatPr defaultRowHeight="14.4" x14ac:dyDescent="0.3"/>
  <cols>
    <col min="2" max="3" width="20.6640625" customWidth="1"/>
    <col min="4" max="4" width="11.5546875" customWidth="1"/>
    <col min="5" max="5" width="12" bestFit="1" customWidth="1"/>
    <col min="6" max="6" width="18.77734375" customWidth="1"/>
    <col min="7" max="7" width="14.88671875" customWidth="1"/>
    <col min="8" max="8" width="20.6640625" customWidth="1"/>
    <col min="15" max="15" width="12.44140625" customWidth="1"/>
    <col min="17" max="20" width="12" bestFit="1" customWidth="1"/>
  </cols>
  <sheetData>
    <row r="1" spans="1:20" ht="43.2" x14ac:dyDescent="0.3">
      <c r="A1" s="1" t="s">
        <v>0</v>
      </c>
      <c r="B1" s="2" t="s">
        <v>1</v>
      </c>
      <c r="C1" s="6"/>
      <c r="D1" s="6"/>
      <c r="E1" s="6"/>
      <c r="F1" s="6"/>
      <c r="G1" s="6"/>
      <c r="H1" s="6"/>
      <c r="I1" s="6"/>
      <c r="L1" t="s">
        <v>2</v>
      </c>
      <c r="M1" t="s">
        <v>3</v>
      </c>
      <c r="N1" t="s">
        <v>4</v>
      </c>
      <c r="O1" s="6" t="s">
        <v>5</v>
      </c>
      <c r="P1" t="s">
        <v>6</v>
      </c>
      <c r="R1" s="6" t="s">
        <v>258</v>
      </c>
    </row>
    <row r="2" spans="1:20" x14ac:dyDescent="0.3">
      <c r="A2" s="3" t="s">
        <v>7</v>
      </c>
      <c r="B2" s="4">
        <v>-1969089</v>
      </c>
      <c r="D2" t="s">
        <v>8</v>
      </c>
      <c r="E2">
        <f>AVERAGE(B:B)</f>
        <v>739136.29203539819</v>
      </c>
      <c r="G2" t="s">
        <v>9</v>
      </c>
      <c r="H2" s="5">
        <f>MIN(B2:B235)</f>
        <v>-1969089</v>
      </c>
      <c r="N2">
        <f t="array" ref="N2:N9">FREQUENCY(B2:B239, L3:L13)</f>
        <v>0</v>
      </c>
    </row>
    <row r="3" spans="1:20" x14ac:dyDescent="0.3">
      <c r="A3" s="3" t="s">
        <v>10</v>
      </c>
      <c r="B3" s="4">
        <v>-1216403</v>
      </c>
      <c r="D3" t="s">
        <v>11</v>
      </c>
      <c r="E3" s="6">
        <f>_xlfn.MODE.SNGL(B:B)</f>
        <v>-1216403</v>
      </c>
      <c r="G3" t="s">
        <v>12</v>
      </c>
      <c r="H3" s="5">
        <f>MAX(B2:B235)</f>
        <v>9439643</v>
      </c>
      <c r="K3">
        <v>1</v>
      </c>
      <c r="L3">
        <f>H2-H8/2</f>
        <v>-2095926.7466807112</v>
      </c>
      <c r="M3">
        <f>L3+$H$8</f>
        <v>-1842251.2533192891</v>
      </c>
      <c r="N3">
        <v>1</v>
      </c>
      <c r="O3">
        <f>AVERAGE(L3:M3)</f>
        <v>-1969089</v>
      </c>
      <c r="P3">
        <f>N3</f>
        <v>1</v>
      </c>
      <c r="Q3">
        <f>N3*O3</f>
        <v>-1969089</v>
      </c>
      <c r="R3">
        <f>Q3/P$9</f>
        <v>-8712.783185840708</v>
      </c>
      <c r="S3">
        <f>((R3-E2)*(R3-E2)*N3)/P9</f>
        <v>2474682474.8197441</v>
      </c>
      <c r="T3">
        <f>(L3-R3)*(L3-R3)*N3</f>
        <v>4356462129407.9658</v>
      </c>
    </row>
    <row r="4" spans="1:20" x14ac:dyDescent="0.3">
      <c r="A4" s="3" t="s">
        <v>13</v>
      </c>
      <c r="B4" s="4">
        <v>-1216403</v>
      </c>
      <c r="D4" t="s">
        <v>14</v>
      </c>
      <c r="E4">
        <f>MEDIAN(B:B)</f>
        <v>133958</v>
      </c>
      <c r="G4" t="s">
        <v>15</v>
      </c>
      <c r="H4" s="5">
        <f>H3-H2</f>
        <v>11408732</v>
      </c>
      <c r="K4">
        <v>2</v>
      </c>
      <c r="L4">
        <f t="shared" ref="L4:L9" si="0">M3</f>
        <v>-1842251.2533192891</v>
      </c>
      <c r="M4">
        <f t="shared" ref="M4:M9" si="1">L4+$H$8</f>
        <v>-1588575.759957867</v>
      </c>
      <c r="N4">
        <v>0</v>
      </c>
      <c r="O4">
        <f t="shared" ref="O4:O9" si="2">AVERAGE(L4:M4)</f>
        <v>-1715413.5066385781</v>
      </c>
      <c r="P4">
        <f>N4+P3</f>
        <v>1</v>
      </c>
      <c r="Q4">
        <f t="shared" ref="Q4:Q9" si="3">N4*O4</f>
        <v>0</v>
      </c>
      <c r="R4">
        <f t="shared" ref="R4:R9" si="4">Q4/P$9</f>
        <v>0</v>
      </c>
    </row>
    <row r="5" spans="1:20" x14ac:dyDescent="0.3">
      <c r="A5" s="3" t="s">
        <v>16</v>
      </c>
      <c r="B5" s="4">
        <v>-769438</v>
      </c>
      <c r="F5" s="6"/>
      <c r="K5">
        <v>3</v>
      </c>
      <c r="L5">
        <f>M4</f>
        <v>-1588575.759957867</v>
      </c>
      <c r="M5">
        <f t="shared" si="1"/>
        <v>-1334900.2665964449</v>
      </c>
      <c r="N5">
        <v>0</v>
      </c>
      <c r="O5">
        <f t="shared" si="2"/>
        <v>-1461738.0132771558</v>
      </c>
      <c r="P5">
        <f t="shared" ref="P5:P9" si="5">N5+P4</f>
        <v>1</v>
      </c>
      <c r="Q5">
        <f t="shared" si="3"/>
        <v>0</v>
      </c>
      <c r="R5">
        <f t="shared" si="4"/>
        <v>0</v>
      </c>
    </row>
    <row r="6" spans="1:20" x14ac:dyDescent="0.3">
      <c r="A6" s="3" t="s">
        <v>18</v>
      </c>
      <c r="B6" s="7">
        <v>-724380</v>
      </c>
      <c r="G6" s="6"/>
      <c r="K6">
        <v>4</v>
      </c>
      <c r="L6">
        <f t="shared" si="0"/>
        <v>-1334900.2665964449</v>
      </c>
      <c r="M6">
        <f t="shared" si="1"/>
        <v>-1081224.7732350228</v>
      </c>
      <c r="N6">
        <v>2</v>
      </c>
      <c r="O6">
        <f t="shared" si="2"/>
        <v>-1208062.519915734</v>
      </c>
      <c r="P6">
        <f t="shared" si="5"/>
        <v>3</v>
      </c>
      <c r="Q6">
        <f t="shared" si="3"/>
        <v>-2416125.0398314679</v>
      </c>
      <c r="R6">
        <f t="shared" si="4"/>
        <v>-10690.81876031623</v>
      </c>
      <c r="S6">
        <f>((R6-E2)*(R6-E2)*N6)/P9</f>
        <v>4975581381.2765369</v>
      </c>
      <c r="T6">
        <f>(L6-R6)*(L6-R6)*N6</f>
        <v>3507061323476.9302</v>
      </c>
    </row>
    <row r="7" spans="1:20" x14ac:dyDescent="0.3">
      <c r="A7" s="3" t="s">
        <v>19</v>
      </c>
      <c r="B7" s="7">
        <v>-468617</v>
      </c>
      <c r="G7" s="6"/>
      <c r="K7">
        <v>5</v>
      </c>
      <c r="L7">
        <f t="shared" si="0"/>
        <v>-1081224.7732350228</v>
      </c>
      <c r="M7">
        <f t="shared" si="1"/>
        <v>-827549.2798736007</v>
      </c>
      <c r="N7">
        <v>0</v>
      </c>
      <c r="O7">
        <f t="shared" si="2"/>
        <v>-954387.02655431174</v>
      </c>
      <c r="P7">
        <f t="shared" si="5"/>
        <v>3</v>
      </c>
      <c r="Q7">
        <f t="shared" si="3"/>
        <v>0</v>
      </c>
      <c r="R7">
        <f t="shared" si="4"/>
        <v>0</v>
      </c>
    </row>
    <row r="8" spans="1:20" ht="28.8" x14ac:dyDescent="0.3">
      <c r="A8" s="3" t="s">
        <v>20</v>
      </c>
      <c r="B8" s="8">
        <v>-460157</v>
      </c>
      <c r="F8" s="6" t="s">
        <v>244</v>
      </c>
      <c r="G8" t="s">
        <v>17</v>
      </c>
      <c r="H8">
        <f>H11/POWER(226,1/3)</f>
        <v>253675.49336142212</v>
      </c>
      <c r="K8">
        <v>6</v>
      </c>
      <c r="L8">
        <f t="shared" si="0"/>
        <v>-827549.2798736007</v>
      </c>
      <c r="M8">
        <f t="shared" si="1"/>
        <v>-573873.7865121786</v>
      </c>
      <c r="N8">
        <v>2</v>
      </c>
      <c r="O8">
        <f t="shared" si="2"/>
        <v>-700711.53319288965</v>
      </c>
      <c r="P8">
        <f t="shared" si="5"/>
        <v>5</v>
      </c>
      <c r="Q8">
        <f t="shared" si="3"/>
        <v>-1401423.0663857793</v>
      </c>
      <c r="R8">
        <f t="shared" si="4"/>
        <v>-6200.9870194061032</v>
      </c>
      <c r="S8">
        <f>((R8-E2)*(R8-E2)*N8)/P9</f>
        <v>4916173978.3081331</v>
      </c>
      <c r="T8">
        <f>(L8-R8)*(L8-R8)*N8</f>
        <v>1349226036348.9998</v>
      </c>
    </row>
    <row r="9" spans="1:20" x14ac:dyDescent="0.3">
      <c r="A9" s="3" t="s">
        <v>21</v>
      </c>
      <c r="B9" s="8">
        <v>-327944</v>
      </c>
      <c r="F9" t="s">
        <v>245</v>
      </c>
      <c r="G9" t="s">
        <v>247</v>
      </c>
      <c r="H9">
        <f>QUARTILE(B:B,1)</f>
        <v>31488.5</v>
      </c>
      <c r="K9">
        <v>7</v>
      </c>
      <c r="L9">
        <f t="shared" si="0"/>
        <v>-573873.7865121786</v>
      </c>
      <c r="M9">
        <f t="shared" si="1"/>
        <v>-320198.29315075651</v>
      </c>
      <c r="N9">
        <v>221</v>
      </c>
      <c r="O9">
        <f t="shared" si="2"/>
        <v>-447036.03983146755</v>
      </c>
      <c r="P9">
        <f t="shared" si="5"/>
        <v>226</v>
      </c>
      <c r="Q9">
        <f t="shared" si="3"/>
        <v>-98794964.802754328</v>
      </c>
      <c r="R9">
        <f>Q9/P$9</f>
        <v>-437145.86195908993</v>
      </c>
      <c r="S9">
        <f>((R9-E2)*(R9-E2)*N9)/P9</f>
        <v>1353028207889.8525</v>
      </c>
      <c r="T9">
        <f>(L9-R9)*(L9-R9)*N9</f>
        <v>4131490102923.519</v>
      </c>
    </row>
    <row r="10" spans="1:20" x14ac:dyDescent="0.3">
      <c r="A10" s="3" t="s">
        <v>22</v>
      </c>
      <c r="B10" s="7">
        <v>-292365</v>
      </c>
      <c r="F10" t="s">
        <v>246</v>
      </c>
      <c r="G10" t="s">
        <v>248</v>
      </c>
      <c r="H10">
        <f>QUARTILE(B:B,3)</f>
        <v>804082.5</v>
      </c>
      <c r="S10">
        <f>SUM(S3:S9)</f>
        <v>1365394645724.2568</v>
      </c>
      <c r="T10">
        <f>SUM(T3:T9)</f>
        <v>13344239592157.416</v>
      </c>
    </row>
    <row r="11" spans="1:20" ht="43.2" x14ac:dyDescent="0.3">
      <c r="A11" s="3" t="s">
        <v>23</v>
      </c>
      <c r="B11" s="9">
        <v>-279402</v>
      </c>
      <c r="F11" s="6" t="s">
        <v>249</v>
      </c>
      <c r="G11" t="s">
        <v>250</v>
      </c>
      <c r="H11">
        <f>(H10-H9)*2</f>
        <v>1545188</v>
      </c>
    </row>
    <row r="12" spans="1:20" x14ac:dyDescent="0.3">
      <c r="A12" s="3" t="s">
        <v>24</v>
      </c>
      <c r="B12" s="7">
        <v>-267856</v>
      </c>
    </row>
    <row r="13" spans="1:20" x14ac:dyDescent="0.3">
      <c r="A13" s="3" t="s">
        <v>25</v>
      </c>
      <c r="B13" s="9">
        <v>-211356</v>
      </c>
    </row>
    <row r="14" spans="1:20" ht="86.4" x14ac:dyDescent="0.3">
      <c r="A14" s="3" t="s">
        <v>26</v>
      </c>
      <c r="B14" s="8">
        <v>-193583</v>
      </c>
      <c r="D14" s="6" t="s">
        <v>257</v>
      </c>
      <c r="E14">
        <f>S10/P9</f>
        <v>6041569228.8683929</v>
      </c>
      <c r="F14" s="6" t="s">
        <v>260</v>
      </c>
      <c r="G14">
        <f>E14/E16</f>
        <v>0.10232090306042745</v>
      </c>
    </row>
    <row r="15" spans="1:20" ht="72" x14ac:dyDescent="0.3">
      <c r="A15" s="3" t="s">
        <v>27</v>
      </c>
      <c r="B15" s="9">
        <v>-160512</v>
      </c>
      <c r="F15" s="6" t="s">
        <v>259</v>
      </c>
      <c r="G15">
        <f>SQRT(G14)</f>
        <v>0.31987638715670691</v>
      </c>
      <c r="O15" s="6"/>
    </row>
    <row r="16" spans="1:20" x14ac:dyDescent="0.3">
      <c r="A16" s="3" t="s">
        <v>28</v>
      </c>
      <c r="B16" s="7">
        <v>-82820</v>
      </c>
      <c r="D16" t="s">
        <v>262</v>
      </c>
      <c r="E16">
        <f>T10/P9</f>
        <v>59045307929.90007</v>
      </c>
    </row>
    <row r="17" spans="1:15" x14ac:dyDescent="0.3">
      <c r="A17" s="3" t="s">
        <v>29</v>
      </c>
      <c r="B17" s="9">
        <v>-82820</v>
      </c>
    </row>
    <row r="18" spans="1:15" x14ac:dyDescent="0.3">
      <c r="A18" s="3" t="s">
        <v>30</v>
      </c>
      <c r="B18" s="8">
        <v>-71824</v>
      </c>
    </row>
    <row r="19" spans="1:15" x14ac:dyDescent="0.3">
      <c r="A19" s="3" t="s">
        <v>31</v>
      </c>
      <c r="B19" s="9">
        <v>-23442</v>
      </c>
    </row>
    <row r="20" spans="1:15" x14ac:dyDescent="0.3">
      <c r="A20" s="3" t="s">
        <v>32</v>
      </c>
      <c r="B20" s="9">
        <v>-16322</v>
      </c>
    </row>
    <row r="21" spans="1:15" x14ac:dyDescent="0.3">
      <c r="A21" s="3" t="s">
        <v>33</v>
      </c>
      <c r="B21" s="9">
        <v>-11825</v>
      </c>
    </row>
    <row r="22" spans="1:15" x14ac:dyDescent="0.3">
      <c r="A22" s="3" t="s">
        <v>34</v>
      </c>
      <c r="B22" s="7">
        <v>-9009</v>
      </c>
    </row>
    <row r="23" spans="1:15" x14ac:dyDescent="0.3">
      <c r="A23" s="3" t="s">
        <v>35</v>
      </c>
      <c r="B23" s="9">
        <v>-8110</v>
      </c>
    </row>
    <row r="24" spans="1:15" x14ac:dyDescent="0.3">
      <c r="A24" s="3" t="s">
        <v>36</v>
      </c>
      <c r="B24" s="9">
        <v>-5505</v>
      </c>
    </row>
    <row r="25" spans="1:15" x14ac:dyDescent="0.3">
      <c r="A25" s="3" t="s">
        <v>37</v>
      </c>
      <c r="B25" s="9">
        <v>-992</v>
      </c>
    </row>
    <row r="26" spans="1:15" x14ac:dyDescent="0.3">
      <c r="A26" s="3" t="s">
        <v>38</v>
      </c>
      <c r="B26" s="4">
        <v>-923</v>
      </c>
    </row>
    <row r="27" spans="1:15" x14ac:dyDescent="0.3">
      <c r="A27" s="3" t="s">
        <v>39</v>
      </c>
      <c r="B27" s="9">
        <v>315</v>
      </c>
    </row>
    <row r="28" spans="1:15" x14ac:dyDescent="0.3">
      <c r="A28" s="3" t="s">
        <v>40</v>
      </c>
      <c r="B28" s="4">
        <v>463</v>
      </c>
      <c r="F28" s="6"/>
      <c r="O28" s="6"/>
    </row>
    <row r="29" spans="1:15" x14ac:dyDescent="0.3">
      <c r="A29" s="3" t="s">
        <v>41</v>
      </c>
      <c r="B29" s="9">
        <v>463</v>
      </c>
    </row>
    <row r="30" spans="1:15" x14ac:dyDescent="0.3">
      <c r="A30" s="3" t="s">
        <v>42</v>
      </c>
      <c r="B30" s="9">
        <v>2064</v>
      </c>
    </row>
    <row r="31" spans="1:15" x14ac:dyDescent="0.3">
      <c r="A31" s="3" t="s">
        <v>43</v>
      </c>
      <c r="B31" s="4">
        <v>2150</v>
      </c>
      <c r="F31" s="6"/>
    </row>
    <row r="32" spans="1:15" x14ac:dyDescent="0.3">
      <c r="A32" s="3" t="s">
        <v>44</v>
      </c>
      <c r="B32" s="8">
        <v>2614</v>
      </c>
    </row>
    <row r="33" spans="1:2" x14ac:dyDescent="0.3">
      <c r="A33" s="3" t="s">
        <v>45</v>
      </c>
      <c r="B33" s="9">
        <v>3146</v>
      </c>
    </row>
    <row r="34" spans="1:2" x14ac:dyDescent="0.3">
      <c r="A34" s="3" t="s">
        <v>46</v>
      </c>
      <c r="B34" s="9">
        <v>3283</v>
      </c>
    </row>
    <row r="35" spans="1:2" ht="15" thickBot="1" x14ac:dyDescent="0.35">
      <c r="A35" s="3" t="s">
        <v>47</v>
      </c>
      <c r="B35" s="10">
        <v>5586</v>
      </c>
    </row>
    <row r="36" spans="1:2" ht="15" thickBot="1" x14ac:dyDescent="0.35">
      <c r="A36" s="3" t="s">
        <v>48</v>
      </c>
      <c r="B36" s="10">
        <v>5933</v>
      </c>
    </row>
    <row r="37" spans="1:2" x14ac:dyDescent="0.3">
      <c r="A37" s="3" t="s">
        <v>49</v>
      </c>
      <c r="B37" s="9">
        <v>6351</v>
      </c>
    </row>
    <row r="38" spans="1:2" ht="15" thickBot="1" x14ac:dyDescent="0.35">
      <c r="A38" s="3" t="s">
        <v>50</v>
      </c>
      <c r="B38" s="10">
        <v>8348</v>
      </c>
    </row>
    <row r="39" spans="1:2" ht="15" thickBot="1" x14ac:dyDescent="0.35">
      <c r="A39" s="3" t="s">
        <v>51</v>
      </c>
      <c r="B39" s="10">
        <v>9472</v>
      </c>
    </row>
    <row r="40" spans="1:2" ht="15" thickBot="1" x14ac:dyDescent="0.35">
      <c r="A40" s="3" t="s">
        <v>52</v>
      </c>
      <c r="B40" s="10">
        <v>13277</v>
      </c>
    </row>
    <row r="41" spans="1:2" x14ac:dyDescent="0.3">
      <c r="A41" s="3" t="s">
        <v>53</v>
      </c>
      <c r="B41" s="8">
        <v>14422</v>
      </c>
    </row>
    <row r="42" spans="1:2" x14ac:dyDescent="0.3">
      <c r="A42" s="3" t="s">
        <v>54</v>
      </c>
      <c r="B42" s="8">
        <v>14990</v>
      </c>
    </row>
    <row r="43" spans="1:2" x14ac:dyDescent="0.3">
      <c r="A43" s="3" t="s">
        <v>55</v>
      </c>
      <c r="B43" s="8">
        <v>16785</v>
      </c>
    </row>
    <row r="44" spans="1:2" ht="15" thickBot="1" x14ac:dyDescent="0.35">
      <c r="A44" s="3" t="s">
        <v>56</v>
      </c>
      <c r="B44" s="10">
        <v>17532</v>
      </c>
    </row>
    <row r="45" spans="1:2" ht="15" thickBot="1" x14ac:dyDescent="0.35">
      <c r="A45" s="3" t="s">
        <v>57</v>
      </c>
      <c r="B45" s="10">
        <v>18630</v>
      </c>
    </row>
    <row r="46" spans="1:2" ht="15" thickBot="1" x14ac:dyDescent="0.35">
      <c r="A46" s="3" t="s">
        <v>58</v>
      </c>
      <c r="B46" s="10">
        <v>21418</v>
      </c>
    </row>
    <row r="47" spans="1:2" x14ac:dyDescent="0.3">
      <c r="A47" s="3" t="s">
        <v>59</v>
      </c>
      <c r="B47" s="9">
        <v>22281</v>
      </c>
    </row>
    <row r="48" spans="1:2" x14ac:dyDescent="0.3">
      <c r="A48" s="3" t="s">
        <v>60</v>
      </c>
      <c r="B48" s="8">
        <v>22592</v>
      </c>
    </row>
    <row r="49" spans="1:2" x14ac:dyDescent="0.3">
      <c r="A49" s="3" t="s">
        <v>61</v>
      </c>
      <c r="B49" s="9">
        <v>23613</v>
      </c>
    </row>
    <row r="50" spans="1:2" x14ac:dyDescent="0.3">
      <c r="A50" s="3" t="s">
        <v>62</v>
      </c>
      <c r="B50" s="8">
        <v>24995</v>
      </c>
    </row>
    <row r="51" spans="1:2" ht="15" thickBot="1" x14ac:dyDescent="0.35">
      <c r="A51" s="3" t="s">
        <v>63</v>
      </c>
      <c r="B51" s="10">
        <v>26058</v>
      </c>
    </row>
    <row r="52" spans="1:2" ht="15" thickBot="1" x14ac:dyDescent="0.35">
      <c r="A52" s="3" t="s">
        <v>64</v>
      </c>
      <c r="B52" s="11">
        <v>26058</v>
      </c>
    </row>
    <row r="53" spans="1:2" ht="15" thickBot="1" x14ac:dyDescent="0.35">
      <c r="A53" s="3" t="s">
        <v>65</v>
      </c>
      <c r="B53" s="10">
        <v>27172</v>
      </c>
    </row>
    <row r="54" spans="1:2" ht="15" thickBot="1" x14ac:dyDescent="0.35">
      <c r="A54" s="3" t="s">
        <v>66</v>
      </c>
      <c r="B54" s="10">
        <v>27269</v>
      </c>
    </row>
    <row r="55" spans="1:2" ht="15" thickBot="1" x14ac:dyDescent="0.35">
      <c r="A55" s="3" t="s">
        <v>67</v>
      </c>
      <c r="B55" s="10">
        <v>28595</v>
      </c>
    </row>
    <row r="56" spans="1:2" x14ac:dyDescent="0.3">
      <c r="A56" s="3" t="s">
        <v>68</v>
      </c>
      <c r="B56" s="9">
        <v>28899</v>
      </c>
    </row>
    <row r="57" spans="1:2" ht="15" thickBot="1" x14ac:dyDescent="0.35">
      <c r="A57" s="3" t="s">
        <v>69</v>
      </c>
      <c r="B57" s="11">
        <v>31293</v>
      </c>
    </row>
    <row r="58" spans="1:2" ht="15" thickBot="1" x14ac:dyDescent="0.35">
      <c r="A58" s="3" t="s">
        <v>70</v>
      </c>
      <c r="B58" s="11">
        <v>31394</v>
      </c>
    </row>
    <row r="59" spans="1:2" ht="15" thickBot="1" x14ac:dyDescent="0.35">
      <c r="A59" s="3" t="s">
        <v>71</v>
      </c>
      <c r="B59" s="10">
        <v>31772</v>
      </c>
    </row>
    <row r="60" spans="1:2" ht="15" thickBot="1" x14ac:dyDescent="0.35">
      <c r="A60" s="3" t="s">
        <v>72</v>
      </c>
      <c r="B60" s="10">
        <v>32889</v>
      </c>
    </row>
    <row r="61" spans="1:2" ht="15" thickBot="1" x14ac:dyDescent="0.35">
      <c r="A61" s="3" t="s">
        <v>73</v>
      </c>
      <c r="B61" s="11">
        <v>35117</v>
      </c>
    </row>
    <row r="62" spans="1:2" x14ac:dyDescent="0.3">
      <c r="A62" s="3" t="s">
        <v>74</v>
      </c>
      <c r="B62" s="8">
        <v>36144</v>
      </c>
    </row>
    <row r="63" spans="1:2" x14ac:dyDescent="0.3">
      <c r="A63" s="3" t="s">
        <v>75</v>
      </c>
      <c r="B63" s="9">
        <v>38219</v>
      </c>
    </row>
    <row r="64" spans="1:2" ht="15" thickBot="1" x14ac:dyDescent="0.35">
      <c r="A64" s="3" t="s">
        <v>76</v>
      </c>
      <c r="B64" s="10">
        <v>38742</v>
      </c>
    </row>
    <row r="65" spans="1:3" x14ac:dyDescent="0.3">
      <c r="A65" s="3" t="s">
        <v>77</v>
      </c>
      <c r="B65" s="9">
        <v>39219</v>
      </c>
    </row>
    <row r="66" spans="1:3" x14ac:dyDescent="0.3">
      <c r="A66" s="3" t="s">
        <v>78</v>
      </c>
      <c r="B66" s="8">
        <v>40096</v>
      </c>
    </row>
    <row r="67" spans="1:3" x14ac:dyDescent="0.3">
      <c r="A67" s="3" t="s">
        <v>79</v>
      </c>
      <c r="B67" s="8">
        <v>41810</v>
      </c>
    </row>
    <row r="68" spans="1:3" x14ac:dyDescent="0.3">
      <c r="A68" s="3" t="s">
        <v>80</v>
      </c>
      <c r="B68" s="9">
        <v>42173</v>
      </c>
    </row>
    <row r="69" spans="1:3" ht="15" thickBot="1" x14ac:dyDescent="0.35">
      <c r="A69" s="3" t="s">
        <v>81</v>
      </c>
      <c r="B69" s="10">
        <v>42797</v>
      </c>
    </row>
    <row r="70" spans="1:3" x14ac:dyDescent="0.3">
      <c r="A70" s="3" t="s">
        <v>82</v>
      </c>
      <c r="B70" s="7">
        <v>46221</v>
      </c>
    </row>
    <row r="71" spans="1:3" x14ac:dyDescent="0.3">
      <c r="A71" s="3" t="s">
        <v>83</v>
      </c>
      <c r="B71" s="8">
        <v>46423</v>
      </c>
    </row>
    <row r="72" spans="1:3" ht="15" thickBot="1" x14ac:dyDescent="0.35">
      <c r="A72" s="3" t="s">
        <v>84</v>
      </c>
      <c r="B72" s="11">
        <v>46717</v>
      </c>
      <c r="C72" s="6"/>
    </row>
    <row r="73" spans="1:3" x14ac:dyDescent="0.3">
      <c r="A73" s="3" t="s">
        <v>85</v>
      </c>
      <c r="B73" s="9">
        <v>47848</v>
      </c>
    </row>
    <row r="74" spans="1:3" ht="15" thickBot="1" x14ac:dyDescent="0.35">
      <c r="A74" s="3" t="s">
        <v>86</v>
      </c>
      <c r="B74" s="10">
        <v>49360</v>
      </c>
    </row>
    <row r="75" spans="1:3" x14ac:dyDescent="0.3">
      <c r="A75" s="3" t="s">
        <v>87</v>
      </c>
      <c r="B75" s="8">
        <v>49787</v>
      </c>
    </row>
    <row r="76" spans="1:3" ht="15" thickBot="1" x14ac:dyDescent="0.35">
      <c r="A76" s="3" t="s">
        <v>88</v>
      </c>
      <c r="B76" s="10">
        <v>50561</v>
      </c>
    </row>
    <row r="77" spans="1:3" x14ac:dyDescent="0.3">
      <c r="A77" s="3" t="s">
        <v>89</v>
      </c>
      <c r="B77" s="7">
        <v>50909</v>
      </c>
    </row>
    <row r="78" spans="1:3" x14ac:dyDescent="0.3">
      <c r="A78" s="3" t="s">
        <v>90</v>
      </c>
      <c r="B78" s="8">
        <v>51330</v>
      </c>
    </row>
    <row r="79" spans="1:3" ht="15" thickBot="1" x14ac:dyDescent="0.35">
      <c r="A79" s="3" t="s">
        <v>91</v>
      </c>
      <c r="B79" s="10">
        <v>56702</v>
      </c>
    </row>
    <row r="80" spans="1:3" x14ac:dyDescent="0.3">
      <c r="A80" s="3" t="s">
        <v>92</v>
      </c>
      <c r="B80" s="9">
        <v>59238</v>
      </c>
    </row>
    <row r="81" spans="1:2" x14ac:dyDescent="0.3">
      <c r="A81" s="3" t="s">
        <v>93</v>
      </c>
      <c r="B81" s="8">
        <v>60641</v>
      </c>
    </row>
    <row r="82" spans="1:2" ht="15" thickBot="1" x14ac:dyDescent="0.35">
      <c r="A82" s="3" t="s">
        <v>94</v>
      </c>
      <c r="B82" s="11">
        <v>61784</v>
      </c>
    </row>
    <row r="83" spans="1:2" x14ac:dyDescent="0.3">
      <c r="A83" s="3" t="s">
        <v>95</v>
      </c>
      <c r="B83" s="8">
        <v>63700</v>
      </c>
    </row>
    <row r="84" spans="1:2" ht="15" thickBot="1" x14ac:dyDescent="0.35">
      <c r="A84" s="3" t="s">
        <v>96</v>
      </c>
      <c r="B84" s="10">
        <v>65261</v>
      </c>
    </row>
    <row r="85" spans="1:2" ht="15" thickBot="1" x14ac:dyDescent="0.35">
      <c r="A85" s="3" t="s">
        <v>97</v>
      </c>
      <c r="B85" s="10">
        <v>65524</v>
      </c>
    </row>
    <row r="86" spans="1:2" x14ac:dyDescent="0.3">
      <c r="A86" s="3" t="s">
        <v>98</v>
      </c>
      <c r="B86" s="8">
        <v>65639</v>
      </c>
    </row>
    <row r="87" spans="1:2" x14ac:dyDescent="0.3">
      <c r="A87" s="3" t="s">
        <v>99</v>
      </c>
      <c r="B87" s="7">
        <v>65805</v>
      </c>
    </row>
    <row r="88" spans="1:2" x14ac:dyDescent="0.3">
      <c r="A88" s="3" t="s">
        <v>100</v>
      </c>
      <c r="B88" s="8">
        <v>65944</v>
      </c>
    </row>
    <row r="89" spans="1:2" ht="15" thickBot="1" x14ac:dyDescent="0.35">
      <c r="A89" s="3" t="s">
        <v>101</v>
      </c>
      <c r="B89" s="10">
        <v>67206</v>
      </c>
    </row>
    <row r="90" spans="1:2" x14ac:dyDescent="0.3">
      <c r="A90" s="3" t="s">
        <v>102</v>
      </c>
      <c r="B90" s="8">
        <v>67619</v>
      </c>
    </row>
    <row r="91" spans="1:2" x14ac:dyDescent="0.3">
      <c r="A91" s="3" t="s">
        <v>103</v>
      </c>
      <c r="B91" s="8">
        <v>70306</v>
      </c>
    </row>
    <row r="92" spans="1:2" x14ac:dyDescent="0.3">
      <c r="A92" s="3" t="s">
        <v>104</v>
      </c>
      <c r="B92" s="8">
        <v>72046</v>
      </c>
    </row>
    <row r="93" spans="1:2" x14ac:dyDescent="0.3">
      <c r="A93" s="3" t="s">
        <v>105</v>
      </c>
      <c r="B93" s="9">
        <v>73153</v>
      </c>
    </row>
    <row r="94" spans="1:2" ht="15" thickBot="1" x14ac:dyDescent="0.35">
      <c r="A94" s="3" t="s">
        <v>106</v>
      </c>
      <c r="B94" s="10">
        <v>74025</v>
      </c>
    </row>
    <row r="95" spans="1:2" x14ac:dyDescent="0.3">
      <c r="A95" s="3" t="s">
        <v>107</v>
      </c>
      <c r="B95" s="7">
        <v>78545</v>
      </c>
    </row>
    <row r="96" spans="1:2" x14ac:dyDescent="0.3">
      <c r="A96" s="3" t="s">
        <v>108</v>
      </c>
      <c r="B96" s="9">
        <v>79350</v>
      </c>
    </row>
    <row r="97" spans="1:2" x14ac:dyDescent="0.3">
      <c r="A97" s="3" t="s">
        <v>109</v>
      </c>
      <c r="B97" s="8">
        <v>80216</v>
      </c>
    </row>
    <row r="98" spans="1:2" x14ac:dyDescent="0.3">
      <c r="A98" s="3" t="s">
        <v>110</v>
      </c>
      <c r="B98" s="7">
        <v>84016</v>
      </c>
    </row>
    <row r="99" spans="1:2" x14ac:dyDescent="0.3">
      <c r="A99" s="3" t="s">
        <v>111</v>
      </c>
      <c r="B99" s="8">
        <v>89028</v>
      </c>
    </row>
    <row r="100" spans="1:2" x14ac:dyDescent="0.3">
      <c r="A100" s="3" t="s">
        <v>112</v>
      </c>
      <c r="B100" s="8">
        <v>89644</v>
      </c>
    </row>
    <row r="101" spans="1:2" x14ac:dyDescent="0.3">
      <c r="A101" s="3" t="s">
        <v>113</v>
      </c>
      <c r="B101" s="9">
        <v>90636</v>
      </c>
    </row>
    <row r="102" spans="1:2" x14ac:dyDescent="0.3">
      <c r="A102" s="3" t="s">
        <v>114</v>
      </c>
      <c r="B102" s="9">
        <v>90982</v>
      </c>
    </row>
    <row r="103" spans="1:2" x14ac:dyDescent="0.3">
      <c r="A103" s="3" t="s">
        <v>115</v>
      </c>
      <c r="B103" s="8">
        <v>96097</v>
      </c>
    </row>
    <row r="104" spans="1:2" ht="15" thickBot="1" x14ac:dyDescent="0.35">
      <c r="A104" s="3" t="s">
        <v>116</v>
      </c>
      <c r="B104" s="11">
        <v>96479</v>
      </c>
    </row>
    <row r="105" spans="1:2" x14ac:dyDescent="0.3">
      <c r="A105" s="3" t="s">
        <v>117</v>
      </c>
      <c r="B105" s="8">
        <v>99035</v>
      </c>
    </row>
    <row r="106" spans="1:2" ht="15" thickBot="1" x14ac:dyDescent="0.35">
      <c r="A106" s="3" t="s">
        <v>118</v>
      </c>
      <c r="B106" s="10">
        <v>105267</v>
      </c>
    </row>
    <row r="107" spans="1:2" x14ac:dyDescent="0.3">
      <c r="A107" s="3" t="s">
        <v>119</v>
      </c>
      <c r="B107" s="8">
        <v>105575</v>
      </c>
    </row>
    <row r="108" spans="1:2" x14ac:dyDescent="0.3">
      <c r="A108" s="3" t="s">
        <v>120</v>
      </c>
      <c r="B108" s="9">
        <v>118222</v>
      </c>
    </row>
    <row r="109" spans="1:2" ht="15" thickBot="1" x14ac:dyDescent="0.35">
      <c r="A109" s="3" t="s">
        <v>121</v>
      </c>
      <c r="B109" s="12">
        <v>119519</v>
      </c>
    </row>
    <row r="110" spans="1:2" ht="15" thickBot="1" x14ac:dyDescent="0.35">
      <c r="A110" s="3" t="s">
        <v>122</v>
      </c>
      <c r="B110" s="12">
        <v>120236</v>
      </c>
    </row>
    <row r="111" spans="1:2" x14ac:dyDescent="0.3">
      <c r="A111" s="3" t="s">
        <v>123</v>
      </c>
      <c r="B111" s="9">
        <v>120236</v>
      </c>
    </row>
    <row r="112" spans="1:2" x14ac:dyDescent="0.3">
      <c r="A112" s="3" t="s">
        <v>124</v>
      </c>
      <c r="B112" s="8">
        <v>131498</v>
      </c>
    </row>
    <row r="113" spans="1:2" x14ac:dyDescent="0.3">
      <c r="A113" s="3" t="s">
        <v>125</v>
      </c>
      <c r="B113" s="8">
        <v>132998</v>
      </c>
    </row>
    <row r="114" spans="1:2" x14ac:dyDescent="0.3">
      <c r="A114" s="3" t="s">
        <v>126</v>
      </c>
      <c r="B114" s="8">
        <v>133659</v>
      </c>
    </row>
    <row r="115" spans="1:2" ht="15" thickBot="1" x14ac:dyDescent="0.35">
      <c r="A115" s="3" t="s">
        <v>127</v>
      </c>
      <c r="B115" s="10">
        <v>134257</v>
      </c>
    </row>
    <row r="116" spans="1:2" x14ac:dyDescent="0.3">
      <c r="A116" s="3" t="s">
        <v>128</v>
      </c>
      <c r="B116" s="7">
        <v>136752</v>
      </c>
    </row>
    <row r="117" spans="1:2" x14ac:dyDescent="0.3">
      <c r="A117" s="3" t="s">
        <v>129</v>
      </c>
      <c r="B117" s="8">
        <v>137874</v>
      </c>
    </row>
    <row r="118" spans="1:2" x14ac:dyDescent="0.3">
      <c r="A118" s="3" t="s">
        <v>130</v>
      </c>
      <c r="B118" s="8">
        <v>145838</v>
      </c>
    </row>
    <row r="119" spans="1:2" ht="15" thickBot="1" x14ac:dyDescent="0.35">
      <c r="A119" s="3" t="s">
        <v>131</v>
      </c>
      <c r="B119" s="10">
        <v>145866</v>
      </c>
    </row>
    <row r="120" spans="1:2" ht="15" thickBot="1" x14ac:dyDescent="0.35">
      <c r="A120" s="3" t="s">
        <v>132</v>
      </c>
      <c r="B120" s="11">
        <v>150070</v>
      </c>
    </row>
    <row r="121" spans="1:2" x14ac:dyDescent="0.3">
      <c r="A121" s="3" t="s">
        <v>133</v>
      </c>
      <c r="B121" s="8">
        <v>154634</v>
      </c>
    </row>
    <row r="122" spans="1:2" x14ac:dyDescent="0.3">
      <c r="A122" s="3" t="s">
        <v>134</v>
      </c>
      <c r="B122" s="8">
        <v>166579</v>
      </c>
    </row>
    <row r="123" spans="1:2" ht="15" thickBot="1" x14ac:dyDescent="0.35">
      <c r="A123" s="3" t="s">
        <v>135</v>
      </c>
      <c r="B123" s="10">
        <v>170956</v>
      </c>
    </row>
    <row r="124" spans="1:2" x14ac:dyDescent="0.3">
      <c r="A124" s="3" t="s">
        <v>136</v>
      </c>
      <c r="B124" s="7">
        <v>174645</v>
      </c>
    </row>
    <row r="125" spans="1:2" ht="15" thickBot="1" x14ac:dyDescent="0.35">
      <c r="A125" s="3" t="s">
        <v>137</v>
      </c>
      <c r="B125" s="10">
        <v>188494</v>
      </c>
    </row>
    <row r="126" spans="1:2" ht="15" thickBot="1" x14ac:dyDescent="0.35">
      <c r="A126" s="3" t="s">
        <v>138</v>
      </c>
      <c r="B126" s="10">
        <v>199278</v>
      </c>
    </row>
    <row r="127" spans="1:2" ht="15" thickBot="1" x14ac:dyDescent="0.35">
      <c r="A127" s="3" t="s">
        <v>139</v>
      </c>
      <c r="B127" s="10">
        <v>206250</v>
      </c>
    </row>
    <row r="128" spans="1:2" ht="15" thickBot="1" x14ac:dyDescent="0.35">
      <c r="A128" s="3" t="s">
        <v>140</v>
      </c>
      <c r="B128" s="10">
        <v>208724</v>
      </c>
    </row>
    <row r="129" spans="1:2" ht="15" thickBot="1" x14ac:dyDescent="0.35">
      <c r="A129" s="3" t="s">
        <v>141</v>
      </c>
      <c r="B129" s="12">
        <v>211131</v>
      </c>
    </row>
    <row r="130" spans="1:2" ht="15" thickBot="1" x14ac:dyDescent="0.35">
      <c r="A130" s="3" t="s">
        <v>142</v>
      </c>
      <c r="B130" s="12">
        <v>211142</v>
      </c>
    </row>
    <row r="131" spans="1:2" ht="15" thickBot="1" x14ac:dyDescent="0.35">
      <c r="A131" s="3" t="s">
        <v>143</v>
      </c>
      <c r="B131" s="10">
        <v>222559</v>
      </c>
    </row>
    <row r="132" spans="1:2" ht="15" thickBot="1" x14ac:dyDescent="0.35">
      <c r="A132" s="3" t="s">
        <v>144</v>
      </c>
      <c r="B132" s="12">
        <v>227523</v>
      </c>
    </row>
    <row r="133" spans="1:2" ht="15" thickBot="1" x14ac:dyDescent="0.35">
      <c r="A133" s="3" t="s">
        <v>145</v>
      </c>
      <c r="B133" s="11">
        <v>230941</v>
      </c>
    </row>
    <row r="134" spans="1:2" x14ac:dyDescent="0.3">
      <c r="A134" s="3" t="s">
        <v>146</v>
      </c>
      <c r="B134" s="7">
        <v>246757</v>
      </c>
    </row>
    <row r="135" spans="1:2" x14ac:dyDescent="0.3">
      <c r="A135" s="3" t="s">
        <v>147</v>
      </c>
      <c r="B135" s="8">
        <v>247096</v>
      </c>
    </row>
    <row r="136" spans="1:2" x14ac:dyDescent="0.3">
      <c r="A136" s="3" t="s">
        <v>148</v>
      </c>
      <c r="B136" s="7">
        <v>254745</v>
      </c>
    </row>
    <row r="137" spans="1:2" x14ac:dyDescent="0.3">
      <c r="A137" s="3" t="s">
        <v>149</v>
      </c>
      <c r="B137" s="8">
        <v>279362</v>
      </c>
    </row>
    <row r="138" spans="1:2" x14ac:dyDescent="0.3">
      <c r="A138" s="3" t="s">
        <v>150</v>
      </c>
      <c r="B138" s="7">
        <v>283193</v>
      </c>
    </row>
    <row r="139" spans="1:2" x14ac:dyDescent="0.3">
      <c r="A139" s="3" t="s">
        <v>151</v>
      </c>
      <c r="B139" s="8">
        <v>303117</v>
      </c>
    </row>
    <row r="140" spans="1:2" ht="15" thickBot="1" x14ac:dyDescent="0.35">
      <c r="A140" s="3" t="s">
        <v>152</v>
      </c>
      <c r="B140" s="10">
        <v>336411</v>
      </c>
    </row>
    <row r="141" spans="1:2" x14ac:dyDescent="0.3">
      <c r="A141" s="3" t="s">
        <v>153</v>
      </c>
      <c r="B141" s="7">
        <v>349916</v>
      </c>
    </row>
    <row r="142" spans="1:2" x14ac:dyDescent="0.3">
      <c r="A142" s="3" t="s">
        <v>154</v>
      </c>
      <c r="B142" s="7">
        <v>358636</v>
      </c>
    </row>
    <row r="143" spans="1:2" ht="15" thickBot="1" x14ac:dyDescent="0.35">
      <c r="A143" s="3" t="s">
        <v>155</v>
      </c>
      <c r="B143" s="10">
        <v>365614</v>
      </c>
    </row>
    <row r="144" spans="1:2" x14ac:dyDescent="0.3">
      <c r="A144" s="3" t="s">
        <v>156</v>
      </c>
      <c r="B144" s="7">
        <v>373376</v>
      </c>
    </row>
    <row r="145" spans="1:2" ht="15" thickBot="1" x14ac:dyDescent="0.35">
      <c r="A145" s="3" t="s">
        <v>157</v>
      </c>
      <c r="B145" s="10">
        <v>376318</v>
      </c>
    </row>
    <row r="146" spans="1:2" ht="15" thickBot="1" x14ac:dyDescent="0.35">
      <c r="A146" s="3" t="s">
        <v>158</v>
      </c>
      <c r="B146" s="12">
        <v>377448</v>
      </c>
    </row>
    <row r="147" spans="1:2" x14ac:dyDescent="0.3">
      <c r="A147" s="3" t="s">
        <v>159</v>
      </c>
      <c r="B147" s="7">
        <v>377448</v>
      </c>
    </row>
    <row r="148" spans="1:2" x14ac:dyDescent="0.3">
      <c r="A148" s="3" t="s">
        <v>160</v>
      </c>
      <c r="B148" s="8">
        <v>430427</v>
      </c>
    </row>
    <row r="149" spans="1:2" x14ac:dyDescent="0.3">
      <c r="A149" s="3" t="s">
        <v>161</v>
      </c>
      <c r="B149" s="7">
        <v>433923</v>
      </c>
    </row>
    <row r="150" spans="1:2" x14ac:dyDescent="0.3">
      <c r="A150" s="3" t="s">
        <v>162</v>
      </c>
      <c r="B150" s="7">
        <v>445980</v>
      </c>
    </row>
    <row r="151" spans="1:2" x14ac:dyDescent="0.3">
      <c r="A151" s="3" t="s">
        <v>163</v>
      </c>
      <c r="B151" s="7">
        <v>448334</v>
      </c>
    </row>
    <row r="152" spans="1:2" x14ac:dyDescent="0.3">
      <c r="A152" s="3" t="s">
        <v>164</v>
      </c>
      <c r="B152" s="7">
        <v>453516</v>
      </c>
    </row>
    <row r="153" spans="1:2" x14ac:dyDescent="0.3">
      <c r="A153" s="3" t="s">
        <v>165</v>
      </c>
      <c r="B153" s="8">
        <v>483312</v>
      </c>
    </row>
    <row r="154" spans="1:2" x14ac:dyDescent="0.3">
      <c r="A154" s="3" t="s">
        <v>166</v>
      </c>
      <c r="B154" s="7">
        <v>496408</v>
      </c>
    </row>
    <row r="155" spans="1:2" x14ac:dyDescent="0.3">
      <c r="A155" s="3" t="s">
        <v>167</v>
      </c>
      <c r="B155" s="8">
        <v>528590</v>
      </c>
    </row>
    <row r="156" spans="1:2" x14ac:dyDescent="0.3">
      <c r="A156" s="3" t="s">
        <v>168</v>
      </c>
      <c r="B156" s="7">
        <v>528955</v>
      </c>
    </row>
    <row r="157" spans="1:2" x14ac:dyDescent="0.3">
      <c r="A157" s="3" t="s">
        <v>169</v>
      </c>
      <c r="B157" s="7">
        <v>567096</v>
      </c>
    </row>
    <row r="158" spans="1:2" x14ac:dyDescent="0.3">
      <c r="A158" s="3" t="s">
        <v>170</v>
      </c>
      <c r="B158" s="8">
        <v>579086</v>
      </c>
    </row>
    <row r="159" spans="1:2" x14ac:dyDescent="0.3">
      <c r="A159" s="3" t="s">
        <v>171</v>
      </c>
      <c r="B159" s="7">
        <v>584631</v>
      </c>
    </row>
    <row r="160" spans="1:2" x14ac:dyDescent="0.3">
      <c r="A160" s="3" t="s">
        <v>172</v>
      </c>
      <c r="B160" s="8">
        <v>608808</v>
      </c>
    </row>
    <row r="161" spans="1:2" x14ac:dyDescent="0.3">
      <c r="A161" s="3" t="s">
        <v>173</v>
      </c>
      <c r="B161" s="7">
        <v>609286</v>
      </c>
    </row>
    <row r="162" spans="1:2" x14ac:dyDescent="0.3">
      <c r="A162" s="3" t="s">
        <v>174</v>
      </c>
      <c r="B162" s="7">
        <v>644137</v>
      </c>
    </row>
    <row r="163" spans="1:2" x14ac:dyDescent="0.3">
      <c r="A163" s="3" t="s">
        <v>175</v>
      </c>
      <c r="B163" s="7">
        <v>666884</v>
      </c>
    </row>
    <row r="164" spans="1:2" x14ac:dyDescent="0.3">
      <c r="A164" s="3" t="s">
        <v>176</v>
      </c>
      <c r="B164" s="7">
        <v>681358</v>
      </c>
    </row>
    <row r="165" spans="1:2" x14ac:dyDescent="0.3">
      <c r="A165" s="3" t="s">
        <v>177</v>
      </c>
      <c r="B165" s="8">
        <v>690707</v>
      </c>
    </row>
    <row r="166" spans="1:2" x14ac:dyDescent="0.3">
      <c r="A166" s="3" t="s">
        <v>178</v>
      </c>
      <c r="B166" s="8">
        <v>721617</v>
      </c>
    </row>
    <row r="167" spans="1:2" x14ac:dyDescent="0.3">
      <c r="A167" s="3" t="s">
        <v>179</v>
      </c>
      <c r="B167" s="8">
        <v>731702</v>
      </c>
    </row>
    <row r="168" spans="1:2" x14ac:dyDescent="0.3">
      <c r="A168" s="3" t="s">
        <v>180</v>
      </c>
      <c r="B168" s="7">
        <v>753484</v>
      </c>
    </row>
    <row r="169" spans="1:2" x14ac:dyDescent="0.3">
      <c r="A169" s="3" t="s">
        <v>181</v>
      </c>
      <c r="B169" s="8">
        <v>775304</v>
      </c>
    </row>
    <row r="170" spans="1:2" x14ac:dyDescent="0.3">
      <c r="A170" s="3" t="s">
        <v>182</v>
      </c>
      <c r="B170" s="7">
        <v>776319</v>
      </c>
    </row>
    <row r="171" spans="1:2" x14ac:dyDescent="0.3">
      <c r="A171" s="3" t="s">
        <v>183</v>
      </c>
      <c r="B171" s="8">
        <v>813337</v>
      </c>
    </row>
    <row r="172" spans="1:2" x14ac:dyDescent="0.3">
      <c r="A172" s="3" t="s">
        <v>184</v>
      </c>
      <c r="B172" s="4">
        <v>831755</v>
      </c>
    </row>
    <row r="173" spans="1:2" x14ac:dyDescent="0.3">
      <c r="A173" s="3" t="s">
        <v>185</v>
      </c>
      <c r="B173" s="7">
        <v>840483</v>
      </c>
    </row>
    <row r="174" spans="1:2" x14ac:dyDescent="0.3">
      <c r="A174" s="3" t="s">
        <v>186</v>
      </c>
      <c r="B174" s="7">
        <v>866759</v>
      </c>
    </row>
    <row r="175" spans="1:2" x14ac:dyDescent="0.3">
      <c r="A175" s="3" t="s">
        <v>187</v>
      </c>
      <c r="B175" s="8">
        <v>871680</v>
      </c>
    </row>
    <row r="176" spans="1:2" x14ac:dyDescent="0.3">
      <c r="A176" s="3" t="s">
        <v>188</v>
      </c>
      <c r="B176" s="7">
        <v>873386</v>
      </c>
    </row>
    <row r="177" spans="1:2" x14ac:dyDescent="0.3">
      <c r="A177" s="3" t="s">
        <v>189</v>
      </c>
      <c r="B177" s="8">
        <v>877614</v>
      </c>
    </row>
    <row r="178" spans="1:2" x14ac:dyDescent="0.3">
      <c r="A178" s="3" t="s">
        <v>190</v>
      </c>
      <c r="B178" s="7">
        <v>888008</v>
      </c>
    </row>
    <row r="179" spans="1:2" x14ac:dyDescent="0.3">
      <c r="A179" s="3" t="s">
        <v>191</v>
      </c>
      <c r="B179" s="7">
        <v>925330</v>
      </c>
    </row>
    <row r="180" spans="1:2" x14ac:dyDescent="0.3">
      <c r="A180" s="3" t="s">
        <v>192</v>
      </c>
      <c r="B180" s="8">
        <v>947159</v>
      </c>
    </row>
    <row r="181" spans="1:2" x14ac:dyDescent="0.3">
      <c r="A181" s="3" t="s">
        <v>193</v>
      </c>
      <c r="B181" s="4">
        <v>956539</v>
      </c>
    </row>
    <row r="182" spans="1:2" x14ac:dyDescent="0.3">
      <c r="A182" s="3" t="s">
        <v>194</v>
      </c>
      <c r="B182" s="8">
        <v>962059</v>
      </c>
    </row>
    <row r="183" spans="1:2" x14ac:dyDescent="0.3">
      <c r="A183" s="3" t="s">
        <v>195</v>
      </c>
      <c r="B183" s="7">
        <v>980934</v>
      </c>
    </row>
    <row r="184" spans="1:2" x14ac:dyDescent="0.3">
      <c r="A184" s="3" t="s">
        <v>196</v>
      </c>
      <c r="B184" s="4">
        <v>982603</v>
      </c>
    </row>
    <row r="185" spans="1:2" x14ac:dyDescent="0.3">
      <c r="A185" s="3" t="s">
        <v>197</v>
      </c>
      <c r="B185" s="7">
        <v>1001866</v>
      </c>
    </row>
    <row r="186" spans="1:2" x14ac:dyDescent="0.3">
      <c r="A186" s="3" t="s">
        <v>198</v>
      </c>
      <c r="B186" s="7">
        <v>1007027</v>
      </c>
    </row>
    <row r="187" spans="1:2" x14ac:dyDescent="0.3">
      <c r="A187" s="3" t="s">
        <v>199</v>
      </c>
      <c r="B187" s="7">
        <v>1015917</v>
      </c>
    </row>
    <row r="188" spans="1:2" x14ac:dyDescent="0.3">
      <c r="A188" s="3" t="s">
        <v>200</v>
      </c>
      <c r="B188" s="7">
        <v>1034003</v>
      </c>
    </row>
    <row r="189" spans="1:2" x14ac:dyDescent="0.3">
      <c r="A189" s="3" t="s">
        <v>201</v>
      </c>
      <c r="B189" s="7">
        <v>1036854</v>
      </c>
    </row>
    <row r="190" spans="1:2" x14ac:dyDescent="0.3">
      <c r="A190" s="3" t="s">
        <v>202</v>
      </c>
      <c r="B190" s="8">
        <v>1055079</v>
      </c>
    </row>
    <row r="191" spans="1:2" x14ac:dyDescent="0.3">
      <c r="A191" s="3" t="s">
        <v>203</v>
      </c>
      <c r="B191" s="7">
        <v>1168056</v>
      </c>
    </row>
    <row r="192" spans="1:2" x14ac:dyDescent="0.3">
      <c r="A192" s="3" t="s">
        <v>204</v>
      </c>
      <c r="B192" s="8">
        <v>1283639</v>
      </c>
    </row>
    <row r="193" spans="1:2" x14ac:dyDescent="0.3">
      <c r="A193" s="3" t="s">
        <v>205</v>
      </c>
      <c r="B193" s="8">
        <v>1314334</v>
      </c>
    </row>
    <row r="194" spans="1:2" x14ac:dyDescent="0.3">
      <c r="A194" s="3" t="s">
        <v>206</v>
      </c>
      <c r="B194" s="7">
        <v>1351759</v>
      </c>
    </row>
    <row r="195" spans="1:2" x14ac:dyDescent="0.3">
      <c r="A195" s="3" t="s">
        <v>207</v>
      </c>
      <c r="B195" s="7">
        <v>1420192</v>
      </c>
    </row>
    <row r="196" spans="1:2" x14ac:dyDescent="0.3">
      <c r="A196" s="3" t="s">
        <v>208</v>
      </c>
      <c r="B196" s="8">
        <v>1473052</v>
      </c>
    </row>
    <row r="197" spans="1:2" x14ac:dyDescent="0.3">
      <c r="A197" s="3" t="s">
        <v>209</v>
      </c>
      <c r="B197" s="8">
        <v>1475756</v>
      </c>
    </row>
    <row r="198" spans="1:2" x14ac:dyDescent="0.3">
      <c r="A198" s="3" t="s">
        <v>210</v>
      </c>
      <c r="B198" s="8">
        <v>1522682</v>
      </c>
    </row>
    <row r="199" spans="1:2" x14ac:dyDescent="0.3">
      <c r="A199" s="3" t="s">
        <v>211</v>
      </c>
      <c r="B199" s="7">
        <v>1685741</v>
      </c>
    </row>
    <row r="200" spans="1:2" x14ac:dyDescent="0.3">
      <c r="A200" s="3" t="s">
        <v>212</v>
      </c>
      <c r="B200" s="8">
        <v>1773602</v>
      </c>
    </row>
    <row r="201" spans="1:2" x14ac:dyDescent="0.3">
      <c r="A201" s="3" t="s">
        <v>213</v>
      </c>
      <c r="B201" s="4">
        <v>1841356</v>
      </c>
    </row>
    <row r="202" spans="1:2" x14ac:dyDescent="0.3">
      <c r="A202" s="3" t="s">
        <v>214</v>
      </c>
      <c r="B202" s="8">
        <v>1862601</v>
      </c>
    </row>
    <row r="203" spans="1:2" x14ac:dyDescent="0.3">
      <c r="A203" s="3" t="s">
        <v>215</v>
      </c>
      <c r="B203" s="7">
        <v>2035437</v>
      </c>
    </row>
    <row r="204" spans="1:2" x14ac:dyDescent="0.3">
      <c r="A204" s="3" t="s">
        <v>216</v>
      </c>
      <c r="B204" s="4">
        <v>2090513</v>
      </c>
    </row>
    <row r="205" spans="1:2" x14ac:dyDescent="0.3">
      <c r="A205" s="3" t="s">
        <v>217</v>
      </c>
      <c r="B205" s="4">
        <v>2090513</v>
      </c>
    </row>
    <row r="206" spans="1:2" x14ac:dyDescent="0.3">
      <c r="A206" s="3" t="s">
        <v>218</v>
      </c>
      <c r="B206" s="7">
        <v>2115734</v>
      </c>
    </row>
    <row r="207" spans="1:2" x14ac:dyDescent="0.3">
      <c r="A207" s="3" t="s">
        <v>219</v>
      </c>
      <c r="B207" s="7">
        <v>2259670</v>
      </c>
    </row>
    <row r="208" spans="1:2" x14ac:dyDescent="0.3">
      <c r="A208" s="3" t="s">
        <v>220</v>
      </c>
      <c r="B208" s="7">
        <v>2474859</v>
      </c>
    </row>
    <row r="209" spans="1:2" x14ac:dyDescent="0.3">
      <c r="A209" s="3" t="s">
        <v>221</v>
      </c>
      <c r="B209" s="8">
        <v>2604761</v>
      </c>
    </row>
    <row r="210" spans="1:2" x14ac:dyDescent="0.3">
      <c r="A210" s="3" t="s">
        <v>222</v>
      </c>
      <c r="B210" s="8">
        <v>2636409</v>
      </c>
    </row>
    <row r="211" spans="1:2" x14ac:dyDescent="0.3">
      <c r="A211" s="3" t="s">
        <v>223</v>
      </c>
      <c r="B211" s="4">
        <v>2784832</v>
      </c>
    </row>
    <row r="212" spans="1:2" x14ac:dyDescent="0.3">
      <c r="A212" s="3" t="s">
        <v>224</v>
      </c>
      <c r="B212" s="8">
        <v>2788550</v>
      </c>
    </row>
    <row r="213" spans="1:2" x14ac:dyDescent="0.3">
      <c r="A213" s="3" t="s">
        <v>225</v>
      </c>
      <c r="B213" s="4">
        <v>2918288</v>
      </c>
    </row>
    <row r="214" spans="1:2" x14ac:dyDescent="0.3">
      <c r="A214" s="3" t="s">
        <v>226</v>
      </c>
      <c r="B214" s="4">
        <v>3054173</v>
      </c>
    </row>
    <row r="215" spans="1:2" x14ac:dyDescent="0.3">
      <c r="A215" s="3" t="s">
        <v>227</v>
      </c>
      <c r="B215" s="7">
        <v>3065852</v>
      </c>
    </row>
    <row r="216" spans="1:2" x14ac:dyDescent="0.3">
      <c r="A216" s="3" t="s">
        <v>228</v>
      </c>
      <c r="B216" s="8">
        <v>3591735</v>
      </c>
    </row>
    <row r="217" spans="1:2" x14ac:dyDescent="0.3">
      <c r="A217" s="3" t="s">
        <v>229</v>
      </c>
      <c r="B217" s="8">
        <v>4071440</v>
      </c>
    </row>
    <row r="218" spans="1:2" x14ac:dyDescent="0.3">
      <c r="A218" s="3" t="s">
        <v>230</v>
      </c>
      <c r="B218" s="7">
        <v>4182936</v>
      </c>
    </row>
    <row r="219" spans="1:2" x14ac:dyDescent="0.3">
      <c r="A219" s="3" t="s">
        <v>231</v>
      </c>
      <c r="B219" s="7">
        <v>4610266</v>
      </c>
    </row>
    <row r="220" spans="1:2" x14ac:dyDescent="0.3">
      <c r="A220" s="3" t="s">
        <v>232</v>
      </c>
      <c r="B220" s="8">
        <v>6144114</v>
      </c>
    </row>
    <row r="221" spans="1:2" x14ac:dyDescent="0.3">
      <c r="A221" s="3" t="s">
        <v>233</v>
      </c>
      <c r="B221" s="4">
        <v>6317994</v>
      </c>
    </row>
    <row r="222" spans="1:2" x14ac:dyDescent="0.3">
      <c r="A222" s="3" t="s">
        <v>234</v>
      </c>
      <c r="B222" s="4">
        <v>7096271</v>
      </c>
    </row>
    <row r="223" spans="1:2" x14ac:dyDescent="0.3">
      <c r="A223" s="3" t="s">
        <v>235</v>
      </c>
      <c r="B223" s="4">
        <v>7801504</v>
      </c>
    </row>
    <row r="224" spans="1:2" x14ac:dyDescent="0.3">
      <c r="A224" s="3" t="s">
        <v>236</v>
      </c>
      <c r="B224" s="4">
        <v>8693244</v>
      </c>
    </row>
    <row r="225" spans="1:2" x14ac:dyDescent="0.3">
      <c r="A225" s="3" t="s">
        <v>237</v>
      </c>
      <c r="B225" s="4">
        <v>8693244</v>
      </c>
    </row>
    <row r="226" spans="1:2" x14ac:dyDescent="0.3">
      <c r="A226" s="3" t="s">
        <v>238</v>
      </c>
      <c r="B226" s="8">
        <v>9358515</v>
      </c>
    </row>
    <row r="227" spans="1:2" x14ac:dyDescent="0.3">
      <c r="A227" s="3" t="s">
        <v>239</v>
      </c>
      <c r="B227" s="4">
        <v>9439643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21BD-1FF7-4DE5-9B48-49EBA848470A}">
  <dimension ref="A1:T227"/>
  <sheetViews>
    <sheetView topLeftCell="C4" workbookViewId="0">
      <selection activeCell="G14" sqref="G14"/>
    </sheetView>
  </sheetViews>
  <sheetFormatPr defaultRowHeight="14.4" x14ac:dyDescent="0.3"/>
  <cols>
    <col min="2" max="2" width="24.44140625" customWidth="1"/>
    <col min="4" max="4" width="16" customWidth="1"/>
    <col min="5" max="5" width="12" bestFit="1" customWidth="1"/>
    <col min="6" max="6" width="14.109375" customWidth="1"/>
    <col min="7" max="7" width="16.109375" customWidth="1"/>
    <col min="8" max="8" width="19.33203125" customWidth="1"/>
    <col min="14" max="14" width="12.5546875" customWidth="1"/>
    <col min="15" max="15" width="13.5546875" customWidth="1"/>
    <col min="16" max="16" width="15.6640625" customWidth="1"/>
    <col min="17" max="17" width="12.33203125" customWidth="1"/>
    <col min="18" max="18" width="13.109375" customWidth="1"/>
    <col min="19" max="19" width="11.77734375" customWidth="1"/>
    <col min="20" max="20" width="12" customWidth="1"/>
  </cols>
  <sheetData>
    <row r="1" spans="1:20" ht="43.2" x14ac:dyDescent="0.3">
      <c r="A1" s="1" t="s">
        <v>0</v>
      </c>
      <c r="B1" s="2" t="s">
        <v>1</v>
      </c>
      <c r="C1" s="6"/>
      <c r="D1" s="6"/>
      <c r="E1" s="6"/>
      <c r="F1" s="6"/>
      <c r="G1" s="6"/>
      <c r="H1" s="6"/>
      <c r="I1" s="6"/>
      <c r="L1" t="s">
        <v>2</v>
      </c>
      <c r="M1" t="s">
        <v>3</v>
      </c>
      <c r="N1" t="s">
        <v>4</v>
      </c>
      <c r="O1" s="6" t="s">
        <v>5</v>
      </c>
      <c r="P1" t="s">
        <v>6</v>
      </c>
      <c r="R1" s="6" t="s">
        <v>258</v>
      </c>
    </row>
    <row r="2" spans="1:20" x14ac:dyDescent="0.3">
      <c r="A2" s="3" t="s">
        <v>7</v>
      </c>
      <c r="B2" s="4">
        <v>-1969089</v>
      </c>
      <c r="D2" t="s">
        <v>8</v>
      </c>
      <c r="E2">
        <f>AVERAGE(B:B)</f>
        <v>739136.29203539819</v>
      </c>
      <c r="G2" t="s">
        <v>9</v>
      </c>
      <c r="H2" s="5">
        <f>MIN(B2:B235)</f>
        <v>-1969089</v>
      </c>
      <c r="N2">
        <f t="array" ref="N2:N9">FREQUENCY(B2:B239, L3:L13)</f>
        <v>0</v>
      </c>
    </row>
    <row r="3" spans="1:20" x14ac:dyDescent="0.3">
      <c r="A3" s="3" t="s">
        <v>10</v>
      </c>
      <c r="B3" s="4">
        <v>-1216403</v>
      </c>
      <c r="D3" t="s">
        <v>11</v>
      </c>
      <c r="E3" s="6">
        <f>_xlfn.MODE.SNGL(B:B)</f>
        <v>-1216403</v>
      </c>
      <c r="G3" t="s">
        <v>12</v>
      </c>
      <c r="H3" s="5">
        <f>MAX(B2:B235)</f>
        <v>9439643</v>
      </c>
      <c r="K3">
        <v>1</v>
      </c>
      <c r="L3">
        <f>H2-H4/2</f>
        <v>-7673455</v>
      </c>
      <c r="M3">
        <f>L3+$H$6</f>
        <v>-6914557.436029084</v>
      </c>
      <c r="N3">
        <v>0</v>
      </c>
      <c r="O3">
        <f>AVERAGE(L3:M3)</f>
        <v>-7294006.218014542</v>
      </c>
      <c r="P3">
        <f>N3</f>
        <v>0</v>
      </c>
      <c r="Q3">
        <f>N3*O3</f>
        <v>0</v>
      </c>
      <c r="R3">
        <f>Q3/P$9</f>
        <v>0</v>
      </c>
      <c r="S3">
        <f>((R3-E2)*(R3-E2)*N3)/P9</f>
        <v>0</v>
      </c>
      <c r="T3">
        <f>(L3-R3)*(L3-R3)*N3</f>
        <v>0</v>
      </c>
    </row>
    <row r="4" spans="1:20" x14ac:dyDescent="0.3">
      <c r="A4" s="3" t="s">
        <v>13</v>
      </c>
      <c r="B4" s="4">
        <v>-1216403</v>
      </c>
      <c r="D4" t="s">
        <v>14</v>
      </c>
      <c r="E4">
        <f>MEDIAN(B:B)</f>
        <v>133958</v>
      </c>
      <c r="G4" t="s">
        <v>15</v>
      </c>
      <c r="H4" s="5">
        <f>H3-H2</f>
        <v>11408732</v>
      </c>
      <c r="K4">
        <v>2</v>
      </c>
      <c r="L4">
        <f t="shared" ref="L4:L9" si="0">M3</f>
        <v>-6914557.436029084</v>
      </c>
      <c r="M4">
        <f t="shared" ref="M4:M9" si="1">L4+$H$6</f>
        <v>-6155659.8720581681</v>
      </c>
      <c r="N4">
        <v>0</v>
      </c>
      <c r="O4">
        <f t="shared" ref="O4:O9" si="2">AVERAGE(L4:M4)</f>
        <v>-6535108.654043626</v>
      </c>
      <c r="P4">
        <f>N4+P3</f>
        <v>0</v>
      </c>
      <c r="Q4">
        <f t="shared" ref="Q4:Q9" si="3">N4*O4</f>
        <v>0</v>
      </c>
      <c r="R4">
        <f t="shared" ref="R4:R8" si="4">Q4/P$9</f>
        <v>0</v>
      </c>
    </row>
    <row r="5" spans="1:20" x14ac:dyDescent="0.3">
      <c r="A5" s="3" t="s">
        <v>16</v>
      </c>
      <c r="B5" s="4">
        <v>-769438</v>
      </c>
      <c r="F5" s="6"/>
      <c r="K5">
        <v>3</v>
      </c>
      <c r="L5">
        <f>M4</f>
        <v>-6155659.8720581681</v>
      </c>
      <c r="M5">
        <f t="shared" si="1"/>
        <v>-5396762.3080872521</v>
      </c>
      <c r="N5">
        <v>0</v>
      </c>
      <c r="O5">
        <f t="shared" si="2"/>
        <v>-5776211.0900727101</v>
      </c>
      <c r="P5">
        <f t="shared" ref="P5:P9" si="5">N5+P4</f>
        <v>0</v>
      </c>
      <c r="Q5">
        <f t="shared" si="3"/>
        <v>0</v>
      </c>
      <c r="R5">
        <f t="shared" si="4"/>
        <v>0</v>
      </c>
    </row>
    <row r="6" spans="1:20" ht="57.6" x14ac:dyDescent="0.3">
      <c r="A6" s="3" t="s">
        <v>18</v>
      </c>
      <c r="B6" s="7">
        <v>-724380</v>
      </c>
      <c r="F6" s="6" t="s">
        <v>243</v>
      </c>
      <c r="G6" t="s">
        <v>17</v>
      </c>
      <c r="H6">
        <f>H4/SQRT(226)</f>
        <v>758897.56397091644</v>
      </c>
      <c r="K6">
        <v>4</v>
      </c>
      <c r="L6">
        <f t="shared" si="0"/>
        <v>-5396762.3080872521</v>
      </c>
      <c r="M6">
        <f t="shared" si="1"/>
        <v>-4637864.7441163361</v>
      </c>
      <c r="N6">
        <v>0</v>
      </c>
      <c r="O6">
        <f t="shared" si="2"/>
        <v>-5017313.5261017941</v>
      </c>
      <c r="P6">
        <f t="shared" si="5"/>
        <v>0</v>
      </c>
      <c r="Q6">
        <f t="shared" si="3"/>
        <v>0</v>
      </c>
      <c r="R6">
        <f t="shared" si="4"/>
        <v>0</v>
      </c>
      <c r="S6">
        <f>((R6-E2)*(R6-E2)*N6)/P9</f>
        <v>0</v>
      </c>
      <c r="T6">
        <f>(L6-R6)*(L6-R6)*N6</f>
        <v>0</v>
      </c>
    </row>
    <row r="7" spans="1:20" x14ac:dyDescent="0.3">
      <c r="A7" s="3" t="s">
        <v>19</v>
      </c>
      <c r="B7" s="7">
        <v>-468617</v>
      </c>
      <c r="G7" s="6"/>
      <c r="K7">
        <v>5</v>
      </c>
      <c r="L7">
        <f t="shared" si="0"/>
        <v>-4637864.7441163361</v>
      </c>
      <c r="M7">
        <f t="shared" si="1"/>
        <v>-3878967.1801454197</v>
      </c>
      <c r="N7">
        <v>0</v>
      </c>
      <c r="O7">
        <f t="shared" si="2"/>
        <v>-4258415.9621308781</v>
      </c>
      <c r="P7">
        <f t="shared" si="5"/>
        <v>0</v>
      </c>
      <c r="Q7">
        <f t="shared" si="3"/>
        <v>0</v>
      </c>
      <c r="R7">
        <f t="shared" si="4"/>
        <v>0</v>
      </c>
    </row>
    <row r="8" spans="1:20" x14ac:dyDescent="0.3">
      <c r="A8" s="3" t="s">
        <v>20</v>
      </c>
      <c r="B8" s="8">
        <v>-460157</v>
      </c>
      <c r="F8" s="6"/>
      <c r="K8">
        <v>6</v>
      </c>
      <c r="L8">
        <f t="shared" si="0"/>
        <v>-3878967.1801454197</v>
      </c>
      <c r="M8">
        <f t="shared" si="1"/>
        <v>-3120069.6161745032</v>
      </c>
      <c r="N8">
        <v>0</v>
      </c>
      <c r="O8">
        <f t="shared" si="2"/>
        <v>-3499518.3981599612</v>
      </c>
      <c r="P8">
        <f t="shared" si="5"/>
        <v>0</v>
      </c>
      <c r="Q8">
        <f t="shared" si="3"/>
        <v>0</v>
      </c>
      <c r="R8">
        <f t="shared" si="4"/>
        <v>0</v>
      </c>
      <c r="S8">
        <f>((R8-E2)*(R8-E2)*N8)/P9</f>
        <v>0</v>
      </c>
      <c r="T8">
        <f>(L8-R8)*(L8-R8)*N8</f>
        <v>0</v>
      </c>
    </row>
    <row r="9" spans="1:20" x14ac:dyDescent="0.3">
      <c r="A9" s="3" t="s">
        <v>21</v>
      </c>
      <c r="B9" s="8">
        <v>-327944</v>
      </c>
      <c r="K9">
        <v>7</v>
      </c>
      <c r="L9">
        <f t="shared" si="0"/>
        <v>-3120069.6161745032</v>
      </c>
      <c r="M9">
        <f t="shared" si="1"/>
        <v>-2361172.0522035868</v>
      </c>
      <c r="N9">
        <v>226</v>
      </c>
      <c r="O9">
        <f t="shared" si="2"/>
        <v>-2740620.8341890452</v>
      </c>
      <c r="P9">
        <f t="shared" si="5"/>
        <v>226</v>
      </c>
      <c r="Q9">
        <f t="shared" si="3"/>
        <v>-619380308.52672422</v>
      </c>
      <c r="R9">
        <f>Q9/P$9</f>
        <v>-2740620.8341890452</v>
      </c>
      <c r="S9">
        <f>((R9-E2)*(R9-E2)*N9)/P9</f>
        <v>12108709657509.797</v>
      </c>
      <c r="T9">
        <f>(L9-R9)*(L9-R9)*N9</f>
        <v>32539791461955.961</v>
      </c>
    </row>
    <row r="10" spans="1:20" x14ac:dyDescent="0.3">
      <c r="A10" s="3" t="s">
        <v>22</v>
      </c>
      <c r="B10" s="7">
        <v>-292365</v>
      </c>
      <c r="S10">
        <f>SUM(S3:S9)</f>
        <v>12108709657509.797</v>
      </c>
      <c r="T10">
        <f>SUM(T3:T9)</f>
        <v>32539791461955.961</v>
      </c>
    </row>
    <row r="11" spans="1:20" x14ac:dyDescent="0.3">
      <c r="A11" s="3" t="s">
        <v>23</v>
      </c>
      <c r="B11" s="9">
        <v>-279402</v>
      </c>
      <c r="F11" s="6"/>
    </row>
    <row r="12" spans="1:20" x14ac:dyDescent="0.3">
      <c r="A12" s="3" t="s">
        <v>24</v>
      </c>
      <c r="B12" s="7">
        <v>-267856</v>
      </c>
    </row>
    <row r="13" spans="1:20" ht="86.4" x14ac:dyDescent="0.3">
      <c r="A13" s="3" t="s">
        <v>25</v>
      </c>
      <c r="B13" s="9">
        <v>-211356</v>
      </c>
      <c r="D13" s="6" t="s">
        <v>263</v>
      </c>
      <c r="E13">
        <f>T10/P9</f>
        <v>143981378150.24762</v>
      </c>
      <c r="F13" s="6" t="s">
        <v>260</v>
      </c>
      <c r="G13">
        <f>E13/E14</f>
        <v>2.6873046247148928</v>
      </c>
    </row>
    <row r="14" spans="1:20" ht="86.4" x14ac:dyDescent="0.3">
      <c r="A14" s="3" t="s">
        <v>26</v>
      </c>
      <c r="B14" s="8">
        <v>-193583</v>
      </c>
      <c r="D14" s="6" t="s">
        <v>264</v>
      </c>
      <c r="E14">
        <f>S10/P9</f>
        <v>53578361316.415031</v>
      </c>
      <c r="F14" s="6" t="s">
        <v>259</v>
      </c>
      <c r="G14">
        <f>SQRT(G13)</f>
        <v>1.6393000410891512</v>
      </c>
    </row>
    <row r="15" spans="1:20" x14ac:dyDescent="0.3">
      <c r="A15" s="3" t="s">
        <v>27</v>
      </c>
      <c r="B15" s="9">
        <v>-160512</v>
      </c>
      <c r="F15" s="6"/>
      <c r="O15" s="6"/>
    </row>
    <row r="16" spans="1:20" x14ac:dyDescent="0.3">
      <c r="A16" s="3" t="s">
        <v>28</v>
      </c>
      <c r="B16" s="7">
        <v>-82820</v>
      </c>
    </row>
    <row r="17" spans="1:15" x14ac:dyDescent="0.3">
      <c r="A17" s="3" t="s">
        <v>29</v>
      </c>
      <c r="B17" s="9">
        <v>-82820</v>
      </c>
    </row>
    <row r="18" spans="1:15" x14ac:dyDescent="0.3">
      <c r="A18" s="3" t="s">
        <v>30</v>
      </c>
      <c r="B18" s="8">
        <v>-71824</v>
      </c>
    </row>
    <row r="19" spans="1:15" x14ac:dyDescent="0.3">
      <c r="A19" s="3" t="s">
        <v>31</v>
      </c>
      <c r="B19" s="9">
        <v>-23442</v>
      </c>
    </row>
    <row r="20" spans="1:15" x14ac:dyDescent="0.3">
      <c r="A20" s="3" t="s">
        <v>32</v>
      </c>
      <c r="B20" s="9">
        <v>-16322</v>
      </c>
    </row>
    <row r="21" spans="1:15" x14ac:dyDescent="0.3">
      <c r="A21" s="3" t="s">
        <v>33</v>
      </c>
      <c r="B21" s="9">
        <v>-11825</v>
      </c>
    </row>
    <row r="22" spans="1:15" x14ac:dyDescent="0.3">
      <c r="A22" s="3" t="s">
        <v>34</v>
      </c>
      <c r="B22" s="7">
        <v>-9009</v>
      </c>
    </row>
    <row r="23" spans="1:15" x14ac:dyDescent="0.3">
      <c r="A23" s="3" t="s">
        <v>35</v>
      </c>
      <c r="B23" s="9">
        <v>-8110</v>
      </c>
    </row>
    <row r="24" spans="1:15" x14ac:dyDescent="0.3">
      <c r="A24" s="3" t="s">
        <v>36</v>
      </c>
      <c r="B24" s="9">
        <v>-5505</v>
      </c>
    </row>
    <row r="25" spans="1:15" x14ac:dyDescent="0.3">
      <c r="A25" s="3" t="s">
        <v>37</v>
      </c>
      <c r="B25" s="9">
        <v>-992</v>
      </c>
    </row>
    <row r="26" spans="1:15" x14ac:dyDescent="0.3">
      <c r="A26" s="3" t="s">
        <v>38</v>
      </c>
      <c r="B26" s="4">
        <v>-923</v>
      </c>
    </row>
    <row r="27" spans="1:15" x14ac:dyDescent="0.3">
      <c r="A27" s="3" t="s">
        <v>39</v>
      </c>
      <c r="B27" s="9">
        <v>315</v>
      </c>
    </row>
    <row r="28" spans="1:15" x14ac:dyDescent="0.3">
      <c r="A28" s="3" t="s">
        <v>40</v>
      </c>
      <c r="B28" s="4">
        <v>463</v>
      </c>
      <c r="F28" s="6"/>
      <c r="O28" s="6"/>
    </row>
    <row r="29" spans="1:15" x14ac:dyDescent="0.3">
      <c r="A29" s="3" t="s">
        <v>41</v>
      </c>
      <c r="B29" s="9">
        <v>463</v>
      </c>
    </row>
    <row r="30" spans="1:15" x14ac:dyDescent="0.3">
      <c r="A30" s="3" t="s">
        <v>42</v>
      </c>
      <c r="B30" s="9">
        <v>2064</v>
      </c>
    </row>
    <row r="31" spans="1:15" x14ac:dyDescent="0.3">
      <c r="A31" s="3" t="s">
        <v>43</v>
      </c>
      <c r="B31" s="4">
        <v>2150</v>
      </c>
      <c r="F31" s="6"/>
    </row>
    <row r="32" spans="1:15" x14ac:dyDescent="0.3">
      <c r="A32" s="3" t="s">
        <v>44</v>
      </c>
      <c r="B32" s="8">
        <v>2614</v>
      </c>
    </row>
    <row r="33" spans="1:2" x14ac:dyDescent="0.3">
      <c r="A33" s="3" t="s">
        <v>45</v>
      </c>
      <c r="B33" s="9">
        <v>3146</v>
      </c>
    </row>
    <row r="34" spans="1:2" x14ac:dyDescent="0.3">
      <c r="A34" s="3" t="s">
        <v>46</v>
      </c>
      <c r="B34" s="9">
        <v>3283</v>
      </c>
    </row>
    <row r="35" spans="1:2" ht="15" thickBot="1" x14ac:dyDescent="0.35">
      <c r="A35" s="3" t="s">
        <v>47</v>
      </c>
      <c r="B35" s="10">
        <v>5586</v>
      </c>
    </row>
    <row r="36" spans="1:2" ht="15" thickBot="1" x14ac:dyDescent="0.35">
      <c r="A36" s="3" t="s">
        <v>48</v>
      </c>
      <c r="B36" s="10">
        <v>5933</v>
      </c>
    </row>
    <row r="37" spans="1:2" x14ac:dyDescent="0.3">
      <c r="A37" s="3" t="s">
        <v>49</v>
      </c>
      <c r="B37" s="9">
        <v>6351</v>
      </c>
    </row>
    <row r="38" spans="1:2" ht="15" thickBot="1" x14ac:dyDescent="0.35">
      <c r="A38" s="3" t="s">
        <v>50</v>
      </c>
      <c r="B38" s="10">
        <v>8348</v>
      </c>
    </row>
    <row r="39" spans="1:2" ht="15" thickBot="1" x14ac:dyDescent="0.35">
      <c r="A39" s="3" t="s">
        <v>51</v>
      </c>
      <c r="B39" s="10">
        <v>9472</v>
      </c>
    </row>
    <row r="40" spans="1:2" ht="15" thickBot="1" x14ac:dyDescent="0.35">
      <c r="A40" s="3" t="s">
        <v>52</v>
      </c>
      <c r="B40" s="10">
        <v>13277</v>
      </c>
    </row>
    <row r="41" spans="1:2" x14ac:dyDescent="0.3">
      <c r="A41" s="3" t="s">
        <v>53</v>
      </c>
      <c r="B41" s="8">
        <v>14422</v>
      </c>
    </row>
    <row r="42" spans="1:2" x14ac:dyDescent="0.3">
      <c r="A42" s="3" t="s">
        <v>54</v>
      </c>
      <c r="B42" s="8">
        <v>14990</v>
      </c>
    </row>
    <row r="43" spans="1:2" x14ac:dyDescent="0.3">
      <c r="A43" s="3" t="s">
        <v>55</v>
      </c>
      <c r="B43" s="8">
        <v>16785</v>
      </c>
    </row>
    <row r="44" spans="1:2" ht="15" thickBot="1" x14ac:dyDescent="0.35">
      <c r="A44" s="3" t="s">
        <v>56</v>
      </c>
      <c r="B44" s="10">
        <v>17532</v>
      </c>
    </row>
    <row r="45" spans="1:2" ht="15" thickBot="1" x14ac:dyDescent="0.35">
      <c r="A45" s="3" t="s">
        <v>57</v>
      </c>
      <c r="B45" s="10">
        <v>18630</v>
      </c>
    </row>
    <row r="46" spans="1:2" ht="15" thickBot="1" x14ac:dyDescent="0.35">
      <c r="A46" s="3" t="s">
        <v>58</v>
      </c>
      <c r="B46" s="10">
        <v>21418</v>
      </c>
    </row>
    <row r="47" spans="1:2" x14ac:dyDescent="0.3">
      <c r="A47" s="3" t="s">
        <v>59</v>
      </c>
      <c r="B47" s="9">
        <v>22281</v>
      </c>
    </row>
    <row r="48" spans="1:2" x14ac:dyDescent="0.3">
      <c r="A48" s="3" t="s">
        <v>60</v>
      </c>
      <c r="B48" s="8">
        <v>22592</v>
      </c>
    </row>
    <row r="49" spans="1:2" x14ac:dyDescent="0.3">
      <c r="A49" s="3" t="s">
        <v>61</v>
      </c>
      <c r="B49" s="9">
        <v>23613</v>
      </c>
    </row>
    <row r="50" spans="1:2" x14ac:dyDescent="0.3">
      <c r="A50" s="3" t="s">
        <v>62</v>
      </c>
      <c r="B50" s="8">
        <v>24995</v>
      </c>
    </row>
    <row r="51" spans="1:2" ht="15" thickBot="1" x14ac:dyDescent="0.35">
      <c r="A51" s="3" t="s">
        <v>63</v>
      </c>
      <c r="B51" s="10">
        <v>26058</v>
      </c>
    </row>
    <row r="52" spans="1:2" ht="15" thickBot="1" x14ac:dyDescent="0.35">
      <c r="A52" s="3" t="s">
        <v>64</v>
      </c>
      <c r="B52" s="11">
        <v>26058</v>
      </c>
    </row>
    <row r="53" spans="1:2" ht="15" thickBot="1" x14ac:dyDescent="0.35">
      <c r="A53" s="3" t="s">
        <v>65</v>
      </c>
      <c r="B53" s="10">
        <v>27172</v>
      </c>
    </row>
    <row r="54" spans="1:2" ht="15" thickBot="1" x14ac:dyDescent="0.35">
      <c r="A54" s="3" t="s">
        <v>66</v>
      </c>
      <c r="B54" s="10">
        <v>27269</v>
      </c>
    </row>
    <row r="55" spans="1:2" ht="15" thickBot="1" x14ac:dyDescent="0.35">
      <c r="A55" s="3" t="s">
        <v>67</v>
      </c>
      <c r="B55" s="10">
        <v>28595</v>
      </c>
    </row>
    <row r="56" spans="1:2" x14ac:dyDescent="0.3">
      <c r="A56" s="3" t="s">
        <v>68</v>
      </c>
      <c r="B56" s="9">
        <v>28899</v>
      </c>
    </row>
    <row r="57" spans="1:2" ht="15" thickBot="1" x14ac:dyDescent="0.35">
      <c r="A57" s="3" t="s">
        <v>69</v>
      </c>
      <c r="B57" s="11">
        <v>31293</v>
      </c>
    </row>
    <row r="58" spans="1:2" ht="15" thickBot="1" x14ac:dyDescent="0.35">
      <c r="A58" s="3" t="s">
        <v>70</v>
      </c>
      <c r="B58" s="11">
        <v>31394</v>
      </c>
    </row>
    <row r="59" spans="1:2" ht="15" thickBot="1" x14ac:dyDescent="0.35">
      <c r="A59" s="3" t="s">
        <v>71</v>
      </c>
      <c r="B59" s="10">
        <v>31772</v>
      </c>
    </row>
    <row r="60" spans="1:2" ht="15" thickBot="1" x14ac:dyDescent="0.35">
      <c r="A60" s="3" t="s">
        <v>72</v>
      </c>
      <c r="B60" s="10">
        <v>32889</v>
      </c>
    </row>
    <row r="61" spans="1:2" ht="15" thickBot="1" x14ac:dyDescent="0.35">
      <c r="A61" s="3" t="s">
        <v>73</v>
      </c>
      <c r="B61" s="11">
        <v>35117</v>
      </c>
    </row>
    <row r="62" spans="1:2" x14ac:dyDescent="0.3">
      <c r="A62" s="3" t="s">
        <v>74</v>
      </c>
      <c r="B62" s="8">
        <v>36144</v>
      </c>
    </row>
    <row r="63" spans="1:2" x14ac:dyDescent="0.3">
      <c r="A63" s="3" t="s">
        <v>75</v>
      </c>
      <c r="B63" s="9">
        <v>38219</v>
      </c>
    </row>
    <row r="64" spans="1:2" ht="15" thickBot="1" x14ac:dyDescent="0.35">
      <c r="A64" s="3" t="s">
        <v>76</v>
      </c>
      <c r="B64" s="10">
        <v>38742</v>
      </c>
    </row>
    <row r="65" spans="1:3" x14ac:dyDescent="0.3">
      <c r="A65" s="3" t="s">
        <v>77</v>
      </c>
      <c r="B65" s="9">
        <v>39219</v>
      </c>
    </row>
    <row r="66" spans="1:3" x14ac:dyDescent="0.3">
      <c r="A66" s="3" t="s">
        <v>78</v>
      </c>
      <c r="B66" s="8">
        <v>40096</v>
      </c>
    </row>
    <row r="67" spans="1:3" x14ac:dyDescent="0.3">
      <c r="A67" s="3" t="s">
        <v>79</v>
      </c>
      <c r="B67" s="8">
        <v>41810</v>
      </c>
    </row>
    <row r="68" spans="1:3" x14ac:dyDescent="0.3">
      <c r="A68" s="3" t="s">
        <v>80</v>
      </c>
      <c r="B68" s="9">
        <v>42173</v>
      </c>
    </row>
    <row r="69" spans="1:3" ht="15" thickBot="1" x14ac:dyDescent="0.35">
      <c r="A69" s="3" t="s">
        <v>81</v>
      </c>
      <c r="B69" s="10">
        <v>42797</v>
      </c>
    </row>
    <row r="70" spans="1:3" x14ac:dyDescent="0.3">
      <c r="A70" s="3" t="s">
        <v>82</v>
      </c>
      <c r="B70" s="7">
        <v>46221</v>
      </c>
    </row>
    <row r="71" spans="1:3" x14ac:dyDescent="0.3">
      <c r="A71" s="3" t="s">
        <v>83</v>
      </c>
      <c r="B71" s="8">
        <v>46423</v>
      </c>
    </row>
    <row r="72" spans="1:3" ht="15" thickBot="1" x14ac:dyDescent="0.35">
      <c r="A72" s="3" t="s">
        <v>84</v>
      </c>
      <c r="B72" s="11">
        <v>46717</v>
      </c>
      <c r="C72" s="6"/>
    </row>
    <row r="73" spans="1:3" x14ac:dyDescent="0.3">
      <c r="A73" s="3" t="s">
        <v>85</v>
      </c>
      <c r="B73" s="9">
        <v>47848</v>
      </c>
    </row>
    <row r="74" spans="1:3" ht="15" thickBot="1" x14ac:dyDescent="0.35">
      <c r="A74" s="3" t="s">
        <v>86</v>
      </c>
      <c r="B74" s="10">
        <v>49360</v>
      </c>
    </row>
    <row r="75" spans="1:3" x14ac:dyDescent="0.3">
      <c r="A75" s="3" t="s">
        <v>87</v>
      </c>
      <c r="B75" s="8">
        <v>49787</v>
      </c>
    </row>
    <row r="76" spans="1:3" ht="15" thickBot="1" x14ac:dyDescent="0.35">
      <c r="A76" s="3" t="s">
        <v>88</v>
      </c>
      <c r="B76" s="10">
        <v>50561</v>
      </c>
    </row>
    <row r="77" spans="1:3" x14ac:dyDescent="0.3">
      <c r="A77" s="3" t="s">
        <v>89</v>
      </c>
      <c r="B77" s="7">
        <v>50909</v>
      </c>
    </row>
    <row r="78" spans="1:3" x14ac:dyDescent="0.3">
      <c r="A78" s="3" t="s">
        <v>90</v>
      </c>
      <c r="B78" s="8">
        <v>51330</v>
      </c>
    </row>
    <row r="79" spans="1:3" ht="15" thickBot="1" x14ac:dyDescent="0.35">
      <c r="A79" s="3" t="s">
        <v>91</v>
      </c>
      <c r="B79" s="10">
        <v>56702</v>
      </c>
    </row>
    <row r="80" spans="1:3" x14ac:dyDescent="0.3">
      <c r="A80" s="3" t="s">
        <v>92</v>
      </c>
      <c r="B80" s="9">
        <v>59238</v>
      </c>
    </row>
    <row r="81" spans="1:2" x14ac:dyDescent="0.3">
      <c r="A81" s="3" t="s">
        <v>93</v>
      </c>
      <c r="B81" s="8">
        <v>60641</v>
      </c>
    </row>
    <row r="82" spans="1:2" ht="15" thickBot="1" x14ac:dyDescent="0.35">
      <c r="A82" s="3" t="s">
        <v>94</v>
      </c>
      <c r="B82" s="11">
        <v>61784</v>
      </c>
    </row>
    <row r="83" spans="1:2" x14ac:dyDescent="0.3">
      <c r="A83" s="3" t="s">
        <v>95</v>
      </c>
      <c r="B83" s="8">
        <v>63700</v>
      </c>
    </row>
    <row r="84" spans="1:2" ht="15" thickBot="1" x14ac:dyDescent="0.35">
      <c r="A84" s="3" t="s">
        <v>96</v>
      </c>
      <c r="B84" s="10">
        <v>65261</v>
      </c>
    </row>
    <row r="85" spans="1:2" ht="15" thickBot="1" x14ac:dyDescent="0.35">
      <c r="A85" s="3" t="s">
        <v>97</v>
      </c>
      <c r="B85" s="10">
        <v>65524</v>
      </c>
    </row>
    <row r="86" spans="1:2" x14ac:dyDescent="0.3">
      <c r="A86" s="3" t="s">
        <v>98</v>
      </c>
      <c r="B86" s="8">
        <v>65639</v>
      </c>
    </row>
    <row r="87" spans="1:2" x14ac:dyDescent="0.3">
      <c r="A87" s="3" t="s">
        <v>99</v>
      </c>
      <c r="B87" s="7">
        <v>65805</v>
      </c>
    </row>
    <row r="88" spans="1:2" x14ac:dyDescent="0.3">
      <c r="A88" s="3" t="s">
        <v>100</v>
      </c>
      <c r="B88" s="8">
        <v>65944</v>
      </c>
    </row>
    <row r="89" spans="1:2" ht="15" thickBot="1" x14ac:dyDescent="0.35">
      <c r="A89" s="3" t="s">
        <v>101</v>
      </c>
      <c r="B89" s="10">
        <v>67206</v>
      </c>
    </row>
    <row r="90" spans="1:2" x14ac:dyDescent="0.3">
      <c r="A90" s="3" t="s">
        <v>102</v>
      </c>
      <c r="B90" s="8">
        <v>67619</v>
      </c>
    </row>
    <row r="91" spans="1:2" x14ac:dyDescent="0.3">
      <c r="A91" s="3" t="s">
        <v>103</v>
      </c>
      <c r="B91" s="8">
        <v>70306</v>
      </c>
    </row>
    <row r="92" spans="1:2" x14ac:dyDescent="0.3">
      <c r="A92" s="3" t="s">
        <v>104</v>
      </c>
      <c r="B92" s="8">
        <v>72046</v>
      </c>
    </row>
    <row r="93" spans="1:2" x14ac:dyDescent="0.3">
      <c r="A93" s="3" t="s">
        <v>105</v>
      </c>
      <c r="B93" s="9">
        <v>73153</v>
      </c>
    </row>
    <row r="94" spans="1:2" ht="15" thickBot="1" x14ac:dyDescent="0.35">
      <c r="A94" s="3" t="s">
        <v>106</v>
      </c>
      <c r="B94" s="10">
        <v>74025</v>
      </c>
    </row>
    <row r="95" spans="1:2" x14ac:dyDescent="0.3">
      <c r="A95" s="3" t="s">
        <v>107</v>
      </c>
      <c r="B95" s="7">
        <v>78545</v>
      </c>
    </row>
    <row r="96" spans="1:2" x14ac:dyDescent="0.3">
      <c r="A96" s="3" t="s">
        <v>108</v>
      </c>
      <c r="B96" s="9">
        <v>79350</v>
      </c>
    </row>
    <row r="97" spans="1:2" x14ac:dyDescent="0.3">
      <c r="A97" s="3" t="s">
        <v>109</v>
      </c>
      <c r="B97" s="8">
        <v>80216</v>
      </c>
    </row>
    <row r="98" spans="1:2" x14ac:dyDescent="0.3">
      <c r="A98" s="3" t="s">
        <v>110</v>
      </c>
      <c r="B98" s="7">
        <v>84016</v>
      </c>
    </row>
    <row r="99" spans="1:2" x14ac:dyDescent="0.3">
      <c r="A99" s="3" t="s">
        <v>111</v>
      </c>
      <c r="B99" s="8">
        <v>89028</v>
      </c>
    </row>
    <row r="100" spans="1:2" x14ac:dyDescent="0.3">
      <c r="A100" s="3" t="s">
        <v>112</v>
      </c>
      <c r="B100" s="8">
        <v>89644</v>
      </c>
    </row>
    <row r="101" spans="1:2" x14ac:dyDescent="0.3">
      <c r="A101" s="3" t="s">
        <v>113</v>
      </c>
      <c r="B101" s="9">
        <v>90636</v>
      </c>
    </row>
    <row r="102" spans="1:2" x14ac:dyDescent="0.3">
      <c r="A102" s="3" t="s">
        <v>114</v>
      </c>
      <c r="B102" s="9">
        <v>90982</v>
      </c>
    </row>
    <row r="103" spans="1:2" x14ac:dyDescent="0.3">
      <c r="A103" s="3" t="s">
        <v>115</v>
      </c>
      <c r="B103" s="8">
        <v>96097</v>
      </c>
    </row>
    <row r="104" spans="1:2" ht="15" thickBot="1" x14ac:dyDescent="0.35">
      <c r="A104" s="3" t="s">
        <v>116</v>
      </c>
      <c r="B104" s="11">
        <v>96479</v>
      </c>
    </row>
    <row r="105" spans="1:2" x14ac:dyDescent="0.3">
      <c r="A105" s="3" t="s">
        <v>117</v>
      </c>
      <c r="B105" s="8">
        <v>99035</v>
      </c>
    </row>
    <row r="106" spans="1:2" ht="15" thickBot="1" x14ac:dyDescent="0.35">
      <c r="A106" s="3" t="s">
        <v>118</v>
      </c>
      <c r="B106" s="10">
        <v>105267</v>
      </c>
    </row>
    <row r="107" spans="1:2" x14ac:dyDescent="0.3">
      <c r="A107" s="3" t="s">
        <v>119</v>
      </c>
      <c r="B107" s="8">
        <v>105575</v>
      </c>
    </row>
    <row r="108" spans="1:2" x14ac:dyDescent="0.3">
      <c r="A108" s="3" t="s">
        <v>120</v>
      </c>
      <c r="B108" s="9">
        <v>118222</v>
      </c>
    </row>
    <row r="109" spans="1:2" ht="15" thickBot="1" x14ac:dyDescent="0.35">
      <c r="A109" s="3" t="s">
        <v>121</v>
      </c>
      <c r="B109" s="12">
        <v>119519</v>
      </c>
    </row>
    <row r="110" spans="1:2" ht="15" thickBot="1" x14ac:dyDescent="0.35">
      <c r="A110" s="3" t="s">
        <v>122</v>
      </c>
      <c r="B110" s="12">
        <v>120236</v>
      </c>
    </row>
    <row r="111" spans="1:2" x14ac:dyDescent="0.3">
      <c r="A111" s="3" t="s">
        <v>123</v>
      </c>
      <c r="B111" s="9">
        <v>120236</v>
      </c>
    </row>
    <row r="112" spans="1:2" x14ac:dyDescent="0.3">
      <c r="A112" s="3" t="s">
        <v>124</v>
      </c>
      <c r="B112" s="8">
        <v>131498</v>
      </c>
    </row>
    <row r="113" spans="1:2" x14ac:dyDescent="0.3">
      <c r="A113" s="3" t="s">
        <v>125</v>
      </c>
      <c r="B113" s="8">
        <v>132998</v>
      </c>
    </row>
    <row r="114" spans="1:2" x14ac:dyDescent="0.3">
      <c r="A114" s="3" t="s">
        <v>126</v>
      </c>
      <c r="B114" s="8">
        <v>133659</v>
      </c>
    </row>
    <row r="115" spans="1:2" ht="15" thickBot="1" x14ac:dyDescent="0.35">
      <c r="A115" s="3" t="s">
        <v>127</v>
      </c>
      <c r="B115" s="10">
        <v>134257</v>
      </c>
    </row>
    <row r="116" spans="1:2" x14ac:dyDescent="0.3">
      <c r="A116" s="3" t="s">
        <v>128</v>
      </c>
      <c r="B116" s="7">
        <v>136752</v>
      </c>
    </row>
    <row r="117" spans="1:2" x14ac:dyDescent="0.3">
      <c r="A117" s="3" t="s">
        <v>129</v>
      </c>
      <c r="B117" s="8">
        <v>137874</v>
      </c>
    </row>
    <row r="118" spans="1:2" x14ac:dyDescent="0.3">
      <c r="A118" s="3" t="s">
        <v>130</v>
      </c>
      <c r="B118" s="8">
        <v>145838</v>
      </c>
    </row>
    <row r="119" spans="1:2" ht="15" thickBot="1" x14ac:dyDescent="0.35">
      <c r="A119" s="3" t="s">
        <v>131</v>
      </c>
      <c r="B119" s="10">
        <v>145866</v>
      </c>
    </row>
    <row r="120" spans="1:2" ht="15" thickBot="1" x14ac:dyDescent="0.35">
      <c r="A120" s="3" t="s">
        <v>132</v>
      </c>
      <c r="B120" s="11">
        <v>150070</v>
      </c>
    </row>
    <row r="121" spans="1:2" x14ac:dyDescent="0.3">
      <c r="A121" s="3" t="s">
        <v>133</v>
      </c>
      <c r="B121" s="8">
        <v>154634</v>
      </c>
    </row>
    <row r="122" spans="1:2" x14ac:dyDescent="0.3">
      <c r="A122" s="3" t="s">
        <v>134</v>
      </c>
      <c r="B122" s="8">
        <v>166579</v>
      </c>
    </row>
    <row r="123" spans="1:2" ht="15" thickBot="1" x14ac:dyDescent="0.35">
      <c r="A123" s="3" t="s">
        <v>135</v>
      </c>
      <c r="B123" s="10">
        <v>170956</v>
      </c>
    </row>
    <row r="124" spans="1:2" x14ac:dyDescent="0.3">
      <c r="A124" s="3" t="s">
        <v>136</v>
      </c>
      <c r="B124" s="7">
        <v>174645</v>
      </c>
    </row>
    <row r="125" spans="1:2" ht="15" thickBot="1" x14ac:dyDescent="0.35">
      <c r="A125" s="3" t="s">
        <v>137</v>
      </c>
      <c r="B125" s="10">
        <v>188494</v>
      </c>
    </row>
    <row r="126" spans="1:2" ht="15" thickBot="1" x14ac:dyDescent="0.35">
      <c r="A126" s="3" t="s">
        <v>138</v>
      </c>
      <c r="B126" s="10">
        <v>199278</v>
      </c>
    </row>
    <row r="127" spans="1:2" ht="15" thickBot="1" x14ac:dyDescent="0.35">
      <c r="A127" s="3" t="s">
        <v>139</v>
      </c>
      <c r="B127" s="10">
        <v>206250</v>
      </c>
    </row>
    <row r="128" spans="1:2" ht="15" thickBot="1" x14ac:dyDescent="0.35">
      <c r="A128" s="3" t="s">
        <v>140</v>
      </c>
      <c r="B128" s="10">
        <v>208724</v>
      </c>
    </row>
    <row r="129" spans="1:2" ht="15" thickBot="1" x14ac:dyDescent="0.35">
      <c r="A129" s="3" t="s">
        <v>141</v>
      </c>
      <c r="B129" s="12">
        <v>211131</v>
      </c>
    </row>
    <row r="130" spans="1:2" ht="15" thickBot="1" x14ac:dyDescent="0.35">
      <c r="A130" s="3" t="s">
        <v>142</v>
      </c>
      <c r="B130" s="12">
        <v>211142</v>
      </c>
    </row>
    <row r="131" spans="1:2" ht="15" thickBot="1" x14ac:dyDescent="0.35">
      <c r="A131" s="3" t="s">
        <v>143</v>
      </c>
      <c r="B131" s="10">
        <v>222559</v>
      </c>
    </row>
    <row r="132" spans="1:2" ht="15" thickBot="1" x14ac:dyDescent="0.35">
      <c r="A132" s="3" t="s">
        <v>144</v>
      </c>
      <c r="B132" s="12">
        <v>227523</v>
      </c>
    </row>
    <row r="133" spans="1:2" ht="15" thickBot="1" x14ac:dyDescent="0.35">
      <c r="A133" s="3" t="s">
        <v>145</v>
      </c>
      <c r="B133" s="11">
        <v>230941</v>
      </c>
    </row>
    <row r="134" spans="1:2" x14ac:dyDescent="0.3">
      <c r="A134" s="3" t="s">
        <v>146</v>
      </c>
      <c r="B134" s="7">
        <v>246757</v>
      </c>
    </row>
    <row r="135" spans="1:2" x14ac:dyDescent="0.3">
      <c r="A135" s="3" t="s">
        <v>147</v>
      </c>
      <c r="B135" s="8">
        <v>247096</v>
      </c>
    </row>
    <row r="136" spans="1:2" x14ac:dyDescent="0.3">
      <c r="A136" s="3" t="s">
        <v>148</v>
      </c>
      <c r="B136" s="7">
        <v>254745</v>
      </c>
    </row>
    <row r="137" spans="1:2" x14ac:dyDescent="0.3">
      <c r="A137" s="3" t="s">
        <v>149</v>
      </c>
      <c r="B137" s="8">
        <v>279362</v>
      </c>
    </row>
    <row r="138" spans="1:2" x14ac:dyDescent="0.3">
      <c r="A138" s="3" t="s">
        <v>150</v>
      </c>
      <c r="B138" s="7">
        <v>283193</v>
      </c>
    </row>
    <row r="139" spans="1:2" x14ac:dyDescent="0.3">
      <c r="A139" s="3" t="s">
        <v>151</v>
      </c>
      <c r="B139" s="8">
        <v>303117</v>
      </c>
    </row>
    <row r="140" spans="1:2" ht="15" thickBot="1" x14ac:dyDescent="0.35">
      <c r="A140" s="3" t="s">
        <v>152</v>
      </c>
      <c r="B140" s="10">
        <v>336411</v>
      </c>
    </row>
    <row r="141" spans="1:2" x14ac:dyDescent="0.3">
      <c r="A141" s="3" t="s">
        <v>153</v>
      </c>
      <c r="B141" s="7">
        <v>349916</v>
      </c>
    </row>
    <row r="142" spans="1:2" x14ac:dyDescent="0.3">
      <c r="A142" s="3" t="s">
        <v>154</v>
      </c>
      <c r="B142" s="7">
        <v>358636</v>
      </c>
    </row>
    <row r="143" spans="1:2" ht="15" thickBot="1" x14ac:dyDescent="0.35">
      <c r="A143" s="3" t="s">
        <v>155</v>
      </c>
      <c r="B143" s="10">
        <v>365614</v>
      </c>
    </row>
    <row r="144" spans="1:2" x14ac:dyDescent="0.3">
      <c r="A144" s="3" t="s">
        <v>156</v>
      </c>
      <c r="B144" s="7">
        <v>373376</v>
      </c>
    </row>
    <row r="145" spans="1:2" ht="15" thickBot="1" x14ac:dyDescent="0.35">
      <c r="A145" s="3" t="s">
        <v>157</v>
      </c>
      <c r="B145" s="10">
        <v>376318</v>
      </c>
    </row>
    <row r="146" spans="1:2" ht="15" thickBot="1" x14ac:dyDescent="0.35">
      <c r="A146" s="3" t="s">
        <v>158</v>
      </c>
      <c r="B146" s="12">
        <v>377448</v>
      </c>
    </row>
    <row r="147" spans="1:2" x14ac:dyDescent="0.3">
      <c r="A147" s="3" t="s">
        <v>159</v>
      </c>
      <c r="B147" s="7">
        <v>377448</v>
      </c>
    </row>
    <row r="148" spans="1:2" x14ac:dyDescent="0.3">
      <c r="A148" s="3" t="s">
        <v>160</v>
      </c>
      <c r="B148" s="8">
        <v>430427</v>
      </c>
    </row>
    <row r="149" spans="1:2" x14ac:dyDescent="0.3">
      <c r="A149" s="3" t="s">
        <v>161</v>
      </c>
      <c r="B149" s="7">
        <v>433923</v>
      </c>
    </row>
    <row r="150" spans="1:2" x14ac:dyDescent="0.3">
      <c r="A150" s="3" t="s">
        <v>162</v>
      </c>
      <c r="B150" s="7">
        <v>445980</v>
      </c>
    </row>
    <row r="151" spans="1:2" x14ac:dyDescent="0.3">
      <c r="A151" s="3" t="s">
        <v>163</v>
      </c>
      <c r="B151" s="7">
        <v>448334</v>
      </c>
    </row>
    <row r="152" spans="1:2" x14ac:dyDescent="0.3">
      <c r="A152" s="3" t="s">
        <v>164</v>
      </c>
      <c r="B152" s="7">
        <v>453516</v>
      </c>
    </row>
    <row r="153" spans="1:2" x14ac:dyDescent="0.3">
      <c r="A153" s="3" t="s">
        <v>165</v>
      </c>
      <c r="B153" s="8">
        <v>483312</v>
      </c>
    </row>
    <row r="154" spans="1:2" x14ac:dyDescent="0.3">
      <c r="A154" s="3" t="s">
        <v>166</v>
      </c>
      <c r="B154" s="7">
        <v>496408</v>
      </c>
    </row>
    <row r="155" spans="1:2" x14ac:dyDescent="0.3">
      <c r="A155" s="3" t="s">
        <v>167</v>
      </c>
      <c r="B155" s="8">
        <v>528590</v>
      </c>
    </row>
    <row r="156" spans="1:2" x14ac:dyDescent="0.3">
      <c r="A156" s="3" t="s">
        <v>168</v>
      </c>
      <c r="B156" s="7">
        <v>528955</v>
      </c>
    </row>
    <row r="157" spans="1:2" x14ac:dyDescent="0.3">
      <c r="A157" s="3" t="s">
        <v>169</v>
      </c>
      <c r="B157" s="7">
        <v>567096</v>
      </c>
    </row>
    <row r="158" spans="1:2" x14ac:dyDescent="0.3">
      <c r="A158" s="3" t="s">
        <v>170</v>
      </c>
      <c r="B158" s="8">
        <v>579086</v>
      </c>
    </row>
    <row r="159" spans="1:2" x14ac:dyDescent="0.3">
      <c r="A159" s="3" t="s">
        <v>171</v>
      </c>
      <c r="B159" s="7">
        <v>584631</v>
      </c>
    </row>
    <row r="160" spans="1:2" x14ac:dyDescent="0.3">
      <c r="A160" s="3" t="s">
        <v>172</v>
      </c>
      <c r="B160" s="8">
        <v>608808</v>
      </c>
    </row>
    <row r="161" spans="1:2" x14ac:dyDescent="0.3">
      <c r="A161" s="3" t="s">
        <v>173</v>
      </c>
      <c r="B161" s="7">
        <v>609286</v>
      </c>
    </row>
    <row r="162" spans="1:2" x14ac:dyDescent="0.3">
      <c r="A162" s="3" t="s">
        <v>174</v>
      </c>
      <c r="B162" s="7">
        <v>644137</v>
      </c>
    </row>
    <row r="163" spans="1:2" x14ac:dyDescent="0.3">
      <c r="A163" s="3" t="s">
        <v>175</v>
      </c>
      <c r="B163" s="7">
        <v>666884</v>
      </c>
    </row>
    <row r="164" spans="1:2" x14ac:dyDescent="0.3">
      <c r="A164" s="3" t="s">
        <v>176</v>
      </c>
      <c r="B164" s="7">
        <v>681358</v>
      </c>
    </row>
    <row r="165" spans="1:2" x14ac:dyDescent="0.3">
      <c r="A165" s="3" t="s">
        <v>177</v>
      </c>
      <c r="B165" s="8">
        <v>690707</v>
      </c>
    </row>
    <row r="166" spans="1:2" x14ac:dyDescent="0.3">
      <c r="A166" s="3" t="s">
        <v>178</v>
      </c>
      <c r="B166" s="8">
        <v>721617</v>
      </c>
    </row>
    <row r="167" spans="1:2" x14ac:dyDescent="0.3">
      <c r="A167" s="3" t="s">
        <v>179</v>
      </c>
      <c r="B167" s="8">
        <v>731702</v>
      </c>
    </row>
    <row r="168" spans="1:2" x14ac:dyDescent="0.3">
      <c r="A168" s="3" t="s">
        <v>180</v>
      </c>
      <c r="B168" s="7">
        <v>753484</v>
      </c>
    </row>
    <row r="169" spans="1:2" x14ac:dyDescent="0.3">
      <c r="A169" s="3" t="s">
        <v>181</v>
      </c>
      <c r="B169" s="8">
        <v>775304</v>
      </c>
    </row>
    <row r="170" spans="1:2" x14ac:dyDescent="0.3">
      <c r="A170" s="3" t="s">
        <v>182</v>
      </c>
      <c r="B170" s="7">
        <v>776319</v>
      </c>
    </row>
    <row r="171" spans="1:2" x14ac:dyDescent="0.3">
      <c r="A171" s="3" t="s">
        <v>183</v>
      </c>
      <c r="B171" s="8">
        <v>813337</v>
      </c>
    </row>
    <row r="172" spans="1:2" x14ac:dyDescent="0.3">
      <c r="A172" s="3" t="s">
        <v>184</v>
      </c>
      <c r="B172" s="4">
        <v>831755</v>
      </c>
    </row>
    <row r="173" spans="1:2" x14ac:dyDescent="0.3">
      <c r="A173" s="3" t="s">
        <v>185</v>
      </c>
      <c r="B173" s="7">
        <v>840483</v>
      </c>
    </row>
    <row r="174" spans="1:2" x14ac:dyDescent="0.3">
      <c r="A174" s="3" t="s">
        <v>186</v>
      </c>
      <c r="B174" s="7">
        <v>866759</v>
      </c>
    </row>
    <row r="175" spans="1:2" x14ac:dyDescent="0.3">
      <c r="A175" s="3" t="s">
        <v>187</v>
      </c>
      <c r="B175" s="8">
        <v>871680</v>
      </c>
    </row>
    <row r="176" spans="1:2" x14ac:dyDescent="0.3">
      <c r="A176" s="3" t="s">
        <v>188</v>
      </c>
      <c r="B176" s="7">
        <v>873386</v>
      </c>
    </row>
    <row r="177" spans="1:2" x14ac:dyDescent="0.3">
      <c r="A177" s="3" t="s">
        <v>189</v>
      </c>
      <c r="B177" s="8">
        <v>877614</v>
      </c>
    </row>
    <row r="178" spans="1:2" x14ac:dyDescent="0.3">
      <c r="A178" s="3" t="s">
        <v>190</v>
      </c>
      <c r="B178" s="7">
        <v>888008</v>
      </c>
    </row>
    <row r="179" spans="1:2" x14ac:dyDescent="0.3">
      <c r="A179" s="3" t="s">
        <v>191</v>
      </c>
      <c r="B179" s="7">
        <v>925330</v>
      </c>
    </row>
    <row r="180" spans="1:2" x14ac:dyDescent="0.3">
      <c r="A180" s="3" t="s">
        <v>192</v>
      </c>
      <c r="B180" s="8">
        <v>947159</v>
      </c>
    </row>
    <row r="181" spans="1:2" x14ac:dyDescent="0.3">
      <c r="A181" s="3" t="s">
        <v>193</v>
      </c>
      <c r="B181" s="4">
        <v>956539</v>
      </c>
    </row>
    <row r="182" spans="1:2" x14ac:dyDescent="0.3">
      <c r="A182" s="3" t="s">
        <v>194</v>
      </c>
      <c r="B182" s="8">
        <v>962059</v>
      </c>
    </row>
    <row r="183" spans="1:2" x14ac:dyDescent="0.3">
      <c r="A183" s="3" t="s">
        <v>195</v>
      </c>
      <c r="B183" s="7">
        <v>980934</v>
      </c>
    </row>
    <row r="184" spans="1:2" x14ac:dyDescent="0.3">
      <c r="A184" s="3" t="s">
        <v>196</v>
      </c>
      <c r="B184" s="4">
        <v>982603</v>
      </c>
    </row>
    <row r="185" spans="1:2" x14ac:dyDescent="0.3">
      <c r="A185" s="3" t="s">
        <v>197</v>
      </c>
      <c r="B185" s="7">
        <v>1001866</v>
      </c>
    </row>
    <row r="186" spans="1:2" x14ac:dyDescent="0.3">
      <c r="A186" s="3" t="s">
        <v>198</v>
      </c>
      <c r="B186" s="7">
        <v>1007027</v>
      </c>
    </row>
    <row r="187" spans="1:2" x14ac:dyDescent="0.3">
      <c r="A187" s="3" t="s">
        <v>199</v>
      </c>
      <c r="B187" s="7">
        <v>1015917</v>
      </c>
    </row>
    <row r="188" spans="1:2" x14ac:dyDescent="0.3">
      <c r="A188" s="3" t="s">
        <v>200</v>
      </c>
      <c r="B188" s="7">
        <v>1034003</v>
      </c>
    </row>
    <row r="189" spans="1:2" x14ac:dyDescent="0.3">
      <c r="A189" s="3" t="s">
        <v>201</v>
      </c>
      <c r="B189" s="7">
        <v>1036854</v>
      </c>
    </row>
    <row r="190" spans="1:2" x14ac:dyDescent="0.3">
      <c r="A190" s="3" t="s">
        <v>202</v>
      </c>
      <c r="B190" s="8">
        <v>1055079</v>
      </c>
    </row>
    <row r="191" spans="1:2" x14ac:dyDescent="0.3">
      <c r="A191" s="3" t="s">
        <v>203</v>
      </c>
      <c r="B191" s="7">
        <v>1168056</v>
      </c>
    </row>
    <row r="192" spans="1:2" x14ac:dyDescent="0.3">
      <c r="A192" s="3" t="s">
        <v>204</v>
      </c>
      <c r="B192" s="8">
        <v>1283639</v>
      </c>
    </row>
    <row r="193" spans="1:2" x14ac:dyDescent="0.3">
      <c r="A193" s="3" t="s">
        <v>205</v>
      </c>
      <c r="B193" s="8">
        <v>1314334</v>
      </c>
    </row>
    <row r="194" spans="1:2" x14ac:dyDescent="0.3">
      <c r="A194" s="3" t="s">
        <v>206</v>
      </c>
      <c r="B194" s="7">
        <v>1351759</v>
      </c>
    </row>
    <row r="195" spans="1:2" x14ac:dyDescent="0.3">
      <c r="A195" s="3" t="s">
        <v>207</v>
      </c>
      <c r="B195" s="7">
        <v>1420192</v>
      </c>
    </row>
    <row r="196" spans="1:2" x14ac:dyDescent="0.3">
      <c r="A196" s="3" t="s">
        <v>208</v>
      </c>
      <c r="B196" s="8">
        <v>1473052</v>
      </c>
    </row>
    <row r="197" spans="1:2" x14ac:dyDescent="0.3">
      <c r="A197" s="3" t="s">
        <v>209</v>
      </c>
      <c r="B197" s="8">
        <v>1475756</v>
      </c>
    </row>
    <row r="198" spans="1:2" x14ac:dyDescent="0.3">
      <c r="A198" s="3" t="s">
        <v>210</v>
      </c>
      <c r="B198" s="8">
        <v>1522682</v>
      </c>
    </row>
    <row r="199" spans="1:2" x14ac:dyDescent="0.3">
      <c r="A199" s="3" t="s">
        <v>211</v>
      </c>
      <c r="B199" s="7">
        <v>1685741</v>
      </c>
    </row>
    <row r="200" spans="1:2" x14ac:dyDescent="0.3">
      <c r="A200" s="3" t="s">
        <v>212</v>
      </c>
      <c r="B200" s="8">
        <v>1773602</v>
      </c>
    </row>
    <row r="201" spans="1:2" x14ac:dyDescent="0.3">
      <c r="A201" s="3" t="s">
        <v>213</v>
      </c>
      <c r="B201" s="4">
        <v>1841356</v>
      </c>
    </row>
    <row r="202" spans="1:2" x14ac:dyDescent="0.3">
      <c r="A202" s="3" t="s">
        <v>214</v>
      </c>
      <c r="B202" s="8">
        <v>1862601</v>
      </c>
    </row>
    <row r="203" spans="1:2" x14ac:dyDescent="0.3">
      <c r="A203" s="3" t="s">
        <v>215</v>
      </c>
      <c r="B203" s="7">
        <v>2035437</v>
      </c>
    </row>
    <row r="204" spans="1:2" x14ac:dyDescent="0.3">
      <c r="A204" s="3" t="s">
        <v>216</v>
      </c>
      <c r="B204" s="4">
        <v>2090513</v>
      </c>
    </row>
    <row r="205" spans="1:2" x14ac:dyDescent="0.3">
      <c r="A205" s="3" t="s">
        <v>217</v>
      </c>
      <c r="B205" s="4">
        <v>2090513</v>
      </c>
    </row>
    <row r="206" spans="1:2" x14ac:dyDescent="0.3">
      <c r="A206" s="3" t="s">
        <v>218</v>
      </c>
      <c r="B206" s="7">
        <v>2115734</v>
      </c>
    </row>
    <row r="207" spans="1:2" x14ac:dyDescent="0.3">
      <c r="A207" s="3" t="s">
        <v>219</v>
      </c>
      <c r="B207" s="7">
        <v>2259670</v>
      </c>
    </row>
    <row r="208" spans="1:2" x14ac:dyDescent="0.3">
      <c r="A208" s="3" t="s">
        <v>220</v>
      </c>
      <c r="B208" s="7">
        <v>2474859</v>
      </c>
    </row>
    <row r="209" spans="1:2" x14ac:dyDescent="0.3">
      <c r="A209" s="3" t="s">
        <v>221</v>
      </c>
      <c r="B209" s="8">
        <v>2604761</v>
      </c>
    </row>
    <row r="210" spans="1:2" x14ac:dyDescent="0.3">
      <c r="A210" s="3" t="s">
        <v>222</v>
      </c>
      <c r="B210" s="8">
        <v>2636409</v>
      </c>
    </row>
    <row r="211" spans="1:2" x14ac:dyDescent="0.3">
      <c r="A211" s="3" t="s">
        <v>223</v>
      </c>
      <c r="B211" s="4">
        <v>2784832</v>
      </c>
    </row>
    <row r="212" spans="1:2" x14ac:dyDescent="0.3">
      <c r="A212" s="3" t="s">
        <v>224</v>
      </c>
      <c r="B212" s="8">
        <v>2788550</v>
      </c>
    </row>
    <row r="213" spans="1:2" x14ac:dyDescent="0.3">
      <c r="A213" s="3" t="s">
        <v>225</v>
      </c>
      <c r="B213" s="4">
        <v>2918288</v>
      </c>
    </row>
    <row r="214" spans="1:2" x14ac:dyDescent="0.3">
      <c r="A214" s="3" t="s">
        <v>226</v>
      </c>
      <c r="B214" s="4">
        <v>3054173</v>
      </c>
    </row>
    <row r="215" spans="1:2" x14ac:dyDescent="0.3">
      <c r="A215" s="3" t="s">
        <v>227</v>
      </c>
      <c r="B215" s="7">
        <v>3065852</v>
      </c>
    </row>
    <row r="216" spans="1:2" x14ac:dyDescent="0.3">
      <c r="A216" s="3" t="s">
        <v>228</v>
      </c>
      <c r="B216" s="8">
        <v>3591735</v>
      </c>
    </row>
    <row r="217" spans="1:2" x14ac:dyDescent="0.3">
      <c r="A217" s="3" t="s">
        <v>229</v>
      </c>
      <c r="B217" s="8">
        <v>4071440</v>
      </c>
    </row>
    <row r="218" spans="1:2" x14ac:dyDescent="0.3">
      <c r="A218" s="3" t="s">
        <v>230</v>
      </c>
      <c r="B218" s="7">
        <v>4182936</v>
      </c>
    </row>
    <row r="219" spans="1:2" x14ac:dyDescent="0.3">
      <c r="A219" s="3" t="s">
        <v>231</v>
      </c>
      <c r="B219" s="7">
        <v>4610266</v>
      </c>
    </row>
    <row r="220" spans="1:2" x14ac:dyDescent="0.3">
      <c r="A220" s="3" t="s">
        <v>232</v>
      </c>
      <c r="B220" s="8">
        <v>6144114</v>
      </c>
    </row>
    <row r="221" spans="1:2" x14ac:dyDescent="0.3">
      <c r="A221" s="3" t="s">
        <v>233</v>
      </c>
      <c r="B221" s="4">
        <v>6317994</v>
      </c>
    </row>
    <row r="222" spans="1:2" x14ac:dyDescent="0.3">
      <c r="A222" s="3" t="s">
        <v>234</v>
      </c>
      <c r="B222" s="4">
        <v>7096271</v>
      </c>
    </row>
    <row r="223" spans="1:2" x14ac:dyDescent="0.3">
      <c r="A223" s="3" t="s">
        <v>235</v>
      </c>
      <c r="B223" s="4">
        <v>7801504</v>
      </c>
    </row>
    <row r="224" spans="1:2" x14ac:dyDescent="0.3">
      <c r="A224" s="3" t="s">
        <v>236</v>
      </c>
      <c r="B224" s="4">
        <v>8693244</v>
      </c>
    </row>
    <row r="225" spans="1:2" x14ac:dyDescent="0.3">
      <c r="A225" s="3" t="s">
        <v>237</v>
      </c>
      <c r="B225" s="4">
        <v>8693244</v>
      </c>
    </row>
    <row r="226" spans="1:2" x14ac:dyDescent="0.3">
      <c r="A226" s="3" t="s">
        <v>238</v>
      </c>
      <c r="B226" s="8">
        <v>9358515</v>
      </c>
    </row>
    <row r="227" spans="1:2" x14ac:dyDescent="0.3">
      <c r="A227" s="3" t="s">
        <v>239</v>
      </c>
      <c r="B227" s="4">
        <v>9439643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2022-11-08T12:28:26Z</dcterms:modified>
</cp:coreProperties>
</file>