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xr:revisionPtr revIDLastSave="0" documentId="13_ncr:1_{DE17E262-8A0F-4508-AE1F-74DD1974E1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Спирмен" sheetId="1" r:id="rId1"/>
    <sheet name="Хи-квадрат" sheetId="3" r:id="rId2"/>
    <sheet name="Лист1" sheetId="2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4" i="3"/>
  <c r="D5" i="3"/>
  <c r="D4" i="3"/>
  <c r="H6" i="3" l="1"/>
  <c r="H5" i="3" l="1"/>
  <c r="H7" i="3" s="1"/>
  <c r="H8" i="3"/>
  <c r="N2" i="1" l="1"/>
  <c r="L6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2" i="1"/>
  <c r="I2" i="1"/>
  <c r="K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C13" i="2"/>
  <c r="C12" i="2"/>
  <c r="C14" i="2"/>
  <c r="B14" i="2"/>
  <c r="B13" i="2"/>
  <c r="B7" i="2"/>
  <c r="B6" i="2"/>
  <c r="D3" i="2"/>
  <c r="D2" i="2"/>
  <c r="D5" i="2"/>
  <c r="F2" i="2"/>
  <c r="B5" i="2"/>
  <c r="B4" i="2"/>
  <c r="D4" i="2"/>
  <c r="C4" i="2"/>
</calcChain>
</file>

<file path=xl/sharedStrings.xml><?xml version="1.0" encoding="utf-8"?>
<sst xmlns="http://schemas.openxmlformats.org/spreadsheetml/2006/main" count="112" uniqueCount="111">
  <si>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</si>
  <si>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</si>
  <si>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</si>
  <si>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</si>
  <si>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</si>
  <si>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</si>
  <si>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</si>
  <si>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</si>
  <si>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</si>
  <si>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</si>
  <si>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</si>
  <si>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</si>
  <si>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</si>
  <si>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</si>
  <si>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</si>
  <si>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</si>
  <si>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</si>
  <si>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</si>
  <si>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</si>
  <si>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</si>
  <si>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</si>
  <si>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</si>
  <si>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Архангельская область (кроме Ненецкого автономного округа)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</si>
  <si>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</si>
  <si>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</si>
  <si>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</si>
  <si>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</si>
  <si>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</si>
  <si>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</si>
  <si>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</si>
  <si>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</si>
  <si>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</si>
  <si>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</si>
  <si>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</si>
  <si>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</si>
  <si>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</si>
  <si>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</si>
  <si>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г.Севастополь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</si>
  <si>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</si>
  <si>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</si>
  <si>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</si>
  <si>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</si>
  <si>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-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</si>
  <si>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</si>
  <si>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</si>
  <si>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</si>
  <si>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</si>
  <si>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</si>
  <si>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</si>
  <si>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</si>
  <si>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</si>
  <si>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</si>
  <si>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</si>
  <si>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</si>
  <si>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</si>
  <si>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</si>
  <si>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</si>
  <si>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</si>
  <si>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</si>
  <si>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Численность размещенных лиц в коллективных средствах размещения(Y)</t>
  </si>
  <si>
    <t>Оценка туристского потока(X)</t>
  </si>
  <si>
    <t>Yранж</t>
  </si>
  <si>
    <t>Xранж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</si>
  <si>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</si>
  <si>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</si>
  <si>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</si>
  <si>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</si>
  <si>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</si>
  <si>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</si>
  <si>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</si>
  <si>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</si>
  <si>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df</t>
  </si>
  <si>
    <t>SS</t>
  </si>
  <si>
    <t>MS</t>
  </si>
  <si>
    <t>F</t>
  </si>
  <si>
    <t>Значимость F</t>
  </si>
  <si>
    <t>Регрессия</t>
  </si>
  <si>
    <t>Остаток</t>
  </si>
  <si>
    <t>Итого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</si>
  <si>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</si>
  <si>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</si>
  <si>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</si>
  <si>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</si>
  <si>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</si>
  <si>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</si>
  <si>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</si>
  <si>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Y-пересечение</t>
  </si>
  <si>
    <t>Переменная X 1</t>
  </si>
  <si>
    <t>m</t>
  </si>
  <si>
    <t>RСпирмен</t>
  </si>
  <si>
    <t>Ранг для y</t>
  </si>
  <si>
    <t>Ранг для x</t>
  </si>
  <si>
    <t>Разность D</t>
  </si>
  <si>
    <t>Квадрат разности</t>
  </si>
  <si>
    <t>между показателями x и y есть сильная положительная связь со значением 0,92</t>
  </si>
  <si>
    <t>1. Коэффициент корреляции может принимать значения от минус единицы до единицы, причем при rs=1 имеет место строго прямая связь, а при rs= -1 – строго обратная связь.</t>
  </si>
  <si>
    <t>2. Если коэффициент корреляции отрицательный, то имеет место обратная связь, если положительный, то – прямая связь.</t>
  </si>
  <si>
    <t>3. Если коэффициент корреляции равен нулю, то связь между величинами практически отсутствует.</t>
  </si>
  <si>
    <t>4. Чем ближе модуль коэффициента корреляции к единице, тем более сильной является связь между измеряемыми величинами.</t>
  </si>
  <si>
    <t>d.f.</t>
  </si>
  <si>
    <r>
      <t xml:space="preserve"> χ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</si>
  <si>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 xml:space="preserve"> χ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vertAlign val="subscript"/>
        <sz val="11"/>
        <color theme="1"/>
        <rFont val="Calibri"/>
        <family val="2"/>
        <charset val="204"/>
        <scheme val="minor"/>
      </rPr>
      <t>0,05; 5</t>
    </r>
  </si>
  <si>
    <t>p-value</t>
  </si>
  <si>
    <r>
      <t>χ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тест</t>
    </r>
  </si>
  <si>
    <t>Всего</t>
  </si>
  <si>
    <t>За зож</t>
  </si>
  <si>
    <t>Нейтральные</t>
  </si>
  <si>
    <t>Частоты</t>
  </si>
  <si>
    <t>Ожидаемое</t>
  </si>
  <si>
    <t>Наблюдаемое</t>
  </si>
  <si>
    <t>Нулевая гипотеза: наблюдаемые частоты людей относящих к себя культуре зож и нет имеют маленькое отличие от ожидаемых частот. Альтернативная гипотеза: наоборот имеется сильное отличие. P-value (или хи-квадрат) равно 1,  что вероятность получить большее отклонение Пирсона равна 100%. Это больше, чем выбранный уровень значимости 0.05, поэтому отвергнуть нулевую гипотезу не удалось.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</si>
</sst>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\ _₽_-;\-* #,##0\ _₽_-;_-* &quot;-&quot;??\ _₽_-;_-@_-"/>
    <numFmt numFmtId="166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Arial"/>
      <family val="2"/>
    </font>
    <font>
      <sz val="11"/>
      <name val="Times New Roman"/>
      <family val="1"/>
      <charset val="204"/>
    </font>
    <font>
      <sz val="8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222222"/>
      <name val="Open Sans"/>
      <family val="2"/>
    </font>
    <font>
      <sz val="8"/>
      <color rgb="FF123456"/>
      <name val="Verdana"/>
      <family val="2"/>
      <charset val="204"/>
    </font>
    <font>
      <sz val="10"/>
      <name val="Arial"/>
      <family val="2"/>
      <charset val="204"/>
    </font>
    <font>
      <sz val="12"/>
      <name val="Arial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8"/>
      <color rgb="FF123456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rgb="FF123456"/>
      </left>
      <right style="medium">
        <color rgb="FF123456"/>
      </right>
      <top style="medium">
        <color rgb="FF123456"/>
      </top>
      <bottom style="medium">
        <color rgb="FF123456"/>
      </bottom>
      <diagonal/>
    </border>
    <border>
      <left style="medium">
        <color indexed="64"/>
      </left>
      <right style="medium">
        <color rgb="FF123456"/>
      </right>
      <top style="medium">
        <color indexed="64"/>
      </top>
      <bottom style="medium">
        <color rgb="FF123456"/>
      </bottom>
      <diagonal/>
    </border>
    <border>
      <left style="medium">
        <color rgb="FF123456"/>
      </left>
      <right/>
      <top style="medium">
        <color indexed="64"/>
      </top>
      <bottom style="medium">
        <color rgb="FF123456"/>
      </bottom>
      <diagonal/>
    </border>
    <border>
      <left/>
      <right style="medium">
        <color rgb="FF123456"/>
      </right>
      <top style="medium">
        <color indexed="64"/>
      </top>
      <bottom style="medium">
        <color rgb="FF123456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123456"/>
      </right>
      <top style="medium">
        <color rgb="FF123456"/>
      </top>
      <bottom style="medium">
        <color rgb="FF123456"/>
      </bottom>
      <diagonal/>
    </border>
    <border>
      <left style="medium">
        <color rgb="FF123456"/>
      </left>
      <right style="medium">
        <color indexed="64"/>
      </right>
      <top style="medium">
        <color rgb="FF123456"/>
      </top>
      <bottom style="medium">
        <color rgb="FF123456"/>
      </bottom>
      <diagonal/>
    </border>
    <border>
      <left style="medium">
        <color indexed="64"/>
      </left>
      <right style="medium">
        <color rgb="FF123456"/>
      </right>
      <top style="medium">
        <color rgb="FF123456"/>
      </top>
      <bottom style="medium">
        <color indexed="64"/>
      </bottom>
      <diagonal/>
    </border>
    <border>
      <left style="medium">
        <color rgb="FF123456"/>
      </left>
      <right style="medium">
        <color rgb="FF123456"/>
      </right>
      <top style="medium">
        <color rgb="FF123456"/>
      </top>
      <bottom style="medium">
        <color indexed="64"/>
      </bottom>
      <diagonal/>
    </border>
    <border>
      <left style="medium">
        <color rgb="FF123456"/>
      </left>
      <right style="medium">
        <color indexed="64"/>
      </right>
      <top style="medium">
        <color rgb="FF123456"/>
      </top>
      <bottom style="medium">
        <color indexed="64"/>
      </bottom>
      <diagonal/>
    </border>
    <border>
      <left style="medium">
        <color indexed="64"/>
      </left>
      <right style="medium">
        <color rgb="FF123456"/>
      </right>
      <top/>
      <bottom style="medium">
        <color rgb="FF123456"/>
      </bottom>
      <diagonal/>
    </border>
    <border>
      <left style="medium">
        <color rgb="FF123456"/>
      </left>
      <right/>
      <top/>
      <bottom style="medium">
        <color rgb="FF123456"/>
      </bottom>
      <diagonal/>
    </border>
    <border>
      <left/>
      <right style="medium">
        <color rgb="FF123456"/>
      </right>
      <top/>
      <bottom style="medium">
        <color rgb="FF123456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2" fillId="0" borderId="0"/>
    <xf numFmtId="0" fontId="7" fillId="0" borderId="0"/>
    <xf numFmtId="0" fontId="13" fillId="0" borderId="0"/>
  </cellStyleXfs>
  <cellXfs count="41">
    <xf numFmtId="0" fontId="0" fillId="0" borderId="0" xfId="0"/>
    <xf numFmtId="0" fontId="4" fillId="2" borderId="1" xfId="0" applyFont="1" applyFill="1" applyBorder="1" applyAlignment="1">
      <alignment vertical="center" wrapText="1"/>
    </xf>
    <xf numFmtId="17" fontId="4" fillId="2" borderId="1" xfId="0" applyNumberFormat="1" applyFont="1" applyFill="1" applyBorder="1" applyAlignment="1">
      <alignment horizontal="center" vertical="center" wrapText="1"/>
    </xf>
    <xf numFmtId="49" fontId="5" fillId="0" borderId="1" xfId="2" applyNumberFormat="1" applyFont="1" applyBorder="1" applyAlignment="1">
      <alignment vertical="top" wrapText="1"/>
    </xf>
    <xf numFmtId="164" fontId="6" fillId="0" borderId="1" xfId="1" applyNumberFormat="1" applyFont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 applyProtection="1">
      <alignment horizontal="left" vertical="center" wrapText="1"/>
    </xf>
    <xf numFmtId="0" fontId="5" fillId="0" borderId="1" xfId="2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Continuous"/>
    </xf>
    <xf numFmtId="0" fontId="0" fillId="0" borderId="3" xfId="0" applyBorder="1"/>
    <xf numFmtId="0" fontId="10" fillId="0" borderId="2" xfId="0" applyFont="1" applyBorder="1" applyAlignment="1">
      <alignment horizontal="center"/>
    </xf>
    <xf numFmtId="0" fontId="0" fillId="3" borderId="0" xfId="0" applyFill="1"/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wrapText="1"/>
    </xf>
    <xf numFmtId="0" fontId="12" fillId="0" borderId="0" xfId="0" applyFont="1" applyAlignment="1">
      <alignment horizontal="left" vertical="center" wrapText="1" indent="1"/>
    </xf>
    <xf numFmtId="0" fontId="0" fillId="0" borderId="4" xfId="0" applyBorder="1"/>
    <xf numFmtId="166" fontId="0" fillId="0" borderId="4" xfId="0" applyNumberFormat="1" applyBorder="1"/>
    <xf numFmtId="0" fontId="12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6" fontId="14" fillId="0" borderId="0" xfId="4" applyNumberFormat="1" applyFont="1" applyBorder="1" applyAlignment="1">
      <alignment vertical="center" wrapText="1"/>
    </xf>
    <xf numFmtId="0" fontId="0" fillId="0" borderId="0" xfId="0" applyBorder="1"/>
    <xf numFmtId="166" fontId="0" fillId="0" borderId="0" xfId="0" applyNumberFormat="1" applyBorder="1"/>
    <xf numFmtId="0" fontId="0" fillId="0" borderId="0" xfId="0" applyFill="1" applyBorder="1"/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0" fillId="0" borderId="9" xfId="0" applyBorder="1"/>
    <xf numFmtId="0" fontId="12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0" fillId="0" borderId="18" xfId="0" applyBorder="1"/>
    <xf numFmtId="0" fontId="0" fillId="4" borderId="1" xfId="0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</cellXfs>
  <cellStyles count="5">
    <cellStyle name="Normal" xfId="3" xr:uid="{6116BCED-AABC-43D4-862A-9B8CEE4A5A2B}"/>
    <cellStyle name="Обычный" xfId="0" builtinId="0"/>
    <cellStyle name="Обычный 10" xfId="2" xr:uid="{AC9AC20D-E22E-481A-8595-3E87F62F23D2}"/>
    <cellStyle name="Обычный 2" xfId="4" xr:uid="{CFBD0C61-2582-4103-A515-9255246BD8F3}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3B5~1/AppData/Local/Temp/Rar$DIa12980.45481/&#1044;&#1047;10%20&#1057;&#1072;&#1081;&#1092;&#1091;&#1090;&#1076;&#1080;&#1085;&#1086;&#1074;%20&#1056;&#1072;&#1092;&#1072;&#1101;&#1083;&#1100;%20&#1041;&#1055;&#1048;2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Хи-квадрат"/>
      <sheetName val="Коэффициенты"/>
      <sheetName val="Спирмен"/>
      <sheetName val="Плотность"/>
    </sheetNames>
    <sheetDataSet>
      <sheetData sheetId="0"/>
      <sheetData sheetId="1"/>
      <sheetData sheetId="2"/>
      <sheetData sheetId="3">
        <row r="1">
          <cell r="B1" t="str">
            <v>Плотность</v>
          </cell>
          <cell r="D1" t="str">
            <v>Площадь</v>
          </cell>
          <cell r="E1" t="str">
            <v>Точки</v>
          </cell>
        </row>
        <row r="2">
          <cell r="B2" t="e">
            <v>#N/A</v>
          </cell>
          <cell r="C2">
            <v>0</v>
          </cell>
          <cell r="D2" t="e">
            <v>#N/A</v>
          </cell>
          <cell r="E2" t="e">
            <v>#N/A</v>
          </cell>
        </row>
        <row r="3">
          <cell r="B3">
            <v>4.0001298281004552E-3</v>
          </cell>
          <cell r="C3">
            <v>0.1</v>
          </cell>
          <cell r="D3" t="e">
            <v>#N/A</v>
          </cell>
          <cell r="E3" t="e">
            <v>#N/A</v>
          </cell>
        </row>
        <row r="4">
          <cell r="B4">
            <v>1.0762281724769087E-2</v>
          </cell>
          <cell r="C4">
            <v>0.2</v>
          </cell>
          <cell r="D4" t="e">
            <v>#N/A</v>
          </cell>
          <cell r="E4" t="e">
            <v>#N/A</v>
          </cell>
        </row>
        <row r="5">
          <cell r="B5">
            <v>1.8807302976825625E-2</v>
          </cell>
          <cell r="C5">
            <v>0.3</v>
          </cell>
          <cell r="D5" t="e">
            <v>#N/A</v>
          </cell>
          <cell r="E5" t="e">
            <v>#N/A</v>
          </cell>
        </row>
        <row r="6">
          <cell r="B6">
            <v>2.7543549198254847E-2</v>
          </cell>
          <cell r="C6">
            <v>0.4</v>
          </cell>
          <cell r="D6" t="e">
            <v>#N/A</v>
          </cell>
          <cell r="E6" t="e">
            <v>#N/A</v>
          </cell>
        </row>
        <row r="7">
          <cell r="B7">
            <v>3.6615940788976863E-2</v>
          </cell>
          <cell r="C7">
            <v>0.5</v>
          </cell>
          <cell r="D7" t="e">
            <v>#N/A</v>
          </cell>
          <cell r="E7" t="e">
            <v>#N/A</v>
          </cell>
        </row>
        <row r="8">
          <cell r="B8">
            <v>4.5785434726091145E-2</v>
          </cell>
          <cell r="C8">
            <v>0.6</v>
          </cell>
          <cell r="D8" t="e">
            <v>#N/A</v>
          </cell>
          <cell r="E8" t="e">
            <v>#N/A</v>
          </cell>
        </row>
        <row r="9">
          <cell r="B9">
            <v>5.4882363062039127E-2</v>
          </cell>
          <cell r="C9">
            <v>0.7</v>
          </cell>
          <cell r="D9" t="e">
            <v>#N/A</v>
          </cell>
          <cell r="E9" t="e">
            <v>#N/A</v>
          </cell>
        </row>
        <row r="10">
          <cell r="B10">
            <v>6.3783155182550413E-2</v>
          </cell>
          <cell r="C10">
            <v>0.8</v>
          </cell>
          <cell r="D10" t="e">
            <v>#N/A</v>
          </cell>
          <cell r="E10" t="e">
            <v>#N/A</v>
          </cell>
        </row>
        <row r="11">
          <cell r="B11">
            <v>7.2396914684062397E-2</v>
          </cell>
          <cell r="C11">
            <v>0.9</v>
          </cell>
          <cell r="D11" t="e">
            <v>#N/A</v>
          </cell>
          <cell r="E11" t="e">
            <v>#N/A</v>
          </cell>
        </row>
        <row r="12">
          <cell r="B12">
            <v>8.0656908173047784E-2</v>
          </cell>
          <cell r="C12">
            <v>1</v>
          </cell>
          <cell r="D12" t="e">
            <v>#N/A</v>
          </cell>
          <cell r="E12" t="e">
            <v>#N/A</v>
          </cell>
        </row>
        <row r="13">
          <cell r="B13">
            <v>8.8514796206715277E-2</v>
          </cell>
          <cell r="C13">
            <v>1.1000000000000001</v>
          </cell>
          <cell r="D13" t="e">
            <v>#N/A</v>
          </cell>
          <cell r="E13" t="e">
            <v>#N/A</v>
          </cell>
        </row>
        <row r="14">
          <cell r="B14">
            <v>9.5936526672831951E-2</v>
          </cell>
          <cell r="C14">
            <v>1.2</v>
          </cell>
          <cell r="D14" t="e">
            <v>#N/A</v>
          </cell>
          <cell r="E14" t="e">
            <v>#N/A</v>
          </cell>
        </row>
        <row r="15">
          <cell r="B15">
            <v>0.10289930141124479</v>
          </cell>
          <cell r="C15">
            <v>1.3</v>
          </cell>
          <cell r="D15" t="e">
            <v>#N/A</v>
          </cell>
          <cell r="E15" t="e">
            <v>#N/A</v>
          </cell>
        </row>
        <row r="16">
          <cell r="B16">
            <v>0.10938927079878788</v>
          </cell>
          <cell r="C16">
            <v>1.4</v>
          </cell>
          <cell r="D16" t="e">
            <v>#N/A</v>
          </cell>
          <cell r="E16" t="e">
            <v>#N/A</v>
          </cell>
        </row>
        <row r="17">
          <cell r="B17">
            <v>0.11539974210409146</v>
          </cell>
          <cell r="C17">
            <v>1.5</v>
          </cell>
          <cell r="D17" t="e">
            <v>#N/A</v>
          </cell>
          <cell r="E17" t="e">
            <v>#N/A</v>
          </cell>
        </row>
        <row r="18">
          <cell r="B18">
            <v>0.12092976239464442</v>
          </cell>
          <cell r="C18">
            <v>1.6</v>
          </cell>
          <cell r="D18" t="e">
            <v>#N/A</v>
          </cell>
          <cell r="E18" t="e">
            <v>#N/A</v>
          </cell>
        </row>
        <row r="19">
          <cell r="B19">
            <v>0.12598298192001223</v>
          </cell>
          <cell r="C19">
            <v>1.7</v>
          </cell>
          <cell r="D19" t="e">
            <v>#N/A</v>
          </cell>
          <cell r="E19" t="e">
            <v>#N/A</v>
          </cell>
        </row>
        <row r="20">
          <cell r="B20">
            <v>0.13056673227106128</v>
          </cell>
          <cell r="C20">
            <v>1.8</v>
          </cell>
          <cell r="D20" t="e">
            <v>#N/A</v>
          </cell>
          <cell r="E20" t="e">
            <v>#N/A</v>
          </cell>
        </row>
        <row r="21">
          <cell r="B21">
            <v>0.13469127212035781</v>
          </cell>
          <cell r="C21">
            <v>1.9</v>
          </cell>
          <cell r="D21" t="e">
            <v>#N/A</v>
          </cell>
          <cell r="E21" t="e">
            <v>#N/A</v>
          </cell>
        </row>
        <row r="22">
          <cell r="B22">
            <v>0.1383691658068649</v>
          </cell>
          <cell r="C22">
            <v>2</v>
          </cell>
          <cell r="D22" t="e">
            <v>#N/A</v>
          </cell>
          <cell r="E22" t="e">
            <v>#N/A</v>
          </cell>
        </row>
        <row r="23">
          <cell r="B23">
            <v>0.14161476865096193</v>
          </cell>
          <cell r="C23">
            <v>2.1</v>
          </cell>
          <cell r="D23" t="e">
            <v>#N/A</v>
          </cell>
          <cell r="E23" t="e">
            <v>#N/A</v>
          </cell>
        </row>
        <row r="24">
          <cell r="B24">
            <v>0.14444379900200391</v>
          </cell>
          <cell r="C24">
            <v>2.2000000000000002</v>
          </cell>
          <cell r="D24" t="e">
            <v>#N/A</v>
          </cell>
          <cell r="E24" t="e">
            <v>#N/A</v>
          </cell>
        </row>
        <row r="25">
          <cell r="B25">
            <v>0.14687298145399147</v>
          </cell>
          <cell r="C25">
            <v>2.2999999999999998</v>
          </cell>
          <cell r="D25" t="e">
            <v>#N/A</v>
          </cell>
          <cell r="E25" t="e">
            <v>#N/A</v>
          </cell>
        </row>
        <row r="26">
          <cell r="B26">
            <v>0.14891974894129834</v>
          </cell>
          <cell r="C26">
            <v>2.4</v>
          </cell>
          <cell r="D26" t="e">
            <v>#N/A</v>
          </cell>
          <cell r="E26" t="e">
            <v>#N/A</v>
          </cell>
        </row>
        <row r="27">
          <cell r="B27">
            <v>0.15060199389015108</v>
          </cell>
          <cell r="C27">
            <v>2.5</v>
          </cell>
          <cell r="D27" t="e">
            <v>#N/A</v>
          </cell>
          <cell r="E27" t="e">
            <v>#N/A</v>
          </cell>
        </row>
        <row r="28">
          <cell r="B28">
            <v>0.1519378604834152</v>
          </cell>
          <cell r="C28">
            <v>2.6</v>
          </cell>
          <cell r="D28" t="e">
            <v>#N/A</v>
          </cell>
          <cell r="E28" t="e">
            <v>#N/A</v>
          </cell>
        </row>
        <row r="29">
          <cell r="B29">
            <v>0.15294557155407323</v>
          </cell>
          <cell r="C29">
            <v>2.7</v>
          </cell>
          <cell r="D29" t="e">
            <v>#N/A</v>
          </cell>
          <cell r="E29" t="e">
            <v>#N/A</v>
          </cell>
        </row>
        <row r="30">
          <cell r="B30">
            <v>0.15364328476664965</v>
          </cell>
          <cell r="C30">
            <v>2.8</v>
          </cell>
          <cell r="D30" t="e">
            <v>#N/A</v>
          </cell>
          <cell r="E30" t="e">
            <v>#N/A</v>
          </cell>
        </row>
        <row r="31">
          <cell r="B31">
            <v>0.15404897365381606</v>
          </cell>
          <cell r="C31">
            <v>2.9</v>
          </cell>
          <cell r="D31" t="e">
            <v>#N/A</v>
          </cell>
          <cell r="E31" t="e">
            <v>#N/A</v>
          </cell>
        </row>
        <row r="32">
          <cell r="B32">
            <v>0.15418032980376931</v>
          </cell>
          <cell r="C32">
            <v>3</v>
          </cell>
          <cell r="D32" t="e">
            <v>#N/A</v>
          </cell>
          <cell r="E32" t="e">
            <v>#N/A</v>
          </cell>
        </row>
        <row r="33">
          <cell r="B33">
            <v>0.1540546830838587</v>
          </cell>
          <cell r="C33">
            <v>3.1</v>
          </cell>
          <cell r="D33" t="e">
            <v>#N/A</v>
          </cell>
          <cell r="E33" t="e">
            <v>#N/A</v>
          </cell>
        </row>
        <row r="34">
          <cell r="B34">
            <v>0.15368893726785565</v>
          </cell>
          <cell r="C34">
            <v>3.2</v>
          </cell>
          <cell r="D34" t="e">
            <v>#N/A</v>
          </cell>
          <cell r="E34" t="e">
            <v>#N/A</v>
          </cell>
        </row>
        <row r="35">
          <cell r="B35">
            <v>0.15309951883108996</v>
          </cell>
          <cell r="C35">
            <v>3.3</v>
          </cell>
          <cell r="D35" t="e">
            <v>#N/A</v>
          </cell>
          <cell r="E35" t="e">
            <v>#N/A</v>
          </cell>
        </row>
        <row r="36">
          <cell r="B36">
            <v>0.15230233700681733</v>
          </cell>
          <cell r="C36">
            <v>3.4</v>
          </cell>
          <cell r="D36" t="e">
            <v>#N/A</v>
          </cell>
          <cell r="E36" t="e">
            <v>#N/A</v>
          </cell>
        </row>
        <row r="37">
          <cell r="B37">
            <v>0.15131275347197157</v>
          </cell>
          <cell r="C37">
            <v>3.5</v>
          </cell>
          <cell r="D37" t="e">
            <v>#N/A</v>
          </cell>
          <cell r="E37" t="e">
            <v>#N/A</v>
          </cell>
        </row>
        <row r="38">
          <cell r="B38">
            <v>0.15014556026123768</v>
          </cell>
          <cell r="C38">
            <v>3.6</v>
          </cell>
          <cell r="D38" t="e">
            <v>#N/A</v>
          </cell>
          <cell r="E38" t="e">
            <v>#N/A</v>
          </cell>
        </row>
        <row r="39">
          <cell r="B39">
            <v>0.14881496470326597</v>
          </cell>
          <cell r="C39">
            <v>3.7</v>
          </cell>
          <cell r="D39" t="e">
            <v>#N/A</v>
          </cell>
          <cell r="E39" t="e">
            <v>#N/A</v>
          </cell>
        </row>
        <row r="40">
          <cell r="B40">
            <v>0.1473345803382233</v>
          </cell>
          <cell r="C40">
            <v>3.8</v>
          </cell>
          <cell r="D40" t="e">
            <v>#N/A</v>
          </cell>
          <cell r="E40" t="e">
            <v>#N/A</v>
          </cell>
        </row>
        <row r="41">
          <cell r="B41">
            <v>0.14571742291684944</v>
          </cell>
          <cell r="C41">
            <v>3.9</v>
          </cell>
          <cell r="D41" t="e">
            <v>#N/A</v>
          </cell>
          <cell r="E41" t="e">
            <v>#N/A</v>
          </cell>
        </row>
        <row r="42">
          <cell r="B42">
            <v>0.14397591070183482</v>
          </cell>
          <cell r="C42">
            <v>4</v>
          </cell>
          <cell r="D42" t="e">
            <v>#N/A</v>
          </cell>
          <cell r="E42" t="e">
            <v>#N/A</v>
          </cell>
        </row>
        <row r="43">
          <cell r="B43">
            <v>0.14212186839597696</v>
          </cell>
          <cell r="C43">
            <v>4.0999999999999996</v>
          </cell>
          <cell r="D43" t="e">
            <v>#N/A</v>
          </cell>
          <cell r="E43" t="e">
            <v>#N/A</v>
          </cell>
        </row>
        <row r="44">
          <cell r="B44">
            <v>0.14016653411089483</v>
          </cell>
          <cell r="C44">
            <v>4.2</v>
          </cell>
          <cell r="D44" t="e">
            <v>#N/A</v>
          </cell>
          <cell r="E44" t="e">
            <v>#N/A</v>
          </cell>
        </row>
        <row r="45">
          <cell r="B45">
            <v>0.1381205688672916</v>
          </cell>
          <cell r="C45">
            <v>4.3</v>
          </cell>
          <cell r="D45" t="e">
            <v>#N/A</v>
          </cell>
          <cell r="E45" t="e">
            <v>#N/A</v>
          </cell>
        </row>
        <row r="46">
          <cell r="B46">
            <v>0.13599406818467477</v>
          </cell>
          <cell r="C46">
            <v>4.4000000000000004</v>
          </cell>
          <cell r="D46" t="e">
            <v>#N/A</v>
          </cell>
          <cell r="E46" t="e">
            <v>#N/A</v>
          </cell>
        </row>
        <row r="47">
          <cell r="B47">
            <v>0.1337965753765831</v>
          </cell>
          <cell r="C47">
            <v>4.5</v>
          </cell>
          <cell r="D47" t="e">
            <v>#N/A</v>
          </cell>
          <cell r="E47" t="e">
            <v>#N/A</v>
          </cell>
        </row>
        <row r="48">
          <cell r="B48">
            <v>0.13153709621798274</v>
          </cell>
          <cell r="C48">
            <v>4.5999999999999996</v>
          </cell>
          <cell r="D48" t="e">
            <v>#N/A</v>
          </cell>
          <cell r="E48" t="e">
            <v>#N/A</v>
          </cell>
        </row>
        <row r="49">
          <cell r="B49">
            <v>0.12922411469564435</v>
          </cell>
          <cell r="C49">
            <v>4.7</v>
          </cell>
          <cell r="D49" t="e">
            <v>#N/A</v>
          </cell>
          <cell r="E49" t="e">
            <v>#N/A</v>
          </cell>
        </row>
        <row r="50">
          <cell r="B50">
            <v>0.1268656095908777</v>
          </cell>
          <cell r="C50">
            <v>4.8</v>
          </cell>
          <cell r="D50" t="e">
            <v>#N/A</v>
          </cell>
          <cell r="E50" t="e">
            <v>#N/A</v>
          </cell>
        </row>
        <row r="51">
          <cell r="B51">
            <v>0.12446907167774053</v>
          </cell>
          <cell r="C51">
            <v>4.9000000000000004</v>
          </cell>
          <cell r="D51" t="e">
            <v>#N/A</v>
          </cell>
          <cell r="E51" t="e">
            <v>#N/A</v>
          </cell>
        </row>
        <row r="52">
          <cell r="B52">
            <v>0.12204152134938742</v>
          </cell>
          <cell r="C52">
            <v>5</v>
          </cell>
          <cell r="D52" t="e">
            <v>#N/A</v>
          </cell>
          <cell r="E52" t="e">
            <v>#N/A</v>
          </cell>
        </row>
        <row r="53">
          <cell r="B53">
            <v>0.11958952651112756</v>
          </cell>
          <cell r="C53">
            <v>5.0999999999999996</v>
          </cell>
          <cell r="D53" t="e">
            <v>#N/A</v>
          </cell>
          <cell r="E53" t="e">
            <v>#N/A</v>
          </cell>
        </row>
        <row r="54">
          <cell r="B54">
            <v>0.11711922060148547</v>
          </cell>
          <cell r="C54">
            <v>5.2</v>
          </cell>
          <cell r="D54" t="e">
            <v>#N/A</v>
          </cell>
          <cell r="E54" t="e">
            <v>#N/A</v>
          </cell>
        </row>
        <row r="55">
          <cell r="B55">
            <v>0.11463632062250617</v>
          </cell>
          <cell r="C55">
            <v>5.3</v>
          </cell>
          <cell r="D55" t="e">
            <v>#N/A</v>
          </cell>
          <cell r="E55" t="e">
            <v>#N/A</v>
          </cell>
        </row>
        <row r="56">
          <cell r="B56">
            <v>0.11214614507805855</v>
          </cell>
          <cell r="C56">
            <v>5.4</v>
          </cell>
          <cell r="D56" t="e">
            <v>#N/A</v>
          </cell>
          <cell r="E56" t="e">
            <v>#N/A</v>
          </cell>
        </row>
        <row r="57">
          <cell r="B57">
            <v>0.1096536317342717</v>
          </cell>
          <cell r="C57">
            <v>5.5</v>
          </cell>
          <cell r="D57" t="e">
            <v>#N/A</v>
          </cell>
          <cell r="E57" t="e">
            <v>#N/A</v>
          </cell>
        </row>
        <row r="58">
          <cell r="B58">
            <v>0.10716335512974226</v>
          </cell>
          <cell r="C58">
            <v>5.6</v>
          </cell>
          <cell r="D58" t="e">
            <v>#N/A</v>
          </cell>
          <cell r="E58" t="e">
            <v>#N/A</v>
          </cell>
        </row>
        <row r="59">
          <cell r="B59">
            <v>0.10467954377500505</v>
          </cell>
          <cell r="C59">
            <v>5.7</v>
          </cell>
          <cell r="D59" t="e">
            <v>#N/A</v>
          </cell>
          <cell r="E59" t="e">
            <v>#N/A</v>
          </cell>
        </row>
        <row r="60">
          <cell r="B60">
            <v>0.10220609699115965</v>
          </cell>
          <cell r="C60">
            <v>5.8</v>
          </cell>
          <cell r="D60" t="e">
            <v>#N/A</v>
          </cell>
          <cell r="E60" t="e">
            <v>#N/A</v>
          </cell>
        </row>
        <row r="61">
          <cell r="B61">
            <v>9.9746601346662828E-2</v>
          </cell>
          <cell r="C61">
            <v>5.9</v>
          </cell>
          <cell r="D61" t="e">
            <v>#N/A</v>
          </cell>
          <cell r="E61" t="e">
            <v>#N/A</v>
          </cell>
        </row>
        <row r="62">
          <cell r="B62">
            <v>9.7304346659282948E-2</v>
          </cell>
          <cell r="C62">
            <v>6</v>
          </cell>
          <cell r="D62" t="e">
            <v>#N/A</v>
          </cell>
          <cell r="E62" t="e">
            <v>#N/A</v>
          </cell>
        </row>
        <row r="63">
          <cell r="B63">
            <v>9.488234153719699E-2</v>
          </cell>
          <cell r="C63">
            <v>6.1</v>
          </cell>
          <cell r="D63" t="e">
            <v>#N/A</v>
          </cell>
          <cell r="E63" t="e">
            <v>#N/A</v>
          </cell>
        </row>
        <row r="64">
          <cell r="B64">
            <v>9.2483328439311813E-2</v>
          </cell>
          <cell r="C64">
            <v>6.2</v>
          </cell>
          <cell r="D64" t="e">
            <v>#N/A</v>
          </cell>
          <cell r="E64" t="e">
            <v>#N/A</v>
          </cell>
        </row>
        <row r="65">
          <cell r="B65">
            <v>9.0109798240208872E-2</v>
          </cell>
          <cell r="C65">
            <v>6.3</v>
          </cell>
          <cell r="D65" t="e">
            <v>#N/A</v>
          </cell>
          <cell r="E65" t="e">
            <v>#N/A</v>
          </cell>
        </row>
        <row r="66">
          <cell r="B66">
            <v>8.7764004289736852E-2</v>
          </cell>
          <cell r="C66">
            <v>6.4</v>
          </cell>
          <cell r="D66" t="e">
            <v>#N/A</v>
          </cell>
          <cell r="E66">
            <v>0</v>
          </cell>
        </row>
        <row r="67">
          <cell r="B67">
            <v>8.5447975961289058E-2</v>
          </cell>
          <cell r="C67">
            <v>6.5</v>
          </cell>
          <cell r="D67" t="e">
            <v>#N/A</v>
          </cell>
          <cell r="E67" t="e">
            <v>#N/A</v>
          </cell>
        </row>
        <row r="68">
          <cell r="B68">
            <v>8.3163531686270956E-2</v>
          </cell>
          <cell r="C68">
            <v>6.6</v>
          </cell>
          <cell r="D68" t="e">
            <v>#N/A</v>
          </cell>
          <cell r="E68" t="e">
            <v>#N/A</v>
          </cell>
        </row>
        <row r="69">
          <cell r="B69">
            <v>8.0912291475252446E-2</v>
          </cell>
          <cell r="C69">
            <v>6.7</v>
          </cell>
          <cell r="D69" t="e">
            <v>#N/A</v>
          </cell>
          <cell r="E69" t="e">
            <v>#N/A</v>
          </cell>
        </row>
        <row r="70">
          <cell r="B70">
            <v>7.8695688928861696E-2</v>
          </cell>
          <cell r="C70">
            <v>6.8</v>
          </cell>
          <cell r="D70" t="e">
            <v>#N/A</v>
          </cell>
          <cell r="E70" t="e">
            <v>#N/A</v>
          </cell>
        </row>
        <row r="71">
          <cell r="B71">
            <v>7.6514982743663959E-2</v>
          </cell>
          <cell r="C71">
            <v>6.9</v>
          </cell>
          <cell r="D71" t="e">
            <v>#N/A</v>
          </cell>
          <cell r="E71" t="e">
            <v>#N/A</v>
          </cell>
        </row>
        <row r="72">
          <cell r="B72">
            <v>7.4371267720122855E-2</v>
          </cell>
          <cell r="C72">
            <v>7</v>
          </cell>
          <cell r="D72" t="e">
            <v>#N/A</v>
          </cell>
          <cell r="E72" t="e">
            <v>#N/A</v>
          </cell>
        </row>
        <row r="73">
          <cell r="B73">
            <v>7.2265485281299169E-2</v>
          </cell>
          <cell r="C73">
            <v>7.1</v>
          </cell>
          <cell r="D73" t="e">
            <v>#N/A</v>
          </cell>
          <cell r="E73" t="e">
            <v>#N/A</v>
          </cell>
        </row>
        <row r="74">
          <cell r="B74">
            <v>7.0198433512242447E-2</v>
          </cell>
          <cell r="C74">
            <v>7.2</v>
          </cell>
          <cell r="D74" t="e">
            <v>#N/A</v>
          </cell>
          <cell r="E74" t="e">
            <v>#N/A</v>
          </cell>
        </row>
        <row r="75">
          <cell r="B75">
            <v>6.8170776731099433E-2</v>
          </cell>
          <cell r="C75">
            <v>7.3</v>
          </cell>
          <cell r="D75" t="e">
            <v>#N/A</v>
          </cell>
          <cell r="E75" t="e">
            <v>#N/A</v>
          </cell>
        </row>
        <row r="76">
          <cell r="B76">
            <v>6.6183054603830505E-2</v>
          </cell>
          <cell r="C76">
            <v>7.4</v>
          </cell>
          <cell r="D76" t="e">
            <v>#N/A</v>
          </cell>
          <cell r="E76" t="e">
            <v>#N/A</v>
          </cell>
        </row>
        <row r="77">
          <cell r="B77">
            <v>6.4235690815115321E-2</v>
          </cell>
          <cell r="C77">
            <v>7.5</v>
          </cell>
          <cell r="D77" t="e">
            <v>#N/A</v>
          </cell>
          <cell r="E77" t="e">
            <v>#N/A</v>
          </cell>
        </row>
        <row r="78">
          <cell r="B78">
            <v>6.2329001308561317E-2</v>
          </cell>
          <cell r="C78">
            <v>7.6</v>
          </cell>
          <cell r="D78" t="e">
            <v>#N/A</v>
          </cell>
          <cell r="E78" t="e">
            <v>#N/A</v>
          </cell>
        </row>
        <row r="79">
          <cell r="B79">
            <v>6.0463202109724647E-2</v>
          </cell>
          <cell r="C79">
            <v>7.7</v>
          </cell>
          <cell r="D79" t="e">
            <v>#N/A</v>
          </cell>
          <cell r="E79" t="e">
            <v>#N/A</v>
          </cell>
        </row>
        <row r="80">
          <cell r="B80">
            <v>5.8638416745729616E-2</v>
          </cell>
          <cell r="C80">
            <v>7.8</v>
          </cell>
          <cell r="D80" t="e">
            <v>#N/A</v>
          </cell>
          <cell r="E80" t="e">
            <v>#N/A</v>
          </cell>
        </row>
        <row r="81">
          <cell r="B81">
            <v>5.6854683275443629E-2</v>
          </cell>
          <cell r="C81">
            <v>7.9</v>
          </cell>
          <cell r="D81" t="e">
            <v>#N/A</v>
          </cell>
          <cell r="E81" t="e">
            <v>#N/A</v>
          </cell>
        </row>
        <row r="82">
          <cell r="B82">
            <v>5.5111960944245489E-2</v>
          </cell>
          <cell r="C82">
            <v>8</v>
          </cell>
          <cell r="D82" t="e">
            <v>#N/A</v>
          </cell>
          <cell r="E82" t="e">
            <v>#N/A</v>
          </cell>
        </row>
        <row r="83">
          <cell r="B83">
            <v>5.3410136477426304E-2</v>
          </cell>
          <cell r="C83">
            <v>8.1</v>
          </cell>
          <cell r="D83" t="e">
            <v>#N/A</v>
          </cell>
          <cell r="E83" t="e">
            <v>#N/A</v>
          </cell>
        </row>
        <row r="84">
          <cell r="B84">
            <v>5.1749030026195901E-2</v>
          </cell>
          <cell r="C84">
            <v>8.1999999999999993</v>
          </cell>
          <cell r="D84" t="e">
            <v>#N/A</v>
          </cell>
          <cell r="E84" t="e">
            <v>#N/A</v>
          </cell>
        </row>
        <row r="85">
          <cell r="B85">
            <v>5.0128400780142725E-2</v>
          </cell>
          <cell r="C85">
            <v>8.3000000000000007</v>
          </cell>
          <cell r="D85" t="e">
            <v>#N/A</v>
          </cell>
          <cell r="E85" t="e">
            <v>#N/A</v>
          </cell>
        </row>
        <row r="86">
          <cell r="B86">
            <v>4.8547952259820511E-2</v>
          </cell>
          <cell r="C86">
            <v>8.4</v>
          </cell>
          <cell r="D86" t="e">
            <v>#N/A</v>
          </cell>
          <cell r="E86" t="e">
            <v>#N/A</v>
          </cell>
        </row>
        <row r="87">
          <cell r="B87">
            <v>4.7007337302917965E-2</v>
          </cell>
          <cell r="C87">
            <v>8.5</v>
          </cell>
          <cell r="D87" t="e">
            <v>#N/A</v>
          </cell>
          <cell r="E87" t="e">
            <v>#N/A</v>
          </cell>
        </row>
        <row r="88">
          <cell r="B88">
            <v>4.5506162757215078E-2</v>
          </cell>
          <cell r="C88">
            <v>8.6</v>
          </cell>
          <cell r="D88" t="e">
            <v>#N/A</v>
          </cell>
          <cell r="E88" t="e">
            <v>#N/A</v>
          </cell>
        </row>
        <row r="89">
          <cell r="B89">
            <v>4.4043993893247722E-2</v>
          </cell>
          <cell r="C89">
            <v>8.6999999999999993</v>
          </cell>
          <cell r="D89" t="e">
            <v>#N/A</v>
          </cell>
          <cell r="E89" t="e">
            <v>#N/A</v>
          </cell>
        </row>
        <row r="90">
          <cell r="B90">
            <v>4.2620358549295793E-2</v>
          </cell>
          <cell r="C90">
            <v>8.8000000000000007</v>
          </cell>
          <cell r="D90" t="e">
            <v>#N/A</v>
          </cell>
          <cell r="E90" t="e">
            <v>#N/A</v>
          </cell>
        </row>
        <row r="91">
          <cell r="B91">
            <v>4.1234751020983784E-2</v>
          </cell>
          <cell r="C91">
            <v>8.9</v>
          </cell>
          <cell r="D91" t="e">
            <v>#N/A</v>
          </cell>
          <cell r="E91" t="e">
            <v>#N/A</v>
          </cell>
        </row>
        <row r="92">
          <cell r="B92">
            <v>3.9886635707442081E-2</v>
          </cell>
          <cell r="C92">
            <v>9</v>
          </cell>
          <cell r="D92" t="e">
            <v>#N/A</v>
          </cell>
          <cell r="E92" t="e">
            <v>#N/A</v>
          </cell>
        </row>
        <row r="93">
          <cell r="B93">
            <v>3.8575450525623667E-2</v>
          </cell>
          <cell r="C93">
            <v>9.1</v>
          </cell>
          <cell r="D93" t="e">
            <v>#N/A</v>
          </cell>
          <cell r="E93" t="e">
            <v>#N/A</v>
          </cell>
        </row>
        <row r="94">
          <cell r="B94">
            <v>3.7300610104009056E-2</v>
          </cell>
          <cell r="C94">
            <v>9.1999999999999993</v>
          </cell>
          <cell r="D94" t="e">
            <v>#N/A</v>
          </cell>
          <cell r="E94" t="e">
            <v>#N/A</v>
          </cell>
        </row>
        <row r="95">
          <cell r="B95">
            <v>3.6061508766565192E-2</v>
          </cell>
          <cell r="C95">
            <v>9.3000000000000007</v>
          </cell>
          <cell r="D95" t="e">
            <v>#N/A</v>
          </cell>
          <cell r="E95" t="e">
            <v>#N/A</v>
          </cell>
        </row>
        <row r="96">
          <cell r="B96">
            <v>3.4857523317453239E-2</v>
          </cell>
          <cell r="C96">
            <v>9.4</v>
          </cell>
          <cell r="D96" t="e">
            <v>#N/A</v>
          </cell>
          <cell r="E96" t="e">
            <v>#N/A</v>
          </cell>
        </row>
        <row r="97">
          <cell r="B97">
            <v>3.3688015636607886E-2</v>
          </cell>
          <cell r="C97">
            <v>9.5</v>
          </cell>
          <cell r="D97" t="e">
            <v>#N/A</v>
          </cell>
          <cell r="E97" t="e">
            <v>#N/A</v>
          </cell>
        </row>
        <row r="98">
          <cell r="B98">
            <v>3.2552335095940223E-2</v>
          </cell>
          <cell r="C98">
            <v>9.6</v>
          </cell>
          <cell r="D98" t="e">
            <v>#N/A</v>
          </cell>
          <cell r="E98" t="e">
            <v>#N/A</v>
          </cell>
        </row>
        <row r="99">
          <cell r="B99">
            <v>3.1449820805546855E-2</v>
          </cell>
          <cell r="C99">
            <v>9.6999999999999993</v>
          </cell>
          <cell r="D99" t="e">
            <v>#N/A</v>
          </cell>
          <cell r="E99" t="e">
            <v>#N/A</v>
          </cell>
        </row>
        <row r="100">
          <cell r="B100">
            <v>3.0379803698943188E-2</v>
          </cell>
          <cell r="C100">
            <v>9.8000000000000007</v>
          </cell>
          <cell r="D100" t="e">
            <v>#N/A</v>
          </cell>
          <cell r="E100" t="e">
            <v>#N/A</v>
          </cell>
        </row>
        <row r="101">
          <cell r="B101">
            <v>2.9341608465978272E-2</v>
          </cell>
          <cell r="C101">
            <v>9.9</v>
          </cell>
          <cell r="D101" t="e">
            <v>#N/A</v>
          </cell>
          <cell r="E101" t="e">
            <v>#N/A</v>
          </cell>
        </row>
        <row r="102">
          <cell r="B102">
            <v>2.8334555341734478E-2</v>
          </cell>
          <cell r="C102">
            <v>10</v>
          </cell>
          <cell r="D102" t="e">
            <v>#N/A</v>
          </cell>
          <cell r="E102" t="e">
            <v>#N/A</v>
          </cell>
        </row>
        <row r="103">
          <cell r="B103">
            <v>2.7357961759367871E-2</v>
          </cell>
          <cell r="C103">
            <v>10.1</v>
          </cell>
          <cell r="D103" t="e">
            <v>#N/A</v>
          </cell>
          <cell r="E103" t="e">
            <v>#N/A</v>
          </cell>
        </row>
        <row r="104">
          <cell r="B104">
            <v>2.641114387450471E-2</v>
          </cell>
          <cell r="C104">
            <v>10.199999999999999</v>
          </cell>
          <cell r="D104" t="e">
            <v>#N/A</v>
          </cell>
          <cell r="E104" t="e">
            <v>#N/A</v>
          </cell>
        </row>
        <row r="105">
          <cell r="B105">
            <v>2.5493417968477677E-2</v>
          </cell>
          <cell r="C105">
            <v>10.3</v>
          </cell>
          <cell r="D105" t="e">
            <v>#N/A</v>
          </cell>
          <cell r="E105" t="e">
            <v>#N/A</v>
          </cell>
        </row>
        <row r="106">
          <cell r="B106">
            <v>2.4604101737362181E-2</v>
          </cell>
          <cell r="C106">
            <v>10.4</v>
          </cell>
          <cell r="D106" t="e">
            <v>#N/A</v>
          </cell>
          <cell r="E106" t="e">
            <v>#N/A</v>
          </cell>
        </row>
        <row r="107">
          <cell r="B107">
            <v>2.3742515473457671E-2</v>
          </cell>
          <cell r="C107">
            <v>10.5</v>
          </cell>
          <cell r="D107" t="e">
            <v>#N/A</v>
          </cell>
          <cell r="E107" t="e">
            <v>#N/A</v>
          </cell>
        </row>
        <row r="108">
          <cell r="B108">
            <v>2.2907983145554613E-2</v>
          </cell>
          <cell r="C108">
            <v>10.6</v>
          </cell>
          <cell r="D108" t="e">
            <v>#N/A</v>
          </cell>
          <cell r="E108" t="e">
            <v>#N/A</v>
          </cell>
        </row>
        <row r="109">
          <cell r="B109">
            <v>2.2099833384030477E-2</v>
          </cell>
          <cell r="C109">
            <v>10.7</v>
          </cell>
          <cell r="D109" t="e">
            <v>#N/A</v>
          </cell>
          <cell r="E109" t="e">
            <v>#N/A</v>
          </cell>
        </row>
        <row r="110">
          <cell r="B110">
            <v>2.1317400376532195E-2</v>
          </cell>
          <cell r="C110">
            <v>10.8</v>
          </cell>
          <cell r="D110" t="e">
            <v>#N/A</v>
          </cell>
          <cell r="E110" t="e">
            <v>#N/A</v>
          </cell>
        </row>
        <row r="111">
          <cell r="B111">
            <v>2.0560024679725585E-2</v>
          </cell>
          <cell r="C111">
            <v>10.9</v>
          </cell>
          <cell r="D111" t="e">
            <v>#N/A</v>
          </cell>
          <cell r="E111" t="e">
            <v>#N/A</v>
          </cell>
        </row>
        <row r="112">
          <cell r="B112">
            <v>1.9827053952324078E-2</v>
          </cell>
          <cell r="C112">
            <v>11</v>
          </cell>
          <cell r="D112" t="e">
            <v>#N/A</v>
          </cell>
          <cell r="E112" t="e">
            <v>#N/A</v>
          </cell>
        </row>
        <row r="113">
          <cell r="B113">
            <v>1.9117843614352276E-2</v>
          </cell>
          <cell r="C113">
            <v>11.1</v>
          </cell>
          <cell r="D113">
            <v>1.9117843614352276E-2</v>
          </cell>
          <cell r="E113" t="e">
            <v>#N/A</v>
          </cell>
        </row>
        <row r="114">
          <cell r="B114">
            <v>1.8431757437350618E-2</v>
          </cell>
          <cell r="C114">
            <v>11.2</v>
          </cell>
          <cell r="D114">
            <v>1.8431757437350618E-2</v>
          </cell>
          <cell r="E114" t="e">
            <v>#N/A</v>
          </cell>
        </row>
        <row r="115">
          <cell r="B115">
            <v>1.7768168069989002E-2</v>
          </cell>
          <cell r="C115">
            <v>11.3</v>
          </cell>
          <cell r="D115">
            <v>1.7768168069989002E-2</v>
          </cell>
          <cell r="E115" t="e">
            <v>#N/A</v>
          </cell>
        </row>
        <row r="116">
          <cell r="B116">
            <v>1.712645750332761E-2</v>
          </cell>
          <cell r="C116">
            <v>11.4</v>
          </cell>
          <cell r="D116">
            <v>1.712645750332761E-2</v>
          </cell>
          <cell r="E116" t="e">
            <v>#N/A</v>
          </cell>
        </row>
        <row r="117">
          <cell r="B117">
            <v>1.6506017479742244E-2</v>
          </cell>
          <cell r="C117">
            <v>11.5</v>
          </cell>
          <cell r="D117">
            <v>1.6506017479742244E-2</v>
          </cell>
          <cell r="E117" t="e">
            <v>#N/A</v>
          </cell>
        </row>
        <row r="118">
          <cell r="B118">
            <v>1.5906249849320691E-2</v>
          </cell>
          <cell r="C118">
            <v>11.6</v>
          </cell>
          <cell r="D118">
            <v>1.5906249849320691E-2</v>
          </cell>
          <cell r="E118" t="e">
            <v>#N/A</v>
          </cell>
        </row>
        <row r="119">
          <cell r="B119">
            <v>1.5326566877333128E-2</v>
          </cell>
          <cell r="C119">
            <v>11.7</v>
          </cell>
          <cell r="D119">
            <v>1.5326566877333128E-2</v>
          </cell>
          <cell r="E119" t="e">
            <v>#N/A</v>
          </cell>
        </row>
        <row r="120">
          <cell r="B120">
            <v>1.4766391506186177E-2</v>
          </cell>
          <cell r="C120">
            <v>11.8</v>
          </cell>
          <cell r="D120">
            <v>1.4766391506186177E-2</v>
          </cell>
          <cell r="E120" t="e">
            <v>#N/A</v>
          </cell>
        </row>
        <row r="121">
          <cell r="B121">
            <v>1.4225157575083816E-2</v>
          </cell>
          <cell r="C121">
            <v>11.9</v>
          </cell>
          <cell r="D121">
            <v>1.4225157575083816E-2</v>
          </cell>
          <cell r="E121" t="e">
            <v>#N/A</v>
          </cell>
        </row>
        <row r="122">
          <cell r="B122">
            <v>1.3702310000441044E-2</v>
          </cell>
          <cell r="C122">
            <v>12</v>
          </cell>
          <cell r="D122">
            <v>1.3702310000441044E-2</v>
          </cell>
          <cell r="E122" t="e">
            <v>#N/A</v>
          </cell>
        </row>
        <row r="123">
          <cell r="B123">
            <v>1.3197304919926552E-2</v>
          </cell>
          <cell r="C123">
            <v>12.1</v>
          </cell>
          <cell r="D123">
            <v>1.3197304919926552E-2</v>
          </cell>
          <cell r="E123" t="e">
            <v>#N/A</v>
          </cell>
        </row>
        <row r="124">
          <cell r="B124">
            <v>1.2709609802848293E-2</v>
          </cell>
          <cell r="C124">
            <v>12.2</v>
          </cell>
          <cell r="D124">
            <v>1.2709609802848293E-2</v>
          </cell>
          <cell r="E124" t="e">
            <v>#N/A</v>
          </cell>
        </row>
        <row r="125">
          <cell r="B125">
            <v>1.2238703529441486E-2</v>
          </cell>
          <cell r="C125">
            <v>12.3</v>
          </cell>
          <cell r="D125">
            <v>1.2238703529441486E-2</v>
          </cell>
          <cell r="E125" t="e">
            <v>#N/A</v>
          </cell>
        </row>
        <row r="126">
          <cell r="B126">
            <v>1.1784076441471128E-2</v>
          </cell>
          <cell r="C126">
            <v>12.4</v>
          </cell>
          <cell r="D126">
            <v>1.1784076441471128E-2</v>
          </cell>
          <cell r="E126" t="e">
            <v>#N/A</v>
          </cell>
        </row>
        <row r="127">
          <cell r="B127">
            <v>1.1345230366420362E-2</v>
          </cell>
          <cell r="C127">
            <v>12.5</v>
          </cell>
          <cell r="D127">
            <v>1.1345230366420362E-2</v>
          </cell>
          <cell r="E127" t="e">
            <v>#N/A</v>
          </cell>
        </row>
        <row r="128">
          <cell r="B128">
            <v>1.0921678617402819E-2</v>
          </cell>
          <cell r="C128">
            <v>12.6</v>
          </cell>
          <cell r="D128">
            <v>1.0921678617402819E-2</v>
          </cell>
          <cell r="E128" t="e">
            <v>#N/A</v>
          </cell>
        </row>
        <row r="129">
          <cell r="B129">
            <v>1.0512945970809134E-2</v>
          </cell>
          <cell r="C129">
            <v>12.7</v>
          </cell>
          <cell r="D129">
            <v>1.0512945970809134E-2</v>
          </cell>
          <cell r="E129" t="e">
            <v>#N/A</v>
          </cell>
        </row>
        <row r="130">
          <cell r="B130">
            <v>1.0118568623577276E-2</v>
          </cell>
          <cell r="C130">
            <v>12.8</v>
          </cell>
          <cell r="D130">
            <v>1.0118568623577276E-2</v>
          </cell>
          <cell r="E130" t="e">
            <v>#N/A</v>
          </cell>
        </row>
        <row r="131">
          <cell r="B131">
            <v>9.7380941318609329E-3</v>
          </cell>
          <cell r="C131">
            <v>12.9</v>
          </cell>
          <cell r="D131">
            <v>9.7380941318609329E-3</v>
          </cell>
          <cell r="E131" t="e">
            <v>#N/A</v>
          </cell>
        </row>
        <row r="132">
          <cell r="B132">
            <v>9.3710813327610599E-3</v>
          </cell>
          <cell r="C132">
            <v>13</v>
          </cell>
          <cell r="D132">
            <v>9.3710813327610599E-3</v>
          </cell>
          <cell r="E132" t="e">
            <v>#N/A</v>
          </cell>
        </row>
        <row r="133">
          <cell r="B133">
            <v>9.0171002506818244E-3</v>
          </cell>
          <cell r="C133">
            <v>13.1</v>
          </cell>
          <cell r="D133">
            <v>9.0171002506818244E-3</v>
          </cell>
          <cell r="E133" t="e">
            <v>#N/A</v>
          </cell>
        </row>
        <row r="134">
          <cell r="B134">
            <v>8.6757319897738123E-3</v>
          </cell>
          <cell r="C134">
            <v>13.2</v>
          </cell>
          <cell r="D134">
            <v>8.6757319897738123E-3</v>
          </cell>
          <cell r="E134" t="e">
            <v>#N/A</v>
          </cell>
        </row>
        <row r="135">
          <cell r="B135">
            <v>8.3465686138338418E-3</v>
          </cell>
          <cell r="C135">
            <v>13.3</v>
          </cell>
          <cell r="D135">
            <v>8.3465686138338418E-3</v>
          </cell>
          <cell r="E135" t="e">
            <v>#N/A</v>
          </cell>
        </row>
        <row r="136">
          <cell r="B136">
            <v>8.02921301494244E-3</v>
          </cell>
          <cell r="C136">
            <v>13.4</v>
          </cell>
          <cell r="D136">
            <v>8.02921301494244E-3</v>
          </cell>
          <cell r="E136" t="e">
            <v>#N/A</v>
          </cell>
        </row>
        <row r="137">
          <cell r="B137">
            <v>7.7232787720358355E-3</v>
          </cell>
          <cell r="C137">
            <v>13.5</v>
          </cell>
          <cell r="D137">
            <v>7.7232787720358355E-3</v>
          </cell>
          <cell r="E137" t="e">
            <v>#N/A</v>
          </cell>
        </row>
        <row r="138">
          <cell r="B138">
            <v>7.4283900005305487E-3</v>
          </cell>
          <cell r="C138">
            <v>13.6</v>
          </cell>
          <cell r="D138">
            <v>7.4283900005305487E-3</v>
          </cell>
          <cell r="E138" t="e">
            <v>#N/A</v>
          </cell>
        </row>
        <row r="139">
          <cell r="B139">
            <v>7.1441811940429392E-3</v>
          </cell>
          <cell r="C139">
            <v>13.7</v>
          </cell>
          <cell r="D139">
            <v>7.1441811940429392E-3</v>
          </cell>
          <cell r="E139" t="e">
            <v>#N/A</v>
          </cell>
        </row>
        <row r="140">
          <cell r="B140">
            <v>6.87029705917551E-3</v>
          </cell>
          <cell r="C140">
            <v>13.8</v>
          </cell>
          <cell r="D140">
            <v>6.87029705917551E-3</v>
          </cell>
          <cell r="E140" t="e">
            <v>#N/A</v>
          </cell>
        </row>
        <row r="141">
          <cell r="B141">
            <v>6.606392344274483E-3</v>
          </cell>
          <cell r="C141">
            <v>13.9</v>
          </cell>
          <cell r="D141">
            <v>6.606392344274483E-3</v>
          </cell>
          <cell r="E141" t="e">
            <v>#N/A</v>
          </cell>
        </row>
        <row r="142">
          <cell r="B142">
            <v>6.3521316629997398E-3</v>
          </cell>
          <cell r="C142">
            <v>14</v>
          </cell>
          <cell r="D142">
            <v>6.3521316629997398E-3</v>
          </cell>
          <cell r="E142" t="e">
            <v>#N/A</v>
          </cell>
        </row>
        <row r="143">
          <cell r="B143">
            <v>6.1071893134885579E-3</v>
          </cell>
          <cell r="C143">
            <v>14.1</v>
          </cell>
          <cell r="D143">
            <v>6.1071893134885579E-3</v>
          </cell>
          <cell r="E143" t="e">
            <v>#N/A</v>
          </cell>
        </row>
        <row r="144">
          <cell r="B144">
            <v>5.8712490938378631E-3</v>
          </cell>
          <cell r="C144">
            <v>14.2</v>
          </cell>
          <cell r="D144">
            <v>5.8712490938378631E-3</v>
          </cell>
          <cell r="E144" t="e">
            <v>#N/A</v>
          </cell>
        </row>
        <row r="145">
          <cell r="B145">
            <v>5.6440041145767181E-3</v>
          </cell>
          <cell r="C145">
            <v>14.3</v>
          </cell>
          <cell r="D145">
            <v>5.6440041145767181E-3</v>
          </cell>
          <cell r="E145" t="e">
            <v>#N/A</v>
          </cell>
        </row>
        <row r="146">
          <cell r="B146">
            <v>5.4251566087504637E-3</v>
          </cell>
          <cell r="C146">
            <v>14.4</v>
          </cell>
          <cell r="D146">
            <v>5.4251566087504637E-3</v>
          </cell>
          <cell r="E146" t="e">
            <v>#N/A</v>
          </cell>
        </row>
        <row r="147">
          <cell r="B147">
            <v>5.2144177401906439E-3</v>
          </cell>
          <cell r="C147">
            <v>14.5</v>
          </cell>
          <cell r="D147">
            <v>5.2144177401906439E-3</v>
          </cell>
          <cell r="E147" t="e">
            <v>#N/A</v>
          </cell>
        </row>
        <row r="148">
          <cell r="B148">
            <v>5.0115074105005425E-3</v>
          </cell>
          <cell r="C148">
            <v>14.6</v>
          </cell>
          <cell r="D148">
            <v>5.0115074105005425E-3</v>
          </cell>
          <cell r="E148" t="e">
            <v>#N/A</v>
          </cell>
        </row>
        <row r="149">
          <cell r="B149">
            <v>4.8161540652441048E-3</v>
          </cell>
          <cell r="C149">
            <v>14.7</v>
          </cell>
          <cell r="D149">
            <v>4.8161540652441048E-3</v>
          </cell>
          <cell r="E149" t="e">
            <v>#N/A</v>
          </cell>
        </row>
        <row r="150">
          <cell r="B150">
            <v>4.6280944997868457E-3</v>
          </cell>
          <cell r="C150">
            <v>14.8</v>
          </cell>
          <cell r="D150">
            <v>4.6280944997868457E-3</v>
          </cell>
          <cell r="E150" t="e">
            <v>#N/A</v>
          </cell>
        </row>
        <row r="151">
          <cell r="B151">
            <v>4.4470736652003308E-3</v>
          </cell>
          <cell r="C151">
            <v>14.9</v>
          </cell>
          <cell r="D151">
            <v>4.4470736652003308E-3</v>
          </cell>
          <cell r="E151" t="e">
            <v>#N/A</v>
          </cell>
        </row>
        <row r="152">
          <cell r="B152">
            <v>4.2728444746070599E-3</v>
          </cell>
          <cell r="C152">
            <v>15</v>
          </cell>
          <cell r="D152">
            <v>4.2728444746070599E-3</v>
          </cell>
          <cell r="E152" t="e">
            <v>#N/A</v>
          </cell>
        </row>
        <row r="153">
          <cell r="B153">
            <v>4.1051676103101703E-3</v>
          </cell>
          <cell r="C153">
            <v>15.1</v>
          </cell>
          <cell r="D153">
            <v>4.1051676103101703E-3</v>
          </cell>
          <cell r="E153" t="e">
            <v>#N/A</v>
          </cell>
        </row>
        <row r="154">
          <cell r="B154">
            <v>3.9438113320217705E-3</v>
          </cell>
          <cell r="C154">
            <v>15.2</v>
          </cell>
          <cell r="D154">
            <v>3.9438113320217705E-3</v>
          </cell>
          <cell r="E154" t="e">
            <v>#N/A</v>
          </cell>
        </row>
        <row r="155">
          <cell r="B155">
            <v>3.7885512864750488E-3</v>
          </cell>
          <cell r="C155">
            <v>15.3</v>
          </cell>
          <cell r="D155">
            <v>3.7885512864750488E-3</v>
          </cell>
          <cell r="E155" t="e">
            <v>#N/A</v>
          </cell>
        </row>
        <row r="156">
          <cell r="B156">
            <v>3.6391703186787342E-3</v>
          </cell>
          <cell r="C156">
            <v>15.4</v>
          </cell>
          <cell r="D156">
            <v>3.6391703186787342E-3</v>
          </cell>
          <cell r="E156" t="e">
            <v>#N/A</v>
          </cell>
        </row>
        <row r="157">
          <cell r="B157">
            <v>3.4954582850471776E-3</v>
          </cell>
          <cell r="C157">
            <v>15.5</v>
          </cell>
          <cell r="D157">
            <v>3.4954582850471776E-3</v>
          </cell>
          <cell r="E157" t="e">
            <v>#N/A</v>
          </cell>
        </row>
        <row r="158">
          <cell r="B158">
            <v>3.3572118686161848E-3</v>
          </cell>
          <cell r="C158">
            <v>15.6</v>
          </cell>
          <cell r="D158">
            <v>3.3572118686161848E-3</v>
          </cell>
          <cell r="E158" t="e">
            <v>#N/A</v>
          </cell>
        </row>
        <row r="159">
          <cell r="B159">
            <v>3.2242343965326156E-3</v>
          </cell>
          <cell r="C159">
            <v>15.7</v>
          </cell>
          <cell r="D159">
            <v>3.2242343965326156E-3</v>
          </cell>
          <cell r="E159" t="e">
            <v>#N/A</v>
          </cell>
        </row>
        <row r="160">
          <cell r="B160">
            <v>3.096335659985531E-3</v>
          </cell>
          <cell r="C160">
            <v>15.8</v>
          </cell>
          <cell r="D160">
            <v>3.096335659985531E-3</v>
          </cell>
          <cell r="E160" t="e">
            <v>#N/A</v>
          </cell>
        </row>
        <row r="161">
          <cell r="B161">
            <v>2.9733317367275761E-3</v>
          </cell>
          <cell r="C161">
            <v>15.9</v>
          </cell>
          <cell r="D161">
            <v>2.9733317367275761E-3</v>
          </cell>
          <cell r="E161" t="e">
            <v>#N/A</v>
          </cell>
        </row>
        <row r="162">
          <cell r="B162">
            <v>2.8550448163175554E-3</v>
          </cell>
          <cell r="C162">
            <v>16</v>
          </cell>
          <cell r="D162">
            <v>2.8550448163175554E-3</v>
          </cell>
          <cell r="E162" t="e">
            <v>#N/A</v>
          </cell>
        </row>
        <row r="163">
          <cell r="B163">
            <v>2.7413030281986804E-3</v>
          </cell>
          <cell r="C163">
            <v>16.100000000000001</v>
          </cell>
          <cell r="D163">
            <v>2.7413030281986804E-3</v>
          </cell>
          <cell r="E163" t="e">
            <v>#N/A</v>
          </cell>
        </row>
        <row r="164">
          <cell r="B164">
            <v>2.6319402727116789E-3</v>
          </cell>
          <cell r="C164">
            <v>16.2</v>
          </cell>
          <cell r="D164">
            <v>2.6319402727116789E-3</v>
          </cell>
          <cell r="E164" t="e">
            <v>#N/A</v>
          </cell>
        </row>
        <row r="165">
          <cell r="B165">
            <v>2.5267960551275995E-3</v>
          </cell>
          <cell r="C165">
            <v>16.3</v>
          </cell>
          <cell r="D165">
            <v>2.5267960551275995E-3</v>
          </cell>
          <cell r="E165" t="e">
            <v>#N/A</v>
          </cell>
        </row>
        <row r="166">
          <cell r="B166">
            <v>2.425715322772123E-3</v>
          </cell>
          <cell r="C166">
            <v>16.399999999999999</v>
          </cell>
          <cell r="D166">
            <v>2.425715322772123E-3</v>
          </cell>
          <cell r="E166" t="e">
            <v>#N/A</v>
          </cell>
        </row>
        <row r="167">
          <cell r="B167">
            <v>2.3285483053007527E-3</v>
          </cell>
          <cell r="C167">
            <v>16.5</v>
          </cell>
          <cell r="D167">
            <v>2.3285483053007527E-3</v>
          </cell>
          <cell r="E167" t="e">
            <v>#N/A</v>
          </cell>
        </row>
        <row r="168">
          <cell r="B168">
            <v>2.2351503581731131E-3</v>
          </cell>
          <cell r="C168">
            <v>16.600000000000001</v>
          </cell>
          <cell r="D168">
            <v>2.2351503581731131E-3</v>
          </cell>
          <cell r="E168" t="e">
            <v>#N/A</v>
          </cell>
        </row>
        <row r="169">
          <cell r="B169">
            <v>2.145381809364022E-3</v>
          </cell>
          <cell r="C169">
            <v>16.7</v>
          </cell>
          <cell r="D169">
            <v>2.145381809364022E-3</v>
          </cell>
          <cell r="E169" t="e">
            <v>#N/A</v>
          </cell>
        </row>
        <row r="170">
          <cell r="B170">
            <v>2.0591078093393695E-3</v>
          </cell>
          <cell r="C170">
            <v>16.8</v>
          </cell>
          <cell r="D170">
            <v>2.0591078093393695E-3</v>
          </cell>
          <cell r="E170" t="e">
            <v>#N/A</v>
          </cell>
        </row>
        <row r="171">
          <cell r="B171">
            <v>1.9761981843160422E-3</v>
          </cell>
          <cell r="C171">
            <v>16.899999999999999</v>
          </cell>
          <cell r="D171">
            <v>1.9761981843160422E-3</v>
          </cell>
          <cell r="E171" t="e">
            <v>#N/A</v>
          </cell>
        </row>
        <row r="172">
          <cell r="B172">
            <v>1.8965272928167605E-3</v>
          </cell>
          <cell r="C172">
            <v>17</v>
          </cell>
          <cell r="D172">
            <v>1.8965272928167605E-3</v>
          </cell>
          <cell r="E172" t="e">
            <v>#N/A</v>
          </cell>
        </row>
        <row r="173">
          <cell r="B173">
            <v>1.8199738855234557E-3</v>
          </cell>
          <cell r="C173">
            <v>17.100000000000001</v>
          </cell>
          <cell r="D173">
            <v>1.8199738855234557E-3</v>
          </cell>
          <cell r="E173" t="e">
            <v>#N/A</v>
          </cell>
        </row>
        <row r="174">
          <cell r="B174">
            <v>1.7464209684256956E-3</v>
          </cell>
          <cell r="C174">
            <v>17.2</v>
          </cell>
          <cell r="D174">
            <v>1.7464209684256956E-3</v>
          </cell>
          <cell r="E174" t="e">
            <v>#N/A</v>
          </cell>
        </row>
        <row r="175">
          <cell r="B175">
            <v>1.6757556692545382E-3</v>
          </cell>
          <cell r="C175">
            <v>17.3</v>
          </cell>
          <cell r="D175">
            <v>1.6757556692545382E-3</v>
          </cell>
          <cell r="E175" t="e">
            <v>#N/A</v>
          </cell>
        </row>
        <row r="176">
          <cell r="B176">
            <v>1.6078691071864484E-3</v>
          </cell>
          <cell r="C176">
            <v>17.399999999999999</v>
          </cell>
          <cell r="D176">
            <v>1.6078691071864484E-3</v>
          </cell>
          <cell r="E176" t="e">
            <v>#N/A</v>
          </cell>
        </row>
        <row r="177">
          <cell r="B177">
            <v>1.5426562657966016E-3</v>
          </cell>
          <cell r="C177">
            <v>17.5</v>
          </cell>
          <cell r="D177">
            <v>1.5426562657966016E-3</v>
          </cell>
          <cell r="E177" t="e">
            <v>#N/A</v>
          </cell>
        </row>
        <row r="178">
          <cell r="B178">
            <v>1.480015869236323E-3</v>
          </cell>
          <cell r="C178">
            <v>17.600000000000001</v>
          </cell>
          <cell r="D178">
            <v>1.480015869236323E-3</v>
          </cell>
          <cell r="E178" t="e">
            <v>#N/A</v>
          </cell>
        </row>
        <row r="179">
          <cell r="B179">
            <v>1.4198502616050031E-3</v>
          </cell>
          <cell r="C179">
            <v>17.7</v>
          </cell>
          <cell r="D179">
            <v>1.4198502616050031E-3</v>
          </cell>
          <cell r="E179" t="e">
            <v>#N/A</v>
          </cell>
        </row>
        <row r="180">
          <cell r="B180">
            <v>1.3620652894830497E-3</v>
          </cell>
          <cell r="C180">
            <v>17.8</v>
          </cell>
          <cell r="D180">
            <v>1.3620652894830497E-3</v>
          </cell>
          <cell r="E180" t="e">
            <v>#N/A</v>
          </cell>
        </row>
        <row r="181">
          <cell r="B181">
            <v>1.3065701875889975E-3</v>
          </cell>
          <cell r="C181">
            <v>17.899999999999999</v>
          </cell>
          <cell r="D181">
            <v>1.3065701875889975E-3</v>
          </cell>
          <cell r="E181" t="e">
            <v>#N/A</v>
          </cell>
        </row>
        <row r="182">
          <cell r="B182">
            <v>1.2532774675207308E-3</v>
          </cell>
          <cell r="C182">
            <v>18</v>
          </cell>
          <cell r="D182">
            <v>1.2532774675207308E-3</v>
          </cell>
          <cell r="E182" t="e">
            <v>#N/A</v>
          </cell>
        </row>
        <row r="183">
          <cell r="B183">
            <v>1.2021028095381239E-3</v>
          </cell>
          <cell r="C183">
            <v>18.100000000000001</v>
          </cell>
          <cell r="D183">
            <v>1.2021028095381239E-3</v>
          </cell>
          <cell r="E183" t="e">
            <v>#N/A</v>
          </cell>
        </row>
        <row r="184">
          <cell r="B184">
            <v>1.1529649573419102E-3</v>
          </cell>
          <cell r="C184">
            <v>18.2</v>
          </cell>
          <cell r="D184">
            <v>1.1529649573419102E-3</v>
          </cell>
          <cell r="E184" t="e">
            <v>#N/A</v>
          </cell>
        </row>
        <row r="185">
          <cell r="B185">
            <v>1.1057856158015102E-3</v>
          </cell>
          <cell r="C185">
            <v>18.3</v>
          </cell>
          <cell r="D185">
            <v>1.1057856158015102E-3</v>
          </cell>
          <cell r="E185" t="e">
            <v>#N/A</v>
          </cell>
        </row>
        <row r="186">
          <cell r="B186">
            <v>1.0604893515826805E-3</v>
          </cell>
          <cell r="C186">
            <v>18.399999999999999</v>
          </cell>
          <cell r="D186">
            <v>1.0604893515826805E-3</v>
          </cell>
          <cell r="E186" t="e">
            <v>#N/A</v>
          </cell>
        </row>
        <row r="187">
          <cell r="B187">
            <v>1.0170034966242407E-3</v>
          </cell>
          <cell r="C187">
            <v>18.5</v>
          </cell>
          <cell r="D187">
            <v>1.0170034966242407E-3</v>
          </cell>
          <cell r="E187" t="e">
            <v>#N/A</v>
          </cell>
        </row>
        <row r="188">
          <cell r="B188">
            <v>9.7525805441182824E-4</v>
          </cell>
          <cell r="C188">
            <v>18.600000000000001</v>
          </cell>
          <cell r="D188">
            <v>9.7525805441182824E-4</v>
          </cell>
          <cell r="E188" t="e">
            <v>#N/A</v>
          </cell>
        </row>
        <row r="189">
          <cell r="B189">
            <v>9.3518560899542749E-4</v>
          </cell>
          <cell r="C189">
            <v>18.7</v>
          </cell>
          <cell r="D189">
            <v>9.3518560899542749E-4</v>
          </cell>
          <cell r="E189" t="e">
            <v>#N/A</v>
          </cell>
        </row>
        <row r="190">
          <cell r="B190">
            <v>8.96721236696555E-4</v>
          </cell>
          <cell r="C190">
            <v>18.8</v>
          </cell>
          <cell r="D190">
            <v>8.96721236696555E-4</v>
          </cell>
          <cell r="E190" t="e">
            <v>#N/A</v>
          </cell>
        </row>
        <row r="191">
          <cell r="B191">
            <v>8.5980242045020894E-4</v>
          </cell>
          <cell r="C191">
            <v>18.899999999999999</v>
          </cell>
          <cell r="D191">
            <v>8.5980242045020894E-4</v>
          </cell>
          <cell r="E191" t="e">
            <v>#N/A</v>
          </cell>
        </row>
        <row r="192">
          <cell r="B192">
            <v>8.2436896672612051E-4</v>
          </cell>
          <cell r="C192">
            <v>19</v>
          </cell>
          <cell r="D192">
            <v>8.2436896672612051E-4</v>
          </cell>
          <cell r="E192" t="e">
            <v>#N/A</v>
          </cell>
        </row>
        <row r="193">
          <cell r="B193">
            <v>7.9036292497345543E-4</v>
          </cell>
          <cell r="C193">
            <v>19.100000000000001</v>
          </cell>
          <cell r="D193">
            <v>7.9036292497345543E-4</v>
          </cell>
          <cell r="E193" t="e">
            <v>#N/A</v>
          </cell>
        </row>
        <row r="194">
          <cell r="B194">
            <v>7.57728509532845E-4</v>
          </cell>
          <cell r="C194">
            <v>19.2</v>
          </cell>
          <cell r="D194">
            <v>7.57728509532845E-4</v>
          </cell>
          <cell r="E194" t="e">
            <v>#N/A</v>
          </cell>
        </row>
        <row r="195">
          <cell r="B195">
            <v>7.2641202395948735E-4</v>
          </cell>
          <cell r="C195">
            <v>19.3</v>
          </cell>
          <cell r="D195">
            <v>7.2641202395948735E-4</v>
          </cell>
          <cell r="E195" t="e">
            <v>#N/A</v>
          </cell>
        </row>
        <row r="196">
          <cell r="B196">
            <v>6.963617877010983E-4</v>
          </cell>
          <cell r="C196">
            <v>19.399999999999999</v>
          </cell>
          <cell r="D196">
            <v>6.963617877010983E-4</v>
          </cell>
          <cell r="E196" t="e">
            <v>#N/A</v>
          </cell>
        </row>
        <row r="197">
          <cell r="B197">
            <v>6.6752806507455135E-4</v>
          </cell>
          <cell r="C197">
            <v>19.5</v>
          </cell>
          <cell r="D197">
            <v>6.6752806507455135E-4</v>
          </cell>
          <cell r="E197" t="e">
            <v>#N/A</v>
          </cell>
        </row>
        <row r="198">
          <cell r="B198">
            <v>6.3986299648531456E-4</v>
          </cell>
          <cell r="C198">
            <v>19.600000000000001</v>
          </cell>
          <cell r="D198">
            <v>6.3986299648531456E-4</v>
          </cell>
          <cell r="E198" t="e">
            <v>#N/A</v>
          </cell>
        </row>
        <row r="199">
          <cell r="B199">
            <v>6.1332053183405606E-4</v>
          </cell>
          <cell r="C199">
            <v>19.7</v>
          </cell>
          <cell r="D199">
            <v>6.1332053183405606E-4</v>
          </cell>
          <cell r="E199" t="e">
            <v>#N/A</v>
          </cell>
        </row>
        <row r="200">
          <cell r="B200">
            <v>5.8785636605521434E-4</v>
          </cell>
          <cell r="C200">
            <v>19.8</v>
          </cell>
          <cell r="D200">
            <v>5.8785636605521434E-4</v>
          </cell>
          <cell r="E200" t="e">
            <v>#N/A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topLeftCell="C1" workbookViewId="0">
      <selection activeCell="N5" sqref="N5"/>
    </sheetView>
  </sheetViews>
  <sheetFormatPr defaultRowHeight="14.4" x14ac:dyDescent="0.3"/>
  <cols>
    <col min="1" max="2" width="9" customWidth="1"/>
    <col min="3" max="3" width="26.5546875" customWidth="1"/>
    <col min="4" max="4" width="25.88671875" customWidth="1"/>
    <col min="5" max="5" width="31.6640625" customWidth="1"/>
    <col min="7" max="7" width="16.5546875" customWidth="1"/>
    <col min="14" max="14" width="22" customWidth="1"/>
  </cols>
  <sheetData>
    <row r="1" spans="1:14" ht="41.4" x14ac:dyDescent="0.3">
      <c r="A1" s="1"/>
      <c r="B1" s="1"/>
      <c r="C1" s="2" t="s">
        <v>59</v>
      </c>
      <c r="D1" s="5" t="s">
        <v>60</v>
      </c>
      <c r="E1" s="13" t="s">
        <v>61</v>
      </c>
      <c r="F1" s="13"/>
      <c r="G1" s="13" t="s">
        <v>62</v>
      </c>
      <c r="H1" s="13"/>
      <c r="I1" s="14" t="s">
        <v>90</v>
      </c>
      <c r="J1" s="14" t="s">
        <v>91</v>
      </c>
      <c r="K1" s="14" t="s">
        <v>92</v>
      </c>
      <c r="L1" s="14" t="s">
        <v>93</v>
      </c>
    </row>
    <row r="2" spans="1:14" ht="41.4" x14ac:dyDescent="0.3">
      <c r="A2" s="3" t="s">
        <v>0</v>
      </c>
      <c r="B2" s="7">
        <v>1</v>
      </c>
      <c r="C2" s="4">
        <v>14333</v>
      </c>
      <c r="D2" s="6">
        <v>27553</v>
      </c>
      <c r="E2" s="4">
        <v>376</v>
      </c>
      <c r="F2" s="15">
        <v>1</v>
      </c>
      <c r="G2" s="6">
        <v>714</v>
      </c>
      <c r="H2" s="15">
        <v>1</v>
      </c>
      <c r="I2" s="13">
        <f>VLOOKUP(C2:C60,$E$2:$F$60,2,FALSE)</f>
        <v>18</v>
      </c>
      <c r="J2" s="13">
        <f>VLOOKUP(D2:D60,$G$2:$H$60,2,FALSE)</f>
        <v>22</v>
      </c>
      <c r="K2" s="13">
        <f>I2-J2</f>
        <v>-4</v>
      </c>
      <c r="L2" s="13">
        <f>K2*K2</f>
        <v>16</v>
      </c>
      <c r="M2" t="s">
        <v>89</v>
      </c>
      <c r="N2" s="12">
        <f>1-(6*L61/(59*59^2-1))</f>
        <v>0.92082891059412397</v>
      </c>
    </row>
    <row r="3" spans="1:14" ht="27.6" x14ac:dyDescent="0.3">
      <c r="A3" s="3" t="s">
        <v>1</v>
      </c>
      <c r="B3" s="7">
        <v>2</v>
      </c>
      <c r="C3" s="4">
        <v>12721</v>
      </c>
      <c r="D3" s="6">
        <v>20195</v>
      </c>
      <c r="E3" s="4">
        <v>1389</v>
      </c>
      <c r="F3" s="15">
        <v>2</v>
      </c>
      <c r="G3" s="6">
        <v>1632</v>
      </c>
      <c r="H3" s="15">
        <v>2</v>
      </c>
      <c r="I3" s="13">
        <f t="shared" ref="I3:I60" si="0">VLOOKUP(C3:C61,$E$2:$F$60,2,FALSE)</f>
        <v>15</v>
      </c>
      <c r="J3" s="13">
        <f t="shared" ref="J3:J60" si="1">VLOOKUP(D3:D61,$G$2:$H$60,2,FALSE)</f>
        <v>16</v>
      </c>
      <c r="K3" s="13">
        <f t="shared" ref="K3:K60" si="2">I3-J3</f>
        <v>-1</v>
      </c>
      <c r="L3" s="13">
        <f t="shared" ref="L3:L60" si="3">K3*K3</f>
        <v>1</v>
      </c>
    </row>
    <row r="4" spans="1:14" ht="41.4" x14ac:dyDescent="0.3">
      <c r="A4" s="3" t="s">
        <v>2</v>
      </c>
      <c r="B4" s="7">
        <v>3</v>
      </c>
      <c r="C4" s="4">
        <v>40995</v>
      </c>
      <c r="D4" s="6">
        <v>265626</v>
      </c>
      <c r="E4" s="4">
        <v>1468</v>
      </c>
      <c r="F4" s="15">
        <v>3</v>
      </c>
      <c r="G4" s="6">
        <v>6473</v>
      </c>
      <c r="H4" s="15">
        <v>3</v>
      </c>
      <c r="I4" s="13">
        <f t="shared" si="0"/>
        <v>41</v>
      </c>
      <c r="J4" s="13">
        <f t="shared" si="1"/>
        <v>54</v>
      </c>
      <c r="K4" s="13">
        <f t="shared" si="2"/>
        <v>-13</v>
      </c>
      <c r="L4" s="13">
        <f t="shared" si="3"/>
        <v>169</v>
      </c>
    </row>
    <row r="5" spans="1:14" ht="78" x14ac:dyDescent="0.35">
      <c r="A5" s="3" t="s">
        <v>3</v>
      </c>
      <c r="B5" s="7">
        <v>4</v>
      </c>
      <c r="C5" s="4">
        <v>42508</v>
      </c>
      <c r="D5" s="6">
        <v>81828</v>
      </c>
      <c r="E5" s="4">
        <v>3799</v>
      </c>
      <c r="F5" s="15">
        <v>4</v>
      </c>
      <c r="G5" s="6">
        <v>12893</v>
      </c>
      <c r="H5" s="15">
        <v>4</v>
      </c>
      <c r="I5" s="13">
        <f t="shared" si="0"/>
        <v>43</v>
      </c>
      <c r="J5" s="13">
        <f t="shared" si="1"/>
        <v>40</v>
      </c>
      <c r="K5" s="13">
        <f t="shared" si="2"/>
        <v>3</v>
      </c>
      <c r="L5" s="13">
        <f t="shared" si="3"/>
        <v>9</v>
      </c>
      <c r="N5" s="16" t="s">
        <v>94</v>
      </c>
    </row>
    <row r="6" spans="1:14" ht="41.4" x14ac:dyDescent="0.3">
      <c r="A6" s="3" t="s">
        <v>4</v>
      </c>
      <c r="B6" s="7">
        <v>5</v>
      </c>
      <c r="C6" s="4">
        <v>19001</v>
      </c>
      <c r="D6" s="6">
        <v>23843</v>
      </c>
      <c r="E6" s="4">
        <v>4444</v>
      </c>
      <c r="F6" s="15">
        <v>5</v>
      </c>
      <c r="G6" s="6">
        <v>13241</v>
      </c>
      <c r="H6" s="15">
        <v>5</v>
      </c>
      <c r="I6" s="13">
        <f t="shared" si="0"/>
        <v>24</v>
      </c>
      <c r="J6" s="13">
        <f t="shared" si="1"/>
        <v>18</v>
      </c>
      <c r="K6" s="13">
        <f t="shared" si="2"/>
        <v>6</v>
      </c>
      <c r="L6" s="13">
        <f t="shared" si="3"/>
        <v>36</v>
      </c>
    </row>
    <row r="7" spans="1:14" ht="91.8" x14ac:dyDescent="0.3">
      <c r="A7" s="3" t="s">
        <v>5</v>
      </c>
      <c r="B7" s="7">
        <v>6</v>
      </c>
      <c r="C7" s="4">
        <v>42237</v>
      </c>
      <c r="D7" s="6">
        <v>62264</v>
      </c>
      <c r="E7" s="4">
        <v>5416</v>
      </c>
      <c r="F7" s="15">
        <v>6</v>
      </c>
      <c r="G7" s="6">
        <v>13395</v>
      </c>
      <c r="H7" s="15">
        <v>6</v>
      </c>
      <c r="I7" s="13">
        <f t="shared" si="0"/>
        <v>42</v>
      </c>
      <c r="J7" s="13">
        <f t="shared" si="1"/>
        <v>38</v>
      </c>
      <c r="K7" s="13">
        <f t="shared" si="2"/>
        <v>4</v>
      </c>
      <c r="L7" s="13">
        <f t="shared" si="3"/>
        <v>16</v>
      </c>
      <c r="N7" s="17" t="s">
        <v>95</v>
      </c>
    </row>
    <row r="8" spans="1:14" ht="61.2" x14ac:dyDescent="0.3">
      <c r="A8" s="3" t="s">
        <v>6</v>
      </c>
      <c r="B8" s="7">
        <v>7</v>
      </c>
      <c r="C8" s="4">
        <v>17072</v>
      </c>
      <c r="D8" s="6">
        <v>19301</v>
      </c>
      <c r="E8" s="4">
        <v>6958</v>
      </c>
      <c r="F8" s="15">
        <v>7</v>
      </c>
      <c r="G8" s="6">
        <v>13420</v>
      </c>
      <c r="H8" s="15">
        <v>7</v>
      </c>
      <c r="I8" s="13">
        <f t="shared" si="0"/>
        <v>21</v>
      </c>
      <c r="J8" s="13">
        <f t="shared" si="1"/>
        <v>15</v>
      </c>
      <c r="K8" s="13">
        <f t="shared" si="2"/>
        <v>6</v>
      </c>
      <c r="L8" s="13">
        <f t="shared" si="3"/>
        <v>36</v>
      </c>
      <c r="N8" s="17" t="s">
        <v>96</v>
      </c>
    </row>
    <row r="9" spans="1:14" ht="51" x14ac:dyDescent="0.3">
      <c r="A9" s="3" t="s">
        <v>7</v>
      </c>
      <c r="B9" s="7">
        <v>8</v>
      </c>
      <c r="C9" s="4">
        <v>10323</v>
      </c>
      <c r="D9" s="6">
        <v>25064</v>
      </c>
      <c r="E9" s="4">
        <v>8367</v>
      </c>
      <c r="F9" s="15">
        <v>8</v>
      </c>
      <c r="G9" s="6">
        <v>13918</v>
      </c>
      <c r="H9" s="15">
        <v>8</v>
      </c>
      <c r="I9" s="13">
        <f t="shared" si="0"/>
        <v>12</v>
      </c>
      <c r="J9" s="13">
        <f t="shared" si="1"/>
        <v>19</v>
      </c>
      <c r="K9" s="13">
        <f t="shared" si="2"/>
        <v>-7</v>
      </c>
      <c r="L9" s="13">
        <f t="shared" si="3"/>
        <v>49</v>
      </c>
      <c r="N9" s="17" t="s">
        <v>97</v>
      </c>
    </row>
    <row r="10" spans="1:14" ht="71.400000000000006" x14ac:dyDescent="0.3">
      <c r="A10" s="3" t="s">
        <v>8</v>
      </c>
      <c r="B10" s="7">
        <v>9</v>
      </c>
      <c r="C10" s="4">
        <v>20044</v>
      </c>
      <c r="D10" s="6">
        <v>26908</v>
      </c>
      <c r="E10" s="4">
        <v>8620</v>
      </c>
      <c r="F10" s="15">
        <v>9</v>
      </c>
      <c r="G10" s="6">
        <v>14489</v>
      </c>
      <c r="H10" s="15">
        <v>9</v>
      </c>
      <c r="I10" s="13">
        <f t="shared" si="0"/>
        <v>26</v>
      </c>
      <c r="J10" s="13">
        <f t="shared" si="1"/>
        <v>21</v>
      </c>
      <c r="K10" s="13">
        <f t="shared" si="2"/>
        <v>5</v>
      </c>
      <c r="L10" s="13">
        <f t="shared" si="3"/>
        <v>25</v>
      </c>
      <c r="N10" s="17" t="s">
        <v>98</v>
      </c>
    </row>
    <row r="11" spans="1:14" ht="41.4" x14ac:dyDescent="0.3">
      <c r="A11" s="3" t="s">
        <v>9</v>
      </c>
      <c r="B11" s="7">
        <v>10</v>
      </c>
      <c r="C11" s="4">
        <v>398281</v>
      </c>
      <c r="D11" s="6">
        <v>673985</v>
      </c>
      <c r="E11" s="4">
        <v>9109</v>
      </c>
      <c r="F11" s="15">
        <v>10</v>
      </c>
      <c r="G11" s="6">
        <v>14609</v>
      </c>
      <c r="H11" s="15">
        <v>10</v>
      </c>
      <c r="I11" s="13">
        <f t="shared" si="0"/>
        <v>57</v>
      </c>
      <c r="J11" s="13">
        <f t="shared" si="1"/>
        <v>57</v>
      </c>
      <c r="K11" s="13">
        <f t="shared" si="2"/>
        <v>0</v>
      </c>
      <c r="L11" s="13">
        <f t="shared" si="3"/>
        <v>0</v>
      </c>
    </row>
    <row r="12" spans="1:14" ht="41.4" x14ac:dyDescent="0.3">
      <c r="A12" s="3" t="s">
        <v>10</v>
      </c>
      <c r="B12" s="7">
        <v>11</v>
      </c>
      <c r="C12" s="4">
        <v>10837</v>
      </c>
      <c r="D12" s="6">
        <v>31714</v>
      </c>
      <c r="E12" s="4">
        <v>9211</v>
      </c>
      <c r="F12" s="15">
        <v>11</v>
      </c>
      <c r="G12" s="6">
        <v>15987</v>
      </c>
      <c r="H12" s="15">
        <v>11</v>
      </c>
      <c r="I12" s="13">
        <f t="shared" si="0"/>
        <v>13</v>
      </c>
      <c r="J12" s="13">
        <f t="shared" si="1"/>
        <v>26</v>
      </c>
      <c r="K12" s="13">
        <f t="shared" si="2"/>
        <v>-13</v>
      </c>
      <c r="L12" s="13">
        <f t="shared" si="3"/>
        <v>169</v>
      </c>
    </row>
    <row r="13" spans="1:14" ht="27.6" x14ac:dyDescent="0.3">
      <c r="A13" s="3" t="s">
        <v>11</v>
      </c>
      <c r="B13" s="7">
        <v>12</v>
      </c>
      <c r="C13" s="4">
        <v>26436</v>
      </c>
      <c r="D13" s="6">
        <v>54851</v>
      </c>
      <c r="E13" s="4">
        <v>10323</v>
      </c>
      <c r="F13" s="15">
        <v>12</v>
      </c>
      <c r="G13" s="6">
        <v>16383</v>
      </c>
      <c r="H13" s="15">
        <v>12</v>
      </c>
      <c r="I13" s="13">
        <f t="shared" si="0"/>
        <v>34</v>
      </c>
      <c r="J13" s="13">
        <f t="shared" si="1"/>
        <v>37</v>
      </c>
      <c r="K13" s="13">
        <f t="shared" si="2"/>
        <v>-3</v>
      </c>
      <c r="L13" s="13">
        <f t="shared" si="3"/>
        <v>9</v>
      </c>
    </row>
    <row r="14" spans="1:14" ht="41.4" x14ac:dyDescent="0.3">
      <c r="A14" s="3" t="s">
        <v>12</v>
      </c>
      <c r="B14" s="7">
        <v>13</v>
      </c>
      <c r="C14" s="4">
        <v>11158</v>
      </c>
      <c r="D14" s="6">
        <v>17022</v>
      </c>
      <c r="E14" s="4">
        <v>10837</v>
      </c>
      <c r="F14" s="15">
        <v>13</v>
      </c>
      <c r="G14" s="6">
        <v>17022</v>
      </c>
      <c r="H14" s="15">
        <v>13</v>
      </c>
      <c r="I14" s="13">
        <f t="shared" si="0"/>
        <v>14</v>
      </c>
      <c r="J14" s="13">
        <f t="shared" si="1"/>
        <v>13</v>
      </c>
      <c r="K14" s="13">
        <f t="shared" si="2"/>
        <v>1</v>
      </c>
      <c r="L14" s="13">
        <f t="shared" si="3"/>
        <v>1</v>
      </c>
    </row>
    <row r="15" spans="1:14" ht="41.4" x14ac:dyDescent="0.3">
      <c r="A15" s="3" t="s">
        <v>13</v>
      </c>
      <c r="B15" s="7">
        <v>14</v>
      </c>
      <c r="C15" s="4">
        <v>8620</v>
      </c>
      <c r="D15" s="6">
        <v>13395</v>
      </c>
      <c r="E15" s="4">
        <v>11158</v>
      </c>
      <c r="F15" s="15">
        <v>14</v>
      </c>
      <c r="G15" s="6">
        <v>19230</v>
      </c>
      <c r="H15" s="15">
        <v>14</v>
      </c>
      <c r="I15" s="13">
        <f t="shared" si="0"/>
        <v>9</v>
      </c>
      <c r="J15" s="13">
        <f t="shared" si="1"/>
        <v>6</v>
      </c>
      <c r="K15" s="13">
        <f t="shared" si="2"/>
        <v>3</v>
      </c>
      <c r="L15" s="13">
        <f t="shared" si="3"/>
        <v>9</v>
      </c>
    </row>
    <row r="16" spans="1:14" ht="27.6" x14ac:dyDescent="0.3">
      <c r="A16" s="3" t="s">
        <v>14</v>
      </c>
      <c r="B16" s="7">
        <v>15</v>
      </c>
      <c r="C16" s="4">
        <v>52744</v>
      </c>
      <c r="D16" s="6">
        <v>129519</v>
      </c>
      <c r="E16" s="4">
        <v>12721</v>
      </c>
      <c r="F16" s="15">
        <v>15</v>
      </c>
      <c r="G16" s="6">
        <v>19301</v>
      </c>
      <c r="H16" s="15">
        <v>15</v>
      </c>
      <c r="I16" s="13">
        <f t="shared" si="0"/>
        <v>46</v>
      </c>
      <c r="J16" s="13">
        <f t="shared" si="1"/>
        <v>50</v>
      </c>
      <c r="K16" s="13">
        <f t="shared" si="2"/>
        <v>-4</v>
      </c>
      <c r="L16" s="13">
        <f t="shared" si="3"/>
        <v>16</v>
      </c>
    </row>
    <row r="17" spans="1:12" ht="27.6" x14ac:dyDescent="0.3">
      <c r="A17" s="3" t="s">
        <v>15</v>
      </c>
      <c r="B17" s="7">
        <v>16</v>
      </c>
      <c r="C17" s="4">
        <v>28361</v>
      </c>
      <c r="D17" s="6">
        <v>45637</v>
      </c>
      <c r="E17" s="4">
        <v>13174</v>
      </c>
      <c r="F17" s="15">
        <v>16</v>
      </c>
      <c r="G17" s="6">
        <v>20195</v>
      </c>
      <c r="H17" s="15">
        <v>16</v>
      </c>
      <c r="I17" s="13">
        <f t="shared" si="0"/>
        <v>35</v>
      </c>
      <c r="J17" s="13">
        <f t="shared" si="1"/>
        <v>34</v>
      </c>
      <c r="K17" s="13">
        <f t="shared" si="2"/>
        <v>1</v>
      </c>
      <c r="L17" s="13">
        <f t="shared" si="3"/>
        <v>1</v>
      </c>
    </row>
    <row r="18" spans="1:12" ht="41.4" x14ac:dyDescent="0.3">
      <c r="A18" s="3" t="s">
        <v>16</v>
      </c>
      <c r="B18" s="7">
        <v>17</v>
      </c>
      <c r="C18" s="4">
        <v>75260</v>
      </c>
      <c r="D18" s="6">
        <v>114986</v>
      </c>
      <c r="E18" s="4">
        <v>14090</v>
      </c>
      <c r="F18" s="15">
        <v>17</v>
      </c>
      <c r="G18" s="6">
        <v>22640</v>
      </c>
      <c r="H18" s="15">
        <v>17</v>
      </c>
      <c r="I18" s="13">
        <f t="shared" si="0"/>
        <v>50</v>
      </c>
      <c r="J18" s="13">
        <f t="shared" si="1"/>
        <v>45</v>
      </c>
      <c r="K18" s="13">
        <f t="shared" si="2"/>
        <v>5</v>
      </c>
      <c r="L18" s="13">
        <f t="shared" si="3"/>
        <v>25</v>
      </c>
    </row>
    <row r="19" spans="1:12" x14ac:dyDescent="0.3">
      <c r="A19" s="3" t="s">
        <v>17</v>
      </c>
      <c r="B19" s="7">
        <v>18</v>
      </c>
      <c r="C19" s="4">
        <v>857353</v>
      </c>
      <c r="D19" s="6">
        <v>1338665</v>
      </c>
      <c r="E19" s="4">
        <v>14333</v>
      </c>
      <c r="F19" s="15">
        <v>18</v>
      </c>
      <c r="G19" s="6">
        <v>23843</v>
      </c>
      <c r="H19" s="15">
        <v>18</v>
      </c>
      <c r="I19" s="13">
        <f t="shared" si="0"/>
        <v>59</v>
      </c>
      <c r="J19" s="13">
        <f t="shared" si="1"/>
        <v>59</v>
      </c>
      <c r="K19" s="13">
        <f t="shared" si="2"/>
        <v>0</v>
      </c>
      <c r="L19" s="13">
        <f t="shared" si="3"/>
        <v>0</v>
      </c>
    </row>
    <row r="20" spans="1:12" ht="41.4" x14ac:dyDescent="0.3">
      <c r="A20" s="3" t="s">
        <v>18</v>
      </c>
      <c r="B20" s="7">
        <v>19</v>
      </c>
      <c r="C20" s="4">
        <v>24522</v>
      </c>
      <c r="D20" s="6">
        <v>26099</v>
      </c>
      <c r="E20" s="4">
        <v>14571</v>
      </c>
      <c r="F20" s="15">
        <v>19</v>
      </c>
      <c r="G20" s="6">
        <v>25064</v>
      </c>
      <c r="H20" s="15">
        <v>19</v>
      </c>
      <c r="I20" s="13">
        <f t="shared" si="0"/>
        <v>31</v>
      </c>
      <c r="J20" s="13">
        <f t="shared" si="1"/>
        <v>20</v>
      </c>
      <c r="K20" s="13">
        <f t="shared" si="2"/>
        <v>11</v>
      </c>
      <c r="L20" s="13">
        <f t="shared" si="3"/>
        <v>121</v>
      </c>
    </row>
    <row r="21" spans="1:12" ht="41.4" x14ac:dyDescent="0.3">
      <c r="A21" s="3" t="s">
        <v>19</v>
      </c>
      <c r="B21" s="7">
        <v>20</v>
      </c>
      <c r="C21" s="4">
        <v>19759</v>
      </c>
      <c r="D21" s="6">
        <v>27720</v>
      </c>
      <c r="E21" s="4">
        <v>15865</v>
      </c>
      <c r="F21" s="15">
        <v>20</v>
      </c>
      <c r="G21" s="6">
        <v>26099</v>
      </c>
      <c r="H21" s="15">
        <v>20</v>
      </c>
      <c r="I21" s="13">
        <f t="shared" si="0"/>
        <v>25</v>
      </c>
      <c r="J21" s="13">
        <f t="shared" si="1"/>
        <v>23</v>
      </c>
      <c r="K21" s="13">
        <f t="shared" si="2"/>
        <v>2</v>
      </c>
      <c r="L21" s="13">
        <f t="shared" si="3"/>
        <v>4</v>
      </c>
    </row>
    <row r="22" spans="1:12" ht="41.4" x14ac:dyDescent="0.3">
      <c r="A22" s="3" t="s">
        <v>20</v>
      </c>
      <c r="B22" s="7">
        <v>21</v>
      </c>
      <c r="C22" s="4">
        <v>23761</v>
      </c>
      <c r="D22" s="6">
        <v>45105</v>
      </c>
      <c r="E22" s="4">
        <v>17072</v>
      </c>
      <c r="F22" s="15">
        <v>21</v>
      </c>
      <c r="G22" s="6">
        <v>26908</v>
      </c>
      <c r="H22" s="15">
        <v>21</v>
      </c>
      <c r="I22" s="13">
        <f t="shared" si="0"/>
        <v>30</v>
      </c>
      <c r="J22" s="13">
        <f t="shared" si="1"/>
        <v>33</v>
      </c>
      <c r="K22" s="13">
        <f t="shared" si="2"/>
        <v>-3</v>
      </c>
      <c r="L22" s="13">
        <f t="shared" si="3"/>
        <v>9</v>
      </c>
    </row>
    <row r="23" spans="1:12" ht="69" x14ac:dyDescent="0.3">
      <c r="A23" s="3" t="s">
        <v>21</v>
      </c>
      <c r="B23" s="7">
        <v>22</v>
      </c>
      <c r="C23" s="4">
        <v>376</v>
      </c>
      <c r="D23" s="6">
        <v>714</v>
      </c>
      <c r="E23" s="4">
        <v>17653</v>
      </c>
      <c r="F23" s="15">
        <v>22</v>
      </c>
      <c r="G23" s="6">
        <v>27553</v>
      </c>
      <c r="H23" s="15">
        <v>22</v>
      </c>
      <c r="I23" s="13">
        <f t="shared" si="0"/>
        <v>1</v>
      </c>
      <c r="J23" s="13">
        <f t="shared" si="1"/>
        <v>1</v>
      </c>
      <c r="K23" s="13">
        <f t="shared" si="2"/>
        <v>0</v>
      </c>
      <c r="L23" s="13">
        <f t="shared" si="3"/>
        <v>0</v>
      </c>
    </row>
    <row r="24" spans="1:12" ht="124.2" x14ac:dyDescent="0.3">
      <c r="A24" s="3" t="s">
        <v>22</v>
      </c>
      <c r="B24" s="7">
        <v>23</v>
      </c>
      <c r="C24" s="4">
        <v>23385</v>
      </c>
      <c r="D24" s="6">
        <v>44391</v>
      </c>
      <c r="E24" s="4">
        <v>18737</v>
      </c>
      <c r="F24" s="15">
        <v>23</v>
      </c>
      <c r="G24" s="6">
        <v>27720</v>
      </c>
      <c r="H24" s="15">
        <v>23</v>
      </c>
      <c r="I24" s="13">
        <f t="shared" si="0"/>
        <v>29</v>
      </c>
      <c r="J24" s="13">
        <f t="shared" si="1"/>
        <v>32</v>
      </c>
      <c r="K24" s="13">
        <f t="shared" si="2"/>
        <v>-3</v>
      </c>
      <c r="L24" s="13">
        <f t="shared" si="3"/>
        <v>9</v>
      </c>
    </row>
    <row r="25" spans="1:12" ht="41.4" x14ac:dyDescent="0.3">
      <c r="A25" s="3" t="s">
        <v>23</v>
      </c>
      <c r="B25" s="7">
        <v>24</v>
      </c>
      <c r="C25" s="4">
        <v>63544</v>
      </c>
      <c r="D25" s="6">
        <v>108601</v>
      </c>
      <c r="E25" s="4">
        <v>19001</v>
      </c>
      <c r="F25" s="15">
        <v>24</v>
      </c>
      <c r="G25" s="6">
        <v>28119</v>
      </c>
      <c r="H25" s="15">
        <v>24</v>
      </c>
      <c r="I25" s="13">
        <f t="shared" si="0"/>
        <v>48</v>
      </c>
      <c r="J25" s="13">
        <f t="shared" si="1"/>
        <v>43</v>
      </c>
      <c r="K25" s="13">
        <f t="shared" si="2"/>
        <v>5</v>
      </c>
      <c r="L25" s="13">
        <f t="shared" si="3"/>
        <v>25</v>
      </c>
    </row>
    <row r="26" spans="1:12" ht="41.4" x14ac:dyDescent="0.3">
      <c r="A26" s="3" t="s">
        <v>24</v>
      </c>
      <c r="B26" s="7">
        <v>25</v>
      </c>
      <c r="C26" s="4">
        <v>48300</v>
      </c>
      <c r="D26" s="6">
        <v>53044</v>
      </c>
      <c r="E26" s="4">
        <v>19759</v>
      </c>
      <c r="F26" s="15">
        <v>25</v>
      </c>
      <c r="G26" s="6">
        <v>28803</v>
      </c>
      <c r="H26" s="15">
        <v>25</v>
      </c>
      <c r="I26" s="13">
        <f t="shared" si="0"/>
        <v>45</v>
      </c>
      <c r="J26" s="13">
        <f t="shared" si="1"/>
        <v>36</v>
      </c>
      <c r="K26" s="13">
        <f t="shared" si="2"/>
        <v>9</v>
      </c>
      <c r="L26" s="13">
        <f t="shared" si="3"/>
        <v>81</v>
      </c>
    </row>
    <row r="27" spans="1:12" ht="41.4" x14ac:dyDescent="0.3">
      <c r="A27" s="3" t="s">
        <v>25</v>
      </c>
      <c r="B27" s="7">
        <v>26</v>
      </c>
      <c r="C27" s="4">
        <v>84247</v>
      </c>
      <c r="D27" s="6">
        <v>698385</v>
      </c>
      <c r="E27" s="4">
        <v>20044</v>
      </c>
      <c r="F27" s="15">
        <v>26</v>
      </c>
      <c r="G27" s="6">
        <v>31714</v>
      </c>
      <c r="H27" s="15">
        <v>26</v>
      </c>
      <c r="I27" s="13">
        <f t="shared" si="0"/>
        <v>52</v>
      </c>
      <c r="J27" s="13">
        <f t="shared" si="1"/>
        <v>58</v>
      </c>
      <c r="K27" s="13">
        <f t="shared" si="2"/>
        <v>-6</v>
      </c>
      <c r="L27" s="13">
        <f t="shared" si="3"/>
        <v>36</v>
      </c>
    </row>
    <row r="28" spans="1:12" ht="41.4" x14ac:dyDescent="0.3">
      <c r="A28" s="3" t="s">
        <v>26</v>
      </c>
      <c r="B28" s="7">
        <v>27</v>
      </c>
      <c r="C28" s="4">
        <v>30212</v>
      </c>
      <c r="D28" s="6">
        <v>38711</v>
      </c>
      <c r="E28" s="4">
        <v>22379</v>
      </c>
      <c r="F28" s="15">
        <v>27</v>
      </c>
      <c r="G28" s="6">
        <v>32604</v>
      </c>
      <c r="H28" s="15">
        <v>27</v>
      </c>
      <c r="I28" s="13">
        <f t="shared" si="0"/>
        <v>39</v>
      </c>
      <c r="J28" s="13">
        <f t="shared" si="1"/>
        <v>30</v>
      </c>
      <c r="K28" s="13">
        <f t="shared" si="2"/>
        <v>9</v>
      </c>
      <c r="L28" s="13">
        <f t="shared" si="3"/>
        <v>81</v>
      </c>
    </row>
    <row r="29" spans="1:12" ht="41.4" x14ac:dyDescent="0.3">
      <c r="A29" s="3" t="s">
        <v>27</v>
      </c>
      <c r="B29" s="7">
        <v>28</v>
      </c>
      <c r="C29" s="4">
        <v>15865</v>
      </c>
      <c r="D29" s="6">
        <v>28119</v>
      </c>
      <c r="E29" s="4">
        <v>22799</v>
      </c>
      <c r="F29" s="15">
        <v>28</v>
      </c>
      <c r="G29" s="6">
        <v>34144</v>
      </c>
      <c r="H29" s="15">
        <v>28</v>
      </c>
      <c r="I29" s="13">
        <f t="shared" si="0"/>
        <v>20</v>
      </c>
      <c r="J29" s="13">
        <f t="shared" si="1"/>
        <v>24</v>
      </c>
      <c r="K29" s="13">
        <f t="shared" si="2"/>
        <v>-4</v>
      </c>
      <c r="L29" s="13">
        <f t="shared" si="3"/>
        <v>16</v>
      </c>
    </row>
    <row r="30" spans="1:12" ht="41.4" x14ac:dyDescent="0.3">
      <c r="A30" s="3" t="s">
        <v>28</v>
      </c>
      <c r="B30" s="7">
        <v>29</v>
      </c>
      <c r="C30" s="4">
        <v>28946</v>
      </c>
      <c r="D30" s="6">
        <v>62418</v>
      </c>
      <c r="E30" s="4">
        <v>23385</v>
      </c>
      <c r="F30" s="15">
        <v>29</v>
      </c>
      <c r="G30" s="6">
        <v>38095</v>
      </c>
      <c r="H30" s="15">
        <v>29</v>
      </c>
      <c r="I30" s="13">
        <f t="shared" si="0"/>
        <v>36</v>
      </c>
      <c r="J30" s="13">
        <f t="shared" si="1"/>
        <v>39</v>
      </c>
      <c r="K30" s="13">
        <f t="shared" si="2"/>
        <v>-3</v>
      </c>
      <c r="L30" s="13">
        <f t="shared" si="3"/>
        <v>9</v>
      </c>
    </row>
    <row r="31" spans="1:12" ht="41.4" x14ac:dyDescent="0.3">
      <c r="A31" s="3" t="s">
        <v>29</v>
      </c>
      <c r="B31" s="7">
        <v>30</v>
      </c>
      <c r="C31" s="4">
        <v>274930</v>
      </c>
      <c r="D31" s="6">
        <v>569559</v>
      </c>
      <c r="E31" s="4">
        <v>23761</v>
      </c>
      <c r="F31" s="15">
        <v>30</v>
      </c>
      <c r="G31" s="6">
        <v>38711</v>
      </c>
      <c r="H31" s="15">
        <v>30</v>
      </c>
      <c r="I31" s="13">
        <f t="shared" si="0"/>
        <v>56</v>
      </c>
      <c r="J31" s="13">
        <f t="shared" si="1"/>
        <v>55</v>
      </c>
      <c r="K31" s="13">
        <f t="shared" si="2"/>
        <v>1</v>
      </c>
      <c r="L31" s="13">
        <f t="shared" si="3"/>
        <v>1</v>
      </c>
    </row>
    <row r="32" spans="1:12" ht="41.4" x14ac:dyDescent="0.3">
      <c r="A32" s="3" t="s">
        <v>30</v>
      </c>
      <c r="B32" s="7">
        <v>31</v>
      </c>
      <c r="C32" s="4">
        <v>8367</v>
      </c>
      <c r="D32" s="6">
        <v>19230</v>
      </c>
      <c r="E32" s="4">
        <v>24522</v>
      </c>
      <c r="F32" s="15">
        <v>31</v>
      </c>
      <c r="G32" s="6">
        <v>38720</v>
      </c>
      <c r="H32" s="15">
        <v>31</v>
      </c>
      <c r="I32" s="13">
        <f t="shared" si="0"/>
        <v>8</v>
      </c>
      <c r="J32" s="13">
        <f t="shared" si="1"/>
        <v>14</v>
      </c>
      <c r="K32" s="13">
        <f t="shared" si="2"/>
        <v>-6</v>
      </c>
      <c r="L32" s="13">
        <f t="shared" si="3"/>
        <v>36</v>
      </c>
    </row>
    <row r="33" spans="1:12" ht="55.2" x14ac:dyDescent="0.3">
      <c r="A33" s="3" t="s">
        <v>31</v>
      </c>
      <c r="B33" s="7">
        <v>32</v>
      </c>
      <c r="C33" s="4">
        <v>1468</v>
      </c>
      <c r="D33" s="6">
        <v>1632</v>
      </c>
      <c r="E33" s="4">
        <v>25780</v>
      </c>
      <c r="F33" s="15">
        <v>32</v>
      </c>
      <c r="G33" s="6">
        <v>44391</v>
      </c>
      <c r="H33" s="15">
        <v>32</v>
      </c>
      <c r="I33" s="13">
        <f t="shared" si="0"/>
        <v>3</v>
      </c>
      <c r="J33" s="13">
        <f t="shared" si="1"/>
        <v>2</v>
      </c>
      <c r="K33" s="13">
        <f t="shared" si="2"/>
        <v>1</v>
      </c>
      <c r="L33" s="13">
        <f t="shared" si="3"/>
        <v>1</v>
      </c>
    </row>
    <row r="34" spans="1:12" ht="41.4" x14ac:dyDescent="0.3">
      <c r="A34" s="3" t="s">
        <v>32</v>
      </c>
      <c r="B34" s="7">
        <v>33</v>
      </c>
      <c r="C34" s="4">
        <v>87902</v>
      </c>
      <c r="D34" s="6">
        <v>117609</v>
      </c>
      <c r="E34" s="4">
        <v>26428</v>
      </c>
      <c r="F34" s="15">
        <v>33</v>
      </c>
      <c r="G34" s="6">
        <v>45105</v>
      </c>
      <c r="H34" s="15">
        <v>33</v>
      </c>
      <c r="I34" s="13">
        <f t="shared" si="0"/>
        <v>53</v>
      </c>
      <c r="J34" s="13">
        <f t="shared" si="1"/>
        <v>46</v>
      </c>
      <c r="K34" s="13">
        <f t="shared" si="2"/>
        <v>7</v>
      </c>
      <c r="L34" s="13">
        <f t="shared" si="3"/>
        <v>49</v>
      </c>
    </row>
    <row r="35" spans="1:12" ht="41.4" x14ac:dyDescent="0.3">
      <c r="A35" s="3" t="s">
        <v>33</v>
      </c>
      <c r="B35" s="7">
        <v>34</v>
      </c>
      <c r="C35" s="4">
        <v>436894</v>
      </c>
      <c r="D35" s="6">
        <v>646352</v>
      </c>
      <c r="E35" s="4">
        <v>26436</v>
      </c>
      <c r="F35" s="15">
        <v>34</v>
      </c>
      <c r="G35" s="6">
        <v>45637</v>
      </c>
      <c r="H35" s="15">
        <v>34</v>
      </c>
      <c r="I35" s="13">
        <f t="shared" si="0"/>
        <v>58</v>
      </c>
      <c r="J35" s="13">
        <f t="shared" si="1"/>
        <v>56</v>
      </c>
      <c r="K35" s="13">
        <f t="shared" si="2"/>
        <v>2</v>
      </c>
      <c r="L35" s="13">
        <f t="shared" si="3"/>
        <v>4</v>
      </c>
    </row>
    <row r="36" spans="1:12" ht="41.4" x14ac:dyDescent="0.3">
      <c r="A36" s="3" t="s">
        <v>34</v>
      </c>
      <c r="B36" s="7">
        <v>35</v>
      </c>
      <c r="C36" s="4">
        <v>14571</v>
      </c>
      <c r="D36" s="6">
        <v>16383</v>
      </c>
      <c r="E36" s="4">
        <v>28361</v>
      </c>
      <c r="F36" s="15">
        <v>35</v>
      </c>
      <c r="G36" s="6">
        <v>47547</v>
      </c>
      <c r="H36" s="15">
        <v>35</v>
      </c>
      <c r="I36" s="13">
        <f t="shared" si="0"/>
        <v>19</v>
      </c>
      <c r="J36" s="13">
        <f t="shared" si="1"/>
        <v>12</v>
      </c>
      <c r="K36" s="13">
        <f t="shared" si="2"/>
        <v>7</v>
      </c>
      <c r="L36" s="13">
        <f t="shared" si="3"/>
        <v>49</v>
      </c>
    </row>
    <row r="37" spans="1:12" ht="41.4" x14ac:dyDescent="0.3">
      <c r="A37" s="3" t="s">
        <v>35</v>
      </c>
      <c r="B37" s="7">
        <v>36</v>
      </c>
      <c r="C37" s="4">
        <v>29374</v>
      </c>
      <c r="D37" s="6">
        <v>34144</v>
      </c>
      <c r="E37" s="4">
        <v>28946</v>
      </c>
      <c r="F37" s="15">
        <v>36</v>
      </c>
      <c r="G37" s="6">
        <v>53044</v>
      </c>
      <c r="H37" s="15">
        <v>36</v>
      </c>
      <c r="I37" s="13">
        <f t="shared" si="0"/>
        <v>38</v>
      </c>
      <c r="J37" s="13">
        <f t="shared" si="1"/>
        <v>28</v>
      </c>
      <c r="K37" s="13">
        <f t="shared" si="2"/>
        <v>10</v>
      </c>
      <c r="L37" s="13">
        <f t="shared" si="3"/>
        <v>100</v>
      </c>
    </row>
    <row r="38" spans="1:12" ht="41.4" x14ac:dyDescent="0.3">
      <c r="A38" s="3" t="s">
        <v>36</v>
      </c>
      <c r="B38" s="7">
        <v>37</v>
      </c>
      <c r="C38" s="4">
        <v>34223</v>
      </c>
      <c r="D38" s="6">
        <v>82250</v>
      </c>
      <c r="E38" s="4">
        <v>29171</v>
      </c>
      <c r="F38" s="15">
        <v>37</v>
      </c>
      <c r="G38" s="6">
        <v>54851</v>
      </c>
      <c r="H38" s="15">
        <v>37</v>
      </c>
      <c r="I38" s="13">
        <f t="shared" si="0"/>
        <v>40</v>
      </c>
      <c r="J38" s="13">
        <f t="shared" si="1"/>
        <v>41</v>
      </c>
      <c r="K38" s="13">
        <f t="shared" si="2"/>
        <v>-1</v>
      </c>
      <c r="L38" s="13">
        <f t="shared" si="3"/>
        <v>1</v>
      </c>
    </row>
    <row r="39" spans="1:12" ht="27.6" x14ac:dyDescent="0.3">
      <c r="A39" s="3" t="s">
        <v>37</v>
      </c>
      <c r="B39" s="7">
        <v>38</v>
      </c>
      <c r="C39" s="4">
        <v>3799</v>
      </c>
      <c r="D39" s="6">
        <v>13241</v>
      </c>
      <c r="E39" s="4">
        <v>29374</v>
      </c>
      <c r="F39" s="15">
        <v>38</v>
      </c>
      <c r="G39" s="6">
        <v>62264</v>
      </c>
      <c r="H39" s="15">
        <v>38</v>
      </c>
      <c r="I39" s="13">
        <f t="shared" si="0"/>
        <v>4</v>
      </c>
      <c r="J39" s="13">
        <f t="shared" si="1"/>
        <v>5</v>
      </c>
      <c r="K39" s="13">
        <f t="shared" si="2"/>
        <v>-1</v>
      </c>
      <c r="L39" s="13">
        <f t="shared" si="3"/>
        <v>1</v>
      </c>
    </row>
    <row r="40" spans="1:12" ht="41.4" x14ac:dyDescent="0.3">
      <c r="A40" s="3" t="s">
        <v>38</v>
      </c>
      <c r="B40" s="7">
        <v>39</v>
      </c>
      <c r="C40" s="4">
        <v>5416</v>
      </c>
      <c r="D40" s="6">
        <v>22640</v>
      </c>
      <c r="E40" s="4">
        <v>30212</v>
      </c>
      <c r="F40" s="15">
        <v>39</v>
      </c>
      <c r="G40" s="6">
        <v>62418</v>
      </c>
      <c r="H40" s="15">
        <v>39</v>
      </c>
      <c r="I40" s="13">
        <f t="shared" si="0"/>
        <v>6</v>
      </c>
      <c r="J40" s="13">
        <f t="shared" si="1"/>
        <v>17</v>
      </c>
      <c r="K40" s="13">
        <f t="shared" si="2"/>
        <v>-11</v>
      </c>
      <c r="L40" s="13">
        <f t="shared" si="3"/>
        <v>121</v>
      </c>
    </row>
    <row r="41" spans="1:12" ht="55.2" x14ac:dyDescent="0.3">
      <c r="A41" s="3" t="s">
        <v>39</v>
      </c>
      <c r="B41" s="7">
        <v>40</v>
      </c>
      <c r="C41" s="4">
        <v>1389</v>
      </c>
      <c r="D41" s="6">
        <v>13918</v>
      </c>
      <c r="E41" s="4">
        <v>34223</v>
      </c>
      <c r="F41" s="15">
        <v>40</v>
      </c>
      <c r="G41" s="6">
        <v>81828</v>
      </c>
      <c r="H41" s="15">
        <v>40</v>
      </c>
      <c r="I41" s="13">
        <f t="shared" si="0"/>
        <v>2</v>
      </c>
      <c r="J41" s="13">
        <f t="shared" si="1"/>
        <v>8</v>
      </c>
      <c r="K41" s="13">
        <f t="shared" si="2"/>
        <v>-6</v>
      </c>
      <c r="L41" s="13">
        <f t="shared" si="3"/>
        <v>36</v>
      </c>
    </row>
    <row r="42" spans="1:12" ht="82.8" x14ac:dyDescent="0.3">
      <c r="A42" s="3" t="s">
        <v>40</v>
      </c>
      <c r="B42" s="7">
        <v>41</v>
      </c>
      <c r="C42" s="4">
        <v>9109</v>
      </c>
      <c r="D42" s="6">
        <v>13420</v>
      </c>
      <c r="E42" s="4">
        <v>40995</v>
      </c>
      <c r="F42" s="15">
        <v>41</v>
      </c>
      <c r="G42" s="6">
        <v>82250</v>
      </c>
      <c r="H42" s="15">
        <v>41</v>
      </c>
      <c r="I42" s="13">
        <f t="shared" si="0"/>
        <v>10</v>
      </c>
      <c r="J42" s="13">
        <f t="shared" si="1"/>
        <v>7</v>
      </c>
      <c r="K42" s="13">
        <f t="shared" si="2"/>
        <v>3</v>
      </c>
      <c r="L42" s="13">
        <f t="shared" si="3"/>
        <v>9</v>
      </c>
    </row>
    <row r="43" spans="1:12" ht="82.8" x14ac:dyDescent="0.3">
      <c r="A43" s="3" t="s">
        <v>41</v>
      </c>
      <c r="B43" s="7">
        <v>42</v>
      </c>
      <c r="C43" s="4">
        <v>17653</v>
      </c>
      <c r="D43" s="6">
        <v>157026</v>
      </c>
      <c r="E43" s="4">
        <v>42237</v>
      </c>
      <c r="F43" s="15">
        <v>42</v>
      </c>
      <c r="G43" s="6">
        <v>94081</v>
      </c>
      <c r="H43" s="15">
        <v>42</v>
      </c>
      <c r="I43" s="13">
        <f t="shared" si="0"/>
        <v>22</v>
      </c>
      <c r="J43" s="13">
        <f t="shared" si="1"/>
        <v>52</v>
      </c>
      <c r="K43" s="13">
        <f t="shared" si="2"/>
        <v>-30</v>
      </c>
      <c r="L43" s="13">
        <f t="shared" si="3"/>
        <v>900</v>
      </c>
    </row>
    <row r="44" spans="1:12" ht="69" x14ac:dyDescent="0.3">
      <c r="A44" s="3" t="s">
        <v>42</v>
      </c>
      <c r="B44" s="7">
        <v>43</v>
      </c>
      <c r="C44" s="4">
        <v>9211</v>
      </c>
      <c r="D44" s="6">
        <v>14489</v>
      </c>
      <c r="E44" s="4">
        <v>42508</v>
      </c>
      <c r="F44" s="15">
        <v>43</v>
      </c>
      <c r="G44" s="6">
        <v>108601</v>
      </c>
      <c r="H44" s="15">
        <v>43</v>
      </c>
      <c r="I44" s="13">
        <f t="shared" si="0"/>
        <v>11</v>
      </c>
      <c r="J44" s="13">
        <f t="shared" si="1"/>
        <v>9</v>
      </c>
      <c r="K44" s="13">
        <f t="shared" si="2"/>
        <v>2</v>
      </c>
      <c r="L44" s="13">
        <f t="shared" si="3"/>
        <v>4</v>
      </c>
    </row>
    <row r="45" spans="1:12" ht="55.2" x14ac:dyDescent="0.3">
      <c r="A45" s="3" t="s">
        <v>43</v>
      </c>
      <c r="B45" s="7">
        <v>44</v>
      </c>
      <c r="C45" s="4">
        <v>4444</v>
      </c>
      <c r="D45" s="6">
        <v>6473</v>
      </c>
      <c r="E45" s="4">
        <v>48196</v>
      </c>
      <c r="F45" s="15">
        <v>44</v>
      </c>
      <c r="G45" s="6">
        <v>114294</v>
      </c>
      <c r="H45" s="15">
        <v>44</v>
      </c>
      <c r="I45" s="13">
        <f t="shared" si="0"/>
        <v>5</v>
      </c>
      <c r="J45" s="13">
        <f t="shared" si="1"/>
        <v>3</v>
      </c>
      <c r="K45" s="13">
        <f t="shared" si="2"/>
        <v>2</v>
      </c>
      <c r="L45" s="13">
        <f t="shared" si="3"/>
        <v>4</v>
      </c>
    </row>
    <row r="46" spans="1:12" ht="41.4" x14ac:dyDescent="0.3">
      <c r="A46" s="3" t="s">
        <v>44</v>
      </c>
      <c r="B46" s="7">
        <v>45</v>
      </c>
      <c r="C46" s="4">
        <v>68552</v>
      </c>
      <c r="D46" s="6">
        <v>121085</v>
      </c>
      <c r="E46" s="4">
        <v>48300</v>
      </c>
      <c r="F46" s="15">
        <v>45</v>
      </c>
      <c r="G46" s="6">
        <v>114986</v>
      </c>
      <c r="H46" s="15">
        <v>45</v>
      </c>
      <c r="I46" s="13">
        <f t="shared" si="0"/>
        <v>49</v>
      </c>
      <c r="J46" s="13">
        <f t="shared" si="1"/>
        <v>48</v>
      </c>
      <c r="K46" s="13">
        <f t="shared" si="2"/>
        <v>1</v>
      </c>
      <c r="L46" s="13">
        <f t="shared" si="3"/>
        <v>1</v>
      </c>
    </row>
    <row r="47" spans="1:12" ht="55.2" x14ac:dyDescent="0.3">
      <c r="A47" s="3" t="s">
        <v>45</v>
      </c>
      <c r="B47" s="7">
        <v>46</v>
      </c>
      <c r="C47" s="4">
        <v>97347</v>
      </c>
      <c r="D47" s="6">
        <v>114294</v>
      </c>
      <c r="E47" s="4">
        <v>52744</v>
      </c>
      <c r="F47" s="15">
        <v>46</v>
      </c>
      <c r="G47" s="6">
        <v>117609</v>
      </c>
      <c r="H47" s="15">
        <v>46</v>
      </c>
      <c r="I47" s="13">
        <f t="shared" si="0"/>
        <v>54</v>
      </c>
      <c r="J47" s="13">
        <f t="shared" si="1"/>
        <v>44</v>
      </c>
      <c r="K47" s="13">
        <f t="shared" si="2"/>
        <v>10</v>
      </c>
      <c r="L47" s="13">
        <f t="shared" si="3"/>
        <v>100</v>
      </c>
    </row>
    <row r="48" spans="1:12" ht="55.2" x14ac:dyDescent="0.3">
      <c r="A48" s="3" t="s">
        <v>46</v>
      </c>
      <c r="B48" s="7">
        <v>47</v>
      </c>
      <c r="C48" s="4">
        <v>14090</v>
      </c>
      <c r="D48" s="6">
        <v>15987</v>
      </c>
      <c r="E48" s="4">
        <v>61911</v>
      </c>
      <c r="F48" s="15">
        <v>47</v>
      </c>
      <c r="G48" s="6">
        <v>119046</v>
      </c>
      <c r="H48" s="15">
        <v>47</v>
      </c>
      <c r="I48" s="13">
        <f t="shared" si="0"/>
        <v>17</v>
      </c>
      <c r="J48" s="13">
        <f t="shared" si="1"/>
        <v>11</v>
      </c>
      <c r="K48" s="13">
        <f t="shared" si="2"/>
        <v>6</v>
      </c>
      <c r="L48" s="13">
        <f t="shared" si="3"/>
        <v>36</v>
      </c>
    </row>
    <row r="49" spans="1:12" ht="55.2" x14ac:dyDescent="0.3">
      <c r="A49" s="3" t="s">
        <v>47</v>
      </c>
      <c r="B49" s="7">
        <v>48</v>
      </c>
      <c r="C49" s="4">
        <v>6958</v>
      </c>
      <c r="D49" s="6">
        <v>12893</v>
      </c>
      <c r="E49" s="4">
        <v>63544</v>
      </c>
      <c r="F49" s="15">
        <v>48</v>
      </c>
      <c r="G49" s="6">
        <v>121085</v>
      </c>
      <c r="H49" s="15">
        <v>48</v>
      </c>
      <c r="I49" s="13">
        <f t="shared" si="0"/>
        <v>7</v>
      </c>
      <c r="J49" s="13">
        <f t="shared" si="1"/>
        <v>4</v>
      </c>
      <c r="K49" s="13">
        <f t="shared" si="2"/>
        <v>3</v>
      </c>
      <c r="L49" s="13">
        <f t="shared" si="3"/>
        <v>9</v>
      </c>
    </row>
    <row r="50" spans="1:12" ht="55.2" x14ac:dyDescent="0.3">
      <c r="A50" s="3" t="s">
        <v>48</v>
      </c>
      <c r="B50" s="7">
        <v>49</v>
      </c>
      <c r="C50" s="4">
        <v>161112</v>
      </c>
      <c r="D50" s="6">
        <v>207263</v>
      </c>
      <c r="E50" s="4">
        <v>68552</v>
      </c>
      <c r="F50" s="15">
        <v>49</v>
      </c>
      <c r="G50" s="6">
        <v>121501</v>
      </c>
      <c r="H50" s="15">
        <v>49</v>
      </c>
      <c r="I50" s="13">
        <f t="shared" si="0"/>
        <v>55</v>
      </c>
      <c r="J50" s="13">
        <f t="shared" si="1"/>
        <v>53</v>
      </c>
      <c r="K50" s="13">
        <f t="shared" si="2"/>
        <v>2</v>
      </c>
      <c r="L50" s="13">
        <f t="shared" si="3"/>
        <v>4</v>
      </c>
    </row>
    <row r="51" spans="1:12" ht="55.2" x14ac:dyDescent="0.3">
      <c r="A51" s="3" t="s">
        <v>49</v>
      </c>
      <c r="B51" s="7">
        <v>50</v>
      </c>
      <c r="C51" s="4">
        <v>29171</v>
      </c>
      <c r="D51" s="6">
        <v>47547</v>
      </c>
      <c r="E51" s="4">
        <v>75260</v>
      </c>
      <c r="F51" s="15">
        <v>50</v>
      </c>
      <c r="G51" s="6">
        <v>129519</v>
      </c>
      <c r="H51" s="15">
        <v>50</v>
      </c>
      <c r="I51" s="13">
        <f t="shared" si="0"/>
        <v>37</v>
      </c>
      <c r="J51" s="13">
        <f t="shared" si="1"/>
        <v>35</v>
      </c>
      <c r="K51" s="13">
        <f t="shared" si="2"/>
        <v>2</v>
      </c>
      <c r="L51" s="13">
        <f t="shared" si="3"/>
        <v>4</v>
      </c>
    </row>
    <row r="52" spans="1:12" ht="55.2" x14ac:dyDescent="0.3">
      <c r="A52" s="3" t="s">
        <v>50</v>
      </c>
      <c r="B52" s="7">
        <v>51</v>
      </c>
      <c r="C52" s="4">
        <v>18737</v>
      </c>
      <c r="D52" s="6">
        <v>32604</v>
      </c>
      <c r="E52" s="4">
        <v>79021</v>
      </c>
      <c r="F52" s="15">
        <v>51</v>
      </c>
      <c r="G52" s="6">
        <v>135910</v>
      </c>
      <c r="H52" s="15">
        <v>51</v>
      </c>
      <c r="I52" s="13">
        <f t="shared" si="0"/>
        <v>23</v>
      </c>
      <c r="J52" s="13">
        <f t="shared" si="1"/>
        <v>27</v>
      </c>
      <c r="K52" s="13">
        <f t="shared" si="2"/>
        <v>-4</v>
      </c>
      <c r="L52" s="13">
        <f t="shared" si="3"/>
        <v>16</v>
      </c>
    </row>
    <row r="53" spans="1:12" ht="27.6" x14ac:dyDescent="0.3">
      <c r="A53" s="3" t="s">
        <v>51</v>
      </c>
      <c r="B53" s="7">
        <v>52</v>
      </c>
      <c r="C53" s="4">
        <v>48196</v>
      </c>
      <c r="D53" s="6">
        <v>135910</v>
      </c>
      <c r="E53" s="4">
        <v>84247</v>
      </c>
      <c r="F53" s="15">
        <v>52</v>
      </c>
      <c r="G53" s="6">
        <v>157026</v>
      </c>
      <c r="H53" s="15">
        <v>52</v>
      </c>
      <c r="I53" s="13">
        <f t="shared" si="0"/>
        <v>44</v>
      </c>
      <c r="J53" s="13">
        <f t="shared" si="1"/>
        <v>51</v>
      </c>
      <c r="K53" s="13">
        <f t="shared" si="2"/>
        <v>-7</v>
      </c>
      <c r="L53" s="13">
        <f t="shared" si="3"/>
        <v>49</v>
      </c>
    </row>
    <row r="54" spans="1:12" ht="41.4" x14ac:dyDescent="0.3">
      <c r="A54" s="3" t="s">
        <v>52</v>
      </c>
      <c r="B54" s="7">
        <v>53</v>
      </c>
      <c r="C54" s="4">
        <v>26428</v>
      </c>
      <c r="D54" s="6">
        <v>38095</v>
      </c>
      <c r="E54" s="4">
        <v>87902</v>
      </c>
      <c r="F54" s="15">
        <v>53</v>
      </c>
      <c r="G54" s="6">
        <v>207263</v>
      </c>
      <c r="H54" s="15">
        <v>53</v>
      </c>
      <c r="I54" s="13">
        <f t="shared" si="0"/>
        <v>33</v>
      </c>
      <c r="J54" s="13">
        <f t="shared" si="1"/>
        <v>29</v>
      </c>
      <c r="K54" s="13">
        <f t="shared" si="2"/>
        <v>4</v>
      </c>
      <c r="L54" s="13">
        <f t="shared" si="3"/>
        <v>16</v>
      </c>
    </row>
    <row r="55" spans="1:12" ht="41.4" x14ac:dyDescent="0.3">
      <c r="A55" s="3" t="s">
        <v>53</v>
      </c>
      <c r="B55" s="7">
        <v>54</v>
      </c>
      <c r="C55" s="4">
        <v>79021</v>
      </c>
      <c r="D55" s="6">
        <v>119046</v>
      </c>
      <c r="E55" s="4">
        <v>97347</v>
      </c>
      <c r="F55" s="15">
        <v>54</v>
      </c>
      <c r="G55" s="6">
        <v>265626</v>
      </c>
      <c r="H55" s="15">
        <v>54</v>
      </c>
      <c r="I55" s="13">
        <f t="shared" si="0"/>
        <v>51</v>
      </c>
      <c r="J55" s="13">
        <f t="shared" si="1"/>
        <v>47</v>
      </c>
      <c r="K55" s="13">
        <f t="shared" si="2"/>
        <v>4</v>
      </c>
      <c r="L55" s="13">
        <f t="shared" si="3"/>
        <v>16</v>
      </c>
    </row>
    <row r="56" spans="1:12" ht="41.4" x14ac:dyDescent="0.3">
      <c r="A56" s="3" t="s">
        <v>54</v>
      </c>
      <c r="B56" s="7">
        <v>55</v>
      </c>
      <c r="C56" s="4">
        <v>22379</v>
      </c>
      <c r="D56" s="6">
        <v>38720</v>
      </c>
      <c r="E56" s="4">
        <v>161112</v>
      </c>
      <c r="F56" s="15">
        <v>55</v>
      </c>
      <c r="G56" s="6">
        <v>569559</v>
      </c>
      <c r="H56" s="15">
        <v>55</v>
      </c>
      <c r="I56" s="13">
        <f t="shared" si="0"/>
        <v>27</v>
      </c>
      <c r="J56" s="13">
        <f t="shared" si="1"/>
        <v>31</v>
      </c>
      <c r="K56" s="13">
        <f t="shared" si="2"/>
        <v>-4</v>
      </c>
      <c r="L56" s="13">
        <f t="shared" si="3"/>
        <v>16</v>
      </c>
    </row>
    <row r="57" spans="1:12" ht="41.4" x14ac:dyDescent="0.3">
      <c r="A57" s="3" t="s">
        <v>55</v>
      </c>
      <c r="B57" s="7">
        <v>56</v>
      </c>
      <c r="C57" s="4">
        <v>13174</v>
      </c>
      <c r="D57" s="6">
        <v>14609</v>
      </c>
      <c r="E57" s="4">
        <v>274930</v>
      </c>
      <c r="F57" s="15">
        <v>56</v>
      </c>
      <c r="G57" s="6">
        <v>646352</v>
      </c>
      <c r="H57" s="15">
        <v>56</v>
      </c>
      <c r="I57" s="13">
        <f t="shared" si="0"/>
        <v>16</v>
      </c>
      <c r="J57" s="13">
        <f t="shared" si="1"/>
        <v>10</v>
      </c>
      <c r="K57" s="13">
        <f t="shared" si="2"/>
        <v>6</v>
      </c>
      <c r="L57" s="13">
        <f t="shared" si="3"/>
        <v>36</v>
      </c>
    </row>
    <row r="58" spans="1:12" ht="41.4" x14ac:dyDescent="0.3">
      <c r="A58" s="3" t="s">
        <v>56</v>
      </c>
      <c r="B58" s="7">
        <v>57</v>
      </c>
      <c r="C58" s="4">
        <v>61911</v>
      </c>
      <c r="D58" s="6">
        <v>121501</v>
      </c>
      <c r="E58" s="4">
        <v>398281</v>
      </c>
      <c r="F58" s="15">
        <v>57</v>
      </c>
      <c r="G58" s="6">
        <v>673985</v>
      </c>
      <c r="H58" s="15">
        <v>57</v>
      </c>
      <c r="I58" s="13">
        <f t="shared" si="0"/>
        <v>47</v>
      </c>
      <c r="J58" s="13">
        <f t="shared" si="1"/>
        <v>49</v>
      </c>
      <c r="K58" s="13">
        <f t="shared" si="2"/>
        <v>-2</v>
      </c>
      <c r="L58" s="13">
        <f t="shared" si="3"/>
        <v>4</v>
      </c>
    </row>
    <row r="59" spans="1:12" ht="41.4" x14ac:dyDescent="0.3">
      <c r="A59" s="3" t="s">
        <v>57</v>
      </c>
      <c r="B59" s="7">
        <v>58</v>
      </c>
      <c r="C59" s="4">
        <v>25780</v>
      </c>
      <c r="D59" s="6">
        <v>94081</v>
      </c>
      <c r="E59" s="4">
        <v>436894</v>
      </c>
      <c r="F59" s="15">
        <v>58</v>
      </c>
      <c r="G59" s="6">
        <v>698385</v>
      </c>
      <c r="H59" s="15">
        <v>58</v>
      </c>
      <c r="I59" s="13">
        <f t="shared" si="0"/>
        <v>32</v>
      </c>
      <c r="J59" s="13">
        <f t="shared" si="1"/>
        <v>42</v>
      </c>
      <c r="K59" s="13">
        <f t="shared" si="2"/>
        <v>-10</v>
      </c>
      <c r="L59" s="13">
        <f t="shared" si="3"/>
        <v>100</v>
      </c>
    </row>
    <row r="60" spans="1:12" ht="41.4" x14ac:dyDescent="0.3">
      <c r="A60" s="3" t="s">
        <v>58</v>
      </c>
      <c r="B60" s="7">
        <v>59</v>
      </c>
      <c r="C60" s="4">
        <v>22799</v>
      </c>
      <c r="D60" s="6">
        <v>28803</v>
      </c>
      <c r="E60" s="4">
        <v>857353</v>
      </c>
      <c r="F60" s="15">
        <v>59</v>
      </c>
      <c r="G60" s="6">
        <v>1338665</v>
      </c>
      <c r="H60" s="15">
        <v>59</v>
      </c>
      <c r="I60" s="13">
        <f t="shared" si="0"/>
        <v>28</v>
      </c>
      <c r="J60" s="13">
        <f t="shared" si="1"/>
        <v>25</v>
      </c>
      <c r="K60" s="13">
        <f t="shared" si="2"/>
        <v>3</v>
      </c>
      <c r="L60" s="13">
        <f t="shared" si="3"/>
        <v>9</v>
      </c>
    </row>
    <row r="61" spans="1:12" x14ac:dyDescent="0.3">
      <c r="L61">
        <f>SUM(L2:L60)</f>
        <v>2710</v>
      </c>
    </row>
  </sheetData>
  <sortState xmlns:xlrd2="http://schemas.microsoft.com/office/spreadsheetml/2017/richdata2" ref="G2:G60">
    <sortCondition ref="G2:G60"/>
  </sortState>
  <phoneticPr fontId="9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DA80-39A5-4B66-A576-DF5545265B23}">
  <dimension ref="B1:K21"/>
  <sheetViews>
    <sheetView workbookViewId="0">
      <selection activeCell="E18" sqref="E18"/>
    </sheetView>
  </sheetViews>
  <sheetFormatPr defaultRowHeight="14.4" x14ac:dyDescent="0.3"/>
  <cols>
    <col min="2" max="2" width="33.44140625" customWidth="1"/>
    <col min="3" max="3" width="23.109375" customWidth="1"/>
    <col min="4" max="4" width="20.33203125" customWidth="1"/>
    <col min="5" max="5" width="11.5546875" bestFit="1" customWidth="1"/>
    <col min="8" max="8" width="13.21875" customWidth="1"/>
  </cols>
  <sheetData>
    <row r="1" spans="2:11" ht="15" thickBot="1" x14ac:dyDescent="0.35"/>
    <row r="2" spans="2:11" ht="15" thickBot="1" x14ac:dyDescent="0.35">
      <c r="B2" s="26"/>
      <c r="C2" s="27" t="s">
        <v>107</v>
      </c>
      <c r="D2" s="28"/>
      <c r="E2" s="29"/>
    </row>
    <row r="3" spans="2:11" ht="15" thickBot="1" x14ac:dyDescent="0.35">
      <c r="B3" s="35"/>
      <c r="C3" s="36" t="s">
        <v>109</v>
      </c>
      <c r="D3" s="37" t="s">
        <v>108</v>
      </c>
      <c r="E3" s="38"/>
    </row>
    <row r="4" spans="2:11" ht="13.8" customHeight="1" thickBot="1" x14ac:dyDescent="0.35">
      <c r="B4" s="30" t="s">
        <v>105</v>
      </c>
      <c r="C4" s="20">
        <v>40</v>
      </c>
      <c r="D4" s="20">
        <f>1/2*C6</f>
        <v>36</v>
      </c>
      <c r="E4" s="31">
        <f>(C4-D4)^2/D4</f>
        <v>0.44444444444444442</v>
      </c>
      <c r="G4" s="18" t="s">
        <v>99</v>
      </c>
      <c r="H4" s="18">
        <v>2</v>
      </c>
    </row>
    <row r="5" spans="2:11" ht="16.8" thickBot="1" x14ac:dyDescent="0.35">
      <c r="B5" s="30" t="s">
        <v>106</v>
      </c>
      <c r="C5" s="20">
        <v>32</v>
      </c>
      <c r="D5" s="20">
        <f>1/2*C6</f>
        <v>36</v>
      </c>
      <c r="E5" s="31">
        <f>(C5-D5)^2/D5</f>
        <v>0.44444444444444442</v>
      </c>
      <c r="G5" s="18" t="s">
        <v>100</v>
      </c>
      <c r="H5" s="19">
        <f>E17</f>
        <v>0</v>
      </c>
    </row>
    <row r="6" spans="2:11" ht="17.399999999999999" thickBot="1" x14ac:dyDescent="0.4">
      <c r="B6" s="32" t="s">
        <v>104</v>
      </c>
      <c r="C6" s="33">
        <v>72</v>
      </c>
      <c r="D6" s="33">
        <v>78</v>
      </c>
      <c r="E6" s="34">
        <f>SUM(E4:E5)</f>
        <v>0.88888888888888884</v>
      </c>
      <c r="G6" s="18" t="s">
        <v>101</v>
      </c>
      <c r="H6" s="18">
        <f>_xlfn.CHISQ.INV.RT(0.05,H4)</f>
        <v>5.9914645471079817</v>
      </c>
    </row>
    <row r="7" spans="2:11" ht="15" x14ac:dyDescent="0.3">
      <c r="B7" s="21"/>
      <c r="C7" s="22"/>
      <c r="D7" s="22"/>
      <c r="E7" s="23"/>
      <c r="G7" s="18" t="s">
        <v>102</v>
      </c>
      <c r="H7" s="18">
        <f>_xlfn.CHISQ.DIST.RT(H5,H4)</f>
        <v>1</v>
      </c>
    </row>
    <row r="8" spans="2:11" ht="16.2" x14ac:dyDescent="0.3">
      <c r="B8" s="21"/>
      <c r="C8" s="22"/>
      <c r="D8" s="22"/>
      <c r="E8" s="23"/>
      <c r="G8" s="18" t="s">
        <v>103</v>
      </c>
      <c r="H8" s="18">
        <f>_xlfn.CHISQ.TEST(C5:C16,D5:D16)</f>
        <v>0.9999695488940552</v>
      </c>
    </row>
    <row r="9" spans="2:11" ht="15" x14ac:dyDescent="0.3">
      <c r="B9" s="21"/>
      <c r="C9" s="22"/>
      <c r="D9" s="22"/>
      <c r="E9" s="23"/>
    </row>
    <row r="10" spans="2:11" ht="15" x14ac:dyDescent="0.3">
      <c r="B10" s="21"/>
      <c r="C10" s="22"/>
      <c r="D10" s="22"/>
      <c r="E10" s="23"/>
      <c r="G10" s="40" t="s">
        <v>110</v>
      </c>
      <c r="H10" s="39"/>
      <c r="I10" s="39"/>
      <c r="J10" s="39"/>
      <c r="K10" s="39"/>
    </row>
    <row r="11" spans="2:11" ht="15" x14ac:dyDescent="0.3">
      <c r="B11" s="21"/>
      <c r="C11" s="22"/>
      <c r="D11" s="22"/>
      <c r="E11" s="23"/>
      <c r="G11" s="39"/>
      <c r="H11" s="39"/>
      <c r="I11" s="39"/>
      <c r="J11" s="39"/>
      <c r="K11" s="39"/>
    </row>
    <row r="12" spans="2:11" ht="15" x14ac:dyDescent="0.3">
      <c r="B12" s="21"/>
      <c r="C12" s="22"/>
      <c r="D12" s="22"/>
      <c r="E12" s="23"/>
      <c r="G12" s="39"/>
      <c r="H12" s="39"/>
      <c r="I12" s="39"/>
      <c r="J12" s="39"/>
      <c r="K12" s="39"/>
    </row>
    <row r="13" spans="2:11" ht="15" x14ac:dyDescent="0.3">
      <c r="B13" s="21"/>
      <c r="C13" s="22"/>
      <c r="D13" s="22"/>
      <c r="E13" s="23"/>
      <c r="G13" s="39"/>
      <c r="H13" s="39"/>
      <c r="I13" s="39"/>
      <c r="J13" s="39"/>
      <c r="K13" s="39"/>
    </row>
    <row r="14" spans="2:11" ht="15" x14ac:dyDescent="0.3">
      <c r="B14" s="21"/>
      <c r="C14" s="22"/>
      <c r="D14" s="22"/>
      <c r="E14" s="23"/>
      <c r="G14" s="39"/>
      <c r="H14" s="39"/>
      <c r="I14" s="39"/>
      <c r="J14" s="39"/>
      <c r="K14" s="39"/>
    </row>
    <row r="15" spans="2:11" ht="15" x14ac:dyDescent="0.3">
      <c r="B15" s="21"/>
      <c r="C15" s="22"/>
      <c r="D15" s="22"/>
      <c r="E15" s="23"/>
      <c r="G15" s="39"/>
      <c r="H15" s="39"/>
      <c r="I15" s="39"/>
      <c r="J15" s="39"/>
      <c r="K15" s="39"/>
    </row>
    <row r="16" spans="2:11" ht="15" x14ac:dyDescent="0.3">
      <c r="B16" s="21"/>
      <c r="C16" s="22"/>
      <c r="D16" s="22"/>
      <c r="E16" s="23"/>
      <c r="G16" s="39"/>
      <c r="H16" s="39"/>
      <c r="I16" s="39"/>
      <c r="J16" s="39"/>
      <c r="K16" s="39"/>
    </row>
    <row r="17" spans="2:11" x14ac:dyDescent="0.3">
      <c r="B17" s="23"/>
      <c r="C17" s="24"/>
      <c r="D17" s="23"/>
      <c r="E17" s="25"/>
      <c r="G17" s="39"/>
      <c r="H17" s="39"/>
      <c r="I17" s="39"/>
      <c r="J17" s="39"/>
      <c r="K17" s="39"/>
    </row>
    <row r="18" spans="2:11" x14ac:dyDescent="0.3">
      <c r="G18" s="39"/>
      <c r="H18" s="39"/>
      <c r="I18" s="39"/>
      <c r="J18" s="39"/>
      <c r="K18" s="39"/>
    </row>
    <row r="19" spans="2:11" x14ac:dyDescent="0.3">
      <c r="G19" s="39"/>
      <c r="H19" s="39"/>
      <c r="I19" s="39"/>
      <c r="J19" s="39"/>
      <c r="K19" s="39"/>
    </row>
    <row r="20" spans="2:11" x14ac:dyDescent="0.3">
      <c r="G20" s="39"/>
      <c r="H20" s="39"/>
      <c r="I20" s="39"/>
      <c r="J20" s="39"/>
      <c r="K20" s="39"/>
    </row>
    <row r="21" spans="2:11" x14ac:dyDescent="0.3">
      <c r="G21" s="39"/>
      <c r="H21" s="39"/>
      <c r="I21" s="39"/>
      <c r="J21" s="39"/>
      <c r="K21" s="39"/>
    </row>
  </sheetData>
  <mergeCells count="2">
    <mergeCell ref="G10:K21"/>
    <mergeCell ref="C2:D2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8779-246F-4548-9A23-89B8CA221885}">
  <dimension ref="A1:I18"/>
  <sheetViews>
    <sheetView workbookViewId="0">
      <selection activeCell="E12" sqref="E12"/>
    </sheetView>
  </sheetViews>
  <sheetFormatPr defaultRowHeight="14.4" x14ac:dyDescent="0.3"/>
  <cols>
    <col min="1" max="1" width="23.88671875" customWidth="1"/>
    <col min="2" max="2" width="16.5546875" customWidth="1"/>
    <col min="3" max="3" width="21.88671875" customWidth="1"/>
    <col min="4" max="4" width="25.5546875" customWidth="1"/>
    <col min="5" max="5" width="20.77734375" customWidth="1"/>
    <col min="6" max="6" width="23.33203125" customWidth="1"/>
    <col min="7" max="7" width="17.88671875" customWidth="1"/>
    <col min="8" max="8" width="18.109375" customWidth="1"/>
    <col min="9" max="9" width="34.21875" customWidth="1"/>
  </cols>
  <sheetData>
    <row r="1" spans="1:9" x14ac:dyDescent="0.3">
      <c r="A1" t="s">
        <v>63</v>
      </c>
    </row>
    <row r="2" spans="1:9" ht="15" thickBot="1" x14ac:dyDescent="0.35">
      <c r="D2">
        <f>(B8-1)/(B8-2)</f>
        <v>1.0175438596491229</v>
      </c>
      <c r="E2" t="s">
        <v>88</v>
      </c>
      <c r="F2">
        <f>B12+B12</f>
        <v>2</v>
      </c>
    </row>
    <row r="3" spans="1:9" x14ac:dyDescent="0.3">
      <c r="A3" s="8" t="s">
        <v>64</v>
      </c>
      <c r="B3" s="8"/>
      <c r="D3">
        <f>D5*D2</f>
        <v>0.13435933568274694</v>
      </c>
    </row>
    <row r="4" spans="1:9" x14ac:dyDescent="0.3">
      <c r="A4" t="s">
        <v>65</v>
      </c>
      <c r="B4">
        <f>SQRT(D4)</f>
        <v>0.93164220846183499</v>
      </c>
      <c r="C4">
        <f>CORREL(Спирмен!C2:C60,Спирмен!D2:D60)</f>
        <v>0.93164220846183499</v>
      </c>
      <c r="D4">
        <f>C4*C4</f>
        <v>0.86795720458764525</v>
      </c>
    </row>
    <row r="5" spans="1:9" x14ac:dyDescent="0.3">
      <c r="A5" t="s">
        <v>66</v>
      </c>
      <c r="B5">
        <f>RSQ(Спирмен!C2:C60,Спирмен!D2:D60)</f>
        <v>0.8679572045876448</v>
      </c>
      <c r="D5">
        <f>1-D4</f>
        <v>0.13204279541235475</v>
      </c>
    </row>
    <row r="6" spans="1:9" x14ac:dyDescent="0.3">
      <c r="A6" t="s">
        <v>67</v>
      </c>
      <c r="B6">
        <f>1-D3</f>
        <v>0.86564066431725306</v>
      </c>
    </row>
    <row r="7" spans="1:9" x14ac:dyDescent="0.3">
      <c r="A7" t="s">
        <v>68</v>
      </c>
      <c r="B7">
        <f>STEYX(Спирмен!C2:C60,Спирмен!D2:D60)</f>
        <v>48886.918297599557</v>
      </c>
    </row>
    <row r="8" spans="1:9" ht="15" thickBot="1" x14ac:dyDescent="0.35">
      <c r="A8" s="9" t="s">
        <v>69</v>
      </c>
      <c r="B8" s="9">
        <v>59</v>
      </c>
    </row>
    <row r="10" spans="1:9" ht="15" thickBot="1" x14ac:dyDescent="0.35">
      <c r="A10" t="s">
        <v>70</v>
      </c>
    </row>
    <row r="11" spans="1:9" x14ac:dyDescent="0.3">
      <c r="A11" s="10"/>
      <c r="B11" s="10" t="s">
        <v>71</v>
      </c>
      <c r="C11" s="10" t="s">
        <v>72</v>
      </c>
      <c r="D11" s="10" t="s">
        <v>73</v>
      </c>
      <c r="E11" s="10" t="s">
        <v>74</v>
      </c>
      <c r="F11" s="10" t="s">
        <v>75</v>
      </c>
    </row>
    <row r="12" spans="1:9" x14ac:dyDescent="0.3">
      <c r="A12" t="s">
        <v>76</v>
      </c>
      <c r="B12">
        <v>1</v>
      </c>
      <c r="C12">
        <f>C14/2</f>
        <v>515840542722.69482</v>
      </c>
      <c r="D12">
        <v>757.64372322193651</v>
      </c>
      <c r="E12">
        <v>17.401677147540362</v>
      </c>
      <c r="F12">
        <v>5.8685221383503539E-3</v>
      </c>
    </row>
    <row r="13" spans="1:9" x14ac:dyDescent="0.3">
      <c r="A13" t="s">
        <v>77</v>
      </c>
      <c r="B13">
        <f>B8-3</f>
        <v>56</v>
      </c>
      <c r="C13">
        <f>C14/2</f>
        <v>515840542722.69482</v>
      </c>
      <c r="D13" s="11">
        <v>43.53854612967725</v>
      </c>
    </row>
    <row r="14" spans="1:9" ht="15" thickBot="1" x14ac:dyDescent="0.35">
      <c r="A14" s="9" t="s">
        <v>78</v>
      </c>
      <c r="B14" s="9">
        <f>B13+B12</f>
        <v>57</v>
      </c>
      <c r="C14" s="9">
        <f>DEVSQ(Спирмен!C2:C60)</f>
        <v>1031681085445.3896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79</v>
      </c>
      <c r="C16" s="10" t="s">
        <v>68</v>
      </c>
      <c r="D16" s="10" t="s">
        <v>80</v>
      </c>
      <c r="E16" s="10" t="s">
        <v>81</v>
      </c>
      <c r="F16" s="10" t="s">
        <v>82</v>
      </c>
      <c r="G16" s="10" t="s">
        <v>83</v>
      </c>
      <c r="H16" s="10" t="s">
        <v>84</v>
      </c>
      <c r="I16" s="10" t="s">
        <v>85</v>
      </c>
    </row>
    <row r="17" spans="1:9" x14ac:dyDescent="0.3">
      <c r="A17" t="s">
        <v>86</v>
      </c>
      <c r="B17">
        <v>147.7509854327335</v>
      </c>
      <c r="C17">
        <v>9.8396257906150204</v>
      </c>
      <c r="D17">
        <v>15.015915094419297</v>
      </c>
      <c r="E17">
        <v>5.4959591830496135E-6</v>
      </c>
      <c r="F17">
        <v>123.67428852121306</v>
      </c>
      <c r="G17">
        <v>171.82768234425393</v>
      </c>
      <c r="H17">
        <v>123.67428852121306</v>
      </c>
      <c r="I17">
        <v>171.82768234425393</v>
      </c>
    </row>
    <row r="18" spans="1:9" ht="15" thickBot="1" x14ac:dyDescent="0.35">
      <c r="A18" s="9" t="s">
        <v>87</v>
      </c>
      <c r="B18" s="9">
        <v>-0.25479862896315336</v>
      </c>
      <c r="C18" s="9">
        <v>6.1080352299166862E-2</v>
      </c>
      <c r="D18" s="9">
        <v>-4.1715317507529965</v>
      </c>
      <c r="E18" s="9">
        <v>5.8685221383503539E-3</v>
      </c>
      <c r="F18" s="9">
        <v>-0.40425686658826648</v>
      </c>
      <c r="G18" s="9">
        <v>-0.10534039133804024</v>
      </c>
      <c r="H18" s="9">
        <v>-0.40425686658826648</v>
      </c>
      <c r="I18" s="9">
        <v>-0.10534039133804024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Спирмен</vt:lpstr>
      <vt:lpstr>Хи-квадрат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2022-11-29T23:34:47Z</dcterms:modified>
</cp:coreProperties>
</file>